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4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julio/"/>
    </mc:Choice>
  </mc:AlternateContent>
  <xr:revisionPtr revIDLastSave="80" documentId="8_{AB1B0FA9-9295-4560-9B60-35C3E79391CE}" xr6:coauthVersionLast="47" xr6:coauthVersionMax="47" xr10:uidLastSave="{99F69FED-8EA8-437E-B641-C3DD03C56792}"/>
  <bookViews>
    <workbookView xWindow="-120" yWindow="-120" windowWidth="29040" windowHeight="15720" xr2:uid="{46F768B6-F224-4CDC-8571-653EA100A300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35" i="43" l="1"/>
  <c r="H135" i="43"/>
  <c r="T5" i="43"/>
  <c r="J5" i="43"/>
  <c r="I5" i="43"/>
  <c r="F5" i="43"/>
  <c r="S5" i="43"/>
  <c r="N135" i="42"/>
  <c r="K135" i="42"/>
  <c r="Q5" i="42"/>
  <c r="N5" i="42"/>
  <c r="F5" i="42"/>
  <c r="O135" i="41"/>
  <c r="M135" i="41"/>
  <c r="K135" i="41"/>
  <c r="I135" i="41"/>
  <c r="P5" i="41"/>
  <c r="N5" i="41"/>
  <c r="H5" i="41"/>
  <c r="F5" i="41"/>
  <c r="L133" i="40"/>
  <c r="K133" i="40"/>
  <c r="N133" i="40"/>
  <c r="N5" i="40"/>
  <c r="F5" i="40"/>
  <c r="O133" i="39"/>
  <c r="N133" i="39"/>
  <c r="M133" i="39"/>
  <c r="L133" i="39"/>
  <c r="S5" i="39"/>
  <c r="Q5" i="39"/>
  <c r="F5" i="39"/>
  <c r="M133" i="38"/>
  <c r="L133" i="38"/>
  <c r="K133" i="38"/>
  <c r="I133" i="38"/>
  <c r="O133" i="38"/>
  <c r="F5" i="38"/>
  <c r="M123" i="37"/>
  <c r="K123" i="37"/>
  <c r="I123" i="37"/>
  <c r="T5" i="37"/>
  <c r="M5" i="37"/>
  <c r="L5" i="37"/>
  <c r="K5" i="37"/>
  <c r="H5" i="37"/>
  <c r="AO29" i="35"/>
  <c r="X29" i="35"/>
  <c r="I29" i="35"/>
  <c r="BA7" i="35"/>
  <c r="AZ7" i="35"/>
  <c r="P7" i="35"/>
  <c r="I7" i="35"/>
  <c r="H7" i="35"/>
  <c r="D96" i="33"/>
  <c r="O96" i="33"/>
  <c r="F96" i="33"/>
  <c r="J74" i="33"/>
  <c r="D74" i="33"/>
  <c r="L74" i="33"/>
  <c r="J52" i="33"/>
  <c r="H52" i="33"/>
  <c r="L52" i="33"/>
  <c r="O30" i="33"/>
  <c r="N30" i="33"/>
  <c r="L30" i="33"/>
  <c r="J30" i="33"/>
  <c r="D30" i="33"/>
  <c r="F30" i="33"/>
  <c r="O8" i="33"/>
  <c r="N8" i="33"/>
  <c r="L8" i="33"/>
  <c r="D8" i="33"/>
  <c r="N96" i="31"/>
  <c r="J96" i="31"/>
  <c r="L96" i="31"/>
  <c r="H96" i="31"/>
  <c r="O96" i="31"/>
  <c r="L74" i="31"/>
  <c r="H74" i="31"/>
  <c r="F74" i="31"/>
  <c r="J74" i="31"/>
  <c r="D74" i="31"/>
  <c r="O52" i="31"/>
  <c r="J52" i="31"/>
  <c r="F52" i="31"/>
  <c r="D52" i="31"/>
  <c r="H52" i="31"/>
  <c r="H30" i="31"/>
  <c r="L8" i="31"/>
  <c r="F8" i="31"/>
  <c r="D8" i="31"/>
  <c r="O272" i="30"/>
  <c r="H272" i="30"/>
  <c r="F272" i="30"/>
  <c r="D272" i="30"/>
  <c r="J272" i="30"/>
  <c r="C271" i="30"/>
  <c r="B270" i="30"/>
  <c r="O250" i="30"/>
  <c r="F250" i="30"/>
  <c r="D250" i="30"/>
  <c r="L250" i="30"/>
  <c r="J250" i="30"/>
  <c r="H250" i="30"/>
  <c r="C249" i="30"/>
  <c r="B248" i="30"/>
  <c r="O228" i="30"/>
  <c r="H228" i="30"/>
  <c r="F228" i="30"/>
  <c r="D228" i="30"/>
  <c r="L228" i="30"/>
  <c r="J228" i="30"/>
  <c r="C227" i="30"/>
  <c r="B226" i="30"/>
  <c r="O206" i="30"/>
  <c r="H206" i="30"/>
  <c r="F206" i="30"/>
  <c r="D206" i="30"/>
  <c r="J206" i="30"/>
  <c r="C205" i="30"/>
  <c r="B204" i="30"/>
  <c r="O184" i="30"/>
  <c r="F184" i="30"/>
  <c r="D184" i="30"/>
  <c r="N184" i="30"/>
  <c r="L184" i="30"/>
  <c r="J184" i="30"/>
  <c r="H184" i="30"/>
  <c r="C183" i="30"/>
  <c r="B182" i="30"/>
  <c r="L162" i="30"/>
  <c r="F162" i="30"/>
  <c r="D162" i="30"/>
  <c r="N162" i="30"/>
  <c r="C161" i="30"/>
  <c r="O162" i="30" s="1"/>
  <c r="B160" i="30"/>
  <c r="L140" i="30"/>
  <c r="F140" i="30"/>
  <c r="D140" i="30"/>
  <c r="N140" i="30"/>
  <c r="C139" i="30"/>
  <c r="O140" i="30" s="1"/>
  <c r="B138" i="30"/>
  <c r="L118" i="30"/>
  <c r="F118" i="30"/>
  <c r="D118" i="30"/>
  <c r="N118" i="30"/>
  <c r="C117" i="30"/>
  <c r="O118" i="30" s="1"/>
  <c r="B116" i="30"/>
  <c r="H96" i="30"/>
  <c r="D96" i="30"/>
  <c r="N96" i="30"/>
  <c r="J96" i="30"/>
  <c r="C95" i="30"/>
  <c r="F96" i="30" s="1"/>
  <c r="N74" i="30"/>
  <c r="F74" i="30"/>
  <c r="D74" i="30"/>
  <c r="L74" i="30"/>
  <c r="J74" i="30"/>
  <c r="H74" i="30"/>
  <c r="C73" i="30"/>
  <c r="L52" i="30"/>
  <c r="D52" i="30"/>
  <c r="C51" i="30"/>
  <c r="O30" i="30"/>
  <c r="J30" i="30"/>
  <c r="D30" i="30"/>
  <c r="L30" i="30"/>
  <c r="F30" i="30"/>
  <c r="C29" i="30"/>
  <c r="H8" i="30"/>
  <c r="D8" i="30"/>
  <c r="L8" i="30"/>
  <c r="J8" i="30"/>
  <c r="C7" i="30"/>
  <c r="M6" i="28"/>
  <c r="K6" i="28"/>
  <c r="J6" i="28"/>
  <c r="I6" i="28"/>
  <c r="B4" i="28"/>
  <c r="M6" i="27"/>
  <c r="K6" i="27"/>
  <c r="J6" i="27"/>
  <c r="I6" i="27"/>
  <c r="L6" i="27"/>
  <c r="B3" i="27"/>
  <c r="J6" i="26"/>
  <c r="I6" i="26"/>
  <c r="M6" i="26"/>
  <c r="B4" i="26"/>
  <c r="N96" i="25"/>
  <c r="L96" i="25"/>
  <c r="D96" i="25"/>
  <c r="O96" i="25"/>
  <c r="H96" i="25"/>
  <c r="F96" i="25"/>
  <c r="J74" i="25"/>
  <c r="D74" i="25"/>
  <c r="L74" i="25"/>
  <c r="H74" i="25"/>
  <c r="F74" i="25"/>
  <c r="J52" i="25"/>
  <c r="H52" i="25"/>
  <c r="N52" i="25"/>
  <c r="L52" i="25"/>
  <c r="O30" i="25"/>
  <c r="N30" i="25"/>
  <c r="H30" i="25"/>
  <c r="F30" i="25"/>
  <c r="D30" i="25"/>
  <c r="J30" i="25"/>
  <c r="L8" i="25"/>
  <c r="F8" i="25"/>
  <c r="D8" i="25"/>
  <c r="O8" i="25"/>
  <c r="J8" i="25"/>
  <c r="H8" i="25"/>
  <c r="D254" i="24"/>
  <c r="H254" i="24"/>
  <c r="C253" i="24"/>
  <c r="B252" i="24"/>
  <c r="D228" i="24"/>
  <c r="H228" i="24"/>
  <c r="C227" i="24"/>
  <c r="B226" i="24"/>
  <c r="D206" i="24"/>
  <c r="H206" i="24"/>
  <c r="C205" i="24"/>
  <c r="B204" i="24"/>
  <c r="D184" i="24"/>
  <c r="H184" i="24"/>
  <c r="C183" i="24"/>
  <c r="B182" i="24"/>
  <c r="D162" i="24"/>
  <c r="H162" i="24"/>
  <c r="C161" i="24"/>
  <c r="B160" i="24"/>
  <c r="D140" i="24"/>
  <c r="H140" i="24"/>
  <c r="C139" i="24"/>
  <c r="B138" i="24"/>
  <c r="D118" i="24"/>
  <c r="H118" i="24"/>
  <c r="C117" i="24"/>
  <c r="B116" i="24"/>
  <c r="D96" i="24"/>
  <c r="H96" i="24"/>
  <c r="C95" i="24"/>
  <c r="H74" i="24"/>
  <c r="C73" i="24"/>
  <c r="D74" i="24" s="1"/>
  <c r="F52" i="24"/>
  <c r="C51" i="24"/>
  <c r="D30" i="24"/>
  <c r="H30" i="24"/>
  <c r="C29" i="24"/>
  <c r="O8" i="24"/>
  <c r="J8" i="24"/>
  <c r="D8" i="24"/>
  <c r="AB7" i="22"/>
  <c r="Z7" i="22"/>
  <c r="Y7" i="22"/>
  <c r="AA7" i="22"/>
  <c r="N7" i="22"/>
  <c r="B4" i="22"/>
  <c r="B5" i="21"/>
  <c r="V7" i="19"/>
  <c r="N7" i="19"/>
  <c r="M7" i="19"/>
  <c r="F7" i="19"/>
  <c r="B4" i="19"/>
  <c r="AB6" i="18"/>
  <c r="AA6" i="18"/>
  <c r="S6" i="18"/>
  <c r="T6" i="18"/>
  <c r="K6" i="18"/>
  <c r="I6" i="18"/>
  <c r="J6" i="18"/>
  <c r="B3" i="18"/>
  <c r="AA7" i="17"/>
  <c r="Z7" i="17"/>
  <c r="J7" i="17"/>
  <c r="I7" i="17"/>
  <c r="B4" i="17"/>
  <c r="Y7" i="16"/>
  <c r="X7" i="16"/>
  <c r="W7" i="16"/>
  <c r="M7" i="16"/>
  <c r="J7" i="16"/>
  <c r="I7" i="16"/>
  <c r="L7" i="16"/>
  <c r="B4" i="16"/>
  <c r="AA7" i="15"/>
  <c r="W7" i="15"/>
  <c r="Z7" i="15"/>
  <c r="J7" i="15"/>
  <c r="I7" i="15"/>
  <c r="M7" i="15"/>
  <c r="B4" i="15"/>
  <c r="T9" i="14"/>
  <c r="V9" i="14"/>
  <c r="U9" i="14"/>
  <c r="J9" i="14"/>
  <c r="I9" i="14"/>
  <c r="K9" i="14"/>
  <c r="B6" i="14"/>
  <c r="J6" i="13"/>
  <c r="I6" i="13"/>
  <c r="B3" i="13"/>
  <c r="W5" i="12"/>
  <c r="J96" i="10"/>
  <c r="D96" i="10"/>
  <c r="L96" i="10"/>
  <c r="C95" i="10"/>
  <c r="O74" i="10"/>
  <c r="H74" i="10"/>
  <c r="F74" i="10"/>
  <c r="D74" i="10"/>
  <c r="L74" i="10"/>
  <c r="C73" i="10"/>
  <c r="O52" i="10"/>
  <c r="N52" i="10"/>
  <c r="F52" i="10"/>
  <c r="D52" i="10"/>
  <c r="L52" i="10"/>
  <c r="C51" i="10"/>
  <c r="O30" i="10"/>
  <c r="N30" i="10"/>
  <c r="L30" i="10"/>
  <c r="D30" i="10"/>
  <c r="C29" i="10"/>
  <c r="N8" i="10"/>
  <c r="F8" i="10"/>
  <c r="D8" i="10"/>
  <c r="C7" i="10"/>
  <c r="S8" i="9"/>
  <c r="P8" i="9"/>
  <c r="J272" i="8"/>
  <c r="H272" i="8"/>
  <c r="F272" i="8"/>
  <c r="D272" i="8"/>
  <c r="O272" i="8"/>
  <c r="L272" i="8"/>
  <c r="C271" i="8"/>
  <c r="B270" i="8"/>
  <c r="J250" i="8"/>
  <c r="H250" i="8"/>
  <c r="F250" i="8"/>
  <c r="D250" i="8"/>
  <c r="O250" i="8"/>
  <c r="L250" i="8"/>
  <c r="C249" i="8"/>
  <c r="B248" i="8"/>
  <c r="J228" i="8"/>
  <c r="H228" i="8"/>
  <c r="F228" i="8"/>
  <c r="D228" i="8"/>
  <c r="O228" i="8"/>
  <c r="L228" i="8"/>
  <c r="C227" i="8"/>
  <c r="B226" i="8"/>
  <c r="J206" i="8"/>
  <c r="H206" i="8"/>
  <c r="F206" i="8"/>
  <c r="D206" i="8"/>
  <c r="O206" i="8"/>
  <c r="L206" i="8"/>
  <c r="C205" i="8"/>
  <c r="B204" i="8"/>
  <c r="J184" i="8"/>
  <c r="H184" i="8"/>
  <c r="F184" i="8"/>
  <c r="D184" i="8"/>
  <c r="O184" i="8"/>
  <c r="L184" i="8"/>
  <c r="C183" i="8"/>
  <c r="B182" i="8"/>
  <c r="J162" i="8"/>
  <c r="H162" i="8"/>
  <c r="F162" i="8"/>
  <c r="D162" i="8"/>
  <c r="O162" i="8"/>
  <c r="L162" i="8"/>
  <c r="C161" i="8"/>
  <c r="B160" i="8"/>
  <c r="J140" i="8"/>
  <c r="H140" i="8"/>
  <c r="F140" i="8"/>
  <c r="D140" i="8"/>
  <c r="O140" i="8"/>
  <c r="L140" i="8"/>
  <c r="C139" i="8"/>
  <c r="B138" i="8"/>
  <c r="J118" i="8"/>
  <c r="H118" i="8"/>
  <c r="F118" i="8"/>
  <c r="D118" i="8"/>
  <c r="O118" i="8"/>
  <c r="L118" i="8"/>
  <c r="C117" i="8"/>
  <c r="B116" i="8"/>
  <c r="J96" i="8"/>
  <c r="H96" i="8"/>
  <c r="F96" i="8"/>
  <c r="D96" i="8"/>
  <c r="O96" i="8"/>
  <c r="L96" i="8"/>
  <c r="C95" i="8"/>
  <c r="O74" i="8"/>
  <c r="H74" i="8"/>
  <c r="F74" i="8"/>
  <c r="D74" i="8"/>
  <c r="C73" i="8"/>
  <c r="F52" i="8"/>
  <c r="D52" i="8"/>
  <c r="C51" i="8"/>
  <c r="D30" i="8"/>
  <c r="L30" i="8"/>
  <c r="J30" i="8"/>
  <c r="H30" i="8"/>
  <c r="F30" i="8"/>
  <c r="C29" i="8"/>
  <c r="O8" i="8"/>
  <c r="N8" i="8"/>
  <c r="D8" i="8"/>
  <c r="L8" i="8"/>
  <c r="J8" i="8"/>
  <c r="H8" i="8"/>
  <c r="C7" i="8"/>
  <c r="T6" i="6"/>
  <c r="M6" i="6"/>
  <c r="L6" i="6"/>
  <c r="K6" i="6"/>
  <c r="I6" i="6"/>
  <c r="B3" i="6"/>
  <c r="V6" i="5"/>
  <c r="J6" i="5"/>
  <c r="I6" i="5"/>
  <c r="B3" i="5"/>
  <c r="L79" i="3"/>
  <c r="L6" i="3"/>
  <c r="M6" i="3"/>
  <c r="N56" i="2"/>
  <c r="L56" i="2"/>
  <c r="M56" i="2"/>
  <c r="N31" i="2"/>
  <c r="J31" i="2"/>
  <c r="M31" i="2"/>
  <c r="L6" i="2"/>
  <c r="B39" i="1"/>
  <c r="B38" i="1"/>
  <c r="B37" i="1"/>
  <c r="M2" i="1"/>
  <c r="U44" i="5" l="1"/>
  <c r="S44" i="5"/>
  <c r="M43" i="5"/>
  <c r="K43" i="5"/>
  <c r="J43" i="5"/>
  <c r="I43" i="5"/>
  <c r="L43" i="5"/>
  <c r="N35" i="2"/>
  <c r="M35" i="2"/>
  <c r="L35" i="2"/>
  <c r="N36" i="3"/>
  <c r="M36" i="3"/>
  <c r="L36" i="3"/>
  <c r="K36" i="3"/>
  <c r="J36" i="3"/>
  <c r="N89" i="3"/>
  <c r="M89" i="3"/>
  <c r="L89" i="3"/>
  <c r="K89" i="3"/>
  <c r="J89" i="3"/>
  <c r="E114" i="3"/>
  <c r="N136" i="3"/>
  <c r="K136" i="3"/>
  <c r="J136" i="3"/>
  <c r="N144" i="3"/>
  <c r="K144" i="3"/>
  <c r="J144" i="3"/>
  <c r="K162" i="3"/>
  <c r="J162" i="3"/>
  <c r="K178" i="3"/>
  <c r="J178" i="3"/>
  <c r="K38" i="5"/>
  <c r="I38" i="5"/>
  <c r="M41" i="3"/>
  <c r="L41" i="3"/>
  <c r="K41" i="3"/>
  <c r="J41" i="3"/>
  <c r="M49" i="3"/>
  <c r="L49" i="3"/>
  <c r="K49" i="3"/>
  <c r="J49" i="3"/>
  <c r="M57" i="3"/>
  <c r="L57" i="3"/>
  <c r="K57" i="3"/>
  <c r="J57" i="3"/>
  <c r="H113" i="3"/>
  <c r="F114" i="3"/>
  <c r="H117" i="3"/>
  <c r="F118" i="3"/>
  <c r="H121" i="3"/>
  <c r="F122" i="3"/>
  <c r="H186" i="3"/>
  <c r="H190" i="3"/>
  <c r="H194" i="3"/>
  <c r="I51" i="6"/>
  <c r="M51" i="6"/>
  <c r="K51" i="6"/>
  <c r="V28" i="6"/>
  <c r="T28" i="6"/>
  <c r="F102" i="8"/>
  <c r="M12" i="9"/>
  <c r="I16" i="9"/>
  <c r="E20" i="9"/>
  <c r="X34" i="12"/>
  <c r="N22" i="2"/>
  <c r="M22" i="2"/>
  <c r="L22" i="2"/>
  <c r="K22" i="2"/>
  <c r="J22" i="2"/>
  <c r="I42" i="2"/>
  <c r="N39" i="2"/>
  <c r="M39" i="2"/>
  <c r="L39" i="2"/>
  <c r="K39" i="2"/>
  <c r="J39" i="2"/>
  <c r="G67" i="2"/>
  <c r="N20" i="3"/>
  <c r="M20" i="3"/>
  <c r="L20" i="3"/>
  <c r="K20" i="3"/>
  <c r="J20" i="3"/>
  <c r="N63" i="3"/>
  <c r="M63" i="3"/>
  <c r="L63" i="3"/>
  <c r="K63" i="3"/>
  <c r="J63" i="3"/>
  <c r="G117" i="3"/>
  <c r="G194" i="3"/>
  <c r="K209" i="3"/>
  <c r="J209" i="3"/>
  <c r="J79" i="8"/>
  <c r="N9" i="3"/>
  <c r="M9" i="3"/>
  <c r="L9" i="3"/>
  <c r="K9" i="3"/>
  <c r="J9" i="3"/>
  <c r="N13" i="3"/>
  <c r="M13" i="3"/>
  <c r="L13" i="3"/>
  <c r="K13" i="3"/>
  <c r="J13" i="3"/>
  <c r="N17" i="3"/>
  <c r="M17" i="3"/>
  <c r="L17" i="3"/>
  <c r="K17" i="3"/>
  <c r="J17" i="3"/>
  <c r="N21" i="3"/>
  <c r="M21" i="3"/>
  <c r="L21" i="3"/>
  <c r="K21" i="3"/>
  <c r="J21" i="3"/>
  <c r="N25" i="3"/>
  <c r="M25" i="3"/>
  <c r="L25" i="3"/>
  <c r="K25" i="3"/>
  <c r="J25" i="3"/>
  <c r="N29" i="3"/>
  <c r="M29" i="3"/>
  <c r="L29" i="3"/>
  <c r="K29" i="3"/>
  <c r="J29" i="3"/>
  <c r="N33" i="3"/>
  <c r="M33" i="3"/>
  <c r="L33" i="3"/>
  <c r="K33" i="3"/>
  <c r="J33" i="3"/>
  <c r="N37" i="3"/>
  <c r="M37" i="3"/>
  <c r="L37" i="3"/>
  <c r="K37" i="3"/>
  <c r="J37" i="3"/>
  <c r="M42" i="3"/>
  <c r="L42" i="3"/>
  <c r="K42" i="3"/>
  <c r="J42" i="3"/>
  <c r="M50" i="3"/>
  <c r="L50" i="3"/>
  <c r="K50" i="3"/>
  <c r="J50" i="3"/>
  <c r="M58" i="3"/>
  <c r="L58" i="3"/>
  <c r="K58" i="3"/>
  <c r="J58" i="3"/>
  <c r="N64" i="3"/>
  <c r="M64" i="3"/>
  <c r="L64" i="3"/>
  <c r="K64" i="3"/>
  <c r="J64" i="3"/>
  <c r="N68" i="3"/>
  <c r="M68" i="3"/>
  <c r="L68" i="3"/>
  <c r="K68" i="3"/>
  <c r="J68" i="3"/>
  <c r="N72" i="3"/>
  <c r="M72" i="3"/>
  <c r="L72" i="3"/>
  <c r="K72" i="3"/>
  <c r="J72" i="3"/>
  <c r="N82" i="3"/>
  <c r="M82" i="3"/>
  <c r="L82" i="3"/>
  <c r="K82" i="3"/>
  <c r="J82" i="3"/>
  <c r="N86" i="3"/>
  <c r="M86" i="3"/>
  <c r="L86" i="3"/>
  <c r="K86" i="3"/>
  <c r="J86" i="3"/>
  <c r="N90" i="3"/>
  <c r="M90" i="3"/>
  <c r="L90" i="3"/>
  <c r="K90" i="3"/>
  <c r="J90" i="3"/>
  <c r="N94" i="3"/>
  <c r="M94" i="3"/>
  <c r="L94" i="3"/>
  <c r="K94" i="3"/>
  <c r="J94" i="3"/>
  <c r="N98" i="3"/>
  <c r="M98" i="3"/>
  <c r="L98" i="3"/>
  <c r="K98" i="3"/>
  <c r="J98" i="3"/>
  <c r="N102" i="3"/>
  <c r="I113" i="3"/>
  <c r="M102" i="3"/>
  <c r="L102" i="3"/>
  <c r="K102" i="3"/>
  <c r="J102" i="3"/>
  <c r="G114" i="3"/>
  <c r="E115" i="3"/>
  <c r="N106" i="3"/>
  <c r="M106" i="3"/>
  <c r="L106" i="3"/>
  <c r="I117" i="3"/>
  <c r="K106" i="3"/>
  <c r="J106" i="3"/>
  <c r="G118" i="3"/>
  <c r="E119" i="3"/>
  <c r="N110" i="3"/>
  <c r="M110" i="3"/>
  <c r="L110" i="3"/>
  <c r="K110" i="3"/>
  <c r="J110" i="3"/>
  <c r="I121" i="3"/>
  <c r="G122" i="3"/>
  <c r="E123" i="3"/>
  <c r="V9" i="6"/>
  <c r="T9" i="6"/>
  <c r="V20" i="6"/>
  <c r="T20" i="6"/>
  <c r="W22" i="6"/>
  <c r="W43" i="6"/>
  <c r="L12" i="8"/>
  <c r="J85" i="8"/>
  <c r="L85" i="8"/>
  <c r="O102" i="8"/>
  <c r="N102" i="8"/>
  <c r="M20" i="9"/>
  <c r="H10" i="10"/>
  <c r="E51" i="14"/>
  <c r="N7" i="2"/>
  <c r="M7" i="2"/>
  <c r="L7" i="2"/>
  <c r="N32" i="3"/>
  <c r="M32" i="3"/>
  <c r="L32" i="3"/>
  <c r="K32" i="3"/>
  <c r="J32" i="3"/>
  <c r="M40" i="3"/>
  <c r="L40" i="3"/>
  <c r="K40" i="3"/>
  <c r="J40" i="3"/>
  <c r="N93" i="3"/>
  <c r="M93" i="3"/>
  <c r="L93" i="3"/>
  <c r="K93" i="3"/>
  <c r="J93" i="3"/>
  <c r="G113" i="3"/>
  <c r="E122" i="3"/>
  <c r="N140" i="3"/>
  <c r="K140" i="3"/>
  <c r="J140" i="3"/>
  <c r="K170" i="3"/>
  <c r="J170" i="3"/>
  <c r="K217" i="3"/>
  <c r="J217" i="3"/>
  <c r="K37" i="6"/>
  <c r="I37" i="6"/>
  <c r="J106" i="8"/>
  <c r="E12" i="9"/>
  <c r="M43" i="3"/>
  <c r="L43" i="3"/>
  <c r="K43" i="3"/>
  <c r="J43" i="3"/>
  <c r="M51" i="3"/>
  <c r="L51" i="3"/>
  <c r="K51" i="3"/>
  <c r="J51" i="3"/>
  <c r="M59" i="3"/>
  <c r="L59" i="3"/>
  <c r="K59" i="3"/>
  <c r="J59" i="3"/>
  <c r="H114" i="3"/>
  <c r="F115" i="3"/>
  <c r="H118" i="3"/>
  <c r="F119" i="3"/>
  <c r="H122" i="3"/>
  <c r="F123" i="3"/>
  <c r="F18" i="8"/>
  <c r="L31" i="8"/>
  <c r="J41" i="8"/>
  <c r="H87" i="8"/>
  <c r="H54" i="8"/>
  <c r="F64" i="8"/>
  <c r="L80" i="8"/>
  <c r="H81" i="8"/>
  <c r="J98" i="8"/>
  <c r="M11" i="2"/>
  <c r="N11" i="2"/>
  <c r="L11" i="2"/>
  <c r="G43" i="2"/>
  <c r="N59" i="2"/>
  <c r="M59" i="2"/>
  <c r="L59" i="2"/>
  <c r="N12" i="3"/>
  <c r="M12" i="3"/>
  <c r="L12" i="3"/>
  <c r="K12" i="3"/>
  <c r="J12" i="3"/>
  <c r="N28" i="3"/>
  <c r="M28" i="3"/>
  <c r="L28" i="3"/>
  <c r="K28" i="3"/>
  <c r="J28" i="3"/>
  <c r="N71" i="3"/>
  <c r="M71" i="3"/>
  <c r="L71" i="3"/>
  <c r="K71" i="3"/>
  <c r="J71" i="3"/>
  <c r="N85" i="3"/>
  <c r="M85" i="3"/>
  <c r="L85" i="3"/>
  <c r="K85" i="3"/>
  <c r="J85" i="3"/>
  <c r="E118" i="3"/>
  <c r="K174" i="3"/>
  <c r="J174" i="3"/>
  <c r="H62" i="8"/>
  <c r="G17" i="2"/>
  <c r="L33" i="2"/>
  <c r="M33" i="2"/>
  <c r="L41" i="2"/>
  <c r="M41" i="2"/>
  <c r="L61" i="2"/>
  <c r="M61" i="2"/>
  <c r="L10" i="3"/>
  <c r="K10" i="3"/>
  <c r="J10" i="3"/>
  <c r="M10" i="3"/>
  <c r="N10" i="3"/>
  <c r="L14" i="3"/>
  <c r="K14" i="3"/>
  <c r="J14" i="3"/>
  <c r="M14" i="3"/>
  <c r="N14" i="3"/>
  <c r="L18" i="3"/>
  <c r="K18" i="3"/>
  <c r="J18" i="3"/>
  <c r="M18" i="3"/>
  <c r="N18" i="3"/>
  <c r="L22" i="3"/>
  <c r="K22" i="3"/>
  <c r="J22" i="3"/>
  <c r="M22" i="3"/>
  <c r="N22" i="3"/>
  <c r="L26" i="3"/>
  <c r="K26" i="3"/>
  <c r="J26" i="3"/>
  <c r="N26" i="3"/>
  <c r="M26" i="3"/>
  <c r="L30" i="3"/>
  <c r="K30" i="3"/>
  <c r="M30" i="3"/>
  <c r="J30" i="3"/>
  <c r="N30" i="3"/>
  <c r="L34" i="3"/>
  <c r="K34" i="3"/>
  <c r="J34" i="3"/>
  <c r="M34" i="3"/>
  <c r="N34" i="3"/>
  <c r="L38" i="3"/>
  <c r="K38" i="3"/>
  <c r="J38" i="3"/>
  <c r="M38" i="3"/>
  <c r="N38" i="3"/>
  <c r="L44" i="3"/>
  <c r="M44" i="3"/>
  <c r="K44" i="3"/>
  <c r="J44" i="3"/>
  <c r="L52" i="3"/>
  <c r="K52" i="3"/>
  <c r="J52" i="3"/>
  <c r="M52" i="3"/>
  <c r="L60" i="3"/>
  <c r="M60" i="3"/>
  <c r="K60" i="3"/>
  <c r="J60" i="3"/>
  <c r="L65" i="3"/>
  <c r="K65" i="3"/>
  <c r="J65" i="3"/>
  <c r="M65" i="3"/>
  <c r="N65" i="3"/>
  <c r="L69" i="3"/>
  <c r="K69" i="3"/>
  <c r="J69" i="3"/>
  <c r="M69" i="3"/>
  <c r="N69" i="3"/>
  <c r="L83" i="3"/>
  <c r="K83" i="3"/>
  <c r="J83" i="3"/>
  <c r="M83" i="3"/>
  <c r="N83" i="3"/>
  <c r="L87" i="3"/>
  <c r="K87" i="3"/>
  <c r="M87" i="3"/>
  <c r="J87" i="3"/>
  <c r="N87" i="3"/>
  <c r="L91" i="3"/>
  <c r="K91" i="3"/>
  <c r="J91" i="3"/>
  <c r="N91" i="3"/>
  <c r="M91" i="3"/>
  <c r="L95" i="3"/>
  <c r="K95" i="3"/>
  <c r="J95" i="3"/>
  <c r="N95" i="3"/>
  <c r="M95" i="3"/>
  <c r="L99" i="3"/>
  <c r="K99" i="3"/>
  <c r="J99" i="3"/>
  <c r="M99" i="3"/>
  <c r="N99" i="3"/>
  <c r="L103" i="3"/>
  <c r="K103" i="3"/>
  <c r="J103" i="3"/>
  <c r="I114" i="3"/>
  <c r="N103" i="3"/>
  <c r="M103" i="3"/>
  <c r="G115" i="3"/>
  <c r="E116" i="3"/>
  <c r="L107" i="3"/>
  <c r="K107" i="3"/>
  <c r="I118" i="3"/>
  <c r="J107" i="3"/>
  <c r="N107" i="3"/>
  <c r="M107" i="3"/>
  <c r="G119" i="3"/>
  <c r="E120" i="3"/>
  <c r="L111" i="3"/>
  <c r="K111" i="3"/>
  <c r="J111" i="3"/>
  <c r="I122" i="3"/>
  <c r="N111" i="3"/>
  <c r="M111" i="3"/>
  <c r="G123" i="3"/>
  <c r="G188" i="3"/>
  <c r="G192" i="3"/>
  <c r="G196" i="3"/>
  <c r="K11" i="5"/>
  <c r="I11" i="5"/>
  <c r="F37" i="8"/>
  <c r="J63" i="8"/>
  <c r="G10" i="9"/>
  <c r="N10" i="10"/>
  <c r="O10" i="10"/>
  <c r="N20" i="12"/>
  <c r="N73" i="2"/>
  <c r="M73" i="2"/>
  <c r="L73" i="2"/>
  <c r="K73" i="2"/>
  <c r="J73" i="2"/>
  <c r="N97" i="3"/>
  <c r="M97" i="3"/>
  <c r="L97" i="3"/>
  <c r="K97" i="3"/>
  <c r="J97" i="3"/>
  <c r="N105" i="3"/>
  <c r="M105" i="3"/>
  <c r="I116" i="3"/>
  <c r="L105" i="3"/>
  <c r="K105" i="3"/>
  <c r="J105" i="3"/>
  <c r="K154" i="3"/>
  <c r="J154" i="3"/>
  <c r="K166" i="3"/>
  <c r="J166" i="3"/>
  <c r="K182" i="3"/>
  <c r="J182" i="3"/>
  <c r="S15" i="9"/>
  <c r="R15" i="9"/>
  <c r="L9" i="2"/>
  <c r="M9" i="2"/>
  <c r="N9" i="2"/>
  <c r="L13" i="2"/>
  <c r="M13" i="2"/>
  <c r="N13" i="2"/>
  <c r="E18" i="2"/>
  <c r="L24" i="2"/>
  <c r="M24" i="2"/>
  <c r="N24" i="2"/>
  <c r="L37" i="2"/>
  <c r="M37" i="2"/>
  <c r="N37" i="2"/>
  <c r="E42" i="2"/>
  <c r="L48" i="2"/>
  <c r="M48" i="2"/>
  <c r="N48" i="2"/>
  <c r="L57" i="2"/>
  <c r="M57" i="2"/>
  <c r="N57" i="2"/>
  <c r="L65" i="2"/>
  <c r="M65" i="2"/>
  <c r="I68" i="2"/>
  <c r="N65" i="2"/>
  <c r="K45" i="3"/>
  <c r="J45" i="3"/>
  <c r="L45" i="3"/>
  <c r="M45" i="3"/>
  <c r="K53" i="3"/>
  <c r="J53" i="3"/>
  <c r="L53" i="3"/>
  <c r="M53" i="3"/>
  <c r="K61" i="3"/>
  <c r="J61" i="3"/>
  <c r="M61" i="3"/>
  <c r="L61" i="3"/>
  <c r="H115" i="3"/>
  <c r="F116" i="3"/>
  <c r="H119" i="3"/>
  <c r="F120" i="3"/>
  <c r="H123" i="3"/>
  <c r="H188" i="3"/>
  <c r="H192" i="3"/>
  <c r="H196" i="3"/>
  <c r="M30" i="6"/>
  <c r="M32" i="6"/>
  <c r="J14" i="8"/>
  <c r="O37" i="8"/>
  <c r="N37" i="8"/>
  <c r="J60" i="8"/>
  <c r="L77" i="8"/>
  <c r="J87" i="8"/>
  <c r="L104" i="8"/>
  <c r="P10" i="9"/>
  <c r="O10" i="9"/>
  <c r="G18" i="9"/>
  <c r="F12" i="10"/>
  <c r="J55" i="10"/>
  <c r="K14" i="14"/>
  <c r="J14" i="14"/>
  <c r="I14" i="14"/>
  <c r="G135" i="14"/>
  <c r="N15" i="2"/>
  <c r="I18" i="2"/>
  <c r="M15" i="2"/>
  <c r="L15" i="2"/>
  <c r="E68" i="2"/>
  <c r="M48" i="3"/>
  <c r="L48" i="3"/>
  <c r="K48" i="3"/>
  <c r="J48" i="3"/>
  <c r="N67" i="3"/>
  <c r="M67" i="3"/>
  <c r="L67" i="3"/>
  <c r="K67" i="3"/>
  <c r="J67" i="3"/>
  <c r="N81" i="3"/>
  <c r="M81" i="3"/>
  <c r="L81" i="3"/>
  <c r="K81" i="3"/>
  <c r="J81" i="3"/>
  <c r="N101" i="3"/>
  <c r="M101" i="3"/>
  <c r="L101" i="3"/>
  <c r="K101" i="3"/>
  <c r="J101" i="3"/>
  <c r="G121" i="3"/>
  <c r="K158" i="3"/>
  <c r="J158" i="3"/>
  <c r="G190" i="3"/>
  <c r="K22" i="5"/>
  <c r="M22" i="5"/>
  <c r="I22" i="5"/>
  <c r="N10" i="2"/>
  <c r="N14" i="2"/>
  <c r="N38" i="2"/>
  <c r="M49" i="2"/>
  <c r="L49" i="2"/>
  <c r="N58" i="2"/>
  <c r="N72" i="2"/>
  <c r="M72" i="2"/>
  <c r="L72" i="2"/>
  <c r="J7" i="3"/>
  <c r="N7" i="3"/>
  <c r="M7" i="3"/>
  <c r="K7" i="3"/>
  <c r="L7" i="3"/>
  <c r="J11" i="3"/>
  <c r="K11" i="3"/>
  <c r="N11" i="3"/>
  <c r="M11" i="3"/>
  <c r="L11" i="3"/>
  <c r="J15" i="3"/>
  <c r="K15" i="3"/>
  <c r="N15" i="3"/>
  <c r="M15" i="3"/>
  <c r="L15" i="3"/>
  <c r="J19" i="3"/>
  <c r="K19" i="3"/>
  <c r="N19" i="3"/>
  <c r="M19" i="3"/>
  <c r="L19" i="3"/>
  <c r="J23" i="3"/>
  <c r="N23" i="3"/>
  <c r="K23" i="3"/>
  <c r="M23" i="3"/>
  <c r="L23" i="3"/>
  <c r="J27" i="3"/>
  <c r="K27" i="3"/>
  <c r="N27" i="3"/>
  <c r="M27" i="3"/>
  <c r="L27" i="3"/>
  <c r="J31" i="3"/>
  <c r="K31" i="3"/>
  <c r="N31" i="3"/>
  <c r="M31" i="3"/>
  <c r="L31" i="3"/>
  <c r="J35" i="3"/>
  <c r="K35" i="3"/>
  <c r="N35" i="3"/>
  <c r="M35" i="3"/>
  <c r="L35" i="3"/>
  <c r="J39" i="3"/>
  <c r="N39" i="3"/>
  <c r="M39" i="3"/>
  <c r="L39" i="3"/>
  <c r="K39" i="3"/>
  <c r="J46" i="3"/>
  <c r="K46" i="3"/>
  <c r="M46" i="3"/>
  <c r="L46" i="3"/>
  <c r="J54" i="3"/>
  <c r="K54" i="3"/>
  <c r="M54" i="3"/>
  <c r="L54" i="3"/>
  <c r="J62" i="3"/>
  <c r="K62" i="3"/>
  <c r="N62" i="3"/>
  <c r="M62" i="3"/>
  <c r="L62" i="3"/>
  <c r="J66" i="3"/>
  <c r="N66" i="3"/>
  <c r="K66" i="3"/>
  <c r="M66" i="3"/>
  <c r="L66" i="3"/>
  <c r="J70" i="3"/>
  <c r="K70" i="3"/>
  <c r="N70" i="3"/>
  <c r="M70" i="3"/>
  <c r="L70" i="3"/>
  <c r="J80" i="3"/>
  <c r="K80" i="3"/>
  <c r="N80" i="3"/>
  <c r="M80" i="3"/>
  <c r="L80" i="3"/>
  <c r="J84" i="3"/>
  <c r="K84" i="3"/>
  <c r="N84" i="3"/>
  <c r="M84" i="3"/>
  <c r="L84" i="3"/>
  <c r="J88" i="3"/>
  <c r="K88" i="3"/>
  <c r="N88" i="3"/>
  <c r="M88" i="3"/>
  <c r="L88" i="3"/>
  <c r="J92" i="3"/>
  <c r="K92" i="3"/>
  <c r="N92" i="3"/>
  <c r="M92" i="3"/>
  <c r="L92" i="3"/>
  <c r="J96" i="3"/>
  <c r="N96" i="3"/>
  <c r="M96" i="3"/>
  <c r="L96" i="3"/>
  <c r="K96" i="3"/>
  <c r="J100" i="3"/>
  <c r="K100" i="3"/>
  <c r="N100" i="3"/>
  <c r="M100" i="3"/>
  <c r="L100" i="3"/>
  <c r="E113" i="3"/>
  <c r="J104" i="3"/>
  <c r="N104" i="3"/>
  <c r="I115" i="3"/>
  <c r="M104" i="3"/>
  <c r="L104" i="3"/>
  <c r="K104" i="3"/>
  <c r="G116" i="3"/>
  <c r="E117" i="3"/>
  <c r="J108" i="3"/>
  <c r="I119" i="3"/>
  <c r="K108" i="3"/>
  <c r="N108" i="3"/>
  <c r="M108" i="3"/>
  <c r="L108" i="3"/>
  <c r="G120" i="3"/>
  <c r="E121" i="3"/>
  <c r="J112" i="3"/>
  <c r="K112" i="3"/>
  <c r="N112" i="3"/>
  <c r="I123" i="3"/>
  <c r="M112" i="3"/>
  <c r="L112" i="3"/>
  <c r="J135" i="3"/>
  <c r="K135" i="3"/>
  <c r="N135" i="3"/>
  <c r="M11" i="6"/>
  <c r="M22" i="6"/>
  <c r="M24" i="6"/>
  <c r="K29" i="6"/>
  <c r="I29" i="6"/>
  <c r="M29" i="6"/>
  <c r="K45" i="6"/>
  <c r="I45" i="6"/>
  <c r="F10" i="8"/>
  <c r="J33" i="8"/>
  <c r="O59" i="8"/>
  <c r="N59" i="8"/>
  <c r="F56" i="8"/>
  <c r="P18" i="9"/>
  <c r="O18" i="9"/>
  <c r="O12" i="10"/>
  <c r="K134" i="14"/>
  <c r="J134" i="14"/>
  <c r="I134" i="14"/>
  <c r="N63" i="2"/>
  <c r="M63" i="2"/>
  <c r="L63" i="2"/>
  <c r="N8" i="3"/>
  <c r="M8" i="3"/>
  <c r="L8" i="3"/>
  <c r="K8" i="3"/>
  <c r="J8" i="3"/>
  <c r="N16" i="3"/>
  <c r="M16" i="3"/>
  <c r="L16" i="3"/>
  <c r="K16" i="3"/>
  <c r="J16" i="3"/>
  <c r="N24" i="3"/>
  <c r="M24" i="3"/>
  <c r="L24" i="3"/>
  <c r="K24" i="3"/>
  <c r="J24" i="3"/>
  <c r="M56" i="3"/>
  <c r="L56" i="3"/>
  <c r="K56" i="3"/>
  <c r="J56" i="3"/>
  <c r="I120" i="3"/>
  <c r="N109" i="3"/>
  <c r="M109" i="3"/>
  <c r="L109" i="3"/>
  <c r="K109" i="3"/>
  <c r="J109" i="3"/>
  <c r="G186" i="3"/>
  <c r="W36" i="5"/>
  <c r="L39" i="8"/>
  <c r="M21" i="2"/>
  <c r="L21" i="2"/>
  <c r="J47" i="3"/>
  <c r="M47" i="3"/>
  <c r="L47" i="3"/>
  <c r="K47" i="3"/>
  <c r="M55" i="3"/>
  <c r="L55" i="3"/>
  <c r="J55" i="3"/>
  <c r="K55" i="3"/>
  <c r="F113" i="3"/>
  <c r="H116" i="3"/>
  <c r="F117" i="3"/>
  <c r="H120" i="3"/>
  <c r="F121" i="3"/>
  <c r="K10" i="6"/>
  <c r="I10" i="6"/>
  <c r="M10" i="6"/>
  <c r="K21" i="6"/>
  <c r="I21" i="6"/>
  <c r="O10" i="8"/>
  <c r="N10" i="8"/>
  <c r="L20" i="8"/>
  <c r="O56" i="8"/>
  <c r="J58" i="10"/>
  <c r="N52" i="12"/>
  <c r="M7" i="6"/>
  <c r="K7" i="6"/>
  <c r="I7" i="6"/>
  <c r="T13" i="6"/>
  <c r="V13" i="6"/>
  <c r="K15" i="6"/>
  <c r="J15" i="6"/>
  <c r="I15" i="6"/>
  <c r="L15" i="6"/>
  <c r="K18" i="6"/>
  <c r="I18" i="6"/>
  <c r="W24" i="6"/>
  <c r="T24" i="6"/>
  <c r="V24" i="6"/>
  <c r="K26" i="6"/>
  <c r="J26" i="6"/>
  <c r="I26" i="6"/>
  <c r="L26" i="6"/>
  <c r="V32" i="6"/>
  <c r="U32" i="6"/>
  <c r="T32" i="6"/>
  <c r="S32" i="6"/>
  <c r="M34" i="6"/>
  <c r="K34" i="6"/>
  <c r="I34" i="6"/>
  <c r="L9" i="8"/>
  <c r="J11" i="8"/>
  <c r="H13" i="8"/>
  <c r="O15" i="8"/>
  <c r="N15" i="8"/>
  <c r="L17" i="8"/>
  <c r="J19" i="8"/>
  <c r="O34" i="8"/>
  <c r="N34" i="8"/>
  <c r="L36" i="8"/>
  <c r="J38" i="8"/>
  <c r="F53" i="8"/>
  <c r="L55" i="8"/>
  <c r="H59" i="8"/>
  <c r="F61" i="8"/>
  <c r="L63" i="8"/>
  <c r="J76" i="8"/>
  <c r="H78" i="8"/>
  <c r="F80" i="8"/>
  <c r="O80" i="8"/>
  <c r="N80" i="8"/>
  <c r="J84" i="8"/>
  <c r="H86" i="8"/>
  <c r="O99" i="8"/>
  <c r="N99" i="8"/>
  <c r="L101" i="8"/>
  <c r="J103" i="8"/>
  <c r="L109" i="8"/>
  <c r="I9" i="9"/>
  <c r="G11" i="9"/>
  <c r="P11" i="9"/>
  <c r="O11" i="9"/>
  <c r="E13" i="9"/>
  <c r="M13" i="9"/>
  <c r="S16" i="9"/>
  <c r="R16" i="9"/>
  <c r="I17" i="9"/>
  <c r="G19" i="9"/>
  <c r="P19" i="9"/>
  <c r="O19" i="9"/>
  <c r="E21" i="9"/>
  <c r="M21" i="9"/>
  <c r="F9" i="10"/>
  <c r="F32" i="10"/>
  <c r="H60" i="10"/>
  <c r="D11" i="11"/>
  <c r="AA16" i="13"/>
  <c r="K22" i="14"/>
  <c r="J22" i="14"/>
  <c r="I22" i="14"/>
  <c r="K74" i="14"/>
  <c r="J74" i="14"/>
  <c r="I74" i="14"/>
  <c r="D121" i="14"/>
  <c r="K143" i="14"/>
  <c r="J143" i="14"/>
  <c r="I143" i="14"/>
  <c r="D133" i="16"/>
  <c r="H10" i="8"/>
  <c r="O12" i="8"/>
  <c r="N12" i="8"/>
  <c r="L14" i="8"/>
  <c r="J16" i="8"/>
  <c r="H18" i="8"/>
  <c r="O31" i="8"/>
  <c r="N31" i="8"/>
  <c r="L33" i="8"/>
  <c r="J35" i="8"/>
  <c r="H37" i="8"/>
  <c r="L41" i="8"/>
  <c r="J43" i="8"/>
  <c r="L98" i="8"/>
  <c r="J100" i="8"/>
  <c r="H102" i="8"/>
  <c r="L106" i="8"/>
  <c r="J108" i="8"/>
  <c r="S9" i="9"/>
  <c r="R9" i="9"/>
  <c r="I10" i="9"/>
  <c r="G12" i="9"/>
  <c r="P12" i="9"/>
  <c r="O12" i="9"/>
  <c r="E14" i="9"/>
  <c r="M14" i="9"/>
  <c r="S17" i="9"/>
  <c r="R17" i="9"/>
  <c r="I18" i="9"/>
  <c r="G20" i="9"/>
  <c r="P20" i="9"/>
  <c r="O20" i="9"/>
  <c r="F34" i="10"/>
  <c r="F37" i="10"/>
  <c r="F40" i="10"/>
  <c r="F42" i="10"/>
  <c r="F53" i="10"/>
  <c r="D15" i="11"/>
  <c r="D55" i="11"/>
  <c r="X26" i="12"/>
  <c r="N44" i="12"/>
  <c r="G23" i="14"/>
  <c r="T22" i="14"/>
  <c r="K83" i="14"/>
  <c r="J83" i="14"/>
  <c r="I83" i="14"/>
  <c r="K152" i="14"/>
  <c r="J152" i="14"/>
  <c r="I152" i="14"/>
  <c r="O9" i="8"/>
  <c r="N9" i="8"/>
  <c r="L11" i="8"/>
  <c r="J13" i="8"/>
  <c r="L19" i="8"/>
  <c r="J21" i="8"/>
  <c r="J32" i="8"/>
  <c r="O36" i="8"/>
  <c r="N36" i="8"/>
  <c r="L38" i="8"/>
  <c r="J40" i="8"/>
  <c r="J97" i="8"/>
  <c r="O101" i="8"/>
  <c r="N101" i="8"/>
  <c r="L103" i="8"/>
  <c r="J105" i="8"/>
  <c r="S10" i="9"/>
  <c r="R10" i="9"/>
  <c r="I11" i="9"/>
  <c r="G13" i="9"/>
  <c r="P13" i="9"/>
  <c r="O13" i="9"/>
  <c r="E15" i="9"/>
  <c r="M15" i="9"/>
  <c r="S18" i="9"/>
  <c r="R18" i="9"/>
  <c r="I19" i="9"/>
  <c r="G21" i="9"/>
  <c r="P21" i="9"/>
  <c r="O21" i="9"/>
  <c r="J57" i="10"/>
  <c r="J76" i="10"/>
  <c r="D19" i="11"/>
  <c r="D59" i="11"/>
  <c r="AA8" i="13"/>
  <c r="K91" i="14"/>
  <c r="J91" i="14"/>
  <c r="I91" i="14"/>
  <c r="K160" i="14"/>
  <c r="J160" i="14"/>
  <c r="I160" i="14"/>
  <c r="AA9" i="15"/>
  <c r="M76" i="15"/>
  <c r="L76" i="15"/>
  <c r="K76" i="15"/>
  <c r="J76" i="15"/>
  <c r="I76" i="15"/>
  <c r="J10" i="8"/>
  <c r="O14" i="8"/>
  <c r="N14" i="8"/>
  <c r="L16" i="8"/>
  <c r="J18" i="8"/>
  <c r="O33" i="8"/>
  <c r="N33" i="8"/>
  <c r="L35" i="8"/>
  <c r="J37" i="8"/>
  <c r="L43" i="8"/>
  <c r="O98" i="8"/>
  <c r="N98" i="8"/>
  <c r="L100" i="8"/>
  <c r="J102" i="8"/>
  <c r="L108" i="8"/>
  <c r="S11" i="9"/>
  <c r="R11" i="9"/>
  <c r="I12" i="9"/>
  <c r="G14" i="9"/>
  <c r="P14" i="9"/>
  <c r="O14" i="9"/>
  <c r="E16" i="9"/>
  <c r="M16" i="9"/>
  <c r="S19" i="9"/>
  <c r="R19" i="9"/>
  <c r="I20" i="9"/>
  <c r="H59" i="10"/>
  <c r="D63" i="11"/>
  <c r="K158" i="13"/>
  <c r="I158" i="13"/>
  <c r="K31" i="14"/>
  <c r="J31" i="14"/>
  <c r="I31" i="14"/>
  <c r="F93" i="14"/>
  <c r="K100" i="14"/>
  <c r="J100" i="14"/>
  <c r="I100" i="14"/>
  <c r="C21" i="15"/>
  <c r="F91" i="15"/>
  <c r="L43" i="16"/>
  <c r="K43" i="16"/>
  <c r="J43" i="16"/>
  <c r="I43" i="16"/>
  <c r="C93" i="16"/>
  <c r="W36" i="6"/>
  <c r="V36" i="6"/>
  <c r="T36" i="6"/>
  <c r="W44" i="6"/>
  <c r="O11" i="8"/>
  <c r="N11" i="8"/>
  <c r="L13" i="8"/>
  <c r="J15" i="8"/>
  <c r="L21" i="8"/>
  <c r="L32" i="8"/>
  <c r="J34" i="8"/>
  <c r="L40" i="8"/>
  <c r="J42" i="8"/>
  <c r="L97" i="8"/>
  <c r="J99" i="8"/>
  <c r="O103" i="8"/>
  <c r="N103" i="8"/>
  <c r="L105" i="8"/>
  <c r="J107" i="8"/>
  <c r="E9" i="9"/>
  <c r="M9" i="9"/>
  <c r="S12" i="9"/>
  <c r="R12" i="9"/>
  <c r="I13" i="9"/>
  <c r="G15" i="9"/>
  <c r="P15" i="9"/>
  <c r="O15" i="9"/>
  <c r="E17" i="9"/>
  <c r="M17" i="9"/>
  <c r="S20" i="9"/>
  <c r="R20" i="9"/>
  <c r="I21" i="9"/>
  <c r="L53" i="10"/>
  <c r="D31" i="11"/>
  <c r="N16" i="12"/>
  <c r="X30" i="12"/>
  <c r="N48" i="12"/>
  <c r="K40" i="14"/>
  <c r="J40" i="14"/>
  <c r="I40" i="14"/>
  <c r="C79" i="14"/>
  <c r="K109" i="14"/>
  <c r="J109" i="14"/>
  <c r="I109" i="14"/>
  <c r="E163" i="14"/>
  <c r="L10" i="8"/>
  <c r="J12" i="8"/>
  <c r="L18" i="8"/>
  <c r="J20" i="8"/>
  <c r="J31" i="8"/>
  <c r="N35" i="8"/>
  <c r="O35" i="8"/>
  <c r="L37" i="8"/>
  <c r="J39" i="8"/>
  <c r="H79" i="8"/>
  <c r="N100" i="8"/>
  <c r="O100" i="8"/>
  <c r="L102" i="8"/>
  <c r="J104" i="8"/>
  <c r="E10" i="9"/>
  <c r="M10" i="9"/>
  <c r="R13" i="9"/>
  <c r="S13" i="9"/>
  <c r="I14" i="9"/>
  <c r="G16" i="9"/>
  <c r="O16" i="9"/>
  <c r="P16" i="9"/>
  <c r="E18" i="9"/>
  <c r="M18" i="9"/>
  <c r="F10" i="10"/>
  <c r="D35" i="11"/>
  <c r="AA12" i="13"/>
  <c r="K48" i="14"/>
  <c r="J48" i="14"/>
  <c r="I48" i="14"/>
  <c r="K117" i="14"/>
  <c r="J117" i="14"/>
  <c r="I117" i="14"/>
  <c r="AA13" i="15"/>
  <c r="M145" i="15"/>
  <c r="L145" i="15"/>
  <c r="K145" i="15"/>
  <c r="J145" i="15"/>
  <c r="I145" i="15"/>
  <c r="W38" i="6"/>
  <c r="W46" i="6"/>
  <c r="M48" i="6"/>
  <c r="K48" i="6"/>
  <c r="I48" i="6"/>
  <c r="J9" i="8"/>
  <c r="F13" i="8"/>
  <c r="O13" i="8"/>
  <c r="N13" i="8"/>
  <c r="L15" i="8"/>
  <c r="J17" i="8"/>
  <c r="O32" i="8"/>
  <c r="N32" i="8"/>
  <c r="L34" i="8"/>
  <c r="J36" i="8"/>
  <c r="L42" i="8"/>
  <c r="J55" i="8"/>
  <c r="H57" i="8"/>
  <c r="F59" i="8"/>
  <c r="H65" i="8"/>
  <c r="H76" i="8"/>
  <c r="F78" i="8"/>
  <c r="O78" i="8"/>
  <c r="J82" i="8"/>
  <c r="H84" i="8"/>
  <c r="F86" i="8"/>
  <c r="O97" i="8"/>
  <c r="N97" i="8"/>
  <c r="L99" i="8"/>
  <c r="J101" i="8"/>
  <c r="L107" i="8"/>
  <c r="J109" i="8"/>
  <c r="G9" i="9"/>
  <c r="P9" i="9"/>
  <c r="O9" i="9"/>
  <c r="E11" i="9"/>
  <c r="M11" i="9"/>
  <c r="S14" i="9"/>
  <c r="R14" i="9"/>
  <c r="I15" i="9"/>
  <c r="G17" i="9"/>
  <c r="P17" i="9"/>
  <c r="O17" i="9"/>
  <c r="E19" i="9"/>
  <c r="M19" i="9"/>
  <c r="H13" i="10"/>
  <c r="H21" i="10"/>
  <c r="O34" i="10"/>
  <c r="N34" i="10"/>
  <c r="O37" i="10"/>
  <c r="N37" i="10"/>
  <c r="D39" i="11"/>
  <c r="V54" i="12"/>
  <c r="U54" i="12"/>
  <c r="AA17" i="13"/>
  <c r="K57" i="14"/>
  <c r="J57" i="14"/>
  <c r="I57" i="14"/>
  <c r="H65" i="14"/>
  <c r="K126" i="14"/>
  <c r="J126" i="14"/>
  <c r="I126" i="14"/>
  <c r="L112" i="16"/>
  <c r="K112" i="16"/>
  <c r="J112" i="16"/>
  <c r="I112" i="16"/>
  <c r="J85" i="10"/>
  <c r="H87" i="10"/>
  <c r="D76" i="11"/>
  <c r="D80" i="11"/>
  <c r="D84" i="11"/>
  <c r="D96" i="11"/>
  <c r="D100" i="11"/>
  <c r="D104" i="11"/>
  <c r="D108" i="11"/>
  <c r="K15" i="14"/>
  <c r="J15" i="14"/>
  <c r="I15" i="14"/>
  <c r="H23" i="14"/>
  <c r="C37" i="14"/>
  <c r="K32" i="14"/>
  <c r="J32" i="14"/>
  <c r="I32" i="14"/>
  <c r="K41" i="14"/>
  <c r="J41" i="14"/>
  <c r="I41" i="14"/>
  <c r="F51" i="14"/>
  <c r="K49" i="14"/>
  <c r="J49" i="14"/>
  <c r="I49" i="14"/>
  <c r="K58" i="14"/>
  <c r="J58" i="14"/>
  <c r="I58" i="14"/>
  <c r="K67" i="14"/>
  <c r="J67" i="14"/>
  <c r="I67" i="14"/>
  <c r="D79" i="14"/>
  <c r="K75" i="14"/>
  <c r="J75" i="14"/>
  <c r="I75" i="14"/>
  <c r="K84" i="14"/>
  <c r="J84" i="14"/>
  <c r="I84" i="14"/>
  <c r="G93" i="14"/>
  <c r="K92" i="14"/>
  <c r="J92" i="14"/>
  <c r="I92" i="14"/>
  <c r="K101" i="14"/>
  <c r="J101" i="14"/>
  <c r="I101" i="14"/>
  <c r="K110" i="14"/>
  <c r="J110" i="14"/>
  <c r="I110" i="14"/>
  <c r="E121" i="14"/>
  <c r="K118" i="14"/>
  <c r="J118" i="14"/>
  <c r="I118" i="14"/>
  <c r="K127" i="14"/>
  <c r="J127" i="14"/>
  <c r="I127" i="14"/>
  <c r="H135" i="14"/>
  <c r="C149" i="14"/>
  <c r="K144" i="14"/>
  <c r="J144" i="14"/>
  <c r="I144" i="14"/>
  <c r="K153" i="14"/>
  <c r="J153" i="14"/>
  <c r="I153" i="14"/>
  <c r="F163" i="14"/>
  <c r="K161" i="14"/>
  <c r="J161" i="14"/>
  <c r="I161" i="14"/>
  <c r="M11" i="15"/>
  <c r="L11" i="15"/>
  <c r="K11" i="15"/>
  <c r="J11" i="15"/>
  <c r="I11" i="15"/>
  <c r="D21" i="15"/>
  <c r="M15" i="15"/>
  <c r="L15" i="15"/>
  <c r="K15" i="15"/>
  <c r="J15" i="15"/>
  <c r="I15" i="15"/>
  <c r="M33" i="15"/>
  <c r="L33" i="15"/>
  <c r="K33" i="15"/>
  <c r="J33" i="15"/>
  <c r="I33" i="15"/>
  <c r="M102" i="15"/>
  <c r="L102" i="15"/>
  <c r="K102" i="15"/>
  <c r="J102" i="15"/>
  <c r="I102" i="15"/>
  <c r="C161" i="15"/>
  <c r="Z11" i="16"/>
  <c r="Y11" i="16"/>
  <c r="X11" i="16"/>
  <c r="W11" i="16"/>
  <c r="G37" i="16"/>
  <c r="L69" i="16"/>
  <c r="K69" i="16"/>
  <c r="J69" i="16"/>
  <c r="I69" i="16"/>
  <c r="H77" i="16"/>
  <c r="H57" i="10"/>
  <c r="F59" i="10"/>
  <c r="H65" i="10"/>
  <c r="H76" i="10"/>
  <c r="F78" i="10"/>
  <c r="D8" i="11"/>
  <c r="D12" i="11"/>
  <c r="D16" i="11"/>
  <c r="D20" i="11"/>
  <c r="D32" i="11"/>
  <c r="D36" i="11"/>
  <c r="D40" i="11"/>
  <c r="D52" i="11"/>
  <c r="D56" i="11"/>
  <c r="D60" i="11"/>
  <c r="D64" i="11"/>
  <c r="K16" i="14"/>
  <c r="J16" i="14"/>
  <c r="I16" i="14"/>
  <c r="K25" i="14"/>
  <c r="J25" i="14"/>
  <c r="I25" i="14"/>
  <c r="D37" i="14"/>
  <c r="K33" i="14"/>
  <c r="J33" i="14"/>
  <c r="I33" i="14"/>
  <c r="K42" i="14"/>
  <c r="J42" i="14"/>
  <c r="I42" i="14"/>
  <c r="G51" i="14"/>
  <c r="K50" i="14"/>
  <c r="J50" i="14"/>
  <c r="I50" i="14"/>
  <c r="K59" i="14"/>
  <c r="J59" i="14"/>
  <c r="I59" i="14"/>
  <c r="K68" i="14"/>
  <c r="J68" i="14"/>
  <c r="I68" i="14"/>
  <c r="E79" i="14"/>
  <c r="K76" i="14"/>
  <c r="J76" i="14"/>
  <c r="I76" i="14"/>
  <c r="K85" i="14"/>
  <c r="J85" i="14"/>
  <c r="I85" i="14"/>
  <c r="H93" i="14"/>
  <c r="C107" i="14"/>
  <c r="K102" i="14"/>
  <c r="J102" i="14"/>
  <c r="I102" i="14"/>
  <c r="K111" i="14"/>
  <c r="J111" i="14"/>
  <c r="I111" i="14"/>
  <c r="F121" i="14"/>
  <c r="K119" i="14"/>
  <c r="J119" i="14"/>
  <c r="I119" i="14"/>
  <c r="K128" i="14"/>
  <c r="J128" i="14"/>
  <c r="I128" i="14"/>
  <c r="K137" i="14"/>
  <c r="J137" i="14"/>
  <c r="I137" i="14"/>
  <c r="D149" i="14"/>
  <c r="K145" i="14"/>
  <c r="J145" i="14"/>
  <c r="I145" i="14"/>
  <c r="K154" i="14"/>
  <c r="J154" i="14"/>
  <c r="I154" i="14"/>
  <c r="G163" i="14"/>
  <c r="K162" i="14"/>
  <c r="J162" i="14"/>
  <c r="I162" i="14"/>
  <c r="E21" i="15"/>
  <c r="C49" i="15"/>
  <c r="M59" i="15"/>
  <c r="L59" i="15"/>
  <c r="K59" i="15"/>
  <c r="J59" i="15"/>
  <c r="I59" i="15"/>
  <c r="G105" i="15"/>
  <c r="M128" i="15"/>
  <c r="L128" i="15"/>
  <c r="K128" i="15"/>
  <c r="J128" i="15"/>
  <c r="I128" i="15"/>
  <c r="M26" i="16"/>
  <c r="L26" i="16"/>
  <c r="K26" i="16"/>
  <c r="J26" i="16"/>
  <c r="I26" i="16"/>
  <c r="L95" i="16"/>
  <c r="K95" i="16"/>
  <c r="J95" i="16"/>
  <c r="I95" i="16"/>
  <c r="D107" i="16"/>
  <c r="H54" i="10"/>
  <c r="F56" i="10"/>
  <c r="D77" i="11"/>
  <c r="D81" i="11"/>
  <c r="D85" i="11"/>
  <c r="D97" i="11"/>
  <c r="D101" i="11"/>
  <c r="D105" i="11"/>
  <c r="K17" i="14"/>
  <c r="J17" i="14"/>
  <c r="I17" i="14"/>
  <c r="K26" i="14"/>
  <c r="J26" i="14"/>
  <c r="I26" i="14"/>
  <c r="E37" i="14"/>
  <c r="K34" i="14"/>
  <c r="J34" i="14"/>
  <c r="I34" i="14"/>
  <c r="K43" i="14"/>
  <c r="J43" i="14"/>
  <c r="I43" i="14"/>
  <c r="H51" i="14"/>
  <c r="C65" i="14"/>
  <c r="K60" i="14"/>
  <c r="J60" i="14"/>
  <c r="I60" i="14"/>
  <c r="K69" i="14"/>
  <c r="J69" i="14"/>
  <c r="I69" i="14"/>
  <c r="F79" i="14"/>
  <c r="K77" i="14"/>
  <c r="J77" i="14"/>
  <c r="I77" i="14"/>
  <c r="K86" i="14"/>
  <c r="J86" i="14"/>
  <c r="I86" i="14"/>
  <c r="K95" i="14"/>
  <c r="J95" i="14"/>
  <c r="I95" i="14"/>
  <c r="D107" i="14"/>
  <c r="K103" i="14"/>
  <c r="J103" i="14"/>
  <c r="I103" i="14"/>
  <c r="K112" i="14"/>
  <c r="J112" i="14"/>
  <c r="I112" i="14"/>
  <c r="G121" i="14"/>
  <c r="K120" i="14"/>
  <c r="J120" i="14"/>
  <c r="I120" i="14"/>
  <c r="K129" i="14"/>
  <c r="J129" i="14"/>
  <c r="I129" i="14"/>
  <c r="K138" i="14"/>
  <c r="J138" i="14"/>
  <c r="I138" i="14"/>
  <c r="E149" i="14"/>
  <c r="K146" i="14"/>
  <c r="J146" i="14"/>
  <c r="I146" i="14"/>
  <c r="K155" i="14"/>
  <c r="J155" i="14"/>
  <c r="I155" i="14"/>
  <c r="H163" i="14"/>
  <c r="L10" i="15"/>
  <c r="K10" i="15"/>
  <c r="J10" i="15"/>
  <c r="I10" i="15"/>
  <c r="M10" i="15"/>
  <c r="F21" i="15"/>
  <c r="L14" i="15"/>
  <c r="K14" i="15"/>
  <c r="J14" i="15"/>
  <c r="I14" i="15"/>
  <c r="M14" i="15"/>
  <c r="J17" i="15"/>
  <c r="I17" i="15"/>
  <c r="M17" i="15"/>
  <c r="L17" i="15"/>
  <c r="K17" i="15"/>
  <c r="M85" i="15"/>
  <c r="L85" i="15"/>
  <c r="K85" i="15"/>
  <c r="J85" i="15"/>
  <c r="I85" i="15"/>
  <c r="M154" i="15"/>
  <c r="L154" i="15"/>
  <c r="K154" i="15"/>
  <c r="J154" i="15"/>
  <c r="I154" i="15"/>
  <c r="E35" i="16"/>
  <c r="H51" i="16"/>
  <c r="L52" i="16"/>
  <c r="K52" i="16"/>
  <c r="J52" i="16"/>
  <c r="I52" i="16"/>
  <c r="J82" i="18"/>
  <c r="I82" i="18"/>
  <c r="H90" i="18"/>
  <c r="H78" i="10"/>
  <c r="D9" i="11"/>
  <c r="D13" i="11"/>
  <c r="D17" i="11"/>
  <c r="D33" i="11"/>
  <c r="D37" i="11"/>
  <c r="D41" i="11"/>
  <c r="D53" i="11"/>
  <c r="D57" i="11"/>
  <c r="D61" i="11"/>
  <c r="C23" i="14"/>
  <c r="K18" i="14"/>
  <c r="J18" i="14"/>
  <c r="I18" i="14"/>
  <c r="K27" i="14"/>
  <c r="J27" i="14"/>
  <c r="I27" i="14"/>
  <c r="F37" i="14"/>
  <c r="K35" i="14"/>
  <c r="J35" i="14"/>
  <c r="I35" i="14"/>
  <c r="K44" i="14"/>
  <c r="J44" i="14"/>
  <c r="I44" i="14"/>
  <c r="K53" i="14"/>
  <c r="J53" i="14"/>
  <c r="I53" i="14"/>
  <c r="D65" i="14"/>
  <c r="K61" i="14"/>
  <c r="J61" i="14"/>
  <c r="I61" i="14"/>
  <c r="K70" i="14"/>
  <c r="J70" i="14"/>
  <c r="I70" i="14"/>
  <c r="G79" i="14"/>
  <c r="K78" i="14"/>
  <c r="J78" i="14"/>
  <c r="I78" i="14"/>
  <c r="K87" i="14"/>
  <c r="J87" i="14"/>
  <c r="I87" i="14"/>
  <c r="K96" i="14"/>
  <c r="J96" i="14"/>
  <c r="I96" i="14"/>
  <c r="E107" i="14"/>
  <c r="K104" i="14"/>
  <c r="J104" i="14"/>
  <c r="I104" i="14"/>
  <c r="K113" i="14"/>
  <c r="J113" i="14"/>
  <c r="I113" i="14"/>
  <c r="H121" i="14"/>
  <c r="C135" i="14"/>
  <c r="K130" i="14"/>
  <c r="J130" i="14"/>
  <c r="I130" i="14"/>
  <c r="K139" i="14"/>
  <c r="J139" i="14"/>
  <c r="I139" i="14"/>
  <c r="F149" i="14"/>
  <c r="K147" i="14"/>
  <c r="J147" i="14"/>
  <c r="I147" i="14"/>
  <c r="K156" i="14"/>
  <c r="J156" i="14"/>
  <c r="I156" i="14"/>
  <c r="G21" i="15"/>
  <c r="M19" i="15"/>
  <c r="K19" i="15"/>
  <c r="J19" i="15"/>
  <c r="I19" i="15"/>
  <c r="L19" i="15"/>
  <c r="M25" i="15"/>
  <c r="K25" i="15"/>
  <c r="J25" i="15"/>
  <c r="I25" i="15"/>
  <c r="L25" i="15"/>
  <c r="M42" i="15"/>
  <c r="L42" i="15"/>
  <c r="K42" i="15"/>
  <c r="J42" i="15"/>
  <c r="I42" i="15"/>
  <c r="D63" i="15"/>
  <c r="M111" i="15"/>
  <c r="L111" i="15"/>
  <c r="K111" i="15"/>
  <c r="J111" i="15"/>
  <c r="I111" i="15"/>
  <c r="H119" i="15"/>
  <c r="Z15" i="16"/>
  <c r="Y15" i="16"/>
  <c r="X15" i="16"/>
  <c r="W15" i="16"/>
  <c r="E121" i="16"/>
  <c r="D74" i="11"/>
  <c r="D78" i="11"/>
  <c r="D82" i="11"/>
  <c r="D86" i="11"/>
  <c r="D98" i="11"/>
  <c r="D102" i="11"/>
  <c r="D106" i="11"/>
  <c r="J11" i="14"/>
  <c r="I11" i="14"/>
  <c r="K11" i="14"/>
  <c r="D23" i="14"/>
  <c r="J19" i="14"/>
  <c r="I19" i="14"/>
  <c r="K19" i="14"/>
  <c r="J28" i="14"/>
  <c r="I28" i="14"/>
  <c r="K28" i="14"/>
  <c r="G37" i="14"/>
  <c r="J36" i="14"/>
  <c r="I36" i="14"/>
  <c r="K36" i="14"/>
  <c r="J45" i="14"/>
  <c r="I45" i="14"/>
  <c r="K45" i="14"/>
  <c r="J54" i="14"/>
  <c r="I54" i="14"/>
  <c r="K54" i="14"/>
  <c r="E65" i="14"/>
  <c r="J62" i="14"/>
  <c r="I62" i="14"/>
  <c r="K62" i="14"/>
  <c r="J71" i="14"/>
  <c r="I71" i="14"/>
  <c r="H79" i="14"/>
  <c r="K71" i="14"/>
  <c r="C93" i="14"/>
  <c r="J88" i="14"/>
  <c r="I88" i="14"/>
  <c r="K88" i="14"/>
  <c r="J97" i="14"/>
  <c r="I97" i="14"/>
  <c r="K97" i="14"/>
  <c r="F107" i="14"/>
  <c r="J105" i="14"/>
  <c r="I105" i="14"/>
  <c r="K105" i="14"/>
  <c r="J114" i="14"/>
  <c r="I114" i="14"/>
  <c r="K114" i="14"/>
  <c r="J123" i="14"/>
  <c r="I123" i="14"/>
  <c r="K123" i="14"/>
  <c r="D135" i="14"/>
  <c r="J131" i="14"/>
  <c r="I131" i="14"/>
  <c r="K131" i="14"/>
  <c r="J140" i="14"/>
  <c r="I140" i="14"/>
  <c r="K140" i="14"/>
  <c r="G149" i="14"/>
  <c r="J148" i="14"/>
  <c r="I148" i="14"/>
  <c r="K148" i="14"/>
  <c r="J157" i="14"/>
  <c r="I157" i="14"/>
  <c r="K157" i="14"/>
  <c r="J9" i="15"/>
  <c r="I9" i="15"/>
  <c r="M9" i="15"/>
  <c r="L9" i="15"/>
  <c r="K9" i="15"/>
  <c r="J13" i="15"/>
  <c r="I13" i="15"/>
  <c r="M13" i="15"/>
  <c r="H21" i="15"/>
  <c r="L13" i="15"/>
  <c r="K13" i="15"/>
  <c r="M68" i="15"/>
  <c r="L68" i="15"/>
  <c r="K68" i="15"/>
  <c r="J68" i="15"/>
  <c r="I68" i="15"/>
  <c r="M137" i="15"/>
  <c r="L137" i="15"/>
  <c r="K137" i="15"/>
  <c r="J137" i="15"/>
  <c r="I137" i="15"/>
  <c r="G21" i="16"/>
  <c r="L34" i="16"/>
  <c r="K34" i="16"/>
  <c r="J34" i="16"/>
  <c r="I34" i="16"/>
  <c r="F49" i="16"/>
  <c r="L103" i="16"/>
  <c r="K103" i="16"/>
  <c r="J103" i="16"/>
  <c r="I103" i="16"/>
  <c r="M30" i="17"/>
  <c r="L30" i="17"/>
  <c r="K30" i="17"/>
  <c r="J30" i="17"/>
  <c r="I30" i="17"/>
  <c r="D10" i="11"/>
  <c r="D14" i="11"/>
  <c r="D18" i="11"/>
  <c r="D30" i="11"/>
  <c r="D34" i="11"/>
  <c r="D38" i="11"/>
  <c r="D42" i="11"/>
  <c r="D54" i="11"/>
  <c r="D58" i="11"/>
  <c r="D62" i="11"/>
  <c r="I12" i="14"/>
  <c r="K12" i="14"/>
  <c r="J12" i="14"/>
  <c r="E23" i="14"/>
  <c r="I20" i="14"/>
  <c r="K20" i="14"/>
  <c r="J20" i="14"/>
  <c r="I29" i="14"/>
  <c r="H37" i="14"/>
  <c r="K29" i="14"/>
  <c r="J29" i="14"/>
  <c r="C51" i="14"/>
  <c r="I46" i="14"/>
  <c r="K46" i="14"/>
  <c r="J46" i="14"/>
  <c r="I55" i="14"/>
  <c r="K55" i="14"/>
  <c r="J55" i="14"/>
  <c r="F65" i="14"/>
  <c r="I63" i="14"/>
  <c r="K63" i="14"/>
  <c r="J63" i="14"/>
  <c r="I72" i="14"/>
  <c r="K72" i="14"/>
  <c r="J72" i="14"/>
  <c r="I81" i="14"/>
  <c r="K81" i="14"/>
  <c r="J81" i="14"/>
  <c r="D93" i="14"/>
  <c r="I89" i="14"/>
  <c r="K89" i="14"/>
  <c r="J89" i="14"/>
  <c r="I98" i="14"/>
  <c r="K98" i="14"/>
  <c r="J98" i="14"/>
  <c r="G107" i="14"/>
  <c r="I106" i="14"/>
  <c r="K106" i="14"/>
  <c r="J106" i="14"/>
  <c r="I115" i="14"/>
  <c r="K115" i="14"/>
  <c r="J115" i="14"/>
  <c r="I124" i="14"/>
  <c r="K124" i="14"/>
  <c r="J124" i="14"/>
  <c r="E135" i="14"/>
  <c r="I132" i="14"/>
  <c r="K132" i="14"/>
  <c r="J132" i="14"/>
  <c r="I141" i="14"/>
  <c r="H149" i="14"/>
  <c r="K141" i="14"/>
  <c r="J141" i="14"/>
  <c r="C163" i="14"/>
  <c r="I158" i="14"/>
  <c r="K158" i="14"/>
  <c r="J158" i="14"/>
  <c r="E77" i="15"/>
  <c r="M94" i="15"/>
  <c r="L94" i="15"/>
  <c r="K94" i="15"/>
  <c r="J94" i="15"/>
  <c r="I94" i="15"/>
  <c r="M60" i="16"/>
  <c r="L60" i="16"/>
  <c r="K60" i="16"/>
  <c r="J60" i="16"/>
  <c r="I60" i="16"/>
  <c r="C119" i="16"/>
  <c r="D75" i="11"/>
  <c r="D79" i="11"/>
  <c r="D83" i="11"/>
  <c r="D99" i="11"/>
  <c r="D103" i="11"/>
  <c r="D107" i="11"/>
  <c r="K13" i="14"/>
  <c r="J13" i="14"/>
  <c r="I13" i="14"/>
  <c r="F23" i="14"/>
  <c r="K21" i="14"/>
  <c r="J21" i="14"/>
  <c r="I21" i="14"/>
  <c r="K30" i="14"/>
  <c r="J30" i="14"/>
  <c r="I30" i="14"/>
  <c r="K39" i="14"/>
  <c r="J39" i="14"/>
  <c r="I39" i="14"/>
  <c r="D51" i="14"/>
  <c r="K47" i="14"/>
  <c r="J47" i="14"/>
  <c r="I47" i="14"/>
  <c r="K56" i="14"/>
  <c r="J56" i="14"/>
  <c r="I56" i="14"/>
  <c r="G65" i="14"/>
  <c r="K64" i="14"/>
  <c r="J64" i="14"/>
  <c r="I64" i="14"/>
  <c r="K73" i="14"/>
  <c r="J73" i="14"/>
  <c r="I73" i="14"/>
  <c r="K82" i="14"/>
  <c r="J82" i="14"/>
  <c r="I82" i="14"/>
  <c r="E93" i="14"/>
  <c r="K90" i="14"/>
  <c r="J90" i="14"/>
  <c r="I90" i="14"/>
  <c r="H107" i="14"/>
  <c r="K99" i="14"/>
  <c r="J99" i="14"/>
  <c r="I99" i="14"/>
  <c r="C121" i="14"/>
  <c r="K116" i="14"/>
  <c r="J116" i="14"/>
  <c r="I116" i="14"/>
  <c r="K125" i="14"/>
  <c r="J125" i="14"/>
  <c r="I125" i="14"/>
  <c r="F135" i="14"/>
  <c r="K133" i="14"/>
  <c r="J133" i="14"/>
  <c r="I133" i="14"/>
  <c r="K142" i="14"/>
  <c r="J142" i="14"/>
  <c r="I142" i="14"/>
  <c r="K151" i="14"/>
  <c r="J151" i="14"/>
  <c r="I151" i="14"/>
  <c r="D163" i="14"/>
  <c r="K159" i="14"/>
  <c r="J159" i="14"/>
  <c r="I159" i="14"/>
  <c r="M12" i="15"/>
  <c r="L12" i="15"/>
  <c r="K12" i="15"/>
  <c r="J12" i="15"/>
  <c r="I12" i="15"/>
  <c r="M51" i="15"/>
  <c r="L51" i="15"/>
  <c r="K51" i="15"/>
  <c r="J51" i="15"/>
  <c r="I51" i="15"/>
  <c r="Z19" i="16"/>
  <c r="Y19" i="16"/>
  <c r="X19" i="16"/>
  <c r="W19" i="16"/>
  <c r="F23" i="16"/>
  <c r="G63" i="16"/>
  <c r="L86" i="16"/>
  <c r="K86" i="16"/>
  <c r="J86" i="16"/>
  <c r="I86" i="16"/>
  <c r="L130" i="16"/>
  <c r="K130" i="16"/>
  <c r="J130" i="16"/>
  <c r="I130" i="16"/>
  <c r="C35" i="15"/>
  <c r="M28" i="15"/>
  <c r="L28" i="15"/>
  <c r="K28" i="15"/>
  <c r="J28" i="15"/>
  <c r="I28" i="15"/>
  <c r="M37" i="15"/>
  <c r="L37" i="15"/>
  <c r="K37" i="15"/>
  <c r="J37" i="15"/>
  <c r="I37" i="15"/>
  <c r="D49" i="15"/>
  <c r="M45" i="15"/>
  <c r="L45" i="15"/>
  <c r="K45" i="15"/>
  <c r="J45" i="15"/>
  <c r="I45" i="15"/>
  <c r="M54" i="15"/>
  <c r="L54" i="15"/>
  <c r="K54" i="15"/>
  <c r="J54" i="15"/>
  <c r="I54" i="15"/>
  <c r="E63" i="15"/>
  <c r="M62" i="15"/>
  <c r="L62" i="15"/>
  <c r="K62" i="15"/>
  <c r="J62" i="15"/>
  <c r="I62" i="15"/>
  <c r="F77" i="15"/>
  <c r="M71" i="15"/>
  <c r="L71" i="15"/>
  <c r="K71" i="15"/>
  <c r="J71" i="15"/>
  <c r="I71" i="15"/>
  <c r="M80" i="15"/>
  <c r="L80" i="15"/>
  <c r="K80" i="15"/>
  <c r="J80" i="15"/>
  <c r="I80" i="15"/>
  <c r="G91" i="15"/>
  <c r="M88" i="15"/>
  <c r="L88" i="15"/>
  <c r="K88" i="15"/>
  <c r="J88" i="15"/>
  <c r="I88" i="15"/>
  <c r="M97" i="15"/>
  <c r="L97" i="15"/>
  <c r="K97" i="15"/>
  <c r="J97" i="15"/>
  <c r="I97" i="15"/>
  <c r="H105" i="15"/>
  <c r="M114" i="15"/>
  <c r="L114" i="15"/>
  <c r="K114" i="15"/>
  <c r="J114" i="15"/>
  <c r="I114" i="15"/>
  <c r="M123" i="15"/>
  <c r="L123" i="15"/>
  <c r="K123" i="15"/>
  <c r="J123" i="15"/>
  <c r="I123" i="15"/>
  <c r="M131" i="15"/>
  <c r="L131" i="15"/>
  <c r="K131" i="15"/>
  <c r="J131" i="15"/>
  <c r="I131" i="15"/>
  <c r="C147" i="15"/>
  <c r="M140" i="15"/>
  <c r="L140" i="15"/>
  <c r="K140" i="15"/>
  <c r="J140" i="15"/>
  <c r="I140" i="15"/>
  <c r="M149" i="15"/>
  <c r="L149" i="15"/>
  <c r="K149" i="15"/>
  <c r="J149" i="15"/>
  <c r="I149" i="15"/>
  <c r="D161" i="15"/>
  <c r="M157" i="15"/>
  <c r="L157" i="15"/>
  <c r="K157" i="15"/>
  <c r="J157" i="15"/>
  <c r="I157" i="15"/>
  <c r="L13" i="16"/>
  <c r="K13" i="16"/>
  <c r="J13" i="16"/>
  <c r="I13" i="16"/>
  <c r="H21" i="16"/>
  <c r="M17" i="16"/>
  <c r="L17" i="16"/>
  <c r="K17" i="16"/>
  <c r="J17" i="16"/>
  <c r="I17" i="16"/>
  <c r="G23" i="16"/>
  <c r="F35" i="16"/>
  <c r="L29" i="16"/>
  <c r="K29" i="16"/>
  <c r="J29" i="16"/>
  <c r="I29" i="16"/>
  <c r="H37" i="16"/>
  <c r="L38" i="16"/>
  <c r="K38" i="16"/>
  <c r="J38" i="16"/>
  <c r="I38" i="16"/>
  <c r="G49" i="16"/>
  <c r="L46" i="16"/>
  <c r="K46" i="16"/>
  <c r="J46" i="16"/>
  <c r="I46" i="16"/>
  <c r="M55" i="16"/>
  <c r="L55" i="16"/>
  <c r="K55" i="16"/>
  <c r="J55" i="16"/>
  <c r="I55" i="16"/>
  <c r="H63" i="16"/>
  <c r="L72" i="16"/>
  <c r="K72" i="16"/>
  <c r="J72" i="16"/>
  <c r="I72" i="16"/>
  <c r="C79" i="16"/>
  <c r="L81" i="16"/>
  <c r="K81" i="16"/>
  <c r="J81" i="16"/>
  <c r="I81" i="16"/>
  <c r="L89" i="16"/>
  <c r="K89" i="16"/>
  <c r="J89" i="16"/>
  <c r="I89" i="16"/>
  <c r="D93" i="16"/>
  <c r="C105" i="16"/>
  <c r="M98" i="16"/>
  <c r="L98" i="16"/>
  <c r="K98" i="16"/>
  <c r="J98" i="16"/>
  <c r="I98" i="16"/>
  <c r="E107" i="16"/>
  <c r="D119" i="16"/>
  <c r="L115" i="16"/>
  <c r="K115" i="16"/>
  <c r="J115" i="16"/>
  <c r="I115" i="16"/>
  <c r="F121" i="16"/>
  <c r="L124" i="16"/>
  <c r="K124" i="16"/>
  <c r="J124" i="16"/>
  <c r="I124" i="16"/>
  <c r="E133" i="16"/>
  <c r="H149" i="16"/>
  <c r="L150" i="16"/>
  <c r="K150" i="16"/>
  <c r="J150" i="16"/>
  <c r="I150" i="16"/>
  <c r="C37" i="17"/>
  <c r="L18" i="15"/>
  <c r="K18" i="15"/>
  <c r="I18" i="15"/>
  <c r="M18" i="15"/>
  <c r="J18" i="15"/>
  <c r="M23" i="15"/>
  <c r="L23" i="15"/>
  <c r="K23" i="15"/>
  <c r="I23" i="15"/>
  <c r="J23" i="15"/>
  <c r="D35" i="15"/>
  <c r="M31" i="15"/>
  <c r="L31" i="15"/>
  <c r="K31" i="15"/>
  <c r="J31" i="15"/>
  <c r="I31" i="15"/>
  <c r="M40" i="15"/>
  <c r="L40" i="15"/>
  <c r="K40" i="15"/>
  <c r="J40" i="15"/>
  <c r="I40" i="15"/>
  <c r="E49" i="15"/>
  <c r="M48" i="15"/>
  <c r="L48" i="15"/>
  <c r="K48" i="15"/>
  <c r="J48" i="15"/>
  <c r="I48" i="15"/>
  <c r="F63" i="15"/>
  <c r="M57" i="15"/>
  <c r="L57" i="15"/>
  <c r="K57" i="15"/>
  <c r="J57" i="15"/>
  <c r="I57" i="15"/>
  <c r="M66" i="15"/>
  <c r="L66" i="15"/>
  <c r="K66" i="15"/>
  <c r="J66" i="15"/>
  <c r="I66" i="15"/>
  <c r="G77" i="15"/>
  <c r="M74" i="15"/>
  <c r="L74" i="15"/>
  <c r="K74" i="15"/>
  <c r="J74" i="15"/>
  <c r="I74" i="15"/>
  <c r="M83" i="15"/>
  <c r="L83" i="15"/>
  <c r="K83" i="15"/>
  <c r="J83" i="15"/>
  <c r="I83" i="15"/>
  <c r="H91" i="15"/>
  <c r="M100" i="15"/>
  <c r="L100" i="15"/>
  <c r="K100" i="15"/>
  <c r="J100" i="15"/>
  <c r="I100" i="15"/>
  <c r="M109" i="15"/>
  <c r="L109" i="15"/>
  <c r="K109" i="15"/>
  <c r="J109" i="15"/>
  <c r="I109" i="15"/>
  <c r="M117" i="15"/>
  <c r="L117" i="15"/>
  <c r="K117" i="15"/>
  <c r="J117" i="15"/>
  <c r="I117" i="15"/>
  <c r="C133" i="15"/>
  <c r="M126" i="15"/>
  <c r="L126" i="15"/>
  <c r="K126" i="15"/>
  <c r="J126" i="15"/>
  <c r="I126" i="15"/>
  <c r="M135" i="15"/>
  <c r="L135" i="15"/>
  <c r="K135" i="15"/>
  <c r="J135" i="15"/>
  <c r="I135" i="15"/>
  <c r="D147" i="15"/>
  <c r="M143" i="15"/>
  <c r="L143" i="15"/>
  <c r="K143" i="15"/>
  <c r="J143" i="15"/>
  <c r="I143" i="15"/>
  <c r="M152" i="15"/>
  <c r="L152" i="15"/>
  <c r="K152" i="15"/>
  <c r="J152" i="15"/>
  <c r="I152" i="15"/>
  <c r="E161" i="15"/>
  <c r="M160" i="15"/>
  <c r="L160" i="15"/>
  <c r="K160" i="15"/>
  <c r="J160" i="15"/>
  <c r="I160" i="15"/>
  <c r="C9" i="16"/>
  <c r="H23" i="16"/>
  <c r="L24" i="16"/>
  <c r="K24" i="16"/>
  <c r="J24" i="16"/>
  <c r="I24" i="16"/>
  <c r="G35" i="16"/>
  <c r="L32" i="16"/>
  <c r="K32" i="16"/>
  <c r="J32" i="16"/>
  <c r="I32" i="16"/>
  <c r="L41" i="16"/>
  <c r="K41" i="16"/>
  <c r="J41" i="16"/>
  <c r="I41" i="16"/>
  <c r="H49" i="16"/>
  <c r="L58" i="16"/>
  <c r="K58" i="16"/>
  <c r="J58" i="16"/>
  <c r="I58" i="16"/>
  <c r="C65" i="16"/>
  <c r="L67" i="16"/>
  <c r="K67" i="16"/>
  <c r="J67" i="16"/>
  <c r="I67" i="16"/>
  <c r="L75" i="16"/>
  <c r="K75" i="16"/>
  <c r="J75" i="16"/>
  <c r="I75" i="16"/>
  <c r="D79" i="16"/>
  <c r="C91" i="16"/>
  <c r="L84" i="16"/>
  <c r="K84" i="16"/>
  <c r="J84" i="16"/>
  <c r="I84" i="16"/>
  <c r="E93" i="16"/>
  <c r="D105" i="16"/>
  <c r="M101" i="16"/>
  <c r="L101" i="16"/>
  <c r="K101" i="16"/>
  <c r="J101" i="16"/>
  <c r="I101" i="16"/>
  <c r="F107" i="16"/>
  <c r="L110" i="16"/>
  <c r="K110" i="16"/>
  <c r="J110" i="16"/>
  <c r="I110" i="16"/>
  <c r="E119" i="16"/>
  <c r="L118" i="16"/>
  <c r="K118" i="16"/>
  <c r="J118" i="16"/>
  <c r="I118" i="16"/>
  <c r="G121" i="16"/>
  <c r="F133" i="16"/>
  <c r="L127" i="16"/>
  <c r="K127" i="16"/>
  <c r="J127" i="16"/>
  <c r="I127" i="16"/>
  <c r="J14" i="18"/>
  <c r="I14" i="18"/>
  <c r="L26" i="15"/>
  <c r="K26" i="15"/>
  <c r="J26" i="15"/>
  <c r="I26" i="15"/>
  <c r="M26" i="15"/>
  <c r="E35" i="15"/>
  <c r="L34" i="15"/>
  <c r="K34" i="15"/>
  <c r="J34" i="15"/>
  <c r="I34" i="15"/>
  <c r="M34" i="15"/>
  <c r="F49" i="15"/>
  <c r="L43" i="15"/>
  <c r="K43" i="15"/>
  <c r="J43" i="15"/>
  <c r="I43" i="15"/>
  <c r="M43" i="15"/>
  <c r="L52" i="15"/>
  <c r="K52" i="15"/>
  <c r="J52" i="15"/>
  <c r="I52" i="15"/>
  <c r="M52" i="15"/>
  <c r="G63" i="15"/>
  <c r="L60" i="15"/>
  <c r="K60" i="15"/>
  <c r="J60" i="15"/>
  <c r="I60" i="15"/>
  <c r="M60" i="15"/>
  <c r="L69" i="15"/>
  <c r="K69" i="15"/>
  <c r="J69" i="15"/>
  <c r="I69" i="15"/>
  <c r="H77" i="15"/>
  <c r="M69" i="15"/>
  <c r="L86" i="15"/>
  <c r="K86" i="15"/>
  <c r="J86" i="15"/>
  <c r="I86" i="15"/>
  <c r="M86" i="15"/>
  <c r="L95" i="15"/>
  <c r="K95" i="15"/>
  <c r="J95" i="15"/>
  <c r="I95" i="15"/>
  <c r="M95" i="15"/>
  <c r="L103" i="15"/>
  <c r="K103" i="15"/>
  <c r="J103" i="15"/>
  <c r="I103" i="15"/>
  <c r="M103" i="15"/>
  <c r="C119" i="15"/>
  <c r="L112" i="15"/>
  <c r="K112" i="15"/>
  <c r="J112" i="15"/>
  <c r="I112" i="15"/>
  <c r="M112" i="15"/>
  <c r="L121" i="15"/>
  <c r="K121" i="15"/>
  <c r="J121" i="15"/>
  <c r="I121" i="15"/>
  <c r="M121" i="15"/>
  <c r="D133" i="15"/>
  <c r="L129" i="15"/>
  <c r="K129" i="15"/>
  <c r="J129" i="15"/>
  <c r="I129" i="15"/>
  <c r="M129" i="15"/>
  <c r="L138" i="15"/>
  <c r="K138" i="15"/>
  <c r="J138" i="15"/>
  <c r="I138" i="15"/>
  <c r="M138" i="15"/>
  <c r="E147" i="15"/>
  <c r="L146" i="15"/>
  <c r="K146" i="15"/>
  <c r="J146" i="15"/>
  <c r="I146" i="15"/>
  <c r="M146" i="15"/>
  <c r="F161" i="15"/>
  <c r="L155" i="15"/>
  <c r="K155" i="15"/>
  <c r="J155" i="15"/>
  <c r="I155" i="15"/>
  <c r="M155" i="15"/>
  <c r="D9" i="16"/>
  <c r="L12" i="16"/>
  <c r="K12" i="16"/>
  <c r="J12" i="16"/>
  <c r="I12" i="16"/>
  <c r="L16" i="16"/>
  <c r="K16" i="16"/>
  <c r="J16" i="16"/>
  <c r="I16" i="16"/>
  <c r="L20" i="16"/>
  <c r="K20" i="16"/>
  <c r="J20" i="16"/>
  <c r="I20" i="16"/>
  <c r="L27" i="16"/>
  <c r="K27" i="16"/>
  <c r="J27" i="16"/>
  <c r="I27" i="16"/>
  <c r="H35" i="16"/>
  <c r="L44" i="16"/>
  <c r="K44" i="16"/>
  <c r="J44" i="16"/>
  <c r="I44" i="16"/>
  <c r="C51" i="16"/>
  <c r="L53" i="16"/>
  <c r="K53" i="16"/>
  <c r="J53" i="16"/>
  <c r="I53" i="16"/>
  <c r="L61" i="16"/>
  <c r="K61" i="16"/>
  <c r="J61" i="16"/>
  <c r="I61" i="16"/>
  <c r="D65" i="16"/>
  <c r="C77" i="16"/>
  <c r="L70" i="16"/>
  <c r="K70" i="16"/>
  <c r="J70" i="16"/>
  <c r="I70" i="16"/>
  <c r="E79" i="16"/>
  <c r="D91" i="16"/>
  <c r="L87" i="16"/>
  <c r="K87" i="16"/>
  <c r="J87" i="16"/>
  <c r="I87" i="16"/>
  <c r="M87" i="16"/>
  <c r="F93" i="16"/>
  <c r="L96" i="16"/>
  <c r="K96" i="16"/>
  <c r="J96" i="16"/>
  <c r="I96" i="16"/>
  <c r="E105" i="16"/>
  <c r="L104" i="16"/>
  <c r="K104" i="16"/>
  <c r="J104" i="16"/>
  <c r="I104" i="16"/>
  <c r="G107" i="16"/>
  <c r="F119" i="16"/>
  <c r="L113" i="16"/>
  <c r="K113" i="16"/>
  <c r="J113" i="16"/>
  <c r="I113" i="16"/>
  <c r="L122" i="16"/>
  <c r="K122" i="16"/>
  <c r="J122" i="16"/>
  <c r="I122" i="16"/>
  <c r="M122" i="16"/>
  <c r="H121" i="16"/>
  <c r="G133" i="16"/>
  <c r="F147" i="16"/>
  <c r="L39" i="17"/>
  <c r="K39" i="17"/>
  <c r="J39" i="17"/>
  <c r="I39" i="17"/>
  <c r="D20" i="18"/>
  <c r="J47" i="18"/>
  <c r="I47" i="18"/>
  <c r="F35" i="15"/>
  <c r="K29" i="15"/>
  <c r="J29" i="15"/>
  <c r="I29" i="15"/>
  <c r="M29" i="15"/>
  <c r="L29" i="15"/>
  <c r="K38" i="15"/>
  <c r="J38" i="15"/>
  <c r="I38" i="15"/>
  <c r="M38" i="15"/>
  <c r="L38" i="15"/>
  <c r="G49" i="15"/>
  <c r="K46" i="15"/>
  <c r="J46" i="15"/>
  <c r="I46" i="15"/>
  <c r="M46" i="15"/>
  <c r="L46" i="15"/>
  <c r="K55" i="15"/>
  <c r="J55" i="15"/>
  <c r="I55" i="15"/>
  <c r="H63" i="15"/>
  <c r="M55" i="15"/>
  <c r="L55" i="15"/>
  <c r="K72" i="15"/>
  <c r="J72" i="15"/>
  <c r="I72" i="15"/>
  <c r="M72" i="15"/>
  <c r="L72" i="15"/>
  <c r="K81" i="15"/>
  <c r="J81" i="15"/>
  <c r="I81" i="15"/>
  <c r="M81" i="15"/>
  <c r="L81" i="15"/>
  <c r="K89" i="15"/>
  <c r="J89" i="15"/>
  <c r="I89" i="15"/>
  <c r="M89" i="15"/>
  <c r="L89" i="15"/>
  <c r="C105" i="15"/>
  <c r="K98" i="15"/>
  <c r="J98" i="15"/>
  <c r="I98" i="15"/>
  <c r="M98" i="15"/>
  <c r="L98" i="15"/>
  <c r="K107" i="15"/>
  <c r="J107" i="15"/>
  <c r="I107" i="15"/>
  <c r="M107" i="15"/>
  <c r="L107" i="15"/>
  <c r="D119" i="15"/>
  <c r="K115" i="15"/>
  <c r="J115" i="15"/>
  <c r="I115" i="15"/>
  <c r="M115" i="15"/>
  <c r="L115" i="15"/>
  <c r="K124" i="15"/>
  <c r="J124" i="15"/>
  <c r="I124" i="15"/>
  <c r="M124" i="15"/>
  <c r="L124" i="15"/>
  <c r="E133" i="15"/>
  <c r="K132" i="15"/>
  <c r="J132" i="15"/>
  <c r="I132" i="15"/>
  <c r="M132" i="15"/>
  <c r="L132" i="15"/>
  <c r="F147" i="15"/>
  <c r="K141" i="15"/>
  <c r="J141" i="15"/>
  <c r="I141" i="15"/>
  <c r="M141" i="15"/>
  <c r="L141" i="15"/>
  <c r="K150" i="15"/>
  <c r="J150" i="15"/>
  <c r="I150" i="15"/>
  <c r="M150" i="15"/>
  <c r="L150" i="15"/>
  <c r="G161" i="15"/>
  <c r="K158" i="15"/>
  <c r="J158" i="15"/>
  <c r="I158" i="15"/>
  <c r="M158" i="15"/>
  <c r="L158" i="15"/>
  <c r="E9" i="16"/>
  <c r="C21" i="16"/>
  <c r="X13" i="16"/>
  <c r="Z13" i="16"/>
  <c r="X17" i="16"/>
  <c r="Z17" i="16"/>
  <c r="K30" i="16"/>
  <c r="J30" i="16"/>
  <c r="I30" i="16"/>
  <c r="M30" i="16"/>
  <c r="L30" i="16"/>
  <c r="C37" i="16"/>
  <c r="K39" i="16"/>
  <c r="J39" i="16"/>
  <c r="I39" i="16"/>
  <c r="L39" i="16"/>
  <c r="K47" i="16"/>
  <c r="J47" i="16"/>
  <c r="I47" i="16"/>
  <c r="L47" i="16"/>
  <c r="D51" i="16"/>
  <c r="C63" i="16"/>
  <c r="K56" i="16"/>
  <c r="J56" i="16"/>
  <c r="I56" i="16"/>
  <c r="L56" i="16"/>
  <c r="E65" i="16"/>
  <c r="D77" i="16"/>
  <c r="K73" i="16"/>
  <c r="J73" i="16"/>
  <c r="I73" i="16"/>
  <c r="L73" i="16"/>
  <c r="F79" i="16"/>
  <c r="K82" i="16"/>
  <c r="J82" i="16"/>
  <c r="I82" i="16"/>
  <c r="L82" i="16"/>
  <c r="E91" i="16"/>
  <c r="K90" i="16"/>
  <c r="J90" i="16"/>
  <c r="I90" i="16"/>
  <c r="L90" i="16"/>
  <c r="G93" i="16"/>
  <c r="F105" i="16"/>
  <c r="K99" i="16"/>
  <c r="J99" i="16"/>
  <c r="I99" i="16"/>
  <c r="L99" i="16"/>
  <c r="K108" i="16"/>
  <c r="J108" i="16"/>
  <c r="I108" i="16"/>
  <c r="H107" i="16"/>
  <c r="L108" i="16"/>
  <c r="G119" i="16"/>
  <c r="K116" i="16"/>
  <c r="J116" i="16"/>
  <c r="I116" i="16"/>
  <c r="M116" i="16"/>
  <c r="L116" i="16"/>
  <c r="H133" i="16"/>
  <c r="K125" i="16"/>
  <c r="J125" i="16"/>
  <c r="I125" i="16"/>
  <c r="L125" i="16"/>
  <c r="M132" i="16"/>
  <c r="K132" i="16"/>
  <c r="J132" i="16"/>
  <c r="I132" i="16"/>
  <c r="L132" i="16"/>
  <c r="L158" i="16"/>
  <c r="K158" i="16"/>
  <c r="J158" i="16"/>
  <c r="I158" i="16"/>
  <c r="L20" i="18"/>
  <c r="H22" i="18"/>
  <c r="J23" i="18"/>
  <c r="I23" i="18"/>
  <c r="S29" i="18"/>
  <c r="R29" i="18"/>
  <c r="D36" i="18"/>
  <c r="D92" i="18"/>
  <c r="N134" i="18"/>
  <c r="J24" i="15"/>
  <c r="I24" i="15"/>
  <c r="M24" i="15"/>
  <c r="L24" i="15"/>
  <c r="K24" i="15"/>
  <c r="G35" i="15"/>
  <c r="J32" i="15"/>
  <c r="I32" i="15"/>
  <c r="M32" i="15"/>
  <c r="L32" i="15"/>
  <c r="K32" i="15"/>
  <c r="J41" i="15"/>
  <c r="I41" i="15"/>
  <c r="H49" i="15"/>
  <c r="M41" i="15"/>
  <c r="L41" i="15"/>
  <c r="K41" i="15"/>
  <c r="J58" i="15"/>
  <c r="I58" i="15"/>
  <c r="M58" i="15"/>
  <c r="L58" i="15"/>
  <c r="K58" i="15"/>
  <c r="J67" i="15"/>
  <c r="I67" i="15"/>
  <c r="M67" i="15"/>
  <c r="L67" i="15"/>
  <c r="K67" i="15"/>
  <c r="J75" i="15"/>
  <c r="I75" i="15"/>
  <c r="M75" i="15"/>
  <c r="L75" i="15"/>
  <c r="K75" i="15"/>
  <c r="C91" i="15"/>
  <c r="J84" i="15"/>
  <c r="I84" i="15"/>
  <c r="M84" i="15"/>
  <c r="L84" i="15"/>
  <c r="K84" i="15"/>
  <c r="J93" i="15"/>
  <c r="I93" i="15"/>
  <c r="M93" i="15"/>
  <c r="L93" i="15"/>
  <c r="K93" i="15"/>
  <c r="D105" i="15"/>
  <c r="J101" i="15"/>
  <c r="I101" i="15"/>
  <c r="M101" i="15"/>
  <c r="L101" i="15"/>
  <c r="K101" i="15"/>
  <c r="J110" i="15"/>
  <c r="I110" i="15"/>
  <c r="M110" i="15"/>
  <c r="L110" i="15"/>
  <c r="K110" i="15"/>
  <c r="E119" i="15"/>
  <c r="J118" i="15"/>
  <c r="I118" i="15"/>
  <c r="M118" i="15"/>
  <c r="L118" i="15"/>
  <c r="K118" i="15"/>
  <c r="F133" i="15"/>
  <c r="J127" i="15"/>
  <c r="I127" i="15"/>
  <c r="M127" i="15"/>
  <c r="L127" i="15"/>
  <c r="K127" i="15"/>
  <c r="J136" i="15"/>
  <c r="I136" i="15"/>
  <c r="M136" i="15"/>
  <c r="L136" i="15"/>
  <c r="K136" i="15"/>
  <c r="G147" i="15"/>
  <c r="J144" i="15"/>
  <c r="I144" i="15"/>
  <c r="M144" i="15"/>
  <c r="L144" i="15"/>
  <c r="K144" i="15"/>
  <c r="J153" i="15"/>
  <c r="I153" i="15"/>
  <c r="H161" i="15"/>
  <c r="M153" i="15"/>
  <c r="L153" i="15"/>
  <c r="K153" i="15"/>
  <c r="F9" i="16"/>
  <c r="J11" i="16"/>
  <c r="I11" i="16"/>
  <c r="L11" i="16"/>
  <c r="K11" i="16"/>
  <c r="D21" i="16"/>
  <c r="J15" i="16"/>
  <c r="I15" i="16"/>
  <c r="L15" i="16"/>
  <c r="K15" i="16"/>
  <c r="J19" i="16"/>
  <c r="I19" i="16"/>
  <c r="L19" i="16"/>
  <c r="K19" i="16"/>
  <c r="C23" i="16"/>
  <c r="J25" i="16"/>
  <c r="I25" i="16"/>
  <c r="M25" i="16"/>
  <c r="L25" i="16"/>
  <c r="K25" i="16"/>
  <c r="J33" i="16"/>
  <c r="I33" i="16"/>
  <c r="L33" i="16"/>
  <c r="K33" i="16"/>
  <c r="D37" i="16"/>
  <c r="C49" i="16"/>
  <c r="J42" i="16"/>
  <c r="I42" i="16"/>
  <c r="M42" i="16"/>
  <c r="L42" i="16"/>
  <c r="K42" i="16"/>
  <c r="E51" i="16"/>
  <c r="D63" i="16"/>
  <c r="J59" i="16"/>
  <c r="I59" i="16"/>
  <c r="L59" i="16"/>
  <c r="K59" i="16"/>
  <c r="F65" i="16"/>
  <c r="J68" i="16"/>
  <c r="I68" i="16"/>
  <c r="L68" i="16"/>
  <c r="K68" i="16"/>
  <c r="E77" i="16"/>
  <c r="J76" i="16"/>
  <c r="I76" i="16"/>
  <c r="L76" i="16"/>
  <c r="K76" i="16"/>
  <c r="G79" i="16"/>
  <c r="F91" i="16"/>
  <c r="J85" i="16"/>
  <c r="I85" i="16"/>
  <c r="L85" i="16"/>
  <c r="K85" i="16"/>
  <c r="J94" i="16"/>
  <c r="I94" i="16"/>
  <c r="H93" i="16"/>
  <c r="L94" i="16"/>
  <c r="K94" i="16"/>
  <c r="G105" i="16"/>
  <c r="J102" i="16"/>
  <c r="I102" i="16"/>
  <c r="L102" i="16"/>
  <c r="K102" i="16"/>
  <c r="J111" i="16"/>
  <c r="I111" i="16"/>
  <c r="H119" i="16"/>
  <c r="M111" i="16"/>
  <c r="L111" i="16"/>
  <c r="K111" i="16"/>
  <c r="J128" i="16"/>
  <c r="I128" i="16"/>
  <c r="L128" i="16"/>
  <c r="K128" i="16"/>
  <c r="G161" i="16"/>
  <c r="E9" i="17"/>
  <c r="C21" i="17"/>
  <c r="M90" i="17"/>
  <c r="K159" i="17"/>
  <c r="I159" i="17"/>
  <c r="J10" i="18"/>
  <c r="I10" i="18"/>
  <c r="P22" i="18"/>
  <c r="J116" i="18"/>
  <c r="I116" i="18"/>
  <c r="M16" i="15"/>
  <c r="L16" i="15"/>
  <c r="K16" i="15"/>
  <c r="J16" i="15"/>
  <c r="I16" i="15"/>
  <c r="I20" i="15"/>
  <c r="M20" i="15"/>
  <c r="L20" i="15"/>
  <c r="K20" i="15"/>
  <c r="J20" i="15"/>
  <c r="I27" i="15"/>
  <c r="H35" i="15"/>
  <c r="M27" i="15"/>
  <c r="L27" i="15"/>
  <c r="K27" i="15"/>
  <c r="J27" i="15"/>
  <c r="I44" i="15"/>
  <c r="M44" i="15"/>
  <c r="L44" i="15"/>
  <c r="K44" i="15"/>
  <c r="J44" i="15"/>
  <c r="I53" i="15"/>
  <c r="M53" i="15"/>
  <c r="L53" i="15"/>
  <c r="K53" i="15"/>
  <c r="J53" i="15"/>
  <c r="I61" i="15"/>
  <c r="M61" i="15"/>
  <c r="L61" i="15"/>
  <c r="K61" i="15"/>
  <c r="J61" i="15"/>
  <c r="C77" i="15"/>
  <c r="I70" i="15"/>
  <c r="M70" i="15"/>
  <c r="L70" i="15"/>
  <c r="K70" i="15"/>
  <c r="J70" i="15"/>
  <c r="I79" i="15"/>
  <c r="M79" i="15"/>
  <c r="L79" i="15"/>
  <c r="K79" i="15"/>
  <c r="J79" i="15"/>
  <c r="D91" i="15"/>
  <c r="I87" i="15"/>
  <c r="M87" i="15"/>
  <c r="L87" i="15"/>
  <c r="K87" i="15"/>
  <c r="J87" i="15"/>
  <c r="I96" i="15"/>
  <c r="M96" i="15"/>
  <c r="L96" i="15"/>
  <c r="K96" i="15"/>
  <c r="J96" i="15"/>
  <c r="E105" i="15"/>
  <c r="I104" i="15"/>
  <c r="M104" i="15"/>
  <c r="L104" i="15"/>
  <c r="K104" i="15"/>
  <c r="J104" i="15"/>
  <c r="F119" i="15"/>
  <c r="I113" i="15"/>
  <c r="M113" i="15"/>
  <c r="L113" i="15"/>
  <c r="K113" i="15"/>
  <c r="J113" i="15"/>
  <c r="I122" i="15"/>
  <c r="M122" i="15"/>
  <c r="L122" i="15"/>
  <c r="K122" i="15"/>
  <c r="J122" i="15"/>
  <c r="G133" i="15"/>
  <c r="I130" i="15"/>
  <c r="M130" i="15"/>
  <c r="L130" i="15"/>
  <c r="K130" i="15"/>
  <c r="J130" i="15"/>
  <c r="I139" i="15"/>
  <c r="H147" i="15"/>
  <c r="M139" i="15"/>
  <c r="L139" i="15"/>
  <c r="K139" i="15"/>
  <c r="J139" i="15"/>
  <c r="I156" i="15"/>
  <c r="M156" i="15"/>
  <c r="L156" i="15"/>
  <c r="K156" i="15"/>
  <c r="J156" i="15"/>
  <c r="G9" i="16"/>
  <c r="E21" i="16"/>
  <c r="D23" i="16"/>
  <c r="C35" i="16"/>
  <c r="I28" i="16"/>
  <c r="M28" i="16"/>
  <c r="L28" i="16"/>
  <c r="K28" i="16"/>
  <c r="J28" i="16"/>
  <c r="E37" i="16"/>
  <c r="D49" i="16"/>
  <c r="I45" i="16"/>
  <c r="L45" i="16"/>
  <c r="K45" i="16"/>
  <c r="J45" i="16"/>
  <c r="F51" i="16"/>
  <c r="I54" i="16"/>
  <c r="L54" i="16"/>
  <c r="K54" i="16"/>
  <c r="J54" i="16"/>
  <c r="E63" i="16"/>
  <c r="I62" i="16"/>
  <c r="L62" i="16"/>
  <c r="K62" i="16"/>
  <c r="J62" i="16"/>
  <c r="G65" i="16"/>
  <c r="F77" i="16"/>
  <c r="I71" i="16"/>
  <c r="M71" i="16"/>
  <c r="L71" i="16"/>
  <c r="K71" i="16"/>
  <c r="J71" i="16"/>
  <c r="I80" i="16"/>
  <c r="H79" i="16"/>
  <c r="L80" i="16"/>
  <c r="K80" i="16"/>
  <c r="J80" i="16"/>
  <c r="G91" i="16"/>
  <c r="I88" i="16"/>
  <c r="M88" i="16"/>
  <c r="L88" i="16"/>
  <c r="K88" i="16"/>
  <c r="J88" i="16"/>
  <c r="I97" i="16"/>
  <c r="H105" i="16"/>
  <c r="M97" i="16"/>
  <c r="L97" i="16"/>
  <c r="K97" i="16"/>
  <c r="J97" i="16"/>
  <c r="I114" i="16"/>
  <c r="L114" i="16"/>
  <c r="K114" i="16"/>
  <c r="J114" i="16"/>
  <c r="C121" i="16"/>
  <c r="I123" i="16"/>
  <c r="L123" i="16"/>
  <c r="K123" i="16"/>
  <c r="J123" i="16"/>
  <c r="F135" i="16"/>
  <c r="M141" i="16"/>
  <c r="L141" i="16"/>
  <c r="K141" i="16"/>
  <c r="J141" i="16"/>
  <c r="I141" i="16"/>
  <c r="L47" i="17"/>
  <c r="K47" i="17"/>
  <c r="J47" i="17"/>
  <c r="I47" i="17"/>
  <c r="X22" i="18"/>
  <c r="M30" i="15"/>
  <c r="L30" i="15"/>
  <c r="K30" i="15"/>
  <c r="J30" i="15"/>
  <c r="I30" i="15"/>
  <c r="M39" i="15"/>
  <c r="L39" i="15"/>
  <c r="K39" i="15"/>
  <c r="J39" i="15"/>
  <c r="I39" i="15"/>
  <c r="M47" i="15"/>
  <c r="L47" i="15"/>
  <c r="K47" i="15"/>
  <c r="J47" i="15"/>
  <c r="I47" i="15"/>
  <c r="C63" i="15"/>
  <c r="M56" i="15"/>
  <c r="L56" i="15"/>
  <c r="K56" i="15"/>
  <c r="J56" i="15"/>
  <c r="I56" i="15"/>
  <c r="M65" i="15"/>
  <c r="L65" i="15"/>
  <c r="K65" i="15"/>
  <c r="J65" i="15"/>
  <c r="I65" i="15"/>
  <c r="D77" i="15"/>
  <c r="M73" i="15"/>
  <c r="L73" i="15"/>
  <c r="K73" i="15"/>
  <c r="J73" i="15"/>
  <c r="I73" i="15"/>
  <c r="M82" i="15"/>
  <c r="L82" i="15"/>
  <c r="K82" i="15"/>
  <c r="J82" i="15"/>
  <c r="I82" i="15"/>
  <c r="E91" i="15"/>
  <c r="M90" i="15"/>
  <c r="L90" i="15"/>
  <c r="K90" i="15"/>
  <c r="J90" i="15"/>
  <c r="I90" i="15"/>
  <c r="F105" i="15"/>
  <c r="M99" i="15"/>
  <c r="L99" i="15"/>
  <c r="K99" i="15"/>
  <c r="J99" i="15"/>
  <c r="I99" i="15"/>
  <c r="M108" i="15"/>
  <c r="L108" i="15"/>
  <c r="K108" i="15"/>
  <c r="J108" i="15"/>
  <c r="I108" i="15"/>
  <c r="G119" i="15"/>
  <c r="M116" i="15"/>
  <c r="L116" i="15"/>
  <c r="K116" i="15"/>
  <c r="J116" i="15"/>
  <c r="I116" i="15"/>
  <c r="H133" i="15"/>
  <c r="M125" i="15"/>
  <c r="L125" i="15"/>
  <c r="K125" i="15"/>
  <c r="J125" i="15"/>
  <c r="I125" i="15"/>
  <c r="M142" i="15"/>
  <c r="L142" i="15"/>
  <c r="K142" i="15"/>
  <c r="J142" i="15"/>
  <c r="I142" i="15"/>
  <c r="M151" i="15"/>
  <c r="L151" i="15"/>
  <c r="K151" i="15"/>
  <c r="J151" i="15"/>
  <c r="I151" i="15"/>
  <c r="M159" i="15"/>
  <c r="L159" i="15"/>
  <c r="K159" i="15"/>
  <c r="J159" i="15"/>
  <c r="I159" i="15"/>
  <c r="L10" i="16"/>
  <c r="K10" i="16"/>
  <c r="J10" i="16"/>
  <c r="H9" i="16"/>
  <c r="M89" i="16" s="1"/>
  <c r="I10" i="16"/>
  <c r="F21" i="16"/>
  <c r="M14" i="16"/>
  <c r="L14" i="16"/>
  <c r="K14" i="16"/>
  <c r="J14" i="16"/>
  <c r="I14" i="16"/>
  <c r="M18" i="16"/>
  <c r="L18" i="16"/>
  <c r="K18" i="16"/>
  <c r="J18" i="16"/>
  <c r="I18" i="16"/>
  <c r="E23" i="16"/>
  <c r="D35" i="16"/>
  <c r="M31" i="16"/>
  <c r="L31" i="16"/>
  <c r="K31" i="16"/>
  <c r="J31" i="16"/>
  <c r="I31" i="16"/>
  <c r="F37" i="16"/>
  <c r="M40" i="16"/>
  <c r="L40" i="16"/>
  <c r="K40" i="16"/>
  <c r="J40" i="16"/>
  <c r="I40" i="16"/>
  <c r="E49" i="16"/>
  <c r="M48" i="16"/>
  <c r="L48" i="16"/>
  <c r="K48" i="16"/>
  <c r="J48" i="16"/>
  <c r="I48" i="16"/>
  <c r="G51" i="16"/>
  <c r="F63" i="16"/>
  <c r="M57" i="16"/>
  <c r="L57" i="16"/>
  <c r="K57" i="16"/>
  <c r="J57" i="16"/>
  <c r="I57" i="16"/>
  <c r="M66" i="16"/>
  <c r="H65" i="16"/>
  <c r="L66" i="16"/>
  <c r="K66" i="16"/>
  <c r="J66" i="16"/>
  <c r="I66" i="16"/>
  <c r="G77" i="16"/>
  <c r="M74" i="16"/>
  <c r="L74" i="16"/>
  <c r="K74" i="16"/>
  <c r="J74" i="16"/>
  <c r="I74" i="16"/>
  <c r="H91" i="16"/>
  <c r="M83" i="16"/>
  <c r="L83" i="16"/>
  <c r="K83" i="16"/>
  <c r="J83" i="16"/>
  <c r="I83" i="16"/>
  <c r="M100" i="16"/>
  <c r="L100" i="16"/>
  <c r="K100" i="16"/>
  <c r="J100" i="16"/>
  <c r="I100" i="16"/>
  <c r="C107" i="16"/>
  <c r="M109" i="16"/>
  <c r="L109" i="16"/>
  <c r="K109" i="16"/>
  <c r="J109" i="16"/>
  <c r="I109" i="16"/>
  <c r="M117" i="16"/>
  <c r="L117" i="16"/>
  <c r="K117" i="16"/>
  <c r="J117" i="16"/>
  <c r="I117" i="16"/>
  <c r="D121" i="16"/>
  <c r="C133" i="16"/>
  <c r="M126" i="16"/>
  <c r="L126" i="16"/>
  <c r="K126" i="16"/>
  <c r="J126" i="16"/>
  <c r="I126" i="16"/>
  <c r="M129" i="16"/>
  <c r="L129" i="16"/>
  <c r="K129" i="16"/>
  <c r="J129" i="16"/>
  <c r="I129" i="16"/>
  <c r="I131" i="16"/>
  <c r="M131" i="16"/>
  <c r="L131" i="16"/>
  <c r="K131" i="16"/>
  <c r="J131" i="16"/>
  <c r="G135" i="16"/>
  <c r="J18" i="18"/>
  <c r="I18" i="18"/>
  <c r="V78" i="18"/>
  <c r="M136" i="16"/>
  <c r="H135" i="16"/>
  <c r="L136" i="16"/>
  <c r="K136" i="16"/>
  <c r="J136" i="16"/>
  <c r="I136" i="16"/>
  <c r="G147" i="16"/>
  <c r="M144" i="16"/>
  <c r="L144" i="16"/>
  <c r="K144" i="16"/>
  <c r="J144" i="16"/>
  <c r="I144" i="16"/>
  <c r="M153" i="16"/>
  <c r="L153" i="16"/>
  <c r="K153" i="16"/>
  <c r="J153" i="16"/>
  <c r="I153" i="16"/>
  <c r="H161" i="16"/>
  <c r="F9" i="17"/>
  <c r="L11" i="17"/>
  <c r="K11" i="17"/>
  <c r="J11" i="17"/>
  <c r="I11" i="17"/>
  <c r="D21" i="17"/>
  <c r="L15" i="17"/>
  <c r="K15" i="17"/>
  <c r="J15" i="17"/>
  <c r="I15" i="17"/>
  <c r="L19" i="17"/>
  <c r="K19" i="17"/>
  <c r="J19" i="17"/>
  <c r="I19" i="17"/>
  <c r="C23" i="17"/>
  <c r="L25" i="17"/>
  <c r="K25" i="17"/>
  <c r="J25" i="17"/>
  <c r="I25" i="17"/>
  <c r="L33" i="17"/>
  <c r="K33" i="17"/>
  <c r="J33" i="17"/>
  <c r="I33" i="17"/>
  <c r="D37" i="17"/>
  <c r="C49" i="17"/>
  <c r="L42" i="17"/>
  <c r="K42" i="17"/>
  <c r="J42" i="17"/>
  <c r="I42" i="17"/>
  <c r="C8" i="18"/>
  <c r="S10" i="18"/>
  <c r="R10" i="18"/>
  <c r="AA10" i="18"/>
  <c r="Z10" i="18"/>
  <c r="E20" i="18"/>
  <c r="M20" i="18"/>
  <c r="U20" i="18"/>
  <c r="S14" i="18"/>
  <c r="R14" i="18"/>
  <c r="AA14" i="18"/>
  <c r="Z14" i="18"/>
  <c r="T18" i="18"/>
  <c r="S18" i="18"/>
  <c r="R18" i="18"/>
  <c r="AA18" i="18"/>
  <c r="Z18" i="18"/>
  <c r="Q22" i="18"/>
  <c r="S23" i="18"/>
  <c r="R23" i="18"/>
  <c r="Y22" i="18"/>
  <c r="AA23" i="18"/>
  <c r="Z23" i="18"/>
  <c r="C34" i="18"/>
  <c r="J37" i="18"/>
  <c r="I37" i="18"/>
  <c r="H36" i="18"/>
  <c r="AA38" i="18"/>
  <c r="Z38" i="18"/>
  <c r="V48" i="18"/>
  <c r="J69" i="18"/>
  <c r="I69" i="18"/>
  <c r="P90" i="18"/>
  <c r="L92" i="18"/>
  <c r="J103" i="18"/>
  <c r="I103" i="18"/>
  <c r="V134" i="18"/>
  <c r="P146" i="18"/>
  <c r="M139" i="16"/>
  <c r="L139" i="16"/>
  <c r="K139" i="16"/>
  <c r="J139" i="16"/>
  <c r="I139" i="16"/>
  <c r="H147" i="16"/>
  <c r="M156" i="16"/>
  <c r="L156" i="16"/>
  <c r="K156" i="16"/>
  <c r="J156" i="16"/>
  <c r="I156" i="16"/>
  <c r="G9" i="17"/>
  <c r="E21" i="17"/>
  <c r="D23" i="17"/>
  <c r="C35" i="17"/>
  <c r="M28" i="17"/>
  <c r="L28" i="17"/>
  <c r="K28" i="17"/>
  <c r="J28" i="17"/>
  <c r="I28" i="17"/>
  <c r="E37" i="17"/>
  <c r="D49" i="17"/>
  <c r="L45" i="17"/>
  <c r="K45" i="17"/>
  <c r="J45" i="17"/>
  <c r="I45" i="17"/>
  <c r="D8" i="18"/>
  <c r="L8" i="18"/>
  <c r="J11" i="18"/>
  <c r="I11" i="18"/>
  <c r="F20" i="18"/>
  <c r="N20" i="18"/>
  <c r="V20" i="18"/>
  <c r="J15" i="18"/>
  <c r="I15" i="18"/>
  <c r="J19" i="18"/>
  <c r="I19" i="18"/>
  <c r="J24" i="18"/>
  <c r="I24" i="18"/>
  <c r="D34" i="18"/>
  <c r="L34" i="18"/>
  <c r="J32" i="18"/>
  <c r="I32" i="18"/>
  <c r="AA33" i="18"/>
  <c r="Z33" i="18"/>
  <c r="J56" i="18"/>
  <c r="I56" i="18"/>
  <c r="X90" i="18"/>
  <c r="F104" i="18"/>
  <c r="J125" i="18"/>
  <c r="I125" i="18"/>
  <c r="L142" i="16"/>
  <c r="K142" i="16"/>
  <c r="J142" i="16"/>
  <c r="I142" i="16"/>
  <c r="M142" i="16"/>
  <c r="C149" i="16"/>
  <c r="L151" i="16"/>
  <c r="K151" i="16"/>
  <c r="J151" i="16"/>
  <c r="I151" i="16"/>
  <c r="M151" i="16"/>
  <c r="L159" i="16"/>
  <c r="K159" i="16"/>
  <c r="J159" i="16"/>
  <c r="I159" i="16"/>
  <c r="M159" i="16"/>
  <c r="L10" i="17"/>
  <c r="K10" i="17"/>
  <c r="J10" i="17"/>
  <c r="H9" i="17"/>
  <c r="I10" i="17"/>
  <c r="M10" i="17"/>
  <c r="F21" i="17"/>
  <c r="L14" i="17"/>
  <c r="K14" i="17"/>
  <c r="J14" i="17"/>
  <c r="I14" i="17"/>
  <c r="M14" i="17"/>
  <c r="L18" i="17"/>
  <c r="K18" i="17"/>
  <c r="J18" i="17"/>
  <c r="I18" i="17"/>
  <c r="E23" i="17"/>
  <c r="D35" i="17"/>
  <c r="L31" i="17"/>
  <c r="K31" i="17"/>
  <c r="J31" i="17"/>
  <c r="I31" i="17"/>
  <c r="F37" i="17"/>
  <c r="L40" i="17"/>
  <c r="K40" i="17"/>
  <c r="J40" i="17"/>
  <c r="I40" i="17"/>
  <c r="M40" i="17"/>
  <c r="E49" i="17"/>
  <c r="L48" i="17"/>
  <c r="K48" i="17"/>
  <c r="J48" i="17"/>
  <c r="I48" i="17"/>
  <c r="M48" i="17"/>
  <c r="E8" i="18"/>
  <c r="M8" i="18"/>
  <c r="U8" i="18"/>
  <c r="S11" i="18"/>
  <c r="R11" i="18"/>
  <c r="AB11" i="18"/>
  <c r="AA11" i="18"/>
  <c r="Z11" i="18"/>
  <c r="G20" i="18"/>
  <c r="O20" i="18"/>
  <c r="W20" i="18"/>
  <c r="S15" i="18"/>
  <c r="R15" i="18"/>
  <c r="AA15" i="18"/>
  <c r="Z15" i="18"/>
  <c r="S19" i="18"/>
  <c r="R19" i="18"/>
  <c r="AA19" i="18"/>
  <c r="Z19" i="18"/>
  <c r="C22" i="18"/>
  <c r="S24" i="18"/>
  <c r="R24" i="18"/>
  <c r="AA24" i="18"/>
  <c r="Z24" i="18"/>
  <c r="E34" i="18"/>
  <c r="M34" i="18"/>
  <c r="U34" i="18"/>
  <c r="J28" i="18"/>
  <c r="I28" i="18"/>
  <c r="AA29" i="18"/>
  <c r="Z29" i="18"/>
  <c r="L36" i="18"/>
  <c r="J43" i="18"/>
  <c r="I43" i="18"/>
  <c r="D62" i="18"/>
  <c r="N104" i="18"/>
  <c r="K112" i="18"/>
  <c r="J112" i="18"/>
  <c r="I112" i="18"/>
  <c r="O148" i="18"/>
  <c r="C135" i="16"/>
  <c r="K137" i="16"/>
  <c r="J137" i="16"/>
  <c r="I137" i="16"/>
  <c r="M137" i="16"/>
  <c r="L137" i="16"/>
  <c r="K145" i="16"/>
  <c r="J145" i="16"/>
  <c r="I145" i="16"/>
  <c r="M145" i="16"/>
  <c r="L145" i="16"/>
  <c r="D149" i="16"/>
  <c r="C161" i="16"/>
  <c r="K154" i="16"/>
  <c r="J154" i="16"/>
  <c r="I154" i="16"/>
  <c r="M154" i="16"/>
  <c r="L154" i="16"/>
  <c r="G21" i="17"/>
  <c r="F23" i="17"/>
  <c r="K26" i="17"/>
  <c r="J26" i="17"/>
  <c r="I26" i="17"/>
  <c r="M26" i="17"/>
  <c r="L26" i="17"/>
  <c r="E35" i="17"/>
  <c r="K34" i="17"/>
  <c r="J34" i="17"/>
  <c r="I34" i="17"/>
  <c r="M34" i="17"/>
  <c r="L34" i="17"/>
  <c r="G37" i="17"/>
  <c r="F49" i="17"/>
  <c r="K43" i="17"/>
  <c r="J43" i="17"/>
  <c r="I43" i="17"/>
  <c r="M43" i="17"/>
  <c r="L43" i="17"/>
  <c r="F8" i="18"/>
  <c r="N8" i="18"/>
  <c r="V8" i="18"/>
  <c r="J12" i="18"/>
  <c r="I12" i="18"/>
  <c r="H20" i="18"/>
  <c r="P20" i="18"/>
  <c r="X20" i="18"/>
  <c r="J16" i="18"/>
  <c r="I16" i="18"/>
  <c r="D22" i="18"/>
  <c r="L22" i="18"/>
  <c r="K25" i="18"/>
  <c r="J25" i="18"/>
  <c r="I25" i="18"/>
  <c r="F34" i="18"/>
  <c r="N34" i="18"/>
  <c r="V34" i="18"/>
  <c r="S27" i="18"/>
  <c r="R27" i="18"/>
  <c r="P36" i="18"/>
  <c r="J41" i="18"/>
  <c r="I41" i="18"/>
  <c r="L62" i="18"/>
  <c r="H64" i="18"/>
  <c r="J65" i="18"/>
  <c r="I65" i="18"/>
  <c r="V104" i="18"/>
  <c r="J99" i="18"/>
  <c r="I99" i="18"/>
  <c r="D118" i="18"/>
  <c r="AA143" i="18"/>
  <c r="Z143" i="18"/>
  <c r="AA156" i="18"/>
  <c r="Z156" i="18"/>
  <c r="D135" i="16"/>
  <c r="C147" i="16"/>
  <c r="J140" i="16"/>
  <c r="I140" i="16"/>
  <c r="M140" i="16"/>
  <c r="L140" i="16"/>
  <c r="K140" i="16"/>
  <c r="E149" i="16"/>
  <c r="D161" i="16"/>
  <c r="J157" i="16"/>
  <c r="I157" i="16"/>
  <c r="M157" i="16"/>
  <c r="L157" i="16"/>
  <c r="K157" i="16"/>
  <c r="J13" i="17"/>
  <c r="I13" i="17"/>
  <c r="H21" i="17"/>
  <c r="M13" i="17"/>
  <c r="L13" i="17"/>
  <c r="K13" i="17"/>
  <c r="J17" i="17"/>
  <c r="I17" i="17"/>
  <c r="M17" i="17"/>
  <c r="L17" i="17"/>
  <c r="K17" i="17"/>
  <c r="G23" i="17"/>
  <c r="F35" i="17"/>
  <c r="J29" i="17"/>
  <c r="I29" i="17"/>
  <c r="M29" i="17"/>
  <c r="L29" i="17"/>
  <c r="K29" i="17"/>
  <c r="J38" i="17"/>
  <c r="I38" i="17"/>
  <c r="M38" i="17"/>
  <c r="H37" i="17"/>
  <c r="L38" i="17"/>
  <c r="K38" i="17"/>
  <c r="G49" i="17"/>
  <c r="J46" i="17"/>
  <c r="I46" i="17"/>
  <c r="M46" i="17"/>
  <c r="L46" i="17"/>
  <c r="K46" i="17"/>
  <c r="G8" i="18"/>
  <c r="O8" i="18"/>
  <c r="W8" i="18"/>
  <c r="S12" i="18"/>
  <c r="R12" i="18"/>
  <c r="Q20" i="18"/>
  <c r="T12" i="18"/>
  <c r="AA12" i="18"/>
  <c r="Z12" i="18"/>
  <c r="Y20" i="18"/>
  <c r="AB12" i="18"/>
  <c r="S16" i="18"/>
  <c r="R16" i="18"/>
  <c r="AA16" i="18"/>
  <c r="Z16" i="18"/>
  <c r="E22" i="18"/>
  <c r="M22" i="18"/>
  <c r="U22" i="18"/>
  <c r="S25" i="18"/>
  <c r="R25" i="18"/>
  <c r="T25" i="18"/>
  <c r="AA25" i="18"/>
  <c r="Z25" i="18"/>
  <c r="G34" i="18"/>
  <c r="O34" i="18"/>
  <c r="W34" i="18"/>
  <c r="J39" i="18"/>
  <c r="I39" i="18"/>
  <c r="F48" i="18"/>
  <c r="J52" i="18"/>
  <c r="I52" i="18"/>
  <c r="P64" i="18"/>
  <c r="J86" i="18"/>
  <c r="I86" i="18"/>
  <c r="L118" i="18"/>
  <c r="H120" i="18"/>
  <c r="K121" i="18"/>
  <c r="J121" i="18"/>
  <c r="I121" i="18"/>
  <c r="I151" i="18"/>
  <c r="K151" i="18"/>
  <c r="J151" i="18"/>
  <c r="E135" i="16"/>
  <c r="D147" i="16"/>
  <c r="I143" i="16"/>
  <c r="M143" i="16"/>
  <c r="L143" i="16"/>
  <c r="K143" i="16"/>
  <c r="J143" i="16"/>
  <c r="F149" i="16"/>
  <c r="I152" i="16"/>
  <c r="M152" i="16"/>
  <c r="L152" i="16"/>
  <c r="K152" i="16"/>
  <c r="J152" i="16"/>
  <c r="E161" i="16"/>
  <c r="I160" i="16"/>
  <c r="M160" i="16"/>
  <c r="L160" i="16"/>
  <c r="K160" i="16"/>
  <c r="J160" i="16"/>
  <c r="C9" i="17"/>
  <c r="I24" i="17"/>
  <c r="M24" i="17"/>
  <c r="H23" i="17"/>
  <c r="L24" i="17"/>
  <c r="K24" i="17"/>
  <c r="J24" i="17"/>
  <c r="G35" i="17"/>
  <c r="I32" i="17"/>
  <c r="M32" i="17"/>
  <c r="L32" i="17"/>
  <c r="K32" i="17"/>
  <c r="J32" i="17"/>
  <c r="I41" i="17"/>
  <c r="H49" i="17"/>
  <c r="M41" i="17"/>
  <c r="L41" i="17"/>
  <c r="K41" i="17"/>
  <c r="J41" i="17"/>
  <c r="I9" i="18"/>
  <c r="H8" i="18"/>
  <c r="K10" i="18" s="1"/>
  <c r="J9" i="18"/>
  <c r="P8" i="18"/>
  <c r="X8" i="18"/>
  <c r="I13" i="18"/>
  <c r="K13" i="18"/>
  <c r="J13" i="18"/>
  <c r="I17" i="18"/>
  <c r="J17" i="18"/>
  <c r="F22" i="18"/>
  <c r="N22" i="18"/>
  <c r="V22" i="18"/>
  <c r="I26" i="18"/>
  <c r="H34" i="18"/>
  <c r="K26" i="18"/>
  <c r="J26" i="18"/>
  <c r="P34" i="18"/>
  <c r="X34" i="18"/>
  <c r="K27" i="18"/>
  <c r="I27" i="18"/>
  <c r="J27" i="18"/>
  <c r="S38" i="18"/>
  <c r="R38" i="18"/>
  <c r="X64" i="18"/>
  <c r="K73" i="18"/>
  <c r="J73" i="18"/>
  <c r="I73" i="18"/>
  <c r="F78" i="18"/>
  <c r="K108" i="18"/>
  <c r="J108" i="18"/>
  <c r="I108" i="18"/>
  <c r="P120" i="18"/>
  <c r="P144" i="19"/>
  <c r="M138" i="16"/>
  <c r="L138" i="16"/>
  <c r="K138" i="16"/>
  <c r="J138" i="16"/>
  <c r="I138" i="16"/>
  <c r="E147" i="16"/>
  <c r="M146" i="16"/>
  <c r="L146" i="16"/>
  <c r="K146" i="16"/>
  <c r="J146" i="16"/>
  <c r="I146" i="16"/>
  <c r="G149" i="16"/>
  <c r="F161" i="16"/>
  <c r="M155" i="16"/>
  <c r="L155" i="16"/>
  <c r="K155" i="16"/>
  <c r="J155" i="16"/>
  <c r="I155" i="16"/>
  <c r="D9" i="17"/>
  <c r="M12" i="17"/>
  <c r="L12" i="17"/>
  <c r="K12" i="17"/>
  <c r="J12" i="17"/>
  <c r="I12" i="17"/>
  <c r="M16" i="17"/>
  <c r="L16" i="17"/>
  <c r="K16" i="17"/>
  <c r="J16" i="17"/>
  <c r="I16" i="17"/>
  <c r="M20" i="17"/>
  <c r="L20" i="17"/>
  <c r="K20" i="17"/>
  <c r="J20" i="17"/>
  <c r="I20" i="17"/>
  <c r="H35" i="17"/>
  <c r="M27" i="17"/>
  <c r="L27" i="17"/>
  <c r="K27" i="17"/>
  <c r="J27" i="17"/>
  <c r="I27" i="17"/>
  <c r="M44" i="17"/>
  <c r="L44" i="17"/>
  <c r="K44" i="17"/>
  <c r="J44" i="17"/>
  <c r="I44" i="17"/>
  <c r="Q8" i="18"/>
  <c r="T29" i="18" s="1"/>
  <c r="S9" i="18"/>
  <c r="R9" i="18"/>
  <c r="Y8" i="18"/>
  <c r="AB18" i="18" s="1"/>
  <c r="AA9" i="18"/>
  <c r="Z9" i="18"/>
  <c r="C20" i="18"/>
  <c r="S13" i="18"/>
  <c r="R13" i="18"/>
  <c r="AB13" i="18"/>
  <c r="AA13" i="18"/>
  <c r="Z13" i="18"/>
  <c r="S17" i="18"/>
  <c r="R17" i="18"/>
  <c r="AB17" i="18"/>
  <c r="AA17" i="18"/>
  <c r="Z17" i="18"/>
  <c r="G22" i="18"/>
  <c r="O22" i="18"/>
  <c r="W22" i="18"/>
  <c r="Q34" i="18"/>
  <c r="S26" i="18"/>
  <c r="R26" i="18"/>
  <c r="Y34" i="18"/>
  <c r="AB26" i="18"/>
  <c r="AA26" i="18"/>
  <c r="Z26" i="18"/>
  <c r="K30" i="18"/>
  <c r="J30" i="18"/>
  <c r="I30" i="18"/>
  <c r="S33" i="18"/>
  <c r="R33" i="18"/>
  <c r="C36" i="18"/>
  <c r="X36" i="18"/>
  <c r="N48" i="18"/>
  <c r="K60" i="18"/>
  <c r="J60" i="18"/>
  <c r="I60" i="18"/>
  <c r="N78" i="18"/>
  <c r="K95" i="18"/>
  <c r="J95" i="18"/>
  <c r="I95" i="18"/>
  <c r="X120" i="18"/>
  <c r="K129" i="18"/>
  <c r="J129" i="18"/>
  <c r="I129" i="18"/>
  <c r="F134" i="18"/>
  <c r="X160" i="18"/>
  <c r="S30" i="18"/>
  <c r="R30" i="18"/>
  <c r="T30" i="18"/>
  <c r="AA30" i="18"/>
  <c r="Z30" i="18"/>
  <c r="AB30" i="18"/>
  <c r="E36" i="18"/>
  <c r="M36" i="18"/>
  <c r="U36" i="18"/>
  <c r="S39" i="18"/>
  <c r="R39" i="18"/>
  <c r="AA39" i="18"/>
  <c r="Z39" i="18"/>
  <c r="AB39" i="18"/>
  <c r="G48" i="18"/>
  <c r="O48" i="18"/>
  <c r="W48" i="18"/>
  <c r="T43" i="18"/>
  <c r="S43" i="18"/>
  <c r="R43" i="18"/>
  <c r="AB43" i="18"/>
  <c r="AA43" i="18"/>
  <c r="Z43" i="18"/>
  <c r="T47" i="18"/>
  <c r="S47" i="18"/>
  <c r="R47" i="18"/>
  <c r="AB47" i="18"/>
  <c r="AA47" i="18"/>
  <c r="Z47" i="18"/>
  <c r="C50" i="18"/>
  <c r="S52" i="18"/>
  <c r="R52" i="18"/>
  <c r="AB52" i="18"/>
  <c r="AA52" i="18"/>
  <c r="Z52" i="18"/>
  <c r="E62" i="18"/>
  <c r="M62" i="18"/>
  <c r="U62" i="18"/>
  <c r="T56" i="18"/>
  <c r="S56" i="18"/>
  <c r="R56" i="18"/>
  <c r="AB56" i="18"/>
  <c r="AA56" i="18"/>
  <c r="Z56" i="18"/>
  <c r="S60" i="18"/>
  <c r="R60" i="18"/>
  <c r="AB60" i="18"/>
  <c r="AA60" i="18"/>
  <c r="Z60" i="18"/>
  <c r="Q64" i="18"/>
  <c r="S65" i="18"/>
  <c r="R65" i="18"/>
  <c r="Y64" i="18"/>
  <c r="AB65" i="18"/>
  <c r="AA65" i="18"/>
  <c r="Z65" i="18"/>
  <c r="C76" i="18"/>
  <c r="S69" i="18"/>
  <c r="R69" i="18"/>
  <c r="AB69" i="18"/>
  <c r="AA69" i="18"/>
  <c r="Z69" i="18"/>
  <c r="S73" i="18"/>
  <c r="R73" i="18"/>
  <c r="AB73" i="18"/>
  <c r="AA73" i="18"/>
  <c r="Z73" i="18"/>
  <c r="G78" i="18"/>
  <c r="O78" i="18"/>
  <c r="W78" i="18"/>
  <c r="T82" i="18"/>
  <c r="S82" i="18"/>
  <c r="R82" i="18"/>
  <c r="Q90" i="18"/>
  <c r="AB82" i="18"/>
  <c r="AA82" i="18"/>
  <c r="Z82" i="18"/>
  <c r="Y90" i="18"/>
  <c r="T86" i="18"/>
  <c r="S86" i="18"/>
  <c r="R86" i="18"/>
  <c r="AB86" i="18"/>
  <c r="AA86" i="18"/>
  <c r="Z86" i="18"/>
  <c r="E92" i="18"/>
  <c r="M92" i="18"/>
  <c r="U92" i="18"/>
  <c r="S95" i="18"/>
  <c r="R95" i="18"/>
  <c r="AB95" i="18"/>
  <c r="AA95" i="18"/>
  <c r="Z95" i="18"/>
  <c r="G104" i="18"/>
  <c r="O104" i="18"/>
  <c r="W104" i="18"/>
  <c r="S99" i="18"/>
  <c r="R99" i="18"/>
  <c r="AB99" i="18"/>
  <c r="AA99" i="18"/>
  <c r="Z99" i="18"/>
  <c r="T103" i="18"/>
  <c r="S103" i="18"/>
  <c r="R103" i="18"/>
  <c r="AB103" i="18"/>
  <c r="AA103" i="18"/>
  <c r="Z103" i="18"/>
  <c r="C106" i="18"/>
  <c r="S108" i="18"/>
  <c r="R108" i="18"/>
  <c r="AB108" i="18"/>
  <c r="AA108" i="18"/>
  <c r="Z108" i="18"/>
  <c r="E118" i="18"/>
  <c r="M118" i="18"/>
  <c r="U118" i="18"/>
  <c r="T112" i="18"/>
  <c r="S112" i="18"/>
  <c r="R112" i="18"/>
  <c r="AB112" i="18"/>
  <c r="AA112" i="18"/>
  <c r="Z112" i="18"/>
  <c r="T116" i="18"/>
  <c r="S116" i="18"/>
  <c r="R116" i="18"/>
  <c r="AB116" i="18"/>
  <c r="AA116" i="18"/>
  <c r="Z116" i="18"/>
  <c r="Q120" i="18"/>
  <c r="S121" i="18"/>
  <c r="R121" i="18"/>
  <c r="Y120" i="18"/>
  <c r="AB121" i="18"/>
  <c r="AA121" i="18"/>
  <c r="Z121" i="18"/>
  <c r="C132" i="18"/>
  <c r="S125" i="18"/>
  <c r="R125" i="18"/>
  <c r="AB125" i="18"/>
  <c r="AA125" i="18"/>
  <c r="Z125" i="18"/>
  <c r="S129" i="18"/>
  <c r="R129" i="18"/>
  <c r="AB129" i="18"/>
  <c r="AA129" i="18"/>
  <c r="Z129" i="18"/>
  <c r="G134" i="18"/>
  <c r="O134" i="18"/>
  <c r="W134" i="18"/>
  <c r="C146" i="18"/>
  <c r="Q146" i="18"/>
  <c r="T138" i="18"/>
  <c r="S138" i="18"/>
  <c r="R138" i="18"/>
  <c r="F160" i="18"/>
  <c r="AB152" i="18"/>
  <c r="AA152" i="18"/>
  <c r="Z152" i="18"/>
  <c r="Y160" i="18"/>
  <c r="K156" i="18"/>
  <c r="J156" i="18"/>
  <c r="I156" i="18"/>
  <c r="K31" i="18"/>
  <c r="I31" i="18"/>
  <c r="J31" i="18"/>
  <c r="F36" i="18"/>
  <c r="N36" i="18"/>
  <c r="V36" i="18"/>
  <c r="K40" i="18"/>
  <c r="I40" i="18"/>
  <c r="H48" i="18"/>
  <c r="J40" i="18"/>
  <c r="P48" i="18"/>
  <c r="X48" i="18"/>
  <c r="K44" i="18"/>
  <c r="J44" i="18"/>
  <c r="I44" i="18"/>
  <c r="D50" i="18"/>
  <c r="L50" i="18"/>
  <c r="K53" i="18"/>
  <c r="J53" i="18"/>
  <c r="I53" i="18"/>
  <c r="F62" i="18"/>
  <c r="N62" i="18"/>
  <c r="V62" i="18"/>
  <c r="K57" i="18"/>
  <c r="J57" i="18"/>
  <c r="I57" i="18"/>
  <c r="K61" i="18"/>
  <c r="J61" i="18"/>
  <c r="I61" i="18"/>
  <c r="K66" i="18"/>
  <c r="J66" i="18"/>
  <c r="I66" i="18"/>
  <c r="D76" i="18"/>
  <c r="L76" i="18"/>
  <c r="K70" i="18"/>
  <c r="J70" i="18"/>
  <c r="I70" i="18"/>
  <c r="K74" i="18"/>
  <c r="J74" i="18"/>
  <c r="I74" i="18"/>
  <c r="K79" i="18"/>
  <c r="J79" i="18"/>
  <c r="I79" i="18"/>
  <c r="H78" i="18"/>
  <c r="P78" i="18"/>
  <c r="X78" i="18"/>
  <c r="K83" i="18"/>
  <c r="J83" i="18"/>
  <c r="I83" i="18"/>
  <c r="K87" i="18"/>
  <c r="J87" i="18"/>
  <c r="I87" i="18"/>
  <c r="F92" i="18"/>
  <c r="N92" i="18"/>
  <c r="V92" i="18"/>
  <c r="K96" i="18"/>
  <c r="J96" i="18"/>
  <c r="I96" i="18"/>
  <c r="H104" i="18"/>
  <c r="P104" i="18"/>
  <c r="X104" i="18"/>
  <c r="K100" i="18"/>
  <c r="J100" i="18"/>
  <c r="I100" i="18"/>
  <c r="D106" i="18"/>
  <c r="L106" i="18"/>
  <c r="K109" i="18"/>
  <c r="J109" i="18"/>
  <c r="I109" i="18"/>
  <c r="F118" i="18"/>
  <c r="N118" i="18"/>
  <c r="V118" i="18"/>
  <c r="K113" i="18"/>
  <c r="J113" i="18"/>
  <c r="I113" i="18"/>
  <c r="K117" i="18"/>
  <c r="J117" i="18"/>
  <c r="I117" i="18"/>
  <c r="K122" i="18"/>
  <c r="J122" i="18"/>
  <c r="I122" i="18"/>
  <c r="D132" i="18"/>
  <c r="L132" i="18"/>
  <c r="K126" i="18"/>
  <c r="J126" i="18"/>
  <c r="I126" i="18"/>
  <c r="K130" i="18"/>
  <c r="J130" i="18"/>
  <c r="I130" i="18"/>
  <c r="K135" i="18"/>
  <c r="J135" i="18"/>
  <c r="I135" i="18"/>
  <c r="H134" i="18"/>
  <c r="P134" i="18"/>
  <c r="X134" i="18"/>
  <c r="D146" i="18"/>
  <c r="T139" i="18"/>
  <c r="S139" i="18"/>
  <c r="R139" i="18"/>
  <c r="T142" i="18"/>
  <c r="S142" i="18"/>
  <c r="R142" i="18"/>
  <c r="V148" i="18"/>
  <c r="K152" i="18"/>
  <c r="J152" i="18"/>
  <c r="I152" i="18"/>
  <c r="H160" i="18"/>
  <c r="AB27" i="18"/>
  <c r="AA27" i="18"/>
  <c r="Z27" i="18"/>
  <c r="T31" i="18"/>
  <c r="S31" i="18"/>
  <c r="R31" i="18"/>
  <c r="AB31" i="18"/>
  <c r="AA31" i="18"/>
  <c r="Z31" i="18"/>
  <c r="G36" i="18"/>
  <c r="O36" i="18"/>
  <c r="W36" i="18"/>
  <c r="T40" i="18"/>
  <c r="S40" i="18"/>
  <c r="Q48" i="18"/>
  <c r="R40" i="18"/>
  <c r="AB40" i="18"/>
  <c r="AA40" i="18"/>
  <c r="Y48" i="18"/>
  <c r="Z40" i="18"/>
  <c r="T44" i="18"/>
  <c r="S44" i="18"/>
  <c r="R44" i="18"/>
  <c r="AB44" i="18"/>
  <c r="AA44" i="18"/>
  <c r="Z44" i="18"/>
  <c r="E50" i="18"/>
  <c r="M50" i="18"/>
  <c r="U50" i="18"/>
  <c r="T53" i="18"/>
  <c r="S53" i="18"/>
  <c r="R53" i="18"/>
  <c r="AB53" i="18"/>
  <c r="AA53" i="18"/>
  <c r="Z53" i="18"/>
  <c r="G62" i="18"/>
  <c r="O62" i="18"/>
  <c r="W62" i="18"/>
  <c r="T57" i="18"/>
  <c r="S57" i="18"/>
  <c r="R57" i="18"/>
  <c r="AB57" i="18"/>
  <c r="AA57" i="18"/>
  <c r="Z57" i="18"/>
  <c r="T61" i="18"/>
  <c r="S61" i="18"/>
  <c r="R61" i="18"/>
  <c r="AB61" i="18"/>
  <c r="AA61" i="18"/>
  <c r="Z61" i="18"/>
  <c r="C64" i="18"/>
  <c r="T66" i="18"/>
  <c r="S66" i="18"/>
  <c r="R66" i="18"/>
  <c r="AB66" i="18"/>
  <c r="AA66" i="18"/>
  <c r="Z66" i="18"/>
  <c r="E76" i="18"/>
  <c r="M76" i="18"/>
  <c r="U76" i="18"/>
  <c r="T70" i="18"/>
  <c r="S70" i="18"/>
  <c r="R70" i="18"/>
  <c r="AB70" i="18"/>
  <c r="AA70" i="18"/>
  <c r="Z70" i="18"/>
  <c r="T74" i="18"/>
  <c r="S74" i="18"/>
  <c r="R74" i="18"/>
  <c r="AB74" i="18"/>
  <c r="AA74" i="18"/>
  <c r="Z74" i="18"/>
  <c r="T79" i="18"/>
  <c r="S79" i="18"/>
  <c r="R79" i="18"/>
  <c r="Q78" i="18"/>
  <c r="AB79" i="18"/>
  <c r="AA79" i="18"/>
  <c r="Z79" i="18"/>
  <c r="Y78" i="18"/>
  <c r="C90" i="18"/>
  <c r="T83" i="18"/>
  <c r="S83" i="18"/>
  <c r="R83" i="18"/>
  <c r="AB83" i="18"/>
  <c r="AA83" i="18"/>
  <c r="Z83" i="18"/>
  <c r="T87" i="18"/>
  <c r="S87" i="18"/>
  <c r="R87" i="18"/>
  <c r="AB87" i="18"/>
  <c r="AA87" i="18"/>
  <c r="Z87" i="18"/>
  <c r="G92" i="18"/>
  <c r="O92" i="18"/>
  <c r="W92" i="18"/>
  <c r="T96" i="18"/>
  <c r="S96" i="18"/>
  <c r="R96" i="18"/>
  <c r="Q104" i="18"/>
  <c r="AB96" i="18"/>
  <c r="AA96" i="18"/>
  <c r="Z96" i="18"/>
  <c r="Y104" i="18"/>
  <c r="T100" i="18"/>
  <c r="S100" i="18"/>
  <c r="R100" i="18"/>
  <c r="AB100" i="18"/>
  <c r="AA100" i="18"/>
  <c r="Z100" i="18"/>
  <c r="E106" i="18"/>
  <c r="M106" i="18"/>
  <c r="U106" i="18"/>
  <c r="T109" i="18"/>
  <c r="S109" i="18"/>
  <c r="R109" i="18"/>
  <c r="AB109" i="18"/>
  <c r="AA109" i="18"/>
  <c r="Z109" i="18"/>
  <c r="G118" i="18"/>
  <c r="O118" i="18"/>
  <c r="W118" i="18"/>
  <c r="T113" i="18"/>
  <c r="S113" i="18"/>
  <c r="R113" i="18"/>
  <c r="AB113" i="18"/>
  <c r="AA113" i="18"/>
  <c r="Z113" i="18"/>
  <c r="T117" i="18"/>
  <c r="S117" i="18"/>
  <c r="R117" i="18"/>
  <c r="AB117" i="18"/>
  <c r="AA117" i="18"/>
  <c r="Z117" i="18"/>
  <c r="C120" i="18"/>
  <c r="T122" i="18"/>
  <c r="S122" i="18"/>
  <c r="R122" i="18"/>
  <c r="AB122" i="18"/>
  <c r="AA122" i="18"/>
  <c r="Z122" i="18"/>
  <c r="E132" i="18"/>
  <c r="M132" i="18"/>
  <c r="U132" i="18"/>
  <c r="T126" i="18"/>
  <c r="S126" i="18"/>
  <c r="R126" i="18"/>
  <c r="AB126" i="18"/>
  <c r="AA126" i="18"/>
  <c r="Z126" i="18"/>
  <c r="T130" i="18"/>
  <c r="S130" i="18"/>
  <c r="R130" i="18"/>
  <c r="AB130" i="18"/>
  <c r="AA130" i="18"/>
  <c r="Z130" i="18"/>
  <c r="T135" i="18"/>
  <c r="S135" i="18"/>
  <c r="R135" i="18"/>
  <c r="Q134" i="18"/>
  <c r="AB135" i="18"/>
  <c r="AA135" i="18"/>
  <c r="Z135" i="18"/>
  <c r="Y134" i="18"/>
  <c r="K138" i="18"/>
  <c r="J138" i="18"/>
  <c r="I138" i="18"/>
  <c r="H146" i="18"/>
  <c r="T143" i="18"/>
  <c r="S143" i="18"/>
  <c r="R143" i="18"/>
  <c r="D148" i="18"/>
  <c r="W148" i="18"/>
  <c r="K45" i="18"/>
  <c r="J45" i="18"/>
  <c r="I45" i="18"/>
  <c r="F50" i="18"/>
  <c r="N50" i="18"/>
  <c r="V50" i="18"/>
  <c r="K54" i="18"/>
  <c r="J54" i="18"/>
  <c r="I54" i="18"/>
  <c r="H62" i="18"/>
  <c r="P62" i="18"/>
  <c r="X62" i="18"/>
  <c r="K58" i="18"/>
  <c r="J58" i="18"/>
  <c r="I58" i="18"/>
  <c r="D64" i="18"/>
  <c r="L64" i="18"/>
  <c r="K67" i="18"/>
  <c r="J67" i="18"/>
  <c r="I67" i="18"/>
  <c r="F76" i="18"/>
  <c r="N76" i="18"/>
  <c r="V76" i="18"/>
  <c r="K71" i="18"/>
  <c r="J71" i="18"/>
  <c r="I71" i="18"/>
  <c r="K75" i="18"/>
  <c r="J75" i="18"/>
  <c r="I75" i="18"/>
  <c r="K80" i="18"/>
  <c r="J80" i="18"/>
  <c r="I80" i="18"/>
  <c r="D90" i="18"/>
  <c r="L90" i="18"/>
  <c r="K84" i="18"/>
  <c r="J84" i="18"/>
  <c r="I84" i="18"/>
  <c r="K88" i="18"/>
  <c r="J88" i="18"/>
  <c r="I88" i="18"/>
  <c r="K93" i="18"/>
  <c r="J93" i="18"/>
  <c r="I93" i="18"/>
  <c r="H92" i="18"/>
  <c r="P92" i="18"/>
  <c r="X92" i="18"/>
  <c r="K97" i="18"/>
  <c r="J97" i="18"/>
  <c r="I97" i="18"/>
  <c r="K101" i="18"/>
  <c r="J101" i="18"/>
  <c r="I101" i="18"/>
  <c r="F106" i="18"/>
  <c r="N106" i="18"/>
  <c r="V106" i="18"/>
  <c r="K110" i="18"/>
  <c r="J110" i="18"/>
  <c r="I110" i="18"/>
  <c r="H118" i="18"/>
  <c r="P118" i="18"/>
  <c r="X118" i="18"/>
  <c r="K114" i="18"/>
  <c r="J114" i="18"/>
  <c r="I114" i="18"/>
  <c r="D120" i="18"/>
  <c r="L120" i="18"/>
  <c r="K123" i="18"/>
  <c r="J123" i="18"/>
  <c r="I123" i="18"/>
  <c r="F132" i="18"/>
  <c r="N132" i="18"/>
  <c r="V132" i="18"/>
  <c r="K127" i="18"/>
  <c r="J127" i="18"/>
  <c r="I127" i="18"/>
  <c r="K131" i="18"/>
  <c r="J131" i="18"/>
  <c r="I131" i="18"/>
  <c r="K136" i="18"/>
  <c r="J136" i="18"/>
  <c r="I136" i="18"/>
  <c r="K139" i="18"/>
  <c r="J139" i="18"/>
  <c r="I139" i="18"/>
  <c r="K142" i="18"/>
  <c r="J142" i="18"/>
  <c r="I142" i="18"/>
  <c r="F148" i="18"/>
  <c r="N160" i="18"/>
  <c r="R28" i="18"/>
  <c r="S28" i="18"/>
  <c r="T28" i="18"/>
  <c r="Z28" i="18"/>
  <c r="AB28" i="18"/>
  <c r="AA28" i="18"/>
  <c r="R32" i="18"/>
  <c r="T32" i="18"/>
  <c r="S32" i="18"/>
  <c r="Z32" i="18"/>
  <c r="AB32" i="18"/>
  <c r="AA32" i="18"/>
  <c r="R37" i="18"/>
  <c r="Q36" i="18"/>
  <c r="T37" i="18"/>
  <c r="S37" i="18"/>
  <c r="Z37" i="18"/>
  <c r="Y36" i="18"/>
  <c r="AB37" i="18"/>
  <c r="AA37" i="18"/>
  <c r="C48" i="18"/>
  <c r="S41" i="18"/>
  <c r="R41" i="18"/>
  <c r="T41" i="18"/>
  <c r="AA41" i="18"/>
  <c r="Z41" i="18"/>
  <c r="AB41" i="18"/>
  <c r="S45" i="18"/>
  <c r="R45" i="18"/>
  <c r="T45" i="18"/>
  <c r="AA45" i="18"/>
  <c r="Z45" i="18"/>
  <c r="AB45" i="18"/>
  <c r="G50" i="18"/>
  <c r="O50" i="18"/>
  <c r="W50" i="18"/>
  <c r="S54" i="18"/>
  <c r="R54" i="18"/>
  <c r="Q62" i="18"/>
  <c r="T54" i="18"/>
  <c r="AA54" i="18"/>
  <c r="Z54" i="18"/>
  <c r="Y62" i="18"/>
  <c r="AB54" i="18"/>
  <c r="S58" i="18"/>
  <c r="R58" i="18"/>
  <c r="T58" i="18"/>
  <c r="AA58" i="18"/>
  <c r="Z58" i="18"/>
  <c r="AB58" i="18"/>
  <c r="E64" i="18"/>
  <c r="M64" i="18"/>
  <c r="U64" i="18"/>
  <c r="S67" i="18"/>
  <c r="R67" i="18"/>
  <c r="T67" i="18"/>
  <c r="AA67" i="18"/>
  <c r="Z67" i="18"/>
  <c r="AB67" i="18"/>
  <c r="G76" i="18"/>
  <c r="O76" i="18"/>
  <c r="W76" i="18"/>
  <c r="S71" i="18"/>
  <c r="R71" i="18"/>
  <c r="T71" i="18"/>
  <c r="AA71" i="18"/>
  <c r="Z71" i="18"/>
  <c r="AB71" i="18"/>
  <c r="S75" i="18"/>
  <c r="R75" i="18"/>
  <c r="T75" i="18"/>
  <c r="AA75" i="18"/>
  <c r="Z75" i="18"/>
  <c r="AB75" i="18"/>
  <c r="C78" i="18"/>
  <c r="S80" i="18"/>
  <c r="R80" i="18"/>
  <c r="T80" i="18"/>
  <c r="AA80" i="18"/>
  <c r="Z80" i="18"/>
  <c r="AB80" i="18"/>
  <c r="E90" i="18"/>
  <c r="M90" i="18"/>
  <c r="U90" i="18"/>
  <c r="S84" i="18"/>
  <c r="R84" i="18"/>
  <c r="T84" i="18"/>
  <c r="AA84" i="18"/>
  <c r="Z84" i="18"/>
  <c r="AB84" i="18"/>
  <c r="S88" i="18"/>
  <c r="R88" i="18"/>
  <c r="T88" i="18"/>
  <c r="AA88" i="18"/>
  <c r="Z88" i="18"/>
  <c r="AB88" i="18"/>
  <c r="S93" i="18"/>
  <c r="R93" i="18"/>
  <c r="Q92" i="18"/>
  <c r="T93" i="18"/>
  <c r="AA93" i="18"/>
  <c r="Z93" i="18"/>
  <c r="Y92" i="18"/>
  <c r="AB93" i="18"/>
  <c r="C104" i="18"/>
  <c r="S97" i="18"/>
  <c r="R97" i="18"/>
  <c r="T97" i="18"/>
  <c r="AA97" i="18"/>
  <c r="Z97" i="18"/>
  <c r="AB97" i="18"/>
  <c r="S101" i="18"/>
  <c r="R101" i="18"/>
  <c r="T101" i="18"/>
  <c r="AA101" i="18"/>
  <c r="Z101" i="18"/>
  <c r="AB101" i="18"/>
  <c r="G106" i="18"/>
  <c r="O106" i="18"/>
  <c r="W106" i="18"/>
  <c r="S110" i="18"/>
  <c r="R110" i="18"/>
  <c r="Q118" i="18"/>
  <c r="T110" i="18"/>
  <c r="AA110" i="18"/>
  <c r="Z110" i="18"/>
  <c r="Y118" i="18"/>
  <c r="AB110" i="18"/>
  <c r="S114" i="18"/>
  <c r="R114" i="18"/>
  <c r="T114" i="18"/>
  <c r="AA114" i="18"/>
  <c r="Z114" i="18"/>
  <c r="AB114" i="18"/>
  <c r="E120" i="18"/>
  <c r="M120" i="18"/>
  <c r="U120" i="18"/>
  <c r="S123" i="18"/>
  <c r="R123" i="18"/>
  <c r="T123" i="18"/>
  <c r="AA123" i="18"/>
  <c r="Z123" i="18"/>
  <c r="AB123" i="18"/>
  <c r="G132" i="18"/>
  <c r="O132" i="18"/>
  <c r="W132" i="18"/>
  <c r="S127" i="18"/>
  <c r="R127" i="18"/>
  <c r="T127" i="18"/>
  <c r="AA127" i="18"/>
  <c r="Z127" i="18"/>
  <c r="AB127" i="18"/>
  <c r="S131" i="18"/>
  <c r="R131" i="18"/>
  <c r="T131" i="18"/>
  <c r="AA131" i="18"/>
  <c r="Z131" i="18"/>
  <c r="AB131" i="18"/>
  <c r="C134" i="18"/>
  <c r="S136" i="18"/>
  <c r="R136" i="18"/>
  <c r="T136" i="18"/>
  <c r="AA136" i="18"/>
  <c r="Z136" i="18"/>
  <c r="AB136" i="18"/>
  <c r="AA137" i="18"/>
  <c r="Z137" i="18"/>
  <c r="AB137" i="18"/>
  <c r="X146" i="18"/>
  <c r="K140" i="18"/>
  <c r="J140" i="18"/>
  <c r="I140" i="18"/>
  <c r="K143" i="18"/>
  <c r="J143" i="18"/>
  <c r="I143" i="18"/>
  <c r="G148" i="18"/>
  <c r="P160" i="18"/>
  <c r="T156" i="18"/>
  <c r="S156" i="18"/>
  <c r="R156" i="18"/>
  <c r="K29" i="18"/>
  <c r="J29" i="18"/>
  <c r="I29" i="18"/>
  <c r="K33" i="18"/>
  <c r="J33" i="18"/>
  <c r="I33" i="18"/>
  <c r="K38" i="18"/>
  <c r="J38" i="18"/>
  <c r="I38" i="18"/>
  <c r="D48" i="18"/>
  <c r="L48" i="18"/>
  <c r="I42" i="18"/>
  <c r="K42" i="18"/>
  <c r="J42" i="18"/>
  <c r="I46" i="18"/>
  <c r="K46" i="18"/>
  <c r="J46" i="18"/>
  <c r="I51" i="18"/>
  <c r="H50" i="18"/>
  <c r="K51" i="18"/>
  <c r="J51" i="18"/>
  <c r="P50" i="18"/>
  <c r="X50" i="18"/>
  <c r="I55" i="18"/>
  <c r="K55" i="18"/>
  <c r="J55" i="18"/>
  <c r="I59" i="18"/>
  <c r="K59" i="18"/>
  <c r="J59" i="18"/>
  <c r="F64" i="18"/>
  <c r="N64" i="18"/>
  <c r="V64" i="18"/>
  <c r="I68" i="18"/>
  <c r="H76" i="18"/>
  <c r="K68" i="18"/>
  <c r="J68" i="18"/>
  <c r="P76" i="18"/>
  <c r="X76" i="18"/>
  <c r="I72" i="18"/>
  <c r="K72" i="18"/>
  <c r="J72" i="18"/>
  <c r="D78" i="18"/>
  <c r="L78" i="18"/>
  <c r="I81" i="18"/>
  <c r="K81" i="18"/>
  <c r="J81" i="18"/>
  <c r="F90" i="18"/>
  <c r="N90" i="18"/>
  <c r="V90" i="18"/>
  <c r="I85" i="18"/>
  <c r="K85" i="18"/>
  <c r="J85" i="18"/>
  <c r="I89" i="18"/>
  <c r="K89" i="18"/>
  <c r="J89" i="18"/>
  <c r="I94" i="18"/>
  <c r="K94" i="18"/>
  <c r="J94" i="18"/>
  <c r="D104" i="18"/>
  <c r="L104" i="18"/>
  <c r="I98" i="18"/>
  <c r="K98" i="18"/>
  <c r="J98" i="18"/>
  <c r="I102" i="18"/>
  <c r="K102" i="18"/>
  <c r="J102" i="18"/>
  <c r="I107" i="18"/>
  <c r="H106" i="18"/>
  <c r="K107" i="18"/>
  <c r="J107" i="18"/>
  <c r="P106" i="18"/>
  <c r="X106" i="18"/>
  <c r="I111" i="18"/>
  <c r="K111" i="18"/>
  <c r="J111" i="18"/>
  <c r="I115" i="18"/>
  <c r="K115" i="18"/>
  <c r="J115" i="18"/>
  <c r="F120" i="18"/>
  <c r="N120" i="18"/>
  <c r="V120" i="18"/>
  <c r="I124" i="18"/>
  <c r="H132" i="18"/>
  <c r="K124" i="18"/>
  <c r="J124" i="18"/>
  <c r="P132" i="18"/>
  <c r="X132" i="18"/>
  <c r="I128" i="18"/>
  <c r="K128" i="18"/>
  <c r="J128" i="18"/>
  <c r="D134" i="18"/>
  <c r="L134" i="18"/>
  <c r="I137" i="18"/>
  <c r="K137" i="18"/>
  <c r="J137" i="18"/>
  <c r="Y146" i="18"/>
  <c r="Z138" i="18"/>
  <c r="AB138" i="18"/>
  <c r="AA138" i="18"/>
  <c r="K144" i="18"/>
  <c r="J144" i="18"/>
  <c r="I144" i="18"/>
  <c r="L148" i="18"/>
  <c r="T152" i="18"/>
  <c r="S152" i="18"/>
  <c r="R152" i="18"/>
  <c r="Q160" i="18"/>
  <c r="I159" i="18"/>
  <c r="J159" i="18"/>
  <c r="K159" i="18"/>
  <c r="V9" i="19"/>
  <c r="E48" i="18"/>
  <c r="M48" i="18"/>
  <c r="U48" i="18"/>
  <c r="T42" i="18"/>
  <c r="S42" i="18"/>
  <c r="R42" i="18"/>
  <c r="AB42" i="18"/>
  <c r="AA42" i="18"/>
  <c r="Z42" i="18"/>
  <c r="T46" i="18"/>
  <c r="S46" i="18"/>
  <c r="R46" i="18"/>
  <c r="AB46" i="18"/>
  <c r="AA46" i="18"/>
  <c r="Z46" i="18"/>
  <c r="Q50" i="18"/>
  <c r="T51" i="18"/>
  <c r="S51" i="18"/>
  <c r="R51" i="18"/>
  <c r="Y50" i="18"/>
  <c r="AB51" i="18"/>
  <c r="AA51" i="18"/>
  <c r="Z51" i="18"/>
  <c r="C62" i="18"/>
  <c r="T55" i="18"/>
  <c r="S55" i="18"/>
  <c r="R55" i="18"/>
  <c r="AB55" i="18"/>
  <c r="AA55" i="18"/>
  <c r="Z55" i="18"/>
  <c r="T59" i="18"/>
  <c r="S59" i="18"/>
  <c r="R59" i="18"/>
  <c r="AB59" i="18"/>
  <c r="AA59" i="18"/>
  <c r="Z59" i="18"/>
  <c r="G64" i="18"/>
  <c r="O64" i="18"/>
  <c r="W64" i="18"/>
  <c r="Q76" i="18"/>
  <c r="T68" i="18"/>
  <c r="S68" i="18"/>
  <c r="R68" i="18"/>
  <c r="Y76" i="18"/>
  <c r="AB68" i="18"/>
  <c r="AA68" i="18"/>
  <c r="Z68" i="18"/>
  <c r="T72" i="18"/>
  <c r="S72" i="18"/>
  <c r="R72" i="18"/>
  <c r="AB72" i="18"/>
  <c r="AA72" i="18"/>
  <c r="Z72" i="18"/>
  <c r="E78" i="18"/>
  <c r="M78" i="18"/>
  <c r="U78" i="18"/>
  <c r="T81" i="18"/>
  <c r="S81" i="18"/>
  <c r="R81" i="18"/>
  <c r="AB81" i="18"/>
  <c r="AA81" i="18"/>
  <c r="Z81" i="18"/>
  <c r="G90" i="18"/>
  <c r="O90" i="18"/>
  <c r="W90" i="18"/>
  <c r="T85" i="18"/>
  <c r="S85" i="18"/>
  <c r="R85" i="18"/>
  <c r="AB85" i="18"/>
  <c r="AA85" i="18"/>
  <c r="Z85" i="18"/>
  <c r="T89" i="18"/>
  <c r="S89" i="18"/>
  <c r="R89" i="18"/>
  <c r="AB89" i="18"/>
  <c r="AA89" i="18"/>
  <c r="Z89" i="18"/>
  <c r="C92" i="18"/>
  <c r="T94" i="18"/>
  <c r="S94" i="18"/>
  <c r="R94" i="18"/>
  <c r="AB94" i="18"/>
  <c r="AA94" i="18"/>
  <c r="Z94" i="18"/>
  <c r="E104" i="18"/>
  <c r="M104" i="18"/>
  <c r="U104" i="18"/>
  <c r="T98" i="18"/>
  <c r="S98" i="18"/>
  <c r="R98" i="18"/>
  <c r="AB98" i="18"/>
  <c r="AA98" i="18"/>
  <c r="Z98" i="18"/>
  <c r="T102" i="18"/>
  <c r="S102" i="18"/>
  <c r="R102" i="18"/>
  <c r="AB102" i="18"/>
  <c r="AA102" i="18"/>
  <c r="Z102" i="18"/>
  <c r="Q106" i="18"/>
  <c r="T107" i="18"/>
  <c r="S107" i="18"/>
  <c r="R107" i="18"/>
  <c r="Y106" i="18"/>
  <c r="AB107" i="18"/>
  <c r="AA107" i="18"/>
  <c r="Z107" i="18"/>
  <c r="C118" i="18"/>
  <c r="T111" i="18"/>
  <c r="S111" i="18"/>
  <c r="R111" i="18"/>
  <c r="AB111" i="18"/>
  <c r="AA111" i="18"/>
  <c r="Z111" i="18"/>
  <c r="T115" i="18"/>
  <c r="S115" i="18"/>
  <c r="R115" i="18"/>
  <c r="AB115" i="18"/>
  <c r="AA115" i="18"/>
  <c r="Z115" i="18"/>
  <c r="G120" i="18"/>
  <c r="O120" i="18"/>
  <c r="W120" i="18"/>
  <c r="Q132" i="18"/>
  <c r="T124" i="18"/>
  <c r="S124" i="18"/>
  <c r="R124" i="18"/>
  <c r="Y132" i="18"/>
  <c r="AB124" i="18"/>
  <c r="AA124" i="18"/>
  <c r="Z124" i="18"/>
  <c r="T128" i="18"/>
  <c r="S128" i="18"/>
  <c r="R128" i="18"/>
  <c r="AB128" i="18"/>
  <c r="AA128" i="18"/>
  <c r="Z128" i="18"/>
  <c r="E134" i="18"/>
  <c r="M134" i="18"/>
  <c r="U134" i="18"/>
  <c r="T137" i="18"/>
  <c r="S137" i="18"/>
  <c r="R137" i="18"/>
  <c r="L146" i="18"/>
  <c r="AB139" i="18"/>
  <c r="AA139" i="18"/>
  <c r="Z139" i="18"/>
  <c r="AB142" i="18"/>
  <c r="AA142" i="18"/>
  <c r="Z142" i="18"/>
  <c r="N148" i="18"/>
  <c r="V160" i="18"/>
  <c r="I155" i="18"/>
  <c r="K155" i="18"/>
  <c r="J155" i="18"/>
  <c r="T21" i="21"/>
  <c r="S21" i="21"/>
  <c r="R21" i="21"/>
  <c r="L12" i="24"/>
  <c r="E148" i="18"/>
  <c r="M148" i="18"/>
  <c r="U148" i="18"/>
  <c r="T151" i="18"/>
  <c r="S151" i="18"/>
  <c r="R151" i="18"/>
  <c r="AB151" i="18"/>
  <c r="Z151" i="18"/>
  <c r="AA151" i="18"/>
  <c r="G160" i="18"/>
  <c r="O160" i="18"/>
  <c r="W160" i="18"/>
  <c r="T155" i="18"/>
  <c r="S155" i="18"/>
  <c r="R155" i="18"/>
  <c r="AB155" i="18"/>
  <c r="AA155" i="18"/>
  <c r="Z155" i="18"/>
  <c r="T159" i="18"/>
  <c r="S159" i="18"/>
  <c r="R159" i="18"/>
  <c r="AB159" i="18"/>
  <c r="AA159" i="18"/>
  <c r="Z159" i="18"/>
  <c r="T17" i="21"/>
  <c r="S17" i="21"/>
  <c r="R17" i="21"/>
  <c r="K149" i="18"/>
  <c r="J149" i="18"/>
  <c r="I149" i="18"/>
  <c r="H148" i="18"/>
  <c r="P148" i="18"/>
  <c r="X148" i="18"/>
  <c r="K153" i="18"/>
  <c r="J153" i="18"/>
  <c r="I153" i="18"/>
  <c r="K157" i="18"/>
  <c r="J157" i="18"/>
  <c r="I157" i="18"/>
  <c r="D36" i="21"/>
  <c r="E146" i="18"/>
  <c r="M146" i="18"/>
  <c r="U146" i="18"/>
  <c r="S140" i="18"/>
  <c r="R140" i="18"/>
  <c r="T140" i="18"/>
  <c r="AA140" i="18"/>
  <c r="Z140" i="18"/>
  <c r="AB140" i="18"/>
  <c r="S144" i="18"/>
  <c r="R144" i="18"/>
  <c r="T144" i="18"/>
  <c r="AA144" i="18"/>
  <c r="Z144" i="18"/>
  <c r="AB144" i="18"/>
  <c r="S149" i="18"/>
  <c r="R149" i="18"/>
  <c r="Q148" i="18"/>
  <c r="T149" i="18"/>
  <c r="AA149" i="18"/>
  <c r="Z149" i="18"/>
  <c r="AB149" i="18"/>
  <c r="Y148" i="18"/>
  <c r="C160" i="18"/>
  <c r="S153" i="18"/>
  <c r="R153" i="18"/>
  <c r="T153" i="18"/>
  <c r="AA153" i="18"/>
  <c r="Z153" i="18"/>
  <c r="AB153" i="18"/>
  <c r="S157" i="18"/>
  <c r="R157" i="18"/>
  <c r="T157" i="18"/>
  <c r="AA157" i="18"/>
  <c r="Z157" i="18"/>
  <c r="AB157" i="18"/>
  <c r="J29" i="21"/>
  <c r="I29" i="21"/>
  <c r="H29" i="21"/>
  <c r="F146" i="18"/>
  <c r="N146" i="18"/>
  <c r="V146" i="18"/>
  <c r="I141" i="18"/>
  <c r="K141" i="18"/>
  <c r="J141" i="18"/>
  <c r="I145" i="18"/>
  <c r="K145" i="18"/>
  <c r="J145" i="18"/>
  <c r="I150" i="18"/>
  <c r="K150" i="18"/>
  <c r="J150" i="18"/>
  <c r="D160" i="18"/>
  <c r="L160" i="18"/>
  <c r="I154" i="18"/>
  <c r="K154" i="18"/>
  <c r="J154" i="18"/>
  <c r="I158" i="18"/>
  <c r="K158" i="18"/>
  <c r="J158" i="18"/>
  <c r="T13" i="21"/>
  <c r="S13" i="21"/>
  <c r="R13" i="21"/>
  <c r="G146" i="18"/>
  <c r="O146" i="18"/>
  <c r="W146" i="18"/>
  <c r="T141" i="18"/>
  <c r="S141" i="18"/>
  <c r="R141" i="18"/>
  <c r="Z141" i="18"/>
  <c r="AB141" i="18"/>
  <c r="AA141" i="18"/>
  <c r="S145" i="18"/>
  <c r="T145" i="18"/>
  <c r="R145" i="18"/>
  <c r="AA145" i="18"/>
  <c r="AB145" i="18"/>
  <c r="Z145" i="18"/>
  <c r="C148" i="18"/>
  <c r="S150" i="18"/>
  <c r="T150" i="18"/>
  <c r="R150" i="18"/>
  <c r="AA150" i="18"/>
  <c r="AB150" i="18"/>
  <c r="Z150" i="18"/>
  <c r="E160" i="18"/>
  <c r="M160" i="18"/>
  <c r="U160" i="18"/>
  <c r="S154" i="18"/>
  <c r="T154" i="18"/>
  <c r="R154" i="18"/>
  <c r="AA154" i="18"/>
  <c r="AB154" i="18"/>
  <c r="Z154" i="18"/>
  <c r="S158" i="18"/>
  <c r="T158" i="18"/>
  <c r="R158" i="18"/>
  <c r="AA158" i="18"/>
  <c r="AB158" i="18"/>
  <c r="Z158" i="18"/>
  <c r="O22" i="21"/>
  <c r="T12" i="21"/>
  <c r="S12" i="21"/>
  <c r="R12" i="21"/>
  <c r="M22" i="21"/>
  <c r="T16" i="21"/>
  <c r="S16" i="21"/>
  <c r="R16" i="21"/>
  <c r="T20" i="21"/>
  <c r="S20" i="21"/>
  <c r="R20" i="21"/>
  <c r="J27" i="21"/>
  <c r="I27" i="21"/>
  <c r="H27" i="21"/>
  <c r="J35" i="21"/>
  <c r="I35" i="21"/>
  <c r="H35" i="21"/>
  <c r="E50" i="21"/>
  <c r="D78" i="21"/>
  <c r="F134" i="21"/>
  <c r="J11" i="21"/>
  <c r="I11" i="21"/>
  <c r="H11" i="21"/>
  <c r="N22" i="21"/>
  <c r="J15" i="21"/>
  <c r="I15" i="21"/>
  <c r="H15" i="21"/>
  <c r="J19" i="21"/>
  <c r="I19" i="21"/>
  <c r="H19" i="21"/>
  <c r="J24" i="21"/>
  <c r="I24" i="21"/>
  <c r="H24" i="21"/>
  <c r="C36" i="21"/>
  <c r="J32" i="21"/>
  <c r="I32" i="21"/>
  <c r="H32" i="21"/>
  <c r="F50" i="21"/>
  <c r="F78" i="21"/>
  <c r="F92" i="21"/>
  <c r="N16" i="22"/>
  <c r="L16" i="22"/>
  <c r="K16" i="22"/>
  <c r="J16" i="22"/>
  <c r="M16" i="22"/>
  <c r="L100" i="24"/>
  <c r="J12" i="21"/>
  <c r="I12" i="21"/>
  <c r="H12" i="21"/>
  <c r="C22" i="21"/>
  <c r="P22" i="21"/>
  <c r="J16" i="21"/>
  <c r="I16" i="21"/>
  <c r="H16" i="21"/>
  <c r="J20" i="21"/>
  <c r="I20" i="21"/>
  <c r="H20" i="21"/>
  <c r="J26" i="21"/>
  <c r="I26" i="21"/>
  <c r="H26" i="21"/>
  <c r="E36" i="21"/>
  <c r="J34" i="21"/>
  <c r="I34" i="21"/>
  <c r="H34" i="21"/>
  <c r="F120" i="21"/>
  <c r="C49" i="22"/>
  <c r="T10" i="21"/>
  <c r="S10" i="21"/>
  <c r="R10" i="21"/>
  <c r="D22" i="21"/>
  <c r="T14" i="21"/>
  <c r="S14" i="21"/>
  <c r="R14" i="21"/>
  <c r="Q22" i="21"/>
  <c r="T18" i="21"/>
  <c r="S18" i="21"/>
  <c r="R18" i="21"/>
  <c r="F36" i="21"/>
  <c r="J31" i="21"/>
  <c r="I31" i="21"/>
  <c r="H31" i="21"/>
  <c r="J13" i="21"/>
  <c r="I13" i="21"/>
  <c r="H13" i="21"/>
  <c r="E22" i="21"/>
  <c r="J17" i="21"/>
  <c r="I17" i="21"/>
  <c r="H17" i="21"/>
  <c r="J21" i="21"/>
  <c r="I21" i="21"/>
  <c r="H21" i="21"/>
  <c r="J28" i="21"/>
  <c r="I28" i="21"/>
  <c r="H28" i="21"/>
  <c r="G36" i="21"/>
  <c r="C21" i="22"/>
  <c r="T11" i="21"/>
  <c r="S11" i="21"/>
  <c r="R11" i="21"/>
  <c r="F22" i="21"/>
  <c r="T15" i="21"/>
  <c r="S15" i="21"/>
  <c r="R15" i="21"/>
  <c r="T19" i="21"/>
  <c r="S19" i="21"/>
  <c r="R19" i="21"/>
  <c r="J25" i="21"/>
  <c r="I25" i="21"/>
  <c r="H25" i="21"/>
  <c r="J33" i="21"/>
  <c r="I33" i="21"/>
  <c r="H33" i="21"/>
  <c r="C50" i="21"/>
  <c r="D64" i="21"/>
  <c r="F106" i="21"/>
  <c r="D162" i="21"/>
  <c r="F43" i="24"/>
  <c r="J10" i="21"/>
  <c r="I10" i="21"/>
  <c r="H10" i="21"/>
  <c r="J14" i="21"/>
  <c r="I14" i="21"/>
  <c r="H14" i="21"/>
  <c r="G22" i="21"/>
  <c r="J18" i="21"/>
  <c r="I18" i="21"/>
  <c r="H18" i="21"/>
  <c r="J30" i="21"/>
  <c r="I30" i="21"/>
  <c r="H30" i="21"/>
  <c r="D50" i="21"/>
  <c r="F64" i="21"/>
  <c r="D92" i="21"/>
  <c r="D106" i="21"/>
  <c r="D120" i="21"/>
  <c r="D134" i="21"/>
  <c r="N17" i="22"/>
  <c r="M17" i="22"/>
  <c r="L17" i="22"/>
  <c r="K17" i="22"/>
  <c r="J17" i="22"/>
  <c r="F35" i="22"/>
  <c r="C105" i="22"/>
  <c r="F98" i="24"/>
  <c r="E64" i="21"/>
  <c r="E78" i="21"/>
  <c r="E92" i="21"/>
  <c r="E106" i="21"/>
  <c r="E120" i="21"/>
  <c r="E134" i="21"/>
  <c r="C162" i="21"/>
  <c r="K12" i="22"/>
  <c r="N12" i="22"/>
  <c r="M12" i="22"/>
  <c r="L12" i="22"/>
  <c r="J12" i="22"/>
  <c r="G35" i="22"/>
  <c r="C77" i="22"/>
  <c r="J85" i="24"/>
  <c r="J54" i="25"/>
  <c r="J38" i="21"/>
  <c r="I38" i="21"/>
  <c r="H38" i="21"/>
  <c r="J39" i="21"/>
  <c r="I39" i="21"/>
  <c r="H39" i="21"/>
  <c r="J40" i="21"/>
  <c r="I40" i="21"/>
  <c r="H40" i="21"/>
  <c r="J41" i="21"/>
  <c r="I41" i="21"/>
  <c r="H41" i="21"/>
  <c r="J42" i="21"/>
  <c r="I42" i="21"/>
  <c r="H42" i="21"/>
  <c r="G50" i="21"/>
  <c r="J43" i="21"/>
  <c r="I43" i="21"/>
  <c r="H43" i="21"/>
  <c r="J44" i="21"/>
  <c r="I44" i="21"/>
  <c r="H44" i="21"/>
  <c r="J45" i="21"/>
  <c r="I45" i="21"/>
  <c r="H45" i="21"/>
  <c r="J46" i="21"/>
  <c r="I46" i="21"/>
  <c r="H46" i="21"/>
  <c r="J47" i="21"/>
  <c r="I47" i="21"/>
  <c r="H47" i="21"/>
  <c r="J48" i="21"/>
  <c r="I48" i="21"/>
  <c r="H48" i="21"/>
  <c r="J49" i="21"/>
  <c r="I49" i="21"/>
  <c r="H49" i="21"/>
  <c r="J52" i="21"/>
  <c r="I52" i="21"/>
  <c r="H52" i="21"/>
  <c r="J53" i="21"/>
  <c r="I53" i="21"/>
  <c r="H53" i="21"/>
  <c r="J54" i="21"/>
  <c r="I54" i="21"/>
  <c r="H54" i="21"/>
  <c r="J55" i="21"/>
  <c r="I55" i="21"/>
  <c r="H55" i="21"/>
  <c r="J56" i="21"/>
  <c r="I56" i="21"/>
  <c r="H56" i="21"/>
  <c r="G64" i="21"/>
  <c r="J57" i="21"/>
  <c r="I57" i="21"/>
  <c r="H57" i="21"/>
  <c r="J58" i="21"/>
  <c r="I58" i="21"/>
  <c r="H58" i="21"/>
  <c r="J59" i="21"/>
  <c r="I59" i="21"/>
  <c r="H59" i="21"/>
  <c r="J60" i="21"/>
  <c r="I60" i="21"/>
  <c r="H60" i="21"/>
  <c r="J61" i="21"/>
  <c r="I61" i="21"/>
  <c r="H61" i="21"/>
  <c r="J62" i="21"/>
  <c r="I62" i="21"/>
  <c r="H62" i="21"/>
  <c r="J63" i="21"/>
  <c r="I63" i="21"/>
  <c r="H63" i="21"/>
  <c r="J66" i="21"/>
  <c r="I66" i="21"/>
  <c r="H66" i="21"/>
  <c r="J67" i="21"/>
  <c r="I67" i="21"/>
  <c r="H67" i="21"/>
  <c r="J68" i="21"/>
  <c r="I68" i="21"/>
  <c r="H68" i="21"/>
  <c r="J69" i="21"/>
  <c r="I69" i="21"/>
  <c r="H69" i="21"/>
  <c r="J70" i="21"/>
  <c r="I70" i="21"/>
  <c r="H70" i="21"/>
  <c r="G78" i="21"/>
  <c r="J71" i="21"/>
  <c r="I71" i="21"/>
  <c r="H71" i="21"/>
  <c r="J72" i="21"/>
  <c r="I72" i="21"/>
  <c r="H72" i="21"/>
  <c r="J73" i="21"/>
  <c r="I73" i="21"/>
  <c r="H73" i="21"/>
  <c r="J74" i="21"/>
  <c r="I74" i="21"/>
  <c r="H74" i="21"/>
  <c r="J75" i="21"/>
  <c r="I75" i="21"/>
  <c r="H75" i="21"/>
  <c r="J76" i="21"/>
  <c r="I76" i="21"/>
  <c r="H76" i="21"/>
  <c r="J77" i="21"/>
  <c r="I77" i="21"/>
  <c r="H77" i="21"/>
  <c r="J80" i="21"/>
  <c r="I80" i="21"/>
  <c r="H80" i="21"/>
  <c r="J81" i="21"/>
  <c r="I81" i="21"/>
  <c r="H81" i="21"/>
  <c r="J82" i="21"/>
  <c r="I82" i="21"/>
  <c r="H82" i="21"/>
  <c r="J83" i="21"/>
  <c r="I83" i="21"/>
  <c r="H83" i="21"/>
  <c r="J84" i="21"/>
  <c r="I84" i="21"/>
  <c r="H84" i="21"/>
  <c r="G92" i="21"/>
  <c r="J85" i="21"/>
  <c r="I85" i="21"/>
  <c r="H85" i="21"/>
  <c r="J86" i="21"/>
  <c r="I86" i="21"/>
  <c r="H86" i="21"/>
  <c r="J87" i="21"/>
  <c r="I87" i="21"/>
  <c r="H87" i="21"/>
  <c r="J88" i="21"/>
  <c r="I88" i="21"/>
  <c r="H88" i="21"/>
  <c r="J89" i="21"/>
  <c r="I89" i="21"/>
  <c r="H89" i="21"/>
  <c r="J90" i="21"/>
  <c r="I90" i="21"/>
  <c r="H90" i="21"/>
  <c r="J91" i="21"/>
  <c r="I91" i="21"/>
  <c r="H91" i="21"/>
  <c r="J94" i="21"/>
  <c r="I94" i="21"/>
  <c r="H94" i="21"/>
  <c r="J95" i="21"/>
  <c r="I95" i="21"/>
  <c r="H95" i="21"/>
  <c r="J96" i="21"/>
  <c r="I96" i="21"/>
  <c r="H96" i="21"/>
  <c r="J97" i="21"/>
  <c r="I97" i="21"/>
  <c r="H97" i="21"/>
  <c r="J98" i="21"/>
  <c r="I98" i="21"/>
  <c r="H98" i="21"/>
  <c r="G106" i="21"/>
  <c r="J99" i="21"/>
  <c r="I99" i="21"/>
  <c r="H99" i="21"/>
  <c r="J100" i="21"/>
  <c r="I100" i="21"/>
  <c r="H100" i="21"/>
  <c r="J101" i="21"/>
  <c r="I101" i="21"/>
  <c r="H101" i="21"/>
  <c r="J102" i="21"/>
  <c r="I102" i="21"/>
  <c r="H102" i="21"/>
  <c r="J103" i="21"/>
  <c r="I103" i="21"/>
  <c r="H103" i="21"/>
  <c r="J104" i="21"/>
  <c r="I104" i="21"/>
  <c r="H104" i="21"/>
  <c r="J105" i="21"/>
  <c r="I105" i="21"/>
  <c r="H105" i="21"/>
  <c r="J108" i="21"/>
  <c r="I108" i="21"/>
  <c r="H108" i="21"/>
  <c r="J109" i="21"/>
  <c r="I109" i="21"/>
  <c r="H109" i="21"/>
  <c r="J110" i="21"/>
  <c r="I110" i="21"/>
  <c r="H110" i="21"/>
  <c r="J111" i="21"/>
  <c r="I111" i="21"/>
  <c r="H111" i="21"/>
  <c r="J112" i="21"/>
  <c r="I112" i="21"/>
  <c r="H112" i="21"/>
  <c r="G120" i="21"/>
  <c r="J113" i="21"/>
  <c r="I113" i="21"/>
  <c r="H113" i="21"/>
  <c r="J114" i="21"/>
  <c r="I114" i="21"/>
  <c r="H114" i="21"/>
  <c r="J115" i="21"/>
  <c r="I115" i="21"/>
  <c r="H115" i="21"/>
  <c r="J116" i="21"/>
  <c r="I116" i="21"/>
  <c r="H116" i="21"/>
  <c r="J117" i="21"/>
  <c r="I117" i="21"/>
  <c r="H117" i="21"/>
  <c r="J118" i="21"/>
  <c r="I118" i="21"/>
  <c r="H118" i="21"/>
  <c r="J119" i="21"/>
  <c r="I119" i="21"/>
  <c r="H119" i="21"/>
  <c r="J122" i="21"/>
  <c r="I122" i="21"/>
  <c r="H122" i="21"/>
  <c r="J123" i="21"/>
  <c r="I123" i="21"/>
  <c r="H123" i="21"/>
  <c r="J124" i="21"/>
  <c r="I124" i="21"/>
  <c r="H124" i="21"/>
  <c r="J125" i="21"/>
  <c r="I125" i="21"/>
  <c r="H125" i="21"/>
  <c r="G134" i="21"/>
  <c r="J126" i="21"/>
  <c r="I126" i="21"/>
  <c r="H126" i="21"/>
  <c r="C148" i="21"/>
  <c r="E162" i="21"/>
  <c r="E21" i="22"/>
  <c r="G147" i="22"/>
  <c r="F18" i="24"/>
  <c r="H58" i="24"/>
  <c r="H64" i="25"/>
  <c r="D148" i="21"/>
  <c r="F162" i="21"/>
  <c r="F21" i="22"/>
  <c r="G119" i="22"/>
  <c r="E148" i="21"/>
  <c r="G91" i="22"/>
  <c r="F20" i="24"/>
  <c r="J14" i="24"/>
  <c r="L81" i="24"/>
  <c r="F148" i="21"/>
  <c r="J11" i="22"/>
  <c r="N11" i="22"/>
  <c r="M11" i="22"/>
  <c r="K11" i="22"/>
  <c r="L11" i="22"/>
  <c r="G63" i="22"/>
  <c r="C161" i="22"/>
  <c r="F10" i="24"/>
  <c r="F99" i="24"/>
  <c r="C64" i="21"/>
  <c r="C78" i="21"/>
  <c r="C92" i="21"/>
  <c r="C106" i="21"/>
  <c r="C120" i="21"/>
  <c r="C134" i="21"/>
  <c r="M9" i="22"/>
  <c r="L9" i="22"/>
  <c r="K9" i="22"/>
  <c r="N9" i="22"/>
  <c r="J9" i="22"/>
  <c r="C133" i="22"/>
  <c r="O10" i="24"/>
  <c r="N10" i="24"/>
  <c r="L21" i="24"/>
  <c r="L75" i="24"/>
  <c r="L14" i="25"/>
  <c r="G21" i="22"/>
  <c r="N15" i="22"/>
  <c r="M15" i="22"/>
  <c r="K15" i="22"/>
  <c r="J15" i="22"/>
  <c r="L15" i="22"/>
  <c r="H35" i="22"/>
  <c r="D49" i="22"/>
  <c r="H63" i="22"/>
  <c r="D77" i="22"/>
  <c r="H91" i="22"/>
  <c r="D105" i="22"/>
  <c r="H119" i="22"/>
  <c r="D133" i="22"/>
  <c r="H147" i="22"/>
  <c r="D161" i="22"/>
  <c r="L9" i="24"/>
  <c r="J11" i="24"/>
  <c r="O15" i="24"/>
  <c r="N15" i="24"/>
  <c r="L17" i="24"/>
  <c r="J99" i="24"/>
  <c r="L105" i="24"/>
  <c r="H10" i="25"/>
  <c r="F20" i="25"/>
  <c r="L98" i="25"/>
  <c r="L41" i="25"/>
  <c r="M116" i="26"/>
  <c r="L116" i="26"/>
  <c r="K116" i="26"/>
  <c r="J116" i="26"/>
  <c r="I116" i="26"/>
  <c r="H21" i="22"/>
  <c r="M14" i="22"/>
  <c r="L14" i="22"/>
  <c r="J14" i="22"/>
  <c r="K14" i="22"/>
  <c r="N14" i="22"/>
  <c r="M23" i="22"/>
  <c r="L23" i="22"/>
  <c r="K23" i="22"/>
  <c r="J23" i="22"/>
  <c r="N23" i="22"/>
  <c r="M25" i="22"/>
  <c r="L25" i="22"/>
  <c r="K25" i="22"/>
  <c r="J25" i="22"/>
  <c r="N25" i="22"/>
  <c r="M27" i="22"/>
  <c r="L27" i="22"/>
  <c r="K27" i="22"/>
  <c r="J27" i="22"/>
  <c r="I35" i="22"/>
  <c r="N27" i="22"/>
  <c r="M29" i="22"/>
  <c r="L29" i="22"/>
  <c r="K29" i="22"/>
  <c r="J29" i="22"/>
  <c r="N29" i="22"/>
  <c r="M31" i="22"/>
  <c r="L31" i="22"/>
  <c r="K31" i="22"/>
  <c r="J31" i="22"/>
  <c r="N31" i="22"/>
  <c r="M33" i="22"/>
  <c r="L33" i="22"/>
  <c r="K33" i="22"/>
  <c r="J33" i="22"/>
  <c r="N33" i="22"/>
  <c r="N38" i="22"/>
  <c r="M38" i="22"/>
  <c r="L38" i="22"/>
  <c r="K38" i="22"/>
  <c r="J38" i="22"/>
  <c r="N40" i="22"/>
  <c r="M40" i="22"/>
  <c r="L40" i="22"/>
  <c r="K40" i="22"/>
  <c r="J40" i="22"/>
  <c r="E49" i="22"/>
  <c r="N42" i="22"/>
  <c r="M42" i="22"/>
  <c r="L42" i="22"/>
  <c r="K42" i="22"/>
  <c r="J42" i="22"/>
  <c r="N44" i="22"/>
  <c r="M44" i="22"/>
  <c r="L44" i="22"/>
  <c r="K44" i="22"/>
  <c r="J44" i="22"/>
  <c r="N46" i="22"/>
  <c r="M46" i="22"/>
  <c r="L46" i="22"/>
  <c r="K46" i="22"/>
  <c r="J46" i="22"/>
  <c r="N48" i="22"/>
  <c r="M48" i="22"/>
  <c r="L48" i="22"/>
  <c r="K48" i="22"/>
  <c r="J48" i="22"/>
  <c r="N51" i="22"/>
  <c r="M51" i="22"/>
  <c r="L51" i="22"/>
  <c r="K51" i="22"/>
  <c r="J51" i="22"/>
  <c r="N53" i="22"/>
  <c r="M53" i="22"/>
  <c r="L53" i="22"/>
  <c r="K53" i="22"/>
  <c r="J53" i="22"/>
  <c r="N55" i="22"/>
  <c r="M55" i="22"/>
  <c r="L55" i="22"/>
  <c r="K55" i="22"/>
  <c r="J55" i="22"/>
  <c r="I63" i="22"/>
  <c r="N57" i="22"/>
  <c r="M57" i="22"/>
  <c r="L57" i="22"/>
  <c r="K57" i="22"/>
  <c r="J57" i="22"/>
  <c r="N59" i="22"/>
  <c r="M59" i="22"/>
  <c r="L59" i="22"/>
  <c r="K59" i="22"/>
  <c r="J59" i="22"/>
  <c r="N61" i="22"/>
  <c r="M61" i="22"/>
  <c r="L61" i="22"/>
  <c r="K61" i="22"/>
  <c r="J61" i="22"/>
  <c r="N66" i="22"/>
  <c r="M66" i="22"/>
  <c r="L66" i="22"/>
  <c r="K66" i="22"/>
  <c r="J66" i="22"/>
  <c r="N68" i="22"/>
  <c r="M68" i="22"/>
  <c r="L68" i="22"/>
  <c r="K68" i="22"/>
  <c r="J68" i="22"/>
  <c r="E77" i="22"/>
  <c r="N70" i="22"/>
  <c r="M70" i="22"/>
  <c r="L70" i="22"/>
  <c r="K70" i="22"/>
  <c r="J70" i="22"/>
  <c r="N72" i="22"/>
  <c r="M72" i="22"/>
  <c r="L72" i="22"/>
  <c r="K72" i="22"/>
  <c r="J72" i="22"/>
  <c r="N74" i="22"/>
  <c r="M74" i="22"/>
  <c r="L74" i="22"/>
  <c r="K74" i="22"/>
  <c r="J74" i="22"/>
  <c r="N76" i="22"/>
  <c r="M76" i="22"/>
  <c r="L76" i="22"/>
  <c r="K76" i="22"/>
  <c r="J76" i="22"/>
  <c r="N79" i="22"/>
  <c r="M79" i="22"/>
  <c r="L79" i="22"/>
  <c r="K79" i="22"/>
  <c r="J79" i="22"/>
  <c r="N81" i="22"/>
  <c r="M81" i="22"/>
  <c r="L81" i="22"/>
  <c r="K81" i="22"/>
  <c r="J81" i="22"/>
  <c r="N83" i="22"/>
  <c r="M83" i="22"/>
  <c r="L83" i="22"/>
  <c r="K83" i="22"/>
  <c r="J83" i="22"/>
  <c r="I91" i="22"/>
  <c r="N85" i="22"/>
  <c r="M85" i="22"/>
  <c r="L85" i="22"/>
  <c r="K85" i="22"/>
  <c r="J85" i="22"/>
  <c r="N87" i="22"/>
  <c r="M87" i="22"/>
  <c r="L87" i="22"/>
  <c r="K87" i="22"/>
  <c r="J87" i="22"/>
  <c r="N89" i="22"/>
  <c r="M89" i="22"/>
  <c r="L89" i="22"/>
  <c r="K89" i="22"/>
  <c r="J89" i="22"/>
  <c r="N94" i="22"/>
  <c r="M94" i="22"/>
  <c r="L94" i="22"/>
  <c r="K94" i="22"/>
  <c r="J94" i="22"/>
  <c r="N96" i="22"/>
  <c r="M96" i="22"/>
  <c r="L96" i="22"/>
  <c r="K96" i="22"/>
  <c r="J96" i="22"/>
  <c r="E105" i="22"/>
  <c r="N98" i="22"/>
  <c r="M98" i="22"/>
  <c r="L98" i="22"/>
  <c r="K98" i="22"/>
  <c r="J98" i="22"/>
  <c r="N100" i="22"/>
  <c r="M100" i="22"/>
  <c r="L100" i="22"/>
  <c r="K100" i="22"/>
  <c r="J100" i="22"/>
  <c r="N102" i="22"/>
  <c r="M102" i="22"/>
  <c r="L102" i="22"/>
  <c r="K102" i="22"/>
  <c r="J102" i="22"/>
  <c r="N104" i="22"/>
  <c r="M104" i="22"/>
  <c r="L104" i="22"/>
  <c r="K104" i="22"/>
  <c r="J104" i="22"/>
  <c r="N107" i="22"/>
  <c r="M107" i="22"/>
  <c r="L107" i="22"/>
  <c r="K107" i="22"/>
  <c r="J107" i="22"/>
  <c r="N109" i="22"/>
  <c r="M109" i="22"/>
  <c r="L109" i="22"/>
  <c r="K109" i="22"/>
  <c r="J109" i="22"/>
  <c r="N111" i="22"/>
  <c r="M111" i="22"/>
  <c r="L111" i="22"/>
  <c r="K111" i="22"/>
  <c r="J111" i="22"/>
  <c r="I119" i="22"/>
  <c r="N113" i="22"/>
  <c r="M113" i="22"/>
  <c r="L113" i="22"/>
  <c r="K113" i="22"/>
  <c r="J113" i="22"/>
  <c r="N115" i="22"/>
  <c r="M115" i="22"/>
  <c r="L115" i="22"/>
  <c r="K115" i="22"/>
  <c r="J115" i="22"/>
  <c r="N117" i="22"/>
  <c r="M117" i="22"/>
  <c r="L117" i="22"/>
  <c r="K117" i="22"/>
  <c r="J117" i="22"/>
  <c r="N122" i="22"/>
  <c r="M122" i="22"/>
  <c r="L122" i="22"/>
  <c r="K122" i="22"/>
  <c r="J122" i="22"/>
  <c r="N124" i="22"/>
  <c r="M124" i="22"/>
  <c r="L124" i="22"/>
  <c r="K124" i="22"/>
  <c r="J124" i="22"/>
  <c r="E133" i="22"/>
  <c r="N126" i="22"/>
  <c r="M126" i="22"/>
  <c r="L126" i="22"/>
  <c r="K126" i="22"/>
  <c r="J126" i="22"/>
  <c r="N128" i="22"/>
  <c r="M128" i="22"/>
  <c r="L128" i="22"/>
  <c r="K128" i="22"/>
  <c r="J128" i="22"/>
  <c r="N130" i="22"/>
  <c r="M130" i="22"/>
  <c r="L130" i="22"/>
  <c r="K130" i="22"/>
  <c r="J130" i="22"/>
  <c r="N132" i="22"/>
  <c r="M132" i="22"/>
  <c r="L132" i="22"/>
  <c r="K132" i="22"/>
  <c r="J132" i="22"/>
  <c r="N135" i="22"/>
  <c r="M135" i="22"/>
  <c r="L135" i="22"/>
  <c r="K135" i="22"/>
  <c r="J135" i="22"/>
  <c r="N137" i="22"/>
  <c r="M137" i="22"/>
  <c r="L137" i="22"/>
  <c r="K137" i="22"/>
  <c r="J137" i="22"/>
  <c r="N139" i="22"/>
  <c r="M139" i="22"/>
  <c r="L139" i="22"/>
  <c r="K139" i="22"/>
  <c r="J139" i="22"/>
  <c r="I147" i="22"/>
  <c r="N141" i="22"/>
  <c r="M141" i="22"/>
  <c r="L141" i="22"/>
  <c r="K141" i="22"/>
  <c r="J141" i="22"/>
  <c r="N143" i="22"/>
  <c r="M143" i="22"/>
  <c r="L143" i="22"/>
  <c r="K143" i="22"/>
  <c r="J143" i="22"/>
  <c r="N145" i="22"/>
  <c r="M145" i="22"/>
  <c r="L145" i="22"/>
  <c r="K145" i="22"/>
  <c r="J145" i="22"/>
  <c r="N150" i="22"/>
  <c r="M150" i="22"/>
  <c r="L150" i="22"/>
  <c r="K150" i="22"/>
  <c r="J150" i="22"/>
  <c r="N152" i="22"/>
  <c r="M152" i="22"/>
  <c r="L152" i="22"/>
  <c r="K152" i="22"/>
  <c r="J152" i="22"/>
  <c r="E161" i="22"/>
  <c r="N154" i="22"/>
  <c r="M154" i="22"/>
  <c r="L154" i="22"/>
  <c r="K154" i="22"/>
  <c r="J154" i="22"/>
  <c r="N156" i="22"/>
  <c r="M156" i="22"/>
  <c r="L156" i="22"/>
  <c r="K156" i="22"/>
  <c r="J156" i="22"/>
  <c r="N158" i="22"/>
  <c r="M158" i="22"/>
  <c r="L158" i="22"/>
  <c r="K158" i="22"/>
  <c r="J158" i="22"/>
  <c r="N160" i="22"/>
  <c r="M160" i="22"/>
  <c r="L160" i="22"/>
  <c r="K160" i="22"/>
  <c r="J160" i="22"/>
  <c r="H10" i="24"/>
  <c r="O12" i="24"/>
  <c r="N12" i="24"/>
  <c r="L14" i="24"/>
  <c r="J16" i="24"/>
  <c r="H18" i="24"/>
  <c r="H80" i="24"/>
  <c r="O99" i="24"/>
  <c r="N99" i="24"/>
  <c r="J103" i="24"/>
  <c r="L109" i="24"/>
  <c r="F120" i="24"/>
  <c r="L122" i="24"/>
  <c r="F238" i="24"/>
  <c r="H37" i="25"/>
  <c r="L60" i="25"/>
  <c r="J127" i="21"/>
  <c r="I127" i="21"/>
  <c r="H127" i="21"/>
  <c r="J128" i="21"/>
  <c r="I128" i="21"/>
  <c r="H128" i="21"/>
  <c r="J129" i="21"/>
  <c r="H129" i="21"/>
  <c r="I129" i="21"/>
  <c r="I130" i="21"/>
  <c r="H130" i="21"/>
  <c r="J130" i="21"/>
  <c r="H131" i="21"/>
  <c r="J131" i="21"/>
  <c r="I131" i="21"/>
  <c r="I132" i="21"/>
  <c r="H132" i="21"/>
  <c r="J132" i="21"/>
  <c r="J133" i="21"/>
  <c r="I133" i="21"/>
  <c r="H133" i="21"/>
  <c r="J136" i="21"/>
  <c r="I136" i="21"/>
  <c r="H136" i="21"/>
  <c r="J137" i="21"/>
  <c r="I137" i="21"/>
  <c r="H137" i="21"/>
  <c r="J138" i="21"/>
  <c r="H138" i="21"/>
  <c r="I138" i="21"/>
  <c r="I139" i="21"/>
  <c r="H139" i="21"/>
  <c r="J139" i="21"/>
  <c r="G148" i="21"/>
  <c r="H140" i="21"/>
  <c r="J140" i="21"/>
  <c r="I140" i="21"/>
  <c r="I141" i="21"/>
  <c r="H141" i="21"/>
  <c r="J141" i="21"/>
  <c r="J142" i="21"/>
  <c r="I142" i="21"/>
  <c r="H142" i="21"/>
  <c r="J143" i="21"/>
  <c r="I143" i="21"/>
  <c r="H143" i="21"/>
  <c r="J144" i="21"/>
  <c r="I144" i="21"/>
  <c r="H144" i="21"/>
  <c r="J145" i="21"/>
  <c r="I145" i="21"/>
  <c r="H145" i="21"/>
  <c r="J146" i="21"/>
  <c r="H146" i="21"/>
  <c r="I146" i="21"/>
  <c r="I147" i="21"/>
  <c r="H147" i="21"/>
  <c r="J147" i="21"/>
  <c r="J150" i="21"/>
  <c r="I150" i="21"/>
  <c r="H150" i="21"/>
  <c r="J151" i="21"/>
  <c r="I151" i="21"/>
  <c r="H151" i="21"/>
  <c r="J152" i="21"/>
  <c r="H152" i="21"/>
  <c r="I152" i="21"/>
  <c r="J153" i="21"/>
  <c r="H153" i="21"/>
  <c r="I153" i="21"/>
  <c r="J154" i="21"/>
  <c r="G162" i="21"/>
  <c r="I154" i="21"/>
  <c r="H154" i="21"/>
  <c r="J155" i="21"/>
  <c r="I155" i="21"/>
  <c r="H155" i="21"/>
  <c r="J156" i="21"/>
  <c r="H156" i="21"/>
  <c r="I156" i="21"/>
  <c r="J157" i="21"/>
  <c r="H157" i="21"/>
  <c r="I157" i="21"/>
  <c r="J158" i="21"/>
  <c r="I158" i="21"/>
  <c r="H158" i="21"/>
  <c r="J159" i="21"/>
  <c r="I159" i="21"/>
  <c r="H159" i="21"/>
  <c r="J160" i="21"/>
  <c r="I160" i="21"/>
  <c r="H160" i="21"/>
  <c r="J161" i="21"/>
  <c r="I161" i="21"/>
  <c r="H161" i="21"/>
  <c r="L13" i="22"/>
  <c r="I21" i="22"/>
  <c r="M13" i="22"/>
  <c r="K13" i="22"/>
  <c r="J13" i="22"/>
  <c r="N13" i="22"/>
  <c r="F49" i="22"/>
  <c r="F77" i="22"/>
  <c r="F105" i="22"/>
  <c r="F133" i="22"/>
  <c r="F161" i="22"/>
  <c r="O9" i="24"/>
  <c r="N9" i="24"/>
  <c r="L11" i="24"/>
  <c r="J13" i="24"/>
  <c r="L98" i="24"/>
  <c r="J108" i="24"/>
  <c r="J16" i="25"/>
  <c r="H56" i="25"/>
  <c r="K20" i="22"/>
  <c r="J20" i="22"/>
  <c r="N20" i="22"/>
  <c r="M20" i="22"/>
  <c r="L20" i="22"/>
  <c r="C35" i="22"/>
  <c r="G49" i="22"/>
  <c r="C63" i="22"/>
  <c r="G77" i="22"/>
  <c r="C91" i="22"/>
  <c r="G105" i="22"/>
  <c r="C119" i="22"/>
  <c r="G133" i="22"/>
  <c r="C147" i="22"/>
  <c r="G161" i="22"/>
  <c r="J10" i="24"/>
  <c r="O14" i="24"/>
  <c r="N14" i="24"/>
  <c r="L16" i="24"/>
  <c r="J18" i="24"/>
  <c r="J31" i="24"/>
  <c r="J34" i="24"/>
  <c r="J35" i="24"/>
  <c r="J37" i="24"/>
  <c r="J38" i="24"/>
  <c r="O54" i="24"/>
  <c r="N54" i="24"/>
  <c r="O98" i="24"/>
  <c r="N98" i="24"/>
  <c r="J102" i="24"/>
  <c r="L108" i="24"/>
  <c r="J124" i="24"/>
  <c r="F12" i="25"/>
  <c r="L33" i="25"/>
  <c r="J43" i="25"/>
  <c r="M10" i="27"/>
  <c r="L10" i="27"/>
  <c r="K10" i="27"/>
  <c r="J10" i="27"/>
  <c r="I10" i="27"/>
  <c r="J19" i="22"/>
  <c r="N19" i="22"/>
  <c r="M19" i="22"/>
  <c r="L19" i="22"/>
  <c r="K19" i="22"/>
  <c r="D35" i="22"/>
  <c r="H49" i="22"/>
  <c r="D63" i="22"/>
  <c r="H77" i="22"/>
  <c r="D91" i="22"/>
  <c r="H105" i="22"/>
  <c r="D119" i="22"/>
  <c r="H133" i="22"/>
  <c r="D147" i="22"/>
  <c r="H161" i="22"/>
  <c r="F21" i="24"/>
  <c r="O11" i="24"/>
  <c r="N11" i="24"/>
  <c r="L13" i="24"/>
  <c r="J15" i="24"/>
  <c r="H20" i="24"/>
  <c r="H21" i="24"/>
  <c r="L32" i="24"/>
  <c r="L33" i="24"/>
  <c r="L35" i="24"/>
  <c r="L36" i="24"/>
  <c r="J39" i="24"/>
  <c r="J42" i="24"/>
  <c r="J43" i="24"/>
  <c r="H77" i="24"/>
  <c r="L97" i="24"/>
  <c r="O103" i="24"/>
  <c r="N103" i="24"/>
  <c r="J107" i="24"/>
  <c r="F264" i="24"/>
  <c r="O12" i="25"/>
  <c r="N12" i="25"/>
  <c r="J62" i="25"/>
  <c r="N10" i="22"/>
  <c r="M10" i="22"/>
  <c r="L10" i="22"/>
  <c r="K10" i="22"/>
  <c r="J10" i="22"/>
  <c r="D21" i="22"/>
  <c r="N18" i="22"/>
  <c r="M18" i="22"/>
  <c r="L18" i="22"/>
  <c r="K18" i="22"/>
  <c r="J18" i="22"/>
  <c r="N24" i="22"/>
  <c r="M24" i="22"/>
  <c r="L24" i="22"/>
  <c r="K24" i="22"/>
  <c r="J24" i="22"/>
  <c r="N26" i="22"/>
  <c r="M26" i="22"/>
  <c r="L26" i="22"/>
  <c r="K26" i="22"/>
  <c r="J26" i="22"/>
  <c r="E35" i="22"/>
  <c r="N28" i="22"/>
  <c r="M28" i="22"/>
  <c r="L28" i="22"/>
  <c r="K28" i="22"/>
  <c r="J28" i="22"/>
  <c r="N30" i="22"/>
  <c r="M30" i="22"/>
  <c r="L30" i="22"/>
  <c r="K30" i="22"/>
  <c r="J30" i="22"/>
  <c r="N32" i="22"/>
  <c r="M32" i="22"/>
  <c r="L32" i="22"/>
  <c r="K32" i="22"/>
  <c r="J32" i="22"/>
  <c r="N34" i="22"/>
  <c r="M34" i="22"/>
  <c r="L34" i="22"/>
  <c r="K34" i="22"/>
  <c r="J34" i="22"/>
  <c r="N37" i="22"/>
  <c r="M37" i="22"/>
  <c r="L37" i="22"/>
  <c r="K37" i="22"/>
  <c r="J37" i="22"/>
  <c r="J39" i="22"/>
  <c r="N39" i="22"/>
  <c r="M39" i="22"/>
  <c r="L39" i="22"/>
  <c r="K39" i="22"/>
  <c r="J41" i="22"/>
  <c r="I49" i="22"/>
  <c r="N41" i="22"/>
  <c r="M41" i="22"/>
  <c r="L41" i="22"/>
  <c r="K41" i="22"/>
  <c r="J43" i="22"/>
  <c r="N43" i="22"/>
  <c r="M43" i="22"/>
  <c r="L43" i="22"/>
  <c r="K43" i="22"/>
  <c r="J45" i="22"/>
  <c r="N45" i="22"/>
  <c r="M45" i="22"/>
  <c r="L45" i="22"/>
  <c r="K45" i="22"/>
  <c r="J47" i="22"/>
  <c r="N47" i="22"/>
  <c r="M47" i="22"/>
  <c r="L47" i="22"/>
  <c r="K47" i="22"/>
  <c r="J52" i="22"/>
  <c r="N52" i="22"/>
  <c r="M52" i="22"/>
  <c r="L52" i="22"/>
  <c r="K52" i="22"/>
  <c r="J54" i="22"/>
  <c r="N54" i="22"/>
  <c r="M54" i="22"/>
  <c r="L54" i="22"/>
  <c r="K54" i="22"/>
  <c r="E63" i="22"/>
  <c r="J56" i="22"/>
  <c r="N56" i="22"/>
  <c r="M56" i="22"/>
  <c r="L56" i="22"/>
  <c r="K56" i="22"/>
  <c r="J58" i="22"/>
  <c r="N58" i="22"/>
  <c r="M58" i="22"/>
  <c r="L58" i="22"/>
  <c r="K58" i="22"/>
  <c r="J60" i="22"/>
  <c r="N60" i="22"/>
  <c r="M60" i="22"/>
  <c r="L60" i="22"/>
  <c r="K60" i="22"/>
  <c r="J62" i="22"/>
  <c r="N62" i="22"/>
  <c r="M62" i="22"/>
  <c r="L62" i="22"/>
  <c r="K62" i="22"/>
  <c r="J65" i="22"/>
  <c r="N65" i="22"/>
  <c r="M65" i="22"/>
  <c r="L65" i="22"/>
  <c r="K65" i="22"/>
  <c r="J67" i="22"/>
  <c r="N67" i="22"/>
  <c r="M67" i="22"/>
  <c r="L67" i="22"/>
  <c r="K67" i="22"/>
  <c r="J69" i="22"/>
  <c r="I77" i="22"/>
  <c r="N69" i="22"/>
  <c r="M69" i="22"/>
  <c r="L69" i="22"/>
  <c r="K69" i="22"/>
  <c r="J71" i="22"/>
  <c r="N71" i="22"/>
  <c r="M71" i="22"/>
  <c r="L71" i="22"/>
  <c r="K71" i="22"/>
  <c r="J73" i="22"/>
  <c r="N73" i="22"/>
  <c r="M73" i="22"/>
  <c r="L73" i="22"/>
  <c r="K73" i="22"/>
  <c r="J75" i="22"/>
  <c r="N75" i="22"/>
  <c r="M75" i="22"/>
  <c r="L75" i="22"/>
  <c r="K75" i="22"/>
  <c r="J80" i="22"/>
  <c r="N80" i="22"/>
  <c r="M80" i="22"/>
  <c r="L80" i="22"/>
  <c r="K80" i="22"/>
  <c r="J82" i="22"/>
  <c r="N82" i="22"/>
  <c r="M82" i="22"/>
  <c r="L82" i="22"/>
  <c r="K82" i="22"/>
  <c r="E91" i="22"/>
  <c r="J84" i="22"/>
  <c r="N84" i="22"/>
  <c r="M84" i="22"/>
  <c r="L84" i="22"/>
  <c r="K84" i="22"/>
  <c r="J86" i="22"/>
  <c r="N86" i="22"/>
  <c r="M86" i="22"/>
  <c r="L86" i="22"/>
  <c r="K86" i="22"/>
  <c r="J88" i="22"/>
  <c r="N88" i="22"/>
  <c r="M88" i="22"/>
  <c r="L88" i="22"/>
  <c r="K88" i="22"/>
  <c r="J90" i="22"/>
  <c r="N90" i="22"/>
  <c r="M90" i="22"/>
  <c r="L90" i="22"/>
  <c r="K90" i="22"/>
  <c r="J93" i="22"/>
  <c r="N93" i="22"/>
  <c r="M93" i="22"/>
  <c r="L93" i="22"/>
  <c r="K93" i="22"/>
  <c r="J95" i="22"/>
  <c r="N95" i="22"/>
  <c r="M95" i="22"/>
  <c r="L95" i="22"/>
  <c r="K95" i="22"/>
  <c r="J97" i="22"/>
  <c r="I105" i="22"/>
  <c r="N97" i="22"/>
  <c r="M97" i="22"/>
  <c r="L97" i="22"/>
  <c r="K97" i="22"/>
  <c r="J99" i="22"/>
  <c r="N99" i="22"/>
  <c r="M99" i="22"/>
  <c r="L99" i="22"/>
  <c r="K99" i="22"/>
  <c r="J101" i="22"/>
  <c r="N101" i="22"/>
  <c r="M101" i="22"/>
  <c r="L101" i="22"/>
  <c r="K101" i="22"/>
  <c r="J103" i="22"/>
  <c r="N103" i="22"/>
  <c r="M103" i="22"/>
  <c r="L103" i="22"/>
  <c r="K103" i="22"/>
  <c r="J108" i="22"/>
  <c r="N108" i="22"/>
  <c r="M108" i="22"/>
  <c r="L108" i="22"/>
  <c r="K108" i="22"/>
  <c r="J110" i="22"/>
  <c r="N110" i="22"/>
  <c r="M110" i="22"/>
  <c r="L110" i="22"/>
  <c r="K110" i="22"/>
  <c r="E119" i="22"/>
  <c r="J112" i="22"/>
  <c r="N112" i="22"/>
  <c r="M112" i="22"/>
  <c r="L112" i="22"/>
  <c r="K112" i="22"/>
  <c r="J114" i="22"/>
  <c r="N114" i="22"/>
  <c r="M114" i="22"/>
  <c r="L114" i="22"/>
  <c r="K114" i="22"/>
  <c r="J116" i="22"/>
  <c r="N116" i="22"/>
  <c r="M116" i="22"/>
  <c r="L116" i="22"/>
  <c r="K116" i="22"/>
  <c r="J118" i="22"/>
  <c r="N118" i="22"/>
  <c r="M118" i="22"/>
  <c r="L118" i="22"/>
  <c r="K118" i="22"/>
  <c r="J121" i="22"/>
  <c r="N121" i="22"/>
  <c r="M121" i="22"/>
  <c r="L121" i="22"/>
  <c r="K121" i="22"/>
  <c r="J123" i="22"/>
  <c r="N123" i="22"/>
  <c r="M123" i="22"/>
  <c r="L123" i="22"/>
  <c r="K123" i="22"/>
  <c r="J125" i="22"/>
  <c r="I133" i="22"/>
  <c r="N125" i="22"/>
  <c r="M125" i="22"/>
  <c r="L125" i="22"/>
  <c r="K125" i="22"/>
  <c r="J127" i="22"/>
  <c r="N127" i="22"/>
  <c r="M127" i="22"/>
  <c r="L127" i="22"/>
  <c r="K127" i="22"/>
  <c r="J129" i="22"/>
  <c r="N129" i="22"/>
  <c r="M129" i="22"/>
  <c r="L129" i="22"/>
  <c r="K129" i="22"/>
  <c r="J131" i="22"/>
  <c r="N131" i="22"/>
  <c r="M131" i="22"/>
  <c r="L131" i="22"/>
  <c r="K131" i="22"/>
  <c r="J136" i="22"/>
  <c r="N136" i="22"/>
  <c r="M136" i="22"/>
  <c r="L136" i="22"/>
  <c r="K136" i="22"/>
  <c r="J138" i="22"/>
  <c r="N138" i="22"/>
  <c r="M138" i="22"/>
  <c r="L138" i="22"/>
  <c r="K138" i="22"/>
  <c r="E147" i="22"/>
  <c r="J140" i="22"/>
  <c r="N140" i="22"/>
  <c r="M140" i="22"/>
  <c r="L140" i="22"/>
  <c r="K140" i="22"/>
  <c r="J142" i="22"/>
  <c r="N142" i="22"/>
  <c r="M142" i="22"/>
  <c r="L142" i="22"/>
  <c r="K142" i="22"/>
  <c r="J144" i="22"/>
  <c r="N144" i="22"/>
  <c r="M144" i="22"/>
  <c r="L144" i="22"/>
  <c r="K144" i="22"/>
  <c r="J146" i="22"/>
  <c r="N146" i="22"/>
  <c r="M146" i="22"/>
  <c r="L146" i="22"/>
  <c r="K146" i="22"/>
  <c r="J149" i="22"/>
  <c r="N149" i="22"/>
  <c r="M149" i="22"/>
  <c r="L149" i="22"/>
  <c r="K149" i="22"/>
  <c r="J151" i="22"/>
  <c r="N151" i="22"/>
  <c r="M151" i="22"/>
  <c r="L151" i="22"/>
  <c r="K151" i="22"/>
  <c r="J153" i="22"/>
  <c r="I161" i="22"/>
  <c r="N153" i="22"/>
  <c r="M153" i="22"/>
  <c r="L153" i="22"/>
  <c r="K153" i="22"/>
  <c r="J155" i="22"/>
  <c r="N155" i="22"/>
  <c r="M155" i="22"/>
  <c r="L155" i="22"/>
  <c r="K155" i="22"/>
  <c r="J157" i="22"/>
  <c r="N157" i="22"/>
  <c r="M157" i="22"/>
  <c r="L157" i="22"/>
  <c r="K157" i="22"/>
  <c r="J159" i="22"/>
  <c r="N159" i="22"/>
  <c r="M159" i="22"/>
  <c r="L159" i="22"/>
  <c r="K159" i="22"/>
  <c r="L10" i="24"/>
  <c r="J12" i="24"/>
  <c r="L18" i="24"/>
  <c r="J19" i="24"/>
  <c r="N31" i="24"/>
  <c r="O31" i="24"/>
  <c r="N33" i="24"/>
  <c r="O33" i="24"/>
  <c r="O34" i="24"/>
  <c r="N34" i="24"/>
  <c r="L37" i="24"/>
  <c r="L40" i="24"/>
  <c r="L41" i="24"/>
  <c r="L43" i="24"/>
  <c r="J75" i="24"/>
  <c r="H79" i="24"/>
  <c r="H85" i="24"/>
  <c r="L101" i="24"/>
  <c r="O120" i="24"/>
  <c r="N120" i="24"/>
  <c r="H18" i="25"/>
  <c r="H102" i="25"/>
  <c r="M47" i="26"/>
  <c r="L47" i="26"/>
  <c r="K47" i="26"/>
  <c r="J47" i="26"/>
  <c r="I47" i="26"/>
  <c r="F63" i="22"/>
  <c r="F91" i="22"/>
  <c r="F119" i="22"/>
  <c r="F147" i="22"/>
  <c r="J9" i="24"/>
  <c r="O13" i="24"/>
  <c r="N13" i="24"/>
  <c r="L15" i="24"/>
  <c r="J17" i="24"/>
  <c r="J20" i="24"/>
  <c r="O35" i="24"/>
  <c r="N35" i="24"/>
  <c r="F54" i="24"/>
  <c r="J77" i="24"/>
  <c r="J80" i="24"/>
  <c r="J83" i="24"/>
  <c r="J100" i="24"/>
  <c r="L106" i="24"/>
  <c r="J35" i="25"/>
  <c r="F62" i="26"/>
  <c r="H98" i="24"/>
  <c r="O100" i="24"/>
  <c r="N100" i="24"/>
  <c r="L102" i="24"/>
  <c r="J104" i="24"/>
  <c r="H120" i="24"/>
  <c r="O122" i="24"/>
  <c r="N122" i="24"/>
  <c r="L124" i="24"/>
  <c r="J126" i="24"/>
  <c r="O144" i="24"/>
  <c r="N144" i="24"/>
  <c r="L146" i="24"/>
  <c r="J148" i="24"/>
  <c r="O166" i="24"/>
  <c r="N166" i="24"/>
  <c r="L168" i="24"/>
  <c r="J170" i="24"/>
  <c r="O188" i="24"/>
  <c r="N188" i="24"/>
  <c r="L190" i="24"/>
  <c r="J192" i="24"/>
  <c r="O210" i="24"/>
  <c r="N210" i="24"/>
  <c r="L212" i="24"/>
  <c r="J214" i="24"/>
  <c r="O232" i="24"/>
  <c r="N232" i="24"/>
  <c r="L234" i="24"/>
  <c r="J236" i="24"/>
  <c r="O258" i="24"/>
  <c r="N258" i="24"/>
  <c r="F9" i="25"/>
  <c r="O9" i="25"/>
  <c r="N9" i="25"/>
  <c r="L11" i="25"/>
  <c r="J13" i="25"/>
  <c r="H15" i="25"/>
  <c r="F17" i="25"/>
  <c r="L19" i="25"/>
  <c r="J21" i="25"/>
  <c r="J32" i="25"/>
  <c r="H34" i="25"/>
  <c r="F36" i="25"/>
  <c r="O36" i="25"/>
  <c r="J40" i="25"/>
  <c r="H42" i="25"/>
  <c r="H53" i="25"/>
  <c r="J59" i="25"/>
  <c r="H61" i="25"/>
  <c r="J64" i="25"/>
  <c r="H76" i="25"/>
  <c r="M13" i="26"/>
  <c r="K13" i="26"/>
  <c r="J13" i="26"/>
  <c r="I13" i="26"/>
  <c r="L13" i="26"/>
  <c r="D34" i="26"/>
  <c r="M73" i="26"/>
  <c r="L73" i="26"/>
  <c r="K73" i="26"/>
  <c r="J73" i="26"/>
  <c r="I73" i="26"/>
  <c r="C132" i="26"/>
  <c r="M142" i="26"/>
  <c r="L142" i="26"/>
  <c r="K142" i="26"/>
  <c r="J142" i="26"/>
  <c r="I142" i="26"/>
  <c r="N32" i="24"/>
  <c r="O32" i="24"/>
  <c r="L34" i="24"/>
  <c r="J36" i="24"/>
  <c r="L42" i="24"/>
  <c r="N97" i="24"/>
  <c r="O97" i="24"/>
  <c r="L99" i="24"/>
  <c r="J101" i="24"/>
  <c r="L107" i="24"/>
  <c r="J109" i="24"/>
  <c r="J10" i="25"/>
  <c r="H12" i="25"/>
  <c r="F14" i="25"/>
  <c r="O14" i="25"/>
  <c r="N14" i="25"/>
  <c r="L16" i="25"/>
  <c r="J18" i="25"/>
  <c r="H20" i="25"/>
  <c r="H31" i="25"/>
  <c r="F33" i="25"/>
  <c r="J37" i="25"/>
  <c r="H39" i="25"/>
  <c r="F41" i="25"/>
  <c r="J56" i="25"/>
  <c r="H58" i="25"/>
  <c r="F60" i="25"/>
  <c r="H87" i="25"/>
  <c r="J100" i="25"/>
  <c r="K26" i="26"/>
  <c r="J26" i="26"/>
  <c r="I26" i="26"/>
  <c r="M26" i="26"/>
  <c r="L26" i="26"/>
  <c r="H34" i="26"/>
  <c r="G76" i="26"/>
  <c r="M99" i="26"/>
  <c r="L99" i="26"/>
  <c r="K99" i="26"/>
  <c r="J99" i="26"/>
  <c r="I99" i="26"/>
  <c r="L27" i="27"/>
  <c r="K27" i="27"/>
  <c r="J27" i="27"/>
  <c r="I27" i="27"/>
  <c r="M27" i="27"/>
  <c r="L20" i="24"/>
  <c r="L31" i="24"/>
  <c r="J33" i="24"/>
  <c r="N37" i="24"/>
  <c r="O37" i="24"/>
  <c r="L39" i="24"/>
  <c r="J41" i="24"/>
  <c r="H43" i="24"/>
  <c r="J98" i="24"/>
  <c r="O102" i="24"/>
  <c r="N102" i="24"/>
  <c r="L104" i="24"/>
  <c r="J106" i="24"/>
  <c r="H9" i="25"/>
  <c r="F11" i="25"/>
  <c r="O11" i="25"/>
  <c r="N11" i="25"/>
  <c r="L13" i="25"/>
  <c r="J15" i="25"/>
  <c r="H17" i="25"/>
  <c r="F19" i="25"/>
  <c r="L21" i="25"/>
  <c r="J34" i="25"/>
  <c r="H36" i="25"/>
  <c r="J42" i="25"/>
  <c r="J53" i="25"/>
  <c r="H55" i="25"/>
  <c r="J61" i="25"/>
  <c r="H63" i="25"/>
  <c r="H65" i="25"/>
  <c r="H98" i="25"/>
  <c r="M39" i="26"/>
  <c r="K39" i="26"/>
  <c r="J39" i="26"/>
  <c r="I39" i="26"/>
  <c r="L39" i="26"/>
  <c r="M56" i="26"/>
  <c r="L56" i="26"/>
  <c r="K56" i="26"/>
  <c r="J56" i="26"/>
  <c r="I56" i="26"/>
  <c r="M125" i="26"/>
  <c r="L125" i="26"/>
  <c r="K125" i="26"/>
  <c r="J125" i="26"/>
  <c r="I125" i="26"/>
  <c r="D146" i="26"/>
  <c r="M18" i="27"/>
  <c r="L18" i="27"/>
  <c r="K18" i="27"/>
  <c r="J18" i="27"/>
  <c r="I18" i="27"/>
  <c r="L10" i="25"/>
  <c r="J12" i="25"/>
  <c r="H14" i="25"/>
  <c r="F16" i="25"/>
  <c r="L18" i="25"/>
  <c r="J20" i="25"/>
  <c r="J31" i="25"/>
  <c r="H33" i="25"/>
  <c r="L37" i="25"/>
  <c r="J39" i="25"/>
  <c r="H41" i="25"/>
  <c r="J58" i="25"/>
  <c r="H60" i="25"/>
  <c r="H75" i="25"/>
  <c r="J85" i="25"/>
  <c r="J108" i="25"/>
  <c r="K17" i="26"/>
  <c r="J17" i="26"/>
  <c r="I17" i="26"/>
  <c r="M17" i="26"/>
  <c r="L17" i="26"/>
  <c r="M82" i="26"/>
  <c r="L82" i="26"/>
  <c r="K82" i="26"/>
  <c r="J82" i="26"/>
  <c r="I82" i="26"/>
  <c r="H90" i="26"/>
  <c r="M151" i="26"/>
  <c r="L151" i="26"/>
  <c r="K151" i="26"/>
  <c r="J151" i="26"/>
  <c r="I151" i="26"/>
  <c r="J9" i="25"/>
  <c r="H11" i="25"/>
  <c r="F13" i="25"/>
  <c r="O13" i="25"/>
  <c r="N13" i="25"/>
  <c r="L15" i="25"/>
  <c r="J17" i="25"/>
  <c r="H19" i="25"/>
  <c r="F21" i="25"/>
  <c r="J36" i="25"/>
  <c r="H38" i="25"/>
  <c r="J55" i="25"/>
  <c r="H57" i="25"/>
  <c r="J63" i="25"/>
  <c r="H83" i="25"/>
  <c r="H106" i="25"/>
  <c r="C20" i="26"/>
  <c r="M30" i="26"/>
  <c r="K30" i="26"/>
  <c r="J30" i="26"/>
  <c r="I30" i="26"/>
  <c r="L30" i="26"/>
  <c r="E48" i="26"/>
  <c r="M108" i="26"/>
  <c r="L108" i="26"/>
  <c r="K108" i="26"/>
  <c r="J108" i="26"/>
  <c r="I108" i="26"/>
  <c r="E160" i="26"/>
  <c r="L61" i="27"/>
  <c r="K61" i="27"/>
  <c r="J61" i="27"/>
  <c r="I61" i="27"/>
  <c r="M61" i="27"/>
  <c r="L19" i="24"/>
  <c r="J21" i="24"/>
  <c r="J32" i="24"/>
  <c r="N36" i="24"/>
  <c r="O36" i="24"/>
  <c r="L38" i="24"/>
  <c r="J40" i="24"/>
  <c r="J97" i="24"/>
  <c r="H99" i="24"/>
  <c r="O101" i="24"/>
  <c r="N101" i="24"/>
  <c r="L103" i="24"/>
  <c r="J105" i="24"/>
  <c r="F10" i="25"/>
  <c r="N10" i="25"/>
  <c r="O10" i="25"/>
  <c r="L12" i="25"/>
  <c r="J14" i="25"/>
  <c r="H16" i="25"/>
  <c r="F18" i="25"/>
  <c r="L20" i="25"/>
  <c r="J33" i="25"/>
  <c r="H35" i="25"/>
  <c r="F37" i="25"/>
  <c r="J41" i="25"/>
  <c r="H43" i="25"/>
  <c r="H54" i="25"/>
  <c r="F56" i="25"/>
  <c r="J60" i="25"/>
  <c r="H62" i="25"/>
  <c r="J77" i="25"/>
  <c r="K9" i="26"/>
  <c r="J9" i="26"/>
  <c r="I9" i="26"/>
  <c r="M9" i="26"/>
  <c r="L9" i="26"/>
  <c r="G20" i="26"/>
  <c r="M65" i="26"/>
  <c r="L65" i="26"/>
  <c r="K65" i="26"/>
  <c r="J65" i="26"/>
  <c r="I65" i="26"/>
  <c r="M134" i="26"/>
  <c r="L134" i="26"/>
  <c r="K134" i="26"/>
  <c r="J134" i="26"/>
  <c r="I134" i="26"/>
  <c r="D48" i="27"/>
  <c r="M110" i="27"/>
  <c r="L110" i="27"/>
  <c r="K110" i="27"/>
  <c r="J110" i="27"/>
  <c r="I110" i="27"/>
  <c r="H118" i="27"/>
  <c r="L130" i="24"/>
  <c r="O142" i="24"/>
  <c r="N142" i="24"/>
  <c r="L144" i="24"/>
  <c r="J146" i="24"/>
  <c r="L152" i="24"/>
  <c r="O164" i="24"/>
  <c r="N164" i="24"/>
  <c r="L166" i="24"/>
  <c r="J168" i="24"/>
  <c r="L174" i="24"/>
  <c r="O186" i="24"/>
  <c r="N186" i="24"/>
  <c r="L188" i="24"/>
  <c r="J190" i="24"/>
  <c r="L196" i="24"/>
  <c r="O208" i="24"/>
  <c r="N208" i="24"/>
  <c r="L210" i="24"/>
  <c r="J212" i="24"/>
  <c r="L218" i="24"/>
  <c r="O230" i="24"/>
  <c r="N230" i="24"/>
  <c r="L232" i="24"/>
  <c r="J234" i="24"/>
  <c r="L240" i="24"/>
  <c r="O256" i="24"/>
  <c r="N256" i="24"/>
  <c r="L258" i="24"/>
  <c r="J260" i="24"/>
  <c r="L266" i="24"/>
  <c r="L9" i="25"/>
  <c r="J11" i="25"/>
  <c r="H13" i="25"/>
  <c r="F15" i="25"/>
  <c r="O15" i="25"/>
  <c r="N15" i="25"/>
  <c r="L17" i="25"/>
  <c r="J19" i="25"/>
  <c r="H21" i="25"/>
  <c r="H32" i="25"/>
  <c r="F34" i="25"/>
  <c r="O34" i="25"/>
  <c r="J38" i="25"/>
  <c r="H40" i="25"/>
  <c r="J57" i="25"/>
  <c r="H59" i="25"/>
  <c r="H79" i="25"/>
  <c r="J81" i="25"/>
  <c r="J104" i="25"/>
  <c r="M22" i="26"/>
  <c r="K22" i="26"/>
  <c r="J22" i="26"/>
  <c r="I22" i="26"/>
  <c r="L22" i="26"/>
  <c r="M159" i="26"/>
  <c r="L159" i="26"/>
  <c r="K159" i="26"/>
  <c r="J159" i="26"/>
  <c r="I159" i="26"/>
  <c r="F76" i="27"/>
  <c r="J82" i="25"/>
  <c r="H84" i="25"/>
  <c r="J101" i="25"/>
  <c r="H103" i="25"/>
  <c r="J109" i="25"/>
  <c r="M8" i="26"/>
  <c r="L8" i="26"/>
  <c r="J8" i="26"/>
  <c r="I8" i="26"/>
  <c r="K8" i="26"/>
  <c r="D20" i="26"/>
  <c r="M16" i="26"/>
  <c r="L16" i="26"/>
  <c r="J16" i="26"/>
  <c r="I16" i="26"/>
  <c r="K16" i="26"/>
  <c r="M25" i="26"/>
  <c r="L25" i="26"/>
  <c r="J25" i="26"/>
  <c r="I25" i="26"/>
  <c r="K25" i="26"/>
  <c r="E34" i="26"/>
  <c r="M33" i="26"/>
  <c r="L33" i="26"/>
  <c r="J33" i="26"/>
  <c r="I33" i="26"/>
  <c r="K33" i="26"/>
  <c r="F48" i="26"/>
  <c r="M42" i="26"/>
  <c r="L42" i="26"/>
  <c r="K42" i="26"/>
  <c r="J42" i="26"/>
  <c r="I42" i="26"/>
  <c r="M51" i="26"/>
  <c r="L51" i="26"/>
  <c r="K51" i="26"/>
  <c r="J51" i="26"/>
  <c r="I51" i="26"/>
  <c r="G62" i="26"/>
  <c r="M59" i="26"/>
  <c r="L59" i="26"/>
  <c r="K59" i="26"/>
  <c r="J59" i="26"/>
  <c r="I59" i="26"/>
  <c r="M68" i="26"/>
  <c r="L68" i="26"/>
  <c r="K68" i="26"/>
  <c r="J68" i="26"/>
  <c r="I68" i="26"/>
  <c r="H76" i="26"/>
  <c r="M85" i="26"/>
  <c r="L85" i="26"/>
  <c r="K85" i="26"/>
  <c r="J85" i="26"/>
  <c r="I85" i="26"/>
  <c r="M94" i="26"/>
  <c r="L94" i="26"/>
  <c r="K94" i="26"/>
  <c r="J94" i="26"/>
  <c r="I94" i="26"/>
  <c r="M102" i="26"/>
  <c r="L102" i="26"/>
  <c r="K102" i="26"/>
  <c r="J102" i="26"/>
  <c r="I102" i="26"/>
  <c r="C118" i="26"/>
  <c r="M111" i="26"/>
  <c r="L111" i="26"/>
  <c r="K111" i="26"/>
  <c r="J111" i="26"/>
  <c r="I111" i="26"/>
  <c r="M120" i="26"/>
  <c r="L120" i="26"/>
  <c r="K120" i="26"/>
  <c r="J120" i="26"/>
  <c r="I120" i="26"/>
  <c r="D132" i="26"/>
  <c r="M128" i="26"/>
  <c r="L128" i="26"/>
  <c r="K128" i="26"/>
  <c r="J128" i="26"/>
  <c r="I128" i="26"/>
  <c r="M137" i="26"/>
  <c r="L137" i="26"/>
  <c r="K137" i="26"/>
  <c r="J137" i="26"/>
  <c r="I137" i="26"/>
  <c r="E146" i="26"/>
  <c r="M145" i="26"/>
  <c r="L145" i="26"/>
  <c r="K145" i="26"/>
  <c r="J145" i="26"/>
  <c r="I145" i="26"/>
  <c r="F160" i="26"/>
  <c r="M154" i="26"/>
  <c r="L154" i="26"/>
  <c r="K154" i="26"/>
  <c r="J154" i="26"/>
  <c r="I154" i="26"/>
  <c r="C20" i="27"/>
  <c r="M13" i="27"/>
  <c r="L13" i="27"/>
  <c r="K13" i="27"/>
  <c r="J13" i="27"/>
  <c r="I13" i="27"/>
  <c r="M22" i="27"/>
  <c r="L22" i="27"/>
  <c r="K22" i="27"/>
  <c r="J22" i="27"/>
  <c r="I22" i="27"/>
  <c r="M50" i="27"/>
  <c r="L50" i="27"/>
  <c r="K50" i="27"/>
  <c r="J50" i="27"/>
  <c r="I50" i="27"/>
  <c r="M136" i="27"/>
  <c r="L136" i="27"/>
  <c r="K136" i="27"/>
  <c r="J136" i="27"/>
  <c r="I136" i="27"/>
  <c r="J79" i="25"/>
  <c r="H81" i="25"/>
  <c r="J87" i="25"/>
  <c r="J98" i="25"/>
  <c r="H100" i="25"/>
  <c r="J106" i="25"/>
  <c r="H108" i="25"/>
  <c r="M11" i="26"/>
  <c r="L11" i="26"/>
  <c r="K11" i="26"/>
  <c r="I11" i="26"/>
  <c r="J11" i="26"/>
  <c r="E20" i="26"/>
  <c r="M19" i="26"/>
  <c r="L19" i="26"/>
  <c r="K19" i="26"/>
  <c r="I19" i="26"/>
  <c r="J19" i="26"/>
  <c r="F34" i="26"/>
  <c r="M28" i="26"/>
  <c r="L28" i="26"/>
  <c r="K28" i="26"/>
  <c r="I28" i="26"/>
  <c r="J28" i="26"/>
  <c r="M37" i="26"/>
  <c r="L37" i="26"/>
  <c r="K37" i="26"/>
  <c r="I37" i="26"/>
  <c r="J37" i="26"/>
  <c r="G48" i="26"/>
  <c r="M45" i="26"/>
  <c r="L45" i="26"/>
  <c r="K45" i="26"/>
  <c r="J45" i="26"/>
  <c r="I45" i="26"/>
  <c r="M54" i="26"/>
  <c r="L54" i="26"/>
  <c r="K54" i="26"/>
  <c r="J54" i="26"/>
  <c r="I54" i="26"/>
  <c r="H62" i="26"/>
  <c r="M71" i="26"/>
  <c r="L71" i="26"/>
  <c r="K71" i="26"/>
  <c r="J71" i="26"/>
  <c r="I71" i="26"/>
  <c r="M80" i="26"/>
  <c r="L80" i="26"/>
  <c r="K80" i="26"/>
  <c r="J80" i="26"/>
  <c r="I80" i="26"/>
  <c r="M88" i="26"/>
  <c r="L88" i="26"/>
  <c r="K88" i="26"/>
  <c r="J88" i="26"/>
  <c r="I88" i="26"/>
  <c r="C104" i="26"/>
  <c r="M97" i="26"/>
  <c r="L97" i="26"/>
  <c r="K97" i="26"/>
  <c r="J97" i="26"/>
  <c r="I97" i="26"/>
  <c r="M106" i="26"/>
  <c r="L106" i="26"/>
  <c r="K106" i="26"/>
  <c r="J106" i="26"/>
  <c r="I106" i="26"/>
  <c r="D118" i="26"/>
  <c r="M114" i="26"/>
  <c r="L114" i="26"/>
  <c r="K114" i="26"/>
  <c r="J114" i="26"/>
  <c r="I114" i="26"/>
  <c r="M123" i="26"/>
  <c r="L123" i="26"/>
  <c r="K123" i="26"/>
  <c r="J123" i="26"/>
  <c r="I123" i="26"/>
  <c r="E132" i="26"/>
  <c r="M131" i="26"/>
  <c r="L131" i="26"/>
  <c r="K131" i="26"/>
  <c r="J131" i="26"/>
  <c r="I131" i="26"/>
  <c r="F146" i="26"/>
  <c r="M140" i="26"/>
  <c r="L140" i="26"/>
  <c r="K140" i="26"/>
  <c r="J140" i="26"/>
  <c r="I140" i="26"/>
  <c r="M149" i="26"/>
  <c r="L149" i="26"/>
  <c r="K149" i="26"/>
  <c r="J149" i="26"/>
  <c r="I149" i="26"/>
  <c r="G160" i="26"/>
  <c r="M157" i="26"/>
  <c r="L157" i="26"/>
  <c r="K157" i="26"/>
  <c r="J157" i="26"/>
  <c r="I157" i="26"/>
  <c r="M8" i="27"/>
  <c r="L8" i="27"/>
  <c r="K8" i="27"/>
  <c r="J8" i="27"/>
  <c r="I8" i="27"/>
  <c r="D20" i="27"/>
  <c r="M16" i="27"/>
  <c r="L16" i="27"/>
  <c r="K16" i="27"/>
  <c r="J16" i="27"/>
  <c r="I16" i="27"/>
  <c r="M23" i="27"/>
  <c r="L23" i="27"/>
  <c r="K23" i="27"/>
  <c r="J23" i="27"/>
  <c r="I23" i="27"/>
  <c r="L53" i="27"/>
  <c r="K53" i="27"/>
  <c r="J53" i="27"/>
  <c r="I53" i="27"/>
  <c r="M53" i="27"/>
  <c r="M93" i="27"/>
  <c r="L93" i="27"/>
  <c r="K93" i="27"/>
  <c r="J93" i="27"/>
  <c r="I93" i="27"/>
  <c r="J65" i="25"/>
  <c r="J76" i="25"/>
  <c r="H78" i="25"/>
  <c r="J84" i="25"/>
  <c r="H86" i="25"/>
  <c r="H97" i="25"/>
  <c r="J103" i="25"/>
  <c r="H105" i="25"/>
  <c r="F20" i="26"/>
  <c r="L14" i="26"/>
  <c r="K14" i="26"/>
  <c r="J14" i="26"/>
  <c r="M14" i="26"/>
  <c r="I14" i="26"/>
  <c r="L23" i="26"/>
  <c r="K23" i="26"/>
  <c r="J23" i="26"/>
  <c r="M23" i="26"/>
  <c r="I23" i="26"/>
  <c r="G34" i="26"/>
  <c r="L31" i="26"/>
  <c r="K31" i="26"/>
  <c r="J31" i="26"/>
  <c r="M31" i="26"/>
  <c r="I31" i="26"/>
  <c r="L40" i="26"/>
  <c r="K40" i="26"/>
  <c r="J40" i="26"/>
  <c r="H48" i="26"/>
  <c r="M40" i="26"/>
  <c r="I40" i="26"/>
  <c r="L57" i="26"/>
  <c r="K57" i="26"/>
  <c r="J57" i="26"/>
  <c r="I57" i="26"/>
  <c r="M57" i="26"/>
  <c r="L66" i="26"/>
  <c r="K66" i="26"/>
  <c r="J66" i="26"/>
  <c r="I66" i="26"/>
  <c r="M66" i="26"/>
  <c r="L74" i="26"/>
  <c r="K74" i="26"/>
  <c r="J74" i="26"/>
  <c r="I74" i="26"/>
  <c r="M74" i="26"/>
  <c r="C90" i="26"/>
  <c r="L83" i="26"/>
  <c r="K83" i="26"/>
  <c r="J83" i="26"/>
  <c r="I83" i="26"/>
  <c r="M83" i="26"/>
  <c r="L92" i="26"/>
  <c r="K92" i="26"/>
  <c r="J92" i="26"/>
  <c r="I92" i="26"/>
  <c r="M92" i="26"/>
  <c r="D104" i="26"/>
  <c r="L100" i="26"/>
  <c r="K100" i="26"/>
  <c r="J100" i="26"/>
  <c r="I100" i="26"/>
  <c r="M100" i="26"/>
  <c r="L109" i="26"/>
  <c r="K109" i="26"/>
  <c r="J109" i="26"/>
  <c r="I109" i="26"/>
  <c r="M109" i="26"/>
  <c r="E118" i="26"/>
  <c r="L117" i="26"/>
  <c r="K117" i="26"/>
  <c r="J117" i="26"/>
  <c r="I117" i="26"/>
  <c r="M117" i="26"/>
  <c r="F132" i="26"/>
  <c r="L126" i="26"/>
  <c r="K126" i="26"/>
  <c r="J126" i="26"/>
  <c r="I126" i="26"/>
  <c r="M126" i="26"/>
  <c r="L135" i="26"/>
  <c r="K135" i="26"/>
  <c r="J135" i="26"/>
  <c r="I135" i="26"/>
  <c r="M135" i="26"/>
  <c r="G146" i="26"/>
  <c r="L143" i="26"/>
  <c r="K143" i="26"/>
  <c r="J143" i="26"/>
  <c r="I143" i="26"/>
  <c r="M143" i="26"/>
  <c r="L152" i="26"/>
  <c r="K152" i="26"/>
  <c r="J152" i="26"/>
  <c r="I152" i="26"/>
  <c r="H160" i="26"/>
  <c r="M152" i="26"/>
  <c r="L11" i="27"/>
  <c r="K11" i="27"/>
  <c r="J11" i="27"/>
  <c r="I11" i="27"/>
  <c r="M11" i="27"/>
  <c r="E20" i="27"/>
  <c r="L19" i="27"/>
  <c r="K19" i="27"/>
  <c r="J19" i="27"/>
  <c r="I19" i="27"/>
  <c r="M19" i="27"/>
  <c r="M41" i="27"/>
  <c r="L41" i="27"/>
  <c r="K41" i="27"/>
  <c r="J41" i="27"/>
  <c r="I41" i="27"/>
  <c r="D62" i="27"/>
  <c r="M159" i="27"/>
  <c r="L159" i="27"/>
  <c r="K159" i="27"/>
  <c r="J159" i="27"/>
  <c r="I159" i="27"/>
  <c r="K43" i="26"/>
  <c r="J43" i="26"/>
  <c r="I43" i="26"/>
  <c r="M43" i="26"/>
  <c r="L43" i="26"/>
  <c r="K52" i="26"/>
  <c r="J52" i="26"/>
  <c r="I52" i="26"/>
  <c r="M52" i="26"/>
  <c r="L52" i="26"/>
  <c r="K60" i="26"/>
  <c r="J60" i="26"/>
  <c r="I60" i="26"/>
  <c r="M60" i="26"/>
  <c r="L60" i="26"/>
  <c r="C76" i="26"/>
  <c r="K69" i="26"/>
  <c r="J69" i="26"/>
  <c r="I69" i="26"/>
  <c r="M69" i="26"/>
  <c r="L69" i="26"/>
  <c r="K78" i="26"/>
  <c r="J78" i="26"/>
  <c r="I78" i="26"/>
  <c r="M78" i="26"/>
  <c r="L78" i="26"/>
  <c r="D90" i="26"/>
  <c r="K86" i="26"/>
  <c r="J86" i="26"/>
  <c r="I86" i="26"/>
  <c r="M86" i="26"/>
  <c r="L86" i="26"/>
  <c r="K95" i="26"/>
  <c r="J95" i="26"/>
  <c r="I95" i="26"/>
  <c r="M95" i="26"/>
  <c r="L95" i="26"/>
  <c r="E104" i="26"/>
  <c r="K103" i="26"/>
  <c r="J103" i="26"/>
  <c r="I103" i="26"/>
  <c r="M103" i="26"/>
  <c r="L103" i="26"/>
  <c r="F118" i="26"/>
  <c r="K112" i="26"/>
  <c r="J112" i="26"/>
  <c r="I112" i="26"/>
  <c r="M112" i="26"/>
  <c r="L112" i="26"/>
  <c r="K121" i="26"/>
  <c r="J121" i="26"/>
  <c r="I121" i="26"/>
  <c r="M121" i="26"/>
  <c r="L121" i="26"/>
  <c r="G132" i="26"/>
  <c r="K129" i="26"/>
  <c r="J129" i="26"/>
  <c r="I129" i="26"/>
  <c r="M129" i="26"/>
  <c r="L129" i="26"/>
  <c r="K138" i="26"/>
  <c r="J138" i="26"/>
  <c r="I138" i="26"/>
  <c r="H146" i="26"/>
  <c r="M138" i="26"/>
  <c r="L138" i="26"/>
  <c r="K155" i="26"/>
  <c r="J155" i="26"/>
  <c r="I155" i="26"/>
  <c r="M155" i="26"/>
  <c r="L155" i="26"/>
  <c r="F20" i="27"/>
  <c r="K14" i="27"/>
  <c r="J14" i="27"/>
  <c r="I14" i="27"/>
  <c r="M14" i="27"/>
  <c r="L14" i="27"/>
  <c r="C34" i="27"/>
  <c r="L44" i="27"/>
  <c r="K44" i="27"/>
  <c r="J44" i="27"/>
  <c r="I44" i="27"/>
  <c r="M44" i="27"/>
  <c r="E62" i="27"/>
  <c r="M75" i="27"/>
  <c r="L75" i="27"/>
  <c r="K75" i="27"/>
  <c r="J75" i="27"/>
  <c r="I75" i="27"/>
  <c r="F90" i="27"/>
  <c r="M144" i="27"/>
  <c r="L144" i="27"/>
  <c r="K144" i="27"/>
  <c r="J144" i="27"/>
  <c r="I144" i="27"/>
  <c r="J78" i="25"/>
  <c r="H80" i="25"/>
  <c r="J86" i="25"/>
  <c r="J97" i="25"/>
  <c r="H99" i="25"/>
  <c r="J105" i="25"/>
  <c r="H107" i="25"/>
  <c r="J12" i="26"/>
  <c r="I12" i="26"/>
  <c r="H20" i="26"/>
  <c r="M12" i="26"/>
  <c r="L12" i="26"/>
  <c r="K12" i="26"/>
  <c r="J29" i="26"/>
  <c r="I29" i="26"/>
  <c r="M29" i="26"/>
  <c r="L29" i="26"/>
  <c r="K29" i="26"/>
  <c r="J38" i="26"/>
  <c r="I38" i="26"/>
  <c r="M38" i="26"/>
  <c r="L38" i="26"/>
  <c r="K38" i="26"/>
  <c r="J46" i="26"/>
  <c r="I46" i="26"/>
  <c r="M46" i="26"/>
  <c r="L46" i="26"/>
  <c r="K46" i="26"/>
  <c r="C62" i="26"/>
  <c r="J55" i="26"/>
  <c r="I55" i="26"/>
  <c r="M55" i="26"/>
  <c r="L55" i="26"/>
  <c r="K55" i="26"/>
  <c r="J64" i="26"/>
  <c r="I64" i="26"/>
  <c r="M64" i="26"/>
  <c r="L64" i="26"/>
  <c r="K64" i="26"/>
  <c r="D76" i="26"/>
  <c r="J72" i="26"/>
  <c r="I72" i="26"/>
  <c r="M72" i="26"/>
  <c r="L72" i="26"/>
  <c r="K72" i="26"/>
  <c r="J81" i="26"/>
  <c r="I81" i="26"/>
  <c r="M81" i="26"/>
  <c r="L81" i="26"/>
  <c r="K81" i="26"/>
  <c r="E90" i="26"/>
  <c r="J89" i="26"/>
  <c r="I89" i="26"/>
  <c r="M89" i="26"/>
  <c r="L89" i="26"/>
  <c r="K89" i="26"/>
  <c r="F104" i="26"/>
  <c r="J98" i="26"/>
  <c r="I98" i="26"/>
  <c r="M98" i="26"/>
  <c r="L98" i="26"/>
  <c r="K98" i="26"/>
  <c r="J107" i="26"/>
  <c r="I107" i="26"/>
  <c r="M107" i="26"/>
  <c r="L107" i="26"/>
  <c r="K107" i="26"/>
  <c r="G118" i="26"/>
  <c r="J115" i="26"/>
  <c r="I115" i="26"/>
  <c r="M115" i="26"/>
  <c r="L115" i="26"/>
  <c r="K115" i="26"/>
  <c r="J124" i="26"/>
  <c r="I124" i="26"/>
  <c r="H132" i="26"/>
  <c r="M124" i="26"/>
  <c r="L124" i="26"/>
  <c r="K124" i="26"/>
  <c r="J141" i="26"/>
  <c r="I141" i="26"/>
  <c r="M141" i="26"/>
  <c r="L141" i="26"/>
  <c r="K141" i="26"/>
  <c r="J150" i="26"/>
  <c r="I150" i="26"/>
  <c r="M150" i="26"/>
  <c r="L150" i="26"/>
  <c r="K150" i="26"/>
  <c r="J158" i="26"/>
  <c r="I158" i="26"/>
  <c r="M158" i="26"/>
  <c r="L158" i="26"/>
  <c r="K158" i="26"/>
  <c r="J9" i="27"/>
  <c r="I9" i="27"/>
  <c r="M9" i="27"/>
  <c r="L9" i="27"/>
  <c r="K9" i="27"/>
  <c r="G20" i="27"/>
  <c r="J17" i="27"/>
  <c r="I17" i="27"/>
  <c r="M17" i="27"/>
  <c r="L17" i="27"/>
  <c r="K17" i="27"/>
  <c r="M32" i="27"/>
  <c r="L32" i="27"/>
  <c r="K32" i="27"/>
  <c r="J32" i="27"/>
  <c r="I32" i="27"/>
  <c r="M67" i="27"/>
  <c r="L67" i="27"/>
  <c r="K67" i="27"/>
  <c r="J67" i="27"/>
  <c r="I67" i="27"/>
  <c r="M101" i="27"/>
  <c r="L101" i="27"/>
  <c r="K101" i="27"/>
  <c r="J101" i="27"/>
  <c r="I101" i="27"/>
  <c r="C160" i="27"/>
  <c r="J75" i="25"/>
  <c r="H77" i="25"/>
  <c r="J83" i="25"/>
  <c r="H85" i="25"/>
  <c r="J102" i="25"/>
  <c r="H104" i="25"/>
  <c r="I15" i="26"/>
  <c r="M15" i="26"/>
  <c r="L15" i="26"/>
  <c r="K15" i="26"/>
  <c r="J15" i="26"/>
  <c r="I24" i="26"/>
  <c r="M24" i="26"/>
  <c r="L24" i="26"/>
  <c r="K24" i="26"/>
  <c r="J24" i="26"/>
  <c r="I32" i="26"/>
  <c r="M32" i="26"/>
  <c r="L32" i="26"/>
  <c r="K32" i="26"/>
  <c r="J32" i="26"/>
  <c r="C48" i="26"/>
  <c r="I41" i="26"/>
  <c r="M41" i="26"/>
  <c r="L41" i="26"/>
  <c r="K41" i="26"/>
  <c r="J41" i="26"/>
  <c r="I50" i="26"/>
  <c r="M50" i="26"/>
  <c r="L50" i="26"/>
  <c r="K50" i="26"/>
  <c r="J50" i="26"/>
  <c r="D62" i="26"/>
  <c r="I58" i="26"/>
  <c r="M58" i="26"/>
  <c r="L58" i="26"/>
  <c r="K58" i="26"/>
  <c r="J58" i="26"/>
  <c r="I67" i="26"/>
  <c r="M67" i="26"/>
  <c r="L67" i="26"/>
  <c r="K67" i="26"/>
  <c r="J67" i="26"/>
  <c r="E76" i="26"/>
  <c r="I75" i="26"/>
  <c r="M75" i="26"/>
  <c r="L75" i="26"/>
  <c r="K75" i="26"/>
  <c r="J75" i="26"/>
  <c r="F90" i="26"/>
  <c r="I84" i="26"/>
  <c r="M84" i="26"/>
  <c r="L84" i="26"/>
  <c r="K84" i="26"/>
  <c r="J84" i="26"/>
  <c r="I93" i="26"/>
  <c r="M93" i="26"/>
  <c r="L93" i="26"/>
  <c r="K93" i="26"/>
  <c r="J93" i="26"/>
  <c r="G104" i="26"/>
  <c r="I101" i="26"/>
  <c r="M101" i="26"/>
  <c r="L101" i="26"/>
  <c r="K101" i="26"/>
  <c r="J101" i="26"/>
  <c r="I110" i="26"/>
  <c r="H118" i="26"/>
  <c r="M110" i="26"/>
  <c r="L110" i="26"/>
  <c r="K110" i="26"/>
  <c r="J110" i="26"/>
  <c r="I127" i="26"/>
  <c r="M127" i="26"/>
  <c r="L127" i="26"/>
  <c r="K127" i="26"/>
  <c r="J127" i="26"/>
  <c r="I136" i="26"/>
  <c r="M136" i="26"/>
  <c r="L136" i="26"/>
  <c r="K136" i="26"/>
  <c r="J136" i="26"/>
  <c r="I144" i="26"/>
  <c r="M144" i="26"/>
  <c r="L144" i="26"/>
  <c r="K144" i="26"/>
  <c r="J144" i="26"/>
  <c r="C160" i="26"/>
  <c r="I153" i="26"/>
  <c r="M153" i="26"/>
  <c r="L153" i="26"/>
  <c r="K153" i="26"/>
  <c r="J153" i="26"/>
  <c r="I12" i="27"/>
  <c r="H20" i="27"/>
  <c r="M12" i="27"/>
  <c r="L12" i="27"/>
  <c r="K12" i="27"/>
  <c r="J12" i="27"/>
  <c r="L36" i="27"/>
  <c r="K36" i="27"/>
  <c r="J36" i="27"/>
  <c r="I36" i="27"/>
  <c r="M36" i="27"/>
  <c r="G104" i="27"/>
  <c r="M127" i="27"/>
  <c r="L127" i="27"/>
  <c r="K127" i="27"/>
  <c r="J127" i="27"/>
  <c r="I127" i="27"/>
  <c r="J80" i="25"/>
  <c r="H82" i="25"/>
  <c r="J99" i="25"/>
  <c r="H101" i="25"/>
  <c r="J107" i="25"/>
  <c r="H109" i="25"/>
  <c r="L10" i="26"/>
  <c r="K10" i="26"/>
  <c r="J10" i="26"/>
  <c r="M10" i="26"/>
  <c r="I10" i="26"/>
  <c r="L18" i="26"/>
  <c r="K18" i="26"/>
  <c r="J18" i="26"/>
  <c r="I18" i="26"/>
  <c r="M18" i="26"/>
  <c r="C34" i="26"/>
  <c r="L27" i="26"/>
  <c r="K27" i="26"/>
  <c r="J27" i="26"/>
  <c r="M27" i="26"/>
  <c r="I27" i="26"/>
  <c r="L36" i="26"/>
  <c r="K36" i="26"/>
  <c r="J36" i="26"/>
  <c r="M36" i="26"/>
  <c r="I36" i="26"/>
  <c r="D48" i="26"/>
  <c r="M44" i="26"/>
  <c r="L44" i="26"/>
  <c r="K44" i="26"/>
  <c r="J44" i="26"/>
  <c r="I44" i="26"/>
  <c r="M53" i="26"/>
  <c r="L53" i="26"/>
  <c r="K53" i="26"/>
  <c r="J53" i="26"/>
  <c r="I53" i="26"/>
  <c r="E62" i="26"/>
  <c r="M61" i="26"/>
  <c r="L61" i="26"/>
  <c r="K61" i="26"/>
  <c r="J61" i="26"/>
  <c r="I61" i="26"/>
  <c r="F76" i="26"/>
  <c r="M70" i="26"/>
  <c r="L70" i="26"/>
  <c r="K70" i="26"/>
  <c r="J70" i="26"/>
  <c r="I70" i="26"/>
  <c r="M79" i="26"/>
  <c r="L79" i="26"/>
  <c r="K79" i="26"/>
  <c r="J79" i="26"/>
  <c r="I79" i="26"/>
  <c r="G90" i="26"/>
  <c r="M87" i="26"/>
  <c r="L87" i="26"/>
  <c r="K87" i="26"/>
  <c r="J87" i="26"/>
  <c r="I87" i="26"/>
  <c r="H104" i="26"/>
  <c r="M96" i="26"/>
  <c r="L96" i="26"/>
  <c r="K96" i="26"/>
  <c r="J96" i="26"/>
  <c r="I96" i="26"/>
  <c r="M113" i="26"/>
  <c r="L113" i="26"/>
  <c r="K113" i="26"/>
  <c r="J113" i="26"/>
  <c r="I113" i="26"/>
  <c r="M122" i="26"/>
  <c r="L122" i="26"/>
  <c r="K122" i="26"/>
  <c r="J122" i="26"/>
  <c r="I122" i="26"/>
  <c r="M130" i="26"/>
  <c r="L130" i="26"/>
  <c r="K130" i="26"/>
  <c r="J130" i="26"/>
  <c r="I130" i="26"/>
  <c r="C146" i="26"/>
  <c r="M139" i="26"/>
  <c r="L139" i="26"/>
  <c r="K139" i="26"/>
  <c r="J139" i="26"/>
  <c r="I139" i="26"/>
  <c r="M148" i="26"/>
  <c r="L148" i="26"/>
  <c r="K148" i="26"/>
  <c r="J148" i="26"/>
  <c r="I148" i="26"/>
  <c r="D160" i="26"/>
  <c r="M156" i="26"/>
  <c r="L156" i="26"/>
  <c r="K156" i="26"/>
  <c r="J156" i="26"/>
  <c r="I156" i="26"/>
  <c r="M15" i="27"/>
  <c r="L15" i="27"/>
  <c r="K15" i="27"/>
  <c r="J15" i="27"/>
  <c r="I15" i="27"/>
  <c r="M24" i="27"/>
  <c r="L24" i="27"/>
  <c r="K24" i="27"/>
  <c r="J24" i="27"/>
  <c r="I24" i="27"/>
  <c r="C48" i="27"/>
  <c r="M58" i="27"/>
  <c r="L58" i="27"/>
  <c r="K58" i="27"/>
  <c r="J58" i="27"/>
  <c r="I58" i="27"/>
  <c r="E76" i="27"/>
  <c r="M84" i="27"/>
  <c r="L84" i="27"/>
  <c r="K84" i="27"/>
  <c r="J84" i="27"/>
  <c r="I84" i="27"/>
  <c r="M26" i="27"/>
  <c r="L26" i="27"/>
  <c r="I26" i="27"/>
  <c r="H34" i="27"/>
  <c r="K26" i="27"/>
  <c r="J26" i="27"/>
  <c r="M43" i="27"/>
  <c r="L43" i="27"/>
  <c r="I43" i="27"/>
  <c r="K43" i="27"/>
  <c r="J43" i="27"/>
  <c r="M52" i="27"/>
  <c r="L52" i="27"/>
  <c r="I52" i="27"/>
  <c r="J52" i="27"/>
  <c r="K52" i="27"/>
  <c r="M60" i="27"/>
  <c r="L60" i="27"/>
  <c r="I60" i="27"/>
  <c r="K60" i="27"/>
  <c r="J60" i="27"/>
  <c r="C76" i="27"/>
  <c r="M69" i="27"/>
  <c r="L69" i="27"/>
  <c r="I69" i="27"/>
  <c r="K69" i="27"/>
  <c r="J69" i="27"/>
  <c r="M78" i="27"/>
  <c r="L78" i="27"/>
  <c r="K78" i="27"/>
  <c r="I78" i="27"/>
  <c r="J78" i="27"/>
  <c r="D90" i="27"/>
  <c r="M86" i="27"/>
  <c r="L86" i="27"/>
  <c r="K86" i="27"/>
  <c r="I86" i="27"/>
  <c r="J86" i="27"/>
  <c r="M95" i="27"/>
  <c r="L95" i="27"/>
  <c r="K95" i="27"/>
  <c r="I95" i="27"/>
  <c r="J95" i="27"/>
  <c r="E104" i="27"/>
  <c r="M103" i="27"/>
  <c r="L103" i="27"/>
  <c r="K103" i="27"/>
  <c r="I103" i="27"/>
  <c r="J103" i="27"/>
  <c r="F118" i="27"/>
  <c r="M112" i="27"/>
  <c r="L112" i="27"/>
  <c r="K112" i="27"/>
  <c r="I112" i="27"/>
  <c r="J112" i="27"/>
  <c r="M121" i="27"/>
  <c r="L121" i="27"/>
  <c r="K121" i="27"/>
  <c r="I121" i="27"/>
  <c r="J121" i="27"/>
  <c r="G132" i="27"/>
  <c r="M129" i="27"/>
  <c r="L129" i="27"/>
  <c r="K129" i="27"/>
  <c r="I129" i="27"/>
  <c r="J129" i="27"/>
  <c r="M138" i="27"/>
  <c r="L138" i="27"/>
  <c r="K138" i="27"/>
  <c r="I138" i="27"/>
  <c r="H146" i="27"/>
  <c r="J138" i="27"/>
  <c r="M157" i="27"/>
  <c r="K157" i="27"/>
  <c r="J157" i="27"/>
  <c r="I157" i="27"/>
  <c r="L157" i="27"/>
  <c r="M140" i="28"/>
  <c r="M16" i="28"/>
  <c r="K16" i="28"/>
  <c r="I16" i="28"/>
  <c r="M27" i="28"/>
  <c r="M135" i="28"/>
  <c r="F12" i="30"/>
  <c r="H35" i="30"/>
  <c r="M29" i="27"/>
  <c r="L29" i="27"/>
  <c r="K29" i="27"/>
  <c r="J29" i="27"/>
  <c r="I29" i="27"/>
  <c r="M38" i="27"/>
  <c r="L38" i="27"/>
  <c r="K38" i="27"/>
  <c r="J38" i="27"/>
  <c r="I38" i="27"/>
  <c r="M46" i="27"/>
  <c r="L46" i="27"/>
  <c r="K46" i="27"/>
  <c r="J46" i="27"/>
  <c r="I46" i="27"/>
  <c r="C62" i="27"/>
  <c r="M55" i="27"/>
  <c r="L55" i="27"/>
  <c r="K55" i="27"/>
  <c r="I55" i="27"/>
  <c r="J55" i="27"/>
  <c r="M64" i="27"/>
  <c r="L64" i="27"/>
  <c r="K64" i="27"/>
  <c r="J64" i="27"/>
  <c r="I64" i="27"/>
  <c r="D76" i="27"/>
  <c r="M72" i="27"/>
  <c r="L72" i="27"/>
  <c r="K72" i="27"/>
  <c r="J72" i="27"/>
  <c r="I72" i="27"/>
  <c r="M81" i="27"/>
  <c r="L81" i="27"/>
  <c r="K81" i="27"/>
  <c r="J81" i="27"/>
  <c r="I81" i="27"/>
  <c r="E90" i="27"/>
  <c r="M89" i="27"/>
  <c r="L89" i="27"/>
  <c r="K89" i="27"/>
  <c r="J89" i="27"/>
  <c r="I89" i="27"/>
  <c r="F104" i="27"/>
  <c r="M98" i="27"/>
  <c r="L98" i="27"/>
  <c r="K98" i="27"/>
  <c r="J98" i="27"/>
  <c r="I98" i="27"/>
  <c r="M107" i="27"/>
  <c r="L107" i="27"/>
  <c r="K107" i="27"/>
  <c r="J107" i="27"/>
  <c r="I107" i="27"/>
  <c r="G118" i="27"/>
  <c r="M115" i="27"/>
  <c r="L115" i="27"/>
  <c r="K115" i="27"/>
  <c r="J115" i="27"/>
  <c r="I115" i="27"/>
  <c r="M124" i="27"/>
  <c r="L124" i="27"/>
  <c r="K124" i="27"/>
  <c r="J124" i="27"/>
  <c r="H132" i="27"/>
  <c r="I124" i="27"/>
  <c r="M141" i="27"/>
  <c r="L141" i="27"/>
  <c r="K141" i="27"/>
  <c r="J141" i="27"/>
  <c r="I141" i="27"/>
  <c r="M150" i="27"/>
  <c r="L150" i="27"/>
  <c r="K150" i="27"/>
  <c r="J150" i="27"/>
  <c r="I150" i="27"/>
  <c r="M25" i="28"/>
  <c r="K25" i="28"/>
  <c r="I25" i="28"/>
  <c r="M33" i="28"/>
  <c r="K33" i="28"/>
  <c r="I33" i="28"/>
  <c r="M59" i="28"/>
  <c r="M109" i="28"/>
  <c r="L70" i="27"/>
  <c r="K70" i="27"/>
  <c r="J70" i="27"/>
  <c r="I70" i="27"/>
  <c r="M70" i="27"/>
  <c r="L79" i="27"/>
  <c r="K79" i="27"/>
  <c r="J79" i="27"/>
  <c r="I79" i="27"/>
  <c r="M79" i="27"/>
  <c r="G90" i="27"/>
  <c r="L87" i="27"/>
  <c r="K87" i="27"/>
  <c r="J87" i="27"/>
  <c r="I87" i="27"/>
  <c r="M87" i="27"/>
  <c r="L96" i="27"/>
  <c r="K96" i="27"/>
  <c r="J96" i="27"/>
  <c r="I96" i="27"/>
  <c r="H104" i="27"/>
  <c r="M96" i="27"/>
  <c r="L113" i="27"/>
  <c r="K113" i="27"/>
  <c r="J113" i="27"/>
  <c r="I113" i="27"/>
  <c r="M113" i="27"/>
  <c r="L122" i="27"/>
  <c r="K122" i="27"/>
  <c r="J122" i="27"/>
  <c r="I122" i="27"/>
  <c r="M122" i="27"/>
  <c r="L130" i="27"/>
  <c r="K130" i="27"/>
  <c r="J130" i="27"/>
  <c r="I130" i="27"/>
  <c r="M130" i="27"/>
  <c r="C146" i="27"/>
  <c r="L139" i="27"/>
  <c r="K139" i="27"/>
  <c r="J139" i="27"/>
  <c r="I139" i="27"/>
  <c r="M139" i="27"/>
  <c r="L148" i="27"/>
  <c r="K148" i="27"/>
  <c r="J148" i="27"/>
  <c r="I148" i="27"/>
  <c r="M148" i="27"/>
  <c r="D160" i="27"/>
  <c r="M13" i="28"/>
  <c r="K13" i="28"/>
  <c r="I13" i="28"/>
  <c r="M42" i="28"/>
  <c r="L81" i="30"/>
  <c r="D34" i="27"/>
  <c r="K30" i="27"/>
  <c r="J30" i="27"/>
  <c r="I30" i="27"/>
  <c r="M30" i="27"/>
  <c r="L30" i="27"/>
  <c r="K39" i="27"/>
  <c r="J39" i="27"/>
  <c r="I39" i="27"/>
  <c r="M39" i="27"/>
  <c r="L39" i="27"/>
  <c r="E48" i="27"/>
  <c r="K47" i="27"/>
  <c r="J47" i="27"/>
  <c r="I47" i="27"/>
  <c r="M47" i="27"/>
  <c r="L47" i="27"/>
  <c r="F62" i="27"/>
  <c r="K56" i="27"/>
  <c r="J56" i="27"/>
  <c r="I56" i="27"/>
  <c r="M56" i="27"/>
  <c r="L56" i="27"/>
  <c r="K65" i="27"/>
  <c r="J65" i="27"/>
  <c r="I65" i="27"/>
  <c r="M65" i="27"/>
  <c r="L65" i="27"/>
  <c r="G76" i="27"/>
  <c r="K73" i="27"/>
  <c r="J73" i="27"/>
  <c r="I73" i="27"/>
  <c r="M73" i="27"/>
  <c r="L73" i="27"/>
  <c r="K82" i="27"/>
  <c r="J82" i="27"/>
  <c r="I82" i="27"/>
  <c r="H90" i="27"/>
  <c r="M82" i="27"/>
  <c r="L82" i="27"/>
  <c r="K99" i="27"/>
  <c r="J99" i="27"/>
  <c r="I99" i="27"/>
  <c r="M99" i="27"/>
  <c r="L99" i="27"/>
  <c r="K108" i="27"/>
  <c r="J108" i="27"/>
  <c r="I108" i="27"/>
  <c r="M108" i="27"/>
  <c r="L108" i="27"/>
  <c r="K116" i="27"/>
  <c r="J116" i="27"/>
  <c r="I116" i="27"/>
  <c r="M116" i="27"/>
  <c r="L116" i="27"/>
  <c r="C132" i="27"/>
  <c r="K125" i="27"/>
  <c r="J125" i="27"/>
  <c r="I125" i="27"/>
  <c r="M125" i="27"/>
  <c r="L125" i="27"/>
  <c r="K134" i="27"/>
  <c r="J134" i="27"/>
  <c r="I134" i="27"/>
  <c r="M134" i="27"/>
  <c r="L134" i="27"/>
  <c r="D146" i="27"/>
  <c r="K142" i="27"/>
  <c r="J142" i="27"/>
  <c r="I142" i="27"/>
  <c r="M142" i="27"/>
  <c r="L142" i="27"/>
  <c r="K151" i="27"/>
  <c r="J151" i="27"/>
  <c r="I151" i="27"/>
  <c r="M151" i="27"/>
  <c r="L151" i="27"/>
  <c r="E160" i="27"/>
  <c r="M22" i="28"/>
  <c r="K22" i="28"/>
  <c r="I22" i="28"/>
  <c r="M68" i="28"/>
  <c r="J25" i="27"/>
  <c r="I25" i="27"/>
  <c r="L25" i="27"/>
  <c r="K25" i="27"/>
  <c r="M25" i="27"/>
  <c r="E34" i="27"/>
  <c r="J33" i="27"/>
  <c r="I33" i="27"/>
  <c r="L33" i="27"/>
  <c r="K33" i="27"/>
  <c r="M33" i="27"/>
  <c r="F48" i="27"/>
  <c r="J42" i="27"/>
  <c r="I42" i="27"/>
  <c r="L42" i="27"/>
  <c r="K42" i="27"/>
  <c r="M42" i="27"/>
  <c r="J51" i="27"/>
  <c r="I51" i="27"/>
  <c r="L51" i="27"/>
  <c r="K51" i="27"/>
  <c r="M51" i="27"/>
  <c r="G62" i="27"/>
  <c r="J59" i="27"/>
  <c r="I59" i="27"/>
  <c r="L59" i="27"/>
  <c r="K59" i="27"/>
  <c r="M59" i="27"/>
  <c r="J68" i="27"/>
  <c r="I68" i="27"/>
  <c r="H76" i="27"/>
  <c r="L68" i="27"/>
  <c r="K68" i="27"/>
  <c r="M68" i="27"/>
  <c r="J85" i="27"/>
  <c r="I85" i="27"/>
  <c r="L85" i="27"/>
  <c r="K85" i="27"/>
  <c r="M85" i="27"/>
  <c r="J94" i="27"/>
  <c r="I94" i="27"/>
  <c r="L94" i="27"/>
  <c r="K94" i="27"/>
  <c r="M94" i="27"/>
  <c r="J102" i="27"/>
  <c r="I102" i="27"/>
  <c r="L102" i="27"/>
  <c r="K102" i="27"/>
  <c r="M102" i="27"/>
  <c r="C118" i="27"/>
  <c r="J111" i="27"/>
  <c r="I111" i="27"/>
  <c r="L111" i="27"/>
  <c r="K111" i="27"/>
  <c r="M111" i="27"/>
  <c r="J120" i="27"/>
  <c r="I120" i="27"/>
  <c r="L120" i="27"/>
  <c r="K120" i="27"/>
  <c r="M120" i="27"/>
  <c r="D132" i="27"/>
  <c r="J128" i="27"/>
  <c r="I128" i="27"/>
  <c r="L128" i="27"/>
  <c r="K128" i="27"/>
  <c r="M128" i="27"/>
  <c r="J137" i="27"/>
  <c r="I137" i="27"/>
  <c r="L137" i="27"/>
  <c r="K137" i="27"/>
  <c r="M137" i="27"/>
  <c r="E146" i="27"/>
  <c r="J145" i="27"/>
  <c r="I145" i="27"/>
  <c r="L145" i="27"/>
  <c r="K145" i="27"/>
  <c r="M145" i="27"/>
  <c r="F160" i="27"/>
  <c r="M30" i="28"/>
  <c r="K30" i="28"/>
  <c r="I30" i="28"/>
  <c r="F34" i="27"/>
  <c r="I28" i="27"/>
  <c r="K28" i="27"/>
  <c r="J28" i="27"/>
  <c r="M28" i="27"/>
  <c r="L28" i="27"/>
  <c r="I37" i="27"/>
  <c r="K37" i="27"/>
  <c r="J37" i="27"/>
  <c r="M37" i="27"/>
  <c r="L37" i="27"/>
  <c r="G48" i="27"/>
  <c r="I45" i="27"/>
  <c r="K45" i="27"/>
  <c r="J45" i="27"/>
  <c r="L45" i="27"/>
  <c r="M45" i="27"/>
  <c r="I54" i="27"/>
  <c r="H62" i="27"/>
  <c r="K54" i="27"/>
  <c r="J54" i="27"/>
  <c r="M54" i="27"/>
  <c r="L54" i="27"/>
  <c r="I71" i="27"/>
  <c r="M71" i="27"/>
  <c r="K71" i="27"/>
  <c r="J71" i="27"/>
  <c r="L71" i="27"/>
  <c r="I80" i="27"/>
  <c r="M80" i="27"/>
  <c r="K80" i="27"/>
  <c r="J80" i="27"/>
  <c r="L80" i="27"/>
  <c r="I88" i="27"/>
  <c r="M88" i="27"/>
  <c r="K88" i="27"/>
  <c r="J88" i="27"/>
  <c r="L88" i="27"/>
  <c r="C104" i="27"/>
  <c r="I97" i="27"/>
  <c r="M97" i="27"/>
  <c r="K97" i="27"/>
  <c r="J97" i="27"/>
  <c r="L97" i="27"/>
  <c r="I106" i="27"/>
  <c r="M106" i="27"/>
  <c r="K106" i="27"/>
  <c r="J106" i="27"/>
  <c r="L106" i="27"/>
  <c r="D118" i="27"/>
  <c r="I114" i="27"/>
  <c r="M114" i="27"/>
  <c r="K114" i="27"/>
  <c r="J114" i="27"/>
  <c r="L114" i="27"/>
  <c r="I123" i="27"/>
  <c r="M123" i="27"/>
  <c r="K123" i="27"/>
  <c r="J123" i="27"/>
  <c r="L123" i="27"/>
  <c r="E132" i="27"/>
  <c r="I131" i="27"/>
  <c r="M131" i="27"/>
  <c r="K131" i="27"/>
  <c r="J131" i="27"/>
  <c r="L131" i="27"/>
  <c r="F146" i="27"/>
  <c r="I140" i="27"/>
  <c r="M140" i="27"/>
  <c r="K140" i="27"/>
  <c r="J140" i="27"/>
  <c r="L140" i="27"/>
  <c r="I149" i="27"/>
  <c r="M149" i="27"/>
  <c r="K149" i="27"/>
  <c r="J149" i="27"/>
  <c r="L149" i="27"/>
  <c r="G160" i="27"/>
  <c r="M10" i="28"/>
  <c r="M39" i="28"/>
  <c r="M51" i="28"/>
  <c r="M92" i="28"/>
  <c r="J100" i="30"/>
  <c r="G34" i="27"/>
  <c r="M31" i="27"/>
  <c r="J31" i="27"/>
  <c r="I31" i="27"/>
  <c r="L31" i="27"/>
  <c r="K31" i="27"/>
  <c r="H48" i="27"/>
  <c r="M40" i="27"/>
  <c r="J40" i="27"/>
  <c r="I40" i="27"/>
  <c r="L40" i="27"/>
  <c r="K40" i="27"/>
  <c r="M57" i="27"/>
  <c r="J57" i="27"/>
  <c r="I57" i="27"/>
  <c r="L57" i="27"/>
  <c r="K57" i="27"/>
  <c r="M66" i="27"/>
  <c r="J66" i="27"/>
  <c r="I66" i="27"/>
  <c r="L66" i="27"/>
  <c r="K66" i="27"/>
  <c r="M74" i="27"/>
  <c r="L74" i="27"/>
  <c r="J74" i="27"/>
  <c r="I74" i="27"/>
  <c r="K74" i="27"/>
  <c r="C90" i="27"/>
  <c r="M83" i="27"/>
  <c r="L83" i="27"/>
  <c r="J83" i="27"/>
  <c r="I83" i="27"/>
  <c r="K83" i="27"/>
  <c r="M92" i="27"/>
  <c r="L92" i="27"/>
  <c r="J92" i="27"/>
  <c r="I92" i="27"/>
  <c r="K92" i="27"/>
  <c r="D104" i="27"/>
  <c r="M100" i="27"/>
  <c r="L100" i="27"/>
  <c r="J100" i="27"/>
  <c r="I100" i="27"/>
  <c r="K100" i="27"/>
  <c r="M109" i="27"/>
  <c r="L109" i="27"/>
  <c r="J109" i="27"/>
  <c r="I109" i="27"/>
  <c r="K109" i="27"/>
  <c r="E118" i="27"/>
  <c r="M117" i="27"/>
  <c r="L117" i="27"/>
  <c r="J117" i="27"/>
  <c r="I117" i="27"/>
  <c r="K117" i="27"/>
  <c r="F132" i="27"/>
  <c r="M126" i="27"/>
  <c r="L126" i="27"/>
  <c r="J126" i="27"/>
  <c r="I126" i="27"/>
  <c r="K126" i="27"/>
  <c r="M135" i="27"/>
  <c r="L135" i="27"/>
  <c r="J135" i="27"/>
  <c r="I135" i="27"/>
  <c r="K135" i="27"/>
  <c r="G146" i="27"/>
  <c r="M143" i="27"/>
  <c r="L143" i="27"/>
  <c r="J143" i="27"/>
  <c r="I143" i="27"/>
  <c r="K143" i="27"/>
  <c r="M153" i="27"/>
  <c r="L153" i="27"/>
  <c r="J153" i="27"/>
  <c r="I153" i="27"/>
  <c r="K153" i="27"/>
  <c r="L154" i="27"/>
  <c r="K154" i="27"/>
  <c r="J154" i="27"/>
  <c r="M154" i="27"/>
  <c r="I154" i="27"/>
  <c r="M8" i="28"/>
  <c r="K8" i="28"/>
  <c r="I8" i="28"/>
  <c r="M18" i="28"/>
  <c r="J10" i="30"/>
  <c r="J64" i="30"/>
  <c r="H160" i="27"/>
  <c r="I152" i="27"/>
  <c r="M152" i="27"/>
  <c r="K152" i="27"/>
  <c r="J152" i="27"/>
  <c r="L152" i="27"/>
  <c r="H12" i="30"/>
  <c r="O15" i="30"/>
  <c r="N15" i="30"/>
  <c r="F18" i="30"/>
  <c r="H77" i="30"/>
  <c r="L60" i="30"/>
  <c r="N77" i="30"/>
  <c r="O77" i="30"/>
  <c r="L87" i="30"/>
  <c r="L107" i="30"/>
  <c r="K155" i="27"/>
  <c r="I155" i="27"/>
  <c r="M155" i="27"/>
  <c r="L155" i="27"/>
  <c r="J155" i="27"/>
  <c r="F14" i="30"/>
  <c r="J85" i="30"/>
  <c r="F102" i="30"/>
  <c r="J158" i="27"/>
  <c r="L158" i="27"/>
  <c r="K158" i="27"/>
  <c r="I158" i="27"/>
  <c r="M158" i="27"/>
  <c r="L9" i="30"/>
  <c r="N12" i="30"/>
  <c r="O12" i="30"/>
  <c r="L33" i="30"/>
  <c r="J43" i="30"/>
  <c r="L83" i="30"/>
  <c r="L54" i="30"/>
  <c r="H102" i="30"/>
  <c r="M12" i="28"/>
  <c r="J11" i="30"/>
  <c r="L14" i="30"/>
  <c r="J16" i="30"/>
  <c r="O33" i="30"/>
  <c r="N33" i="30"/>
  <c r="H37" i="30"/>
  <c r="L43" i="30"/>
  <c r="H58" i="30"/>
  <c r="F79" i="30"/>
  <c r="M156" i="27"/>
  <c r="L156" i="27"/>
  <c r="K156" i="27"/>
  <c r="J156" i="27"/>
  <c r="I156" i="27"/>
  <c r="H13" i="30"/>
  <c r="O14" i="30"/>
  <c r="N14" i="30"/>
  <c r="L16" i="30"/>
  <c r="F20" i="30"/>
  <c r="F31" i="30"/>
  <c r="J37" i="30"/>
  <c r="H75" i="30"/>
  <c r="M36" i="28"/>
  <c r="M44" i="28"/>
  <c r="F15" i="30"/>
  <c r="H20" i="30"/>
  <c r="H31" i="30"/>
  <c r="N37" i="30"/>
  <c r="O37" i="30"/>
  <c r="F41" i="30"/>
  <c r="J75" i="30"/>
  <c r="H85" i="30"/>
  <c r="M47" i="28"/>
  <c r="H10" i="30"/>
  <c r="L20" i="30"/>
  <c r="L31" i="30"/>
  <c r="J41" i="30"/>
  <c r="H64" i="30"/>
  <c r="F9" i="30"/>
  <c r="O9" i="30"/>
  <c r="N9" i="30"/>
  <c r="L11" i="30"/>
  <c r="J13" i="30"/>
  <c r="H15" i="30"/>
  <c r="H19" i="30"/>
  <c r="O32" i="30"/>
  <c r="N32" i="30"/>
  <c r="J36" i="30"/>
  <c r="F40" i="30"/>
  <c r="L42" i="30"/>
  <c r="O97" i="30"/>
  <c r="N97" i="30"/>
  <c r="F104" i="30"/>
  <c r="L85" i="30"/>
  <c r="L99" i="30"/>
  <c r="N102" i="30"/>
  <c r="O102" i="30"/>
  <c r="H9" i="30"/>
  <c r="F11" i="30"/>
  <c r="O11" i="30"/>
  <c r="N11" i="30"/>
  <c r="L13" i="30"/>
  <c r="J15" i="30"/>
  <c r="F16" i="30"/>
  <c r="H18" i="30"/>
  <c r="N31" i="30"/>
  <c r="O31" i="30"/>
  <c r="J35" i="30"/>
  <c r="F39" i="30"/>
  <c r="L41" i="30"/>
  <c r="J62" i="30"/>
  <c r="F77" i="30"/>
  <c r="L79" i="30"/>
  <c r="J101" i="30"/>
  <c r="L104" i="30"/>
  <c r="J108" i="30"/>
  <c r="L10" i="30"/>
  <c r="J12" i="30"/>
  <c r="H14" i="30"/>
  <c r="J18" i="30"/>
  <c r="F33" i="30"/>
  <c r="L35" i="30"/>
  <c r="H39" i="30"/>
  <c r="L62" i="30"/>
  <c r="F87" i="30"/>
  <c r="H103" i="30"/>
  <c r="J106" i="30"/>
  <c r="J9" i="30"/>
  <c r="H11" i="30"/>
  <c r="F13" i="30"/>
  <c r="N13" i="30"/>
  <c r="O13" i="30"/>
  <c r="L15" i="30"/>
  <c r="H16" i="30"/>
  <c r="J17" i="30"/>
  <c r="F21" i="30"/>
  <c r="F32" i="30"/>
  <c r="L34" i="30"/>
  <c r="H38" i="30"/>
  <c r="F97" i="30"/>
  <c r="J98" i="30"/>
  <c r="F105" i="30"/>
  <c r="L106" i="30"/>
  <c r="H14" i="31"/>
  <c r="F10" i="30"/>
  <c r="O10" i="30"/>
  <c r="N10" i="30"/>
  <c r="L12" i="30"/>
  <c r="J14" i="30"/>
  <c r="J33" i="30"/>
  <c r="F37" i="30"/>
  <c r="L39" i="30"/>
  <c r="H43" i="30"/>
  <c r="L98" i="30"/>
  <c r="H100" i="30"/>
  <c r="J109" i="30"/>
  <c r="H108" i="30"/>
  <c r="F20" i="31"/>
  <c r="L17" i="30"/>
  <c r="J19" i="30"/>
  <c r="H21" i="30"/>
  <c r="H32" i="30"/>
  <c r="F34" i="30"/>
  <c r="O34" i="30"/>
  <c r="N34" i="30"/>
  <c r="L36" i="30"/>
  <c r="J38" i="30"/>
  <c r="H40" i="30"/>
  <c r="F42" i="30"/>
  <c r="H97" i="30"/>
  <c r="F99" i="30"/>
  <c r="O99" i="30"/>
  <c r="N99" i="30"/>
  <c r="L101" i="30"/>
  <c r="J103" i="30"/>
  <c r="H105" i="30"/>
  <c r="F107" i="30"/>
  <c r="L109" i="30"/>
  <c r="H13" i="31"/>
  <c r="F17" i="30"/>
  <c r="L19" i="30"/>
  <c r="J21" i="30"/>
  <c r="J32" i="30"/>
  <c r="H34" i="30"/>
  <c r="F36" i="30"/>
  <c r="O36" i="30"/>
  <c r="N36" i="30"/>
  <c r="L38" i="30"/>
  <c r="J40" i="30"/>
  <c r="H42" i="30"/>
  <c r="J97" i="30"/>
  <c r="H99" i="30"/>
  <c r="F101" i="30"/>
  <c r="O101" i="30"/>
  <c r="N101" i="30"/>
  <c r="L103" i="30"/>
  <c r="J105" i="30"/>
  <c r="H107" i="30"/>
  <c r="F109" i="30"/>
  <c r="F98" i="30"/>
  <c r="O98" i="30"/>
  <c r="N98" i="30"/>
  <c r="L100" i="30"/>
  <c r="J102" i="30"/>
  <c r="H104" i="30"/>
  <c r="F106" i="30"/>
  <c r="L108" i="30"/>
  <c r="H16" i="31"/>
  <c r="H17" i="30"/>
  <c r="F19" i="30"/>
  <c r="L21" i="30"/>
  <c r="L32" i="30"/>
  <c r="J34" i="30"/>
  <c r="H36" i="30"/>
  <c r="F38" i="30"/>
  <c r="L40" i="30"/>
  <c r="J42" i="30"/>
  <c r="L97" i="30"/>
  <c r="J99" i="30"/>
  <c r="H101" i="30"/>
  <c r="F103" i="30"/>
  <c r="N103" i="30"/>
  <c r="O103" i="30"/>
  <c r="L105" i="30"/>
  <c r="J107" i="30"/>
  <c r="H109" i="30"/>
  <c r="F17" i="31"/>
  <c r="J60" i="31"/>
  <c r="L18" i="30"/>
  <c r="J20" i="30"/>
  <c r="J31" i="30"/>
  <c r="H33" i="30"/>
  <c r="F35" i="30"/>
  <c r="O35" i="30"/>
  <c r="N35" i="30"/>
  <c r="L37" i="30"/>
  <c r="J39" i="30"/>
  <c r="H41" i="30"/>
  <c r="F43" i="30"/>
  <c r="H98" i="30"/>
  <c r="F100" i="30"/>
  <c r="O100" i="30"/>
  <c r="N100" i="30"/>
  <c r="L102" i="30"/>
  <c r="J104" i="30"/>
  <c r="H106" i="30"/>
  <c r="F108" i="30"/>
  <c r="H10" i="31"/>
  <c r="J87" i="31"/>
  <c r="J11" i="31"/>
  <c r="J12" i="31"/>
  <c r="J14" i="31"/>
  <c r="H15" i="31"/>
  <c r="H18" i="31"/>
  <c r="H21" i="31"/>
  <c r="H62" i="31"/>
  <c r="L85" i="31"/>
  <c r="L18" i="33"/>
  <c r="O10" i="35"/>
  <c r="L9" i="31"/>
  <c r="L10" i="31"/>
  <c r="L12" i="31"/>
  <c r="J13" i="31"/>
  <c r="J16" i="31"/>
  <c r="J19" i="31"/>
  <c r="J20" i="31"/>
  <c r="H54" i="31"/>
  <c r="O10" i="31"/>
  <c r="N10" i="31"/>
  <c r="L11" i="31"/>
  <c r="L14" i="31"/>
  <c r="L17" i="31"/>
  <c r="L18" i="31"/>
  <c r="L20" i="31"/>
  <c r="J21" i="31"/>
  <c r="O9" i="31"/>
  <c r="N9" i="31"/>
  <c r="O12" i="31"/>
  <c r="N12" i="31"/>
  <c r="O15" i="31"/>
  <c r="N15" i="31"/>
  <c r="L19" i="31"/>
  <c r="H81" i="31"/>
  <c r="J9" i="33"/>
  <c r="H35" i="31"/>
  <c r="H43" i="31"/>
  <c r="N15" i="33"/>
  <c r="O33" i="33"/>
  <c r="F10" i="31"/>
  <c r="H34" i="31"/>
  <c r="H37" i="31"/>
  <c r="H108" i="31"/>
  <c r="F9" i="31"/>
  <c r="F12" i="31"/>
  <c r="F15" i="31"/>
  <c r="F16" i="31"/>
  <c r="F18" i="31"/>
  <c r="H100" i="31"/>
  <c r="O98" i="33"/>
  <c r="H105" i="31"/>
  <c r="O13" i="33"/>
  <c r="L16" i="33"/>
  <c r="O34" i="33"/>
  <c r="H56" i="31"/>
  <c r="L60" i="31"/>
  <c r="H64" i="31"/>
  <c r="H75" i="31"/>
  <c r="O35" i="33"/>
  <c r="P11" i="35"/>
  <c r="H42" i="31"/>
  <c r="H53" i="31"/>
  <c r="H61" i="31"/>
  <c r="J10" i="31"/>
  <c r="H12" i="31"/>
  <c r="F14" i="31"/>
  <c r="N14" i="31"/>
  <c r="O14" i="31"/>
  <c r="L16" i="31"/>
  <c r="J18" i="31"/>
  <c r="H20" i="31"/>
  <c r="H31" i="31"/>
  <c r="O31" i="33"/>
  <c r="H9" i="31"/>
  <c r="F11" i="31"/>
  <c r="O11" i="31"/>
  <c r="N11" i="31"/>
  <c r="L13" i="31"/>
  <c r="J15" i="31"/>
  <c r="H17" i="31"/>
  <c r="F19" i="31"/>
  <c r="L21" i="31"/>
  <c r="O12" i="33"/>
  <c r="O32" i="33"/>
  <c r="J9" i="31"/>
  <c r="H11" i="31"/>
  <c r="F13" i="31"/>
  <c r="O13" i="31"/>
  <c r="N13" i="31"/>
  <c r="L15" i="31"/>
  <c r="J17" i="31"/>
  <c r="H19" i="31"/>
  <c r="F21" i="31"/>
  <c r="P15" i="35"/>
  <c r="R11" i="38"/>
  <c r="Q11" i="38"/>
  <c r="P11" i="38"/>
  <c r="S11" i="38"/>
  <c r="X11" i="35"/>
  <c r="P14" i="35"/>
  <c r="O18" i="35"/>
  <c r="P18" i="35"/>
  <c r="P17" i="35"/>
  <c r="H10" i="35"/>
  <c r="P16" i="35"/>
  <c r="P12" i="35"/>
  <c r="I7" i="38"/>
  <c r="H7" i="38"/>
  <c r="AO32" i="35"/>
  <c r="Y36" i="35"/>
  <c r="M7" i="38"/>
  <c r="L7" i="38"/>
  <c r="I127" i="37"/>
  <c r="F129" i="37"/>
  <c r="I136" i="38"/>
  <c r="H136" i="38"/>
  <c r="G136" i="38"/>
  <c r="L6" i="37"/>
  <c r="K6" i="37"/>
  <c r="I10" i="37"/>
  <c r="H10" i="37"/>
  <c r="G10" i="37"/>
  <c r="Y30" i="35"/>
  <c r="H30" i="35"/>
  <c r="I7" i="37"/>
  <c r="G7" i="37"/>
  <c r="H7" i="37"/>
  <c r="Q7" i="38"/>
  <c r="P7" i="38"/>
  <c r="I11" i="38"/>
  <c r="H11" i="38"/>
  <c r="M8" i="37"/>
  <c r="K8" i="37"/>
  <c r="L8" i="37"/>
  <c r="L10" i="37"/>
  <c r="K10" i="37"/>
  <c r="M10" i="37"/>
  <c r="I125" i="37"/>
  <c r="F10" i="38"/>
  <c r="R6" i="37"/>
  <c r="Q6" i="37"/>
  <c r="O6" i="37"/>
  <c r="P6" i="37"/>
  <c r="R7" i="37"/>
  <c r="Q7" i="37"/>
  <c r="O7" i="37"/>
  <c r="T7" i="37"/>
  <c r="S7" i="37"/>
  <c r="P7" i="37"/>
  <c r="J11" i="37"/>
  <c r="M9" i="37"/>
  <c r="K9" i="37"/>
  <c r="L9" i="37"/>
  <c r="F12" i="38"/>
  <c r="I134" i="38"/>
  <c r="P8" i="37"/>
  <c r="O8" i="37"/>
  <c r="S8" i="37"/>
  <c r="R8" i="37"/>
  <c r="Q8" i="37"/>
  <c r="T8" i="37"/>
  <c r="T10" i="37"/>
  <c r="S10" i="37"/>
  <c r="Q10" i="37"/>
  <c r="P10" i="37"/>
  <c r="O10" i="37"/>
  <c r="R10" i="37"/>
  <c r="I128" i="37"/>
  <c r="O126" i="37"/>
  <c r="N126" i="37"/>
  <c r="M126" i="37"/>
  <c r="L126" i="37"/>
  <c r="F8" i="38"/>
  <c r="H14" i="41"/>
  <c r="I14" i="41"/>
  <c r="O128" i="37"/>
  <c r="M128" i="37"/>
  <c r="L128" i="37"/>
  <c r="N128" i="37"/>
  <c r="H6" i="37"/>
  <c r="G6" i="37"/>
  <c r="H8" i="37"/>
  <c r="G8" i="37"/>
  <c r="I8" i="37"/>
  <c r="D11" i="37"/>
  <c r="D129" i="37"/>
  <c r="F9" i="38"/>
  <c r="F6" i="38"/>
  <c r="M11" i="38"/>
  <c r="L11" i="38"/>
  <c r="M136" i="38"/>
  <c r="L136" i="38"/>
  <c r="K136" i="38"/>
  <c r="O136" i="38"/>
  <c r="N136" i="38"/>
  <c r="O137" i="38"/>
  <c r="N137" i="38"/>
  <c r="M137" i="38"/>
  <c r="L137" i="38"/>
  <c r="K137" i="38"/>
  <c r="T6" i="39"/>
  <c r="R6" i="39"/>
  <c r="S6" i="39"/>
  <c r="O137" i="40"/>
  <c r="N137" i="40"/>
  <c r="M137" i="40"/>
  <c r="L137" i="40"/>
  <c r="K137" i="40"/>
  <c r="T6" i="42"/>
  <c r="S6" i="42"/>
  <c r="R6" i="42"/>
  <c r="Q6" i="42"/>
  <c r="O16" i="42"/>
  <c r="P6" i="42"/>
  <c r="I126" i="37"/>
  <c r="F7" i="38"/>
  <c r="F11" i="38"/>
  <c r="L12" i="38"/>
  <c r="M12" i="38"/>
  <c r="O134" i="38"/>
  <c r="N134" i="38"/>
  <c r="M134" i="38"/>
  <c r="K134" i="38"/>
  <c r="L134" i="38"/>
  <c r="I138" i="38"/>
  <c r="H138" i="38"/>
  <c r="G138" i="38"/>
  <c r="T9" i="39"/>
  <c r="S9" i="39"/>
  <c r="R9" i="39"/>
  <c r="Q9" i="39"/>
  <c r="P9" i="39"/>
  <c r="T10" i="39"/>
  <c r="S10" i="39"/>
  <c r="AA20" i="39"/>
  <c r="R10" i="39"/>
  <c r="F10" i="40"/>
  <c r="N134" i="40"/>
  <c r="K134" i="40"/>
  <c r="O134" i="40"/>
  <c r="N15" i="41"/>
  <c r="H12" i="41"/>
  <c r="I12" i="41"/>
  <c r="H10" i="42"/>
  <c r="J10" i="42"/>
  <c r="I10" i="42"/>
  <c r="C11" i="37"/>
  <c r="I135" i="38"/>
  <c r="H135" i="38"/>
  <c r="G135" i="38"/>
  <c r="O137" i="39"/>
  <c r="N137" i="39"/>
  <c r="M137" i="39"/>
  <c r="L137" i="39"/>
  <c r="K137" i="39"/>
  <c r="M11" i="40"/>
  <c r="L11" i="40"/>
  <c r="I138" i="41"/>
  <c r="R7" i="39"/>
  <c r="P7" i="39"/>
  <c r="T7" i="39"/>
  <c r="AA19" i="39" s="1"/>
  <c r="S7" i="39"/>
  <c r="Q7" i="39"/>
  <c r="H136" i="39"/>
  <c r="G136" i="39"/>
  <c r="P15" i="41"/>
  <c r="R15" i="41"/>
  <c r="S15" i="41"/>
  <c r="Q15" i="41"/>
  <c r="Q13" i="41"/>
  <c r="P13" i="41"/>
  <c r="E11" i="37"/>
  <c r="H137" i="38"/>
  <c r="G137" i="38"/>
  <c r="I137" i="38"/>
  <c r="O134" i="39"/>
  <c r="N134" i="39"/>
  <c r="K134" i="39"/>
  <c r="M7" i="37"/>
  <c r="L7" i="37"/>
  <c r="K7" i="37"/>
  <c r="F11" i="37"/>
  <c r="I9" i="37"/>
  <c r="H9" i="37"/>
  <c r="G9" i="37"/>
  <c r="S9" i="37"/>
  <c r="N11" i="37"/>
  <c r="R9" i="37"/>
  <c r="Q9" i="37"/>
  <c r="P9" i="37"/>
  <c r="O9" i="37"/>
  <c r="T9" i="37"/>
  <c r="H12" i="38"/>
  <c r="I12" i="38"/>
  <c r="P12" i="38"/>
  <c r="S12" i="38"/>
  <c r="R12" i="38"/>
  <c r="Q12" i="38"/>
  <c r="K138" i="38"/>
  <c r="O138" i="38"/>
  <c r="N138" i="38"/>
  <c r="M138" i="38"/>
  <c r="L138" i="38"/>
  <c r="L11" i="39"/>
  <c r="M11" i="39"/>
  <c r="M12" i="39"/>
  <c r="L12" i="39"/>
  <c r="F9" i="40"/>
  <c r="F14" i="41"/>
  <c r="N135" i="38"/>
  <c r="M135" i="38"/>
  <c r="L135" i="38"/>
  <c r="O135" i="38"/>
  <c r="K135" i="38"/>
  <c r="T8" i="39"/>
  <c r="S8" i="39"/>
  <c r="R8" i="39"/>
  <c r="H138" i="39"/>
  <c r="G138" i="39"/>
  <c r="F6" i="40"/>
  <c r="H135" i="39"/>
  <c r="G135" i="39"/>
  <c r="F11" i="40"/>
  <c r="M12" i="40"/>
  <c r="L12" i="40"/>
  <c r="H138" i="40"/>
  <c r="G138" i="40"/>
  <c r="I141" i="41"/>
  <c r="I137" i="41"/>
  <c r="F7" i="42"/>
  <c r="J11" i="43"/>
  <c r="I11" i="43"/>
  <c r="H11" i="43"/>
  <c r="I11" i="39"/>
  <c r="H11" i="39"/>
  <c r="R11" i="39"/>
  <c r="Q11" i="39"/>
  <c r="P11" i="39"/>
  <c r="T11" i="39"/>
  <c r="S11" i="39"/>
  <c r="M136" i="39"/>
  <c r="L136" i="39"/>
  <c r="K136" i="39"/>
  <c r="N136" i="39"/>
  <c r="O136" i="39"/>
  <c r="H135" i="40"/>
  <c r="G135" i="40"/>
  <c r="M138" i="41"/>
  <c r="L138" i="41"/>
  <c r="H137" i="39"/>
  <c r="G137" i="39"/>
  <c r="I11" i="40"/>
  <c r="H11" i="40"/>
  <c r="Q11" i="40"/>
  <c r="P11" i="40"/>
  <c r="S11" i="40"/>
  <c r="R11" i="40"/>
  <c r="F12" i="40"/>
  <c r="N136" i="40"/>
  <c r="M136" i="40"/>
  <c r="L136" i="40"/>
  <c r="K136" i="40"/>
  <c r="O136" i="40"/>
  <c r="I136" i="41"/>
  <c r="L142" i="41"/>
  <c r="M142" i="41"/>
  <c r="I144" i="41"/>
  <c r="H12" i="39"/>
  <c r="I12" i="39"/>
  <c r="P12" i="39"/>
  <c r="T12" i="39"/>
  <c r="Q12" i="39"/>
  <c r="S12" i="39"/>
  <c r="R12" i="39"/>
  <c r="K138" i="39"/>
  <c r="O138" i="39"/>
  <c r="N138" i="39"/>
  <c r="M138" i="39"/>
  <c r="L138" i="39"/>
  <c r="H137" i="40"/>
  <c r="G137" i="40"/>
  <c r="N8" i="42"/>
  <c r="M8" i="42"/>
  <c r="L8" i="42"/>
  <c r="O135" i="39"/>
  <c r="N135" i="39"/>
  <c r="M135" i="39"/>
  <c r="L135" i="39"/>
  <c r="K135" i="39"/>
  <c r="I12" i="40"/>
  <c r="H12" i="40"/>
  <c r="S12" i="40"/>
  <c r="R12" i="40"/>
  <c r="Q12" i="40"/>
  <c r="P12" i="40"/>
  <c r="L138" i="40"/>
  <c r="K138" i="40"/>
  <c r="O138" i="40"/>
  <c r="N138" i="40"/>
  <c r="M138" i="40"/>
  <c r="N6" i="41"/>
  <c r="M145" i="41"/>
  <c r="L145" i="41"/>
  <c r="L141" i="41"/>
  <c r="M141" i="41"/>
  <c r="I136" i="43"/>
  <c r="H136" i="43"/>
  <c r="K136" i="43" s="1"/>
  <c r="G136" i="43"/>
  <c r="D10" i="44"/>
  <c r="O135" i="40"/>
  <c r="N135" i="40"/>
  <c r="M135" i="40"/>
  <c r="L135" i="40"/>
  <c r="K135" i="40"/>
  <c r="N13" i="41"/>
  <c r="T7" i="43"/>
  <c r="S7" i="43"/>
  <c r="R7" i="43"/>
  <c r="Q7" i="43"/>
  <c r="P7" i="43"/>
  <c r="H136" i="40"/>
  <c r="G136" i="40"/>
  <c r="F6" i="41"/>
  <c r="N7" i="41"/>
  <c r="F10" i="41"/>
  <c r="N11" i="41"/>
  <c r="F12" i="41"/>
  <c r="M140" i="41"/>
  <c r="L140" i="41"/>
  <c r="G16" i="42"/>
  <c r="J6" i="42"/>
  <c r="I6" i="42"/>
  <c r="H6" i="42"/>
  <c r="N15" i="42"/>
  <c r="M15" i="42"/>
  <c r="L15" i="42"/>
  <c r="N139" i="42"/>
  <c r="O139" i="42"/>
  <c r="I141" i="43"/>
  <c r="H141" i="43"/>
  <c r="G141" i="43"/>
  <c r="D13" i="44"/>
  <c r="D8" i="45"/>
  <c r="D9" i="46"/>
  <c r="M136" i="41"/>
  <c r="L136" i="41"/>
  <c r="I140" i="41"/>
  <c r="J7" i="42"/>
  <c r="I7" i="42"/>
  <c r="H7" i="42"/>
  <c r="T7" i="42"/>
  <c r="S7" i="42"/>
  <c r="R7" i="42"/>
  <c r="Q7" i="42"/>
  <c r="P7" i="42"/>
  <c r="F8" i="42"/>
  <c r="N9" i="42"/>
  <c r="M9" i="42"/>
  <c r="L9" i="42"/>
  <c r="N13" i="42"/>
  <c r="M13" i="42"/>
  <c r="L13" i="42"/>
  <c r="N14" i="42"/>
  <c r="M14" i="42"/>
  <c r="L14" i="42"/>
  <c r="I142" i="43"/>
  <c r="H142" i="43"/>
  <c r="K142" i="43" s="1"/>
  <c r="G142" i="43"/>
  <c r="D11" i="45"/>
  <c r="D10" i="46"/>
  <c r="I145" i="41"/>
  <c r="N10" i="42"/>
  <c r="M10" i="42"/>
  <c r="L10" i="42"/>
  <c r="N11" i="42"/>
  <c r="M11" i="42"/>
  <c r="L11" i="42"/>
  <c r="L12" i="42"/>
  <c r="N12" i="42"/>
  <c r="M12" i="42"/>
  <c r="S15" i="42"/>
  <c r="R15" i="42"/>
  <c r="Q15" i="42"/>
  <c r="P15" i="42"/>
  <c r="T15" i="42"/>
  <c r="F8" i="43"/>
  <c r="T11" i="43"/>
  <c r="S11" i="43"/>
  <c r="R11" i="43"/>
  <c r="Q11" i="43"/>
  <c r="P11" i="43"/>
  <c r="J15" i="43"/>
  <c r="I15" i="43"/>
  <c r="H15" i="43"/>
  <c r="D14" i="44"/>
  <c r="D12" i="45"/>
  <c r="D13" i="46"/>
  <c r="I142" i="41"/>
  <c r="C16" i="42"/>
  <c r="K16" i="42"/>
  <c r="N6" i="42"/>
  <c r="M6" i="42"/>
  <c r="L6" i="42"/>
  <c r="J8" i="42"/>
  <c r="I8" i="42"/>
  <c r="H8" i="42"/>
  <c r="R8" i="42"/>
  <c r="Q8" i="42"/>
  <c r="P8" i="42"/>
  <c r="T8" i="42"/>
  <c r="S8" i="42"/>
  <c r="F9" i="42"/>
  <c r="O136" i="42"/>
  <c r="J146" i="42"/>
  <c r="N136" i="42"/>
  <c r="N9" i="43"/>
  <c r="M9" i="43"/>
  <c r="L9" i="43"/>
  <c r="D17" i="44"/>
  <c r="D15" i="45"/>
  <c r="D14" i="46"/>
  <c r="I139" i="41"/>
  <c r="D16" i="42"/>
  <c r="F12" i="42"/>
  <c r="F13" i="42"/>
  <c r="F14" i="42"/>
  <c r="I15" i="42"/>
  <c r="H15" i="42"/>
  <c r="J15" i="42"/>
  <c r="J7" i="43"/>
  <c r="I7" i="43"/>
  <c r="H7" i="43"/>
  <c r="D16" i="45"/>
  <c r="D17" i="46"/>
  <c r="F6" i="42"/>
  <c r="E16" i="42"/>
  <c r="F16" i="42" s="1"/>
  <c r="L7" i="42"/>
  <c r="N7" i="42"/>
  <c r="M7" i="42"/>
  <c r="H9" i="42"/>
  <c r="J9" i="42"/>
  <c r="I9" i="42"/>
  <c r="P9" i="42"/>
  <c r="T9" i="42"/>
  <c r="S9" i="42"/>
  <c r="R9" i="42"/>
  <c r="Q9" i="42"/>
  <c r="F10" i="42"/>
  <c r="F11" i="42"/>
  <c r="P11" i="42"/>
  <c r="T11" i="42"/>
  <c r="S11" i="42"/>
  <c r="R11" i="42"/>
  <c r="Q11" i="42"/>
  <c r="T12" i="42"/>
  <c r="P12" i="42"/>
  <c r="S12" i="42"/>
  <c r="R12" i="42"/>
  <c r="Q12" i="42"/>
  <c r="R13" i="42"/>
  <c r="P13" i="42"/>
  <c r="T13" i="42"/>
  <c r="S13" i="42"/>
  <c r="Q13" i="42"/>
  <c r="P14" i="42"/>
  <c r="Q14" i="42"/>
  <c r="T14" i="42"/>
  <c r="S14" i="42"/>
  <c r="R14" i="42"/>
  <c r="F12" i="43"/>
  <c r="T15" i="43"/>
  <c r="S15" i="43"/>
  <c r="R15" i="43"/>
  <c r="Q15" i="43"/>
  <c r="P15" i="43"/>
  <c r="I139" i="43"/>
  <c r="G139" i="43"/>
  <c r="H139" i="43"/>
  <c r="K139" i="43" s="1"/>
  <c r="D9" i="44"/>
  <c r="D18" i="44"/>
  <c r="D19" i="45"/>
  <c r="D18" i="46"/>
  <c r="P10" i="42"/>
  <c r="T10" i="42"/>
  <c r="S10" i="42"/>
  <c r="R10" i="42"/>
  <c r="Q10" i="42"/>
  <c r="J11" i="42"/>
  <c r="I11" i="42"/>
  <c r="H11" i="42"/>
  <c r="J12" i="42"/>
  <c r="I12" i="42"/>
  <c r="H12" i="42"/>
  <c r="J13" i="42"/>
  <c r="I13" i="42"/>
  <c r="H13" i="42"/>
  <c r="H14" i="42"/>
  <c r="J14" i="42"/>
  <c r="I14" i="42"/>
  <c r="N13" i="43"/>
  <c r="M13" i="43"/>
  <c r="L13" i="43"/>
  <c r="E146" i="43"/>
  <c r="I144" i="43"/>
  <c r="H144" i="43"/>
  <c r="K144" i="43" s="1"/>
  <c r="G144" i="43"/>
  <c r="D20" i="45"/>
  <c r="F15" i="42"/>
  <c r="C16" i="43"/>
  <c r="K16" i="43"/>
  <c r="N6" i="43"/>
  <c r="M6" i="43"/>
  <c r="L6" i="43"/>
  <c r="J8" i="43"/>
  <c r="I8" i="43"/>
  <c r="H8" i="43"/>
  <c r="S8" i="43"/>
  <c r="R8" i="43"/>
  <c r="Q8" i="43"/>
  <c r="P8" i="43"/>
  <c r="T8" i="43"/>
  <c r="F9" i="43"/>
  <c r="N10" i="43"/>
  <c r="M10" i="43"/>
  <c r="L10" i="43"/>
  <c r="J12" i="43"/>
  <c r="I12" i="43"/>
  <c r="H12" i="43"/>
  <c r="S12" i="43"/>
  <c r="R12" i="43"/>
  <c r="Q12" i="43"/>
  <c r="P12" i="43"/>
  <c r="T12" i="43"/>
  <c r="F13" i="43"/>
  <c r="N14" i="43"/>
  <c r="M14" i="43"/>
  <c r="L14" i="43"/>
  <c r="D16" i="43"/>
  <c r="D11" i="44"/>
  <c r="D15" i="44"/>
  <c r="D19" i="44"/>
  <c r="D9" i="45"/>
  <c r="D13" i="45"/>
  <c r="D17" i="45"/>
  <c r="D11" i="46"/>
  <c r="D15" i="46"/>
  <c r="D19" i="46"/>
  <c r="F6" i="43"/>
  <c r="E16" i="43"/>
  <c r="F16" i="43" s="1"/>
  <c r="M7" i="43"/>
  <c r="L7" i="43"/>
  <c r="N7" i="43"/>
  <c r="I9" i="43"/>
  <c r="H9" i="43"/>
  <c r="J9" i="43"/>
  <c r="Q9" i="43"/>
  <c r="P9" i="43"/>
  <c r="S9" i="43"/>
  <c r="R9" i="43"/>
  <c r="T9" i="43"/>
  <c r="F10" i="43"/>
  <c r="M11" i="43"/>
  <c r="L11" i="43"/>
  <c r="N11" i="43"/>
  <c r="I13" i="43"/>
  <c r="H13" i="43"/>
  <c r="J13" i="43"/>
  <c r="Q13" i="43"/>
  <c r="P13" i="43"/>
  <c r="T13" i="43"/>
  <c r="S13" i="43"/>
  <c r="R13" i="43"/>
  <c r="F14" i="43"/>
  <c r="M15" i="43"/>
  <c r="L15" i="43"/>
  <c r="N15" i="43"/>
  <c r="G137" i="43"/>
  <c r="I137" i="43"/>
  <c r="H137" i="43"/>
  <c r="K137" i="43" s="1"/>
  <c r="D8" i="44"/>
  <c r="D12" i="44"/>
  <c r="D16" i="44"/>
  <c r="D20" i="44"/>
  <c r="D10" i="45"/>
  <c r="D14" i="45"/>
  <c r="D18" i="45"/>
  <c r="D8" i="46"/>
  <c r="D12" i="46"/>
  <c r="D16" i="46"/>
  <c r="D20" i="46"/>
  <c r="O142" i="42"/>
  <c r="N142" i="42"/>
  <c r="G16" i="43"/>
  <c r="I6" i="43"/>
  <c r="H6" i="43"/>
  <c r="J6" i="43"/>
  <c r="T6" i="43"/>
  <c r="O16" i="43"/>
  <c r="S6" i="43"/>
  <c r="R6" i="43"/>
  <c r="Q6" i="43"/>
  <c r="P6" i="43"/>
  <c r="F7" i="43"/>
  <c r="N8" i="43"/>
  <c r="M8" i="43"/>
  <c r="L8" i="43"/>
  <c r="J10" i="43"/>
  <c r="I10" i="43"/>
  <c r="H10" i="43"/>
  <c r="T10" i="43"/>
  <c r="S10" i="43"/>
  <c r="R10" i="43"/>
  <c r="Q10" i="43"/>
  <c r="P10" i="43"/>
  <c r="F11" i="43"/>
  <c r="N12" i="43"/>
  <c r="M12" i="43"/>
  <c r="L12" i="43"/>
  <c r="J14" i="43"/>
  <c r="I14" i="43"/>
  <c r="H14" i="43"/>
  <c r="T14" i="43"/>
  <c r="S14" i="43"/>
  <c r="P14" i="43"/>
  <c r="R14" i="43"/>
  <c r="Q14" i="43"/>
  <c r="F15" i="43"/>
  <c r="O30" i="8"/>
  <c r="N30" i="8"/>
  <c r="M6" i="2"/>
  <c r="K31" i="2"/>
  <c r="N6" i="3"/>
  <c r="N79" i="3"/>
  <c r="N152" i="3"/>
  <c r="U6" i="6"/>
  <c r="M79" i="3"/>
  <c r="N6" i="2"/>
  <c r="L31" i="2"/>
  <c r="J56" i="2"/>
  <c r="K56" i="2"/>
  <c r="S6" i="6"/>
  <c r="M152" i="3"/>
  <c r="H30" i="10"/>
  <c r="J6" i="3"/>
  <c r="J79" i="3"/>
  <c r="J152" i="3"/>
  <c r="W6" i="5"/>
  <c r="U6" i="5"/>
  <c r="T6" i="5"/>
  <c r="S6" i="5"/>
  <c r="K6" i="3"/>
  <c r="K79" i="3"/>
  <c r="K152" i="3"/>
  <c r="M6" i="5"/>
  <c r="L6" i="5"/>
  <c r="K6" i="5"/>
  <c r="J6" i="2"/>
  <c r="K6" i="2"/>
  <c r="L152" i="3"/>
  <c r="J30" i="10"/>
  <c r="V6" i="6"/>
  <c r="H52" i="8"/>
  <c r="J74" i="8"/>
  <c r="H8" i="10"/>
  <c r="J52" i="10"/>
  <c r="W6" i="6"/>
  <c r="F8" i="8"/>
  <c r="J52" i="8"/>
  <c r="L74" i="8"/>
  <c r="N96" i="8"/>
  <c r="N118" i="8"/>
  <c r="N140" i="8"/>
  <c r="N162" i="8"/>
  <c r="N184" i="8"/>
  <c r="N206" i="8"/>
  <c r="N228" i="8"/>
  <c r="N250" i="8"/>
  <c r="N272" i="8"/>
  <c r="J8" i="10"/>
  <c r="L52" i="8"/>
  <c r="N74" i="8"/>
  <c r="L8" i="10"/>
  <c r="N52" i="8"/>
  <c r="J6" i="6"/>
  <c r="O52" i="8"/>
  <c r="O8" i="10"/>
  <c r="Y7" i="15"/>
  <c r="O96" i="10"/>
  <c r="N96" i="10"/>
  <c r="X5" i="12"/>
  <c r="K6" i="13"/>
  <c r="K7" i="15"/>
  <c r="F96" i="10"/>
  <c r="I5" i="12"/>
  <c r="L6" i="13"/>
  <c r="W6" i="13"/>
  <c r="L7" i="15"/>
  <c r="H96" i="10"/>
  <c r="J5" i="12"/>
  <c r="M6" i="13"/>
  <c r="X6" i="13"/>
  <c r="X7" i="15"/>
  <c r="K5" i="12"/>
  <c r="Y6" i="13"/>
  <c r="F30" i="10"/>
  <c r="H52" i="10"/>
  <c r="J74" i="10"/>
  <c r="L5" i="12"/>
  <c r="Z6" i="13"/>
  <c r="M5" i="12"/>
  <c r="U5" i="12"/>
  <c r="AA6" i="13"/>
  <c r="N74" i="10"/>
  <c r="N5" i="12"/>
  <c r="V5" i="12"/>
  <c r="Z7" i="16"/>
  <c r="AA7" i="16"/>
  <c r="K7" i="16"/>
  <c r="K7" i="17"/>
  <c r="L7" i="17"/>
  <c r="W7" i="17"/>
  <c r="M7" i="17"/>
  <c r="X7" i="17"/>
  <c r="Y7" i="17"/>
  <c r="R6" i="18"/>
  <c r="Z6" i="18"/>
  <c r="E7" i="19"/>
  <c r="U7" i="19"/>
  <c r="L7" i="19"/>
  <c r="J8" i="21"/>
  <c r="I8" i="21"/>
  <c r="H8" i="21"/>
  <c r="H7" i="19"/>
  <c r="P7" i="19"/>
  <c r="X7" i="19"/>
  <c r="J7" i="19"/>
  <c r="R7" i="19"/>
  <c r="T8" i="21"/>
  <c r="S8" i="21"/>
  <c r="R8" i="21"/>
  <c r="M7" i="22"/>
  <c r="L7" i="22"/>
  <c r="K7" i="22"/>
  <c r="N8" i="24"/>
  <c r="L8" i="24"/>
  <c r="J7" i="22"/>
  <c r="H52" i="24"/>
  <c r="F74" i="24"/>
  <c r="F118" i="24"/>
  <c r="F140" i="24"/>
  <c r="F162" i="24"/>
  <c r="F184" i="24"/>
  <c r="F206" i="24"/>
  <c r="D52" i="24"/>
  <c r="X7" i="22"/>
  <c r="F8" i="24"/>
  <c r="F30" i="24"/>
  <c r="H8" i="24"/>
  <c r="F52" i="25"/>
  <c r="D52" i="25"/>
  <c r="O52" i="25"/>
  <c r="F96" i="24"/>
  <c r="J96" i="25"/>
  <c r="F228" i="24"/>
  <c r="F254" i="24"/>
  <c r="L30" i="25"/>
  <c r="N8" i="25"/>
  <c r="O74" i="25"/>
  <c r="N74" i="25"/>
  <c r="K6" i="26"/>
  <c r="L6" i="26"/>
  <c r="F8" i="30"/>
  <c r="L6" i="28"/>
  <c r="O8" i="30"/>
  <c r="N8" i="30"/>
  <c r="N30" i="30"/>
  <c r="O52" i="30"/>
  <c r="N52" i="30"/>
  <c r="J140" i="30"/>
  <c r="H140" i="30"/>
  <c r="H52" i="30"/>
  <c r="L96" i="30"/>
  <c r="O96" i="30"/>
  <c r="J118" i="30"/>
  <c r="H118" i="30"/>
  <c r="H30" i="30"/>
  <c r="J162" i="30"/>
  <c r="H162" i="30"/>
  <c r="N272" i="30"/>
  <c r="L272" i="30"/>
  <c r="F52" i="30"/>
  <c r="N8" i="31"/>
  <c r="O8" i="31"/>
  <c r="J52" i="30"/>
  <c r="N250" i="30"/>
  <c r="F30" i="31"/>
  <c r="D30" i="31"/>
  <c r="O74" i="30"/>
  <c r="N228" i="30"/>
  <c r="N206" i="30"/>
  <c r="L206" i="30"/>
  <c r="N30" i="31"/>
  <c r="O74" i="31"/>
  <c r="N74" i="31"/>
  <c r="L30" i="31"/>
  <c r="J30" i="31"/>
  <c r="F8" i="33"/>
  <c r="H8" i="33"/>
  <c r="H74" i="33"/>
  <c r="F74" i="33"/>
  <c r="D96" i="31"/>
  <c r="J8" i="31"/>
  <c r="H8" i="31"/>
  <c r="O30" i="31"/>
  <c r="L96" i="33"/>
  <c r="J96" i="33"/>
  <c r="N52" i="31"/>
  <c r="L52" i="31"/>
  <c r="F96" i="31"/>
  <c r="D52" i="33"/>
  <c r="H30" i="33"/>
  <c r="O52" i="33"/>
  <c r="N74" i="33"/>
  <c r="J8" i="33"/>
  <c r="F52" i="33"/>
  <c r="O74" i="33"/>
  <c r="AQ7" i="35"/>
  <c r="AP7" i="35"/>
  <c r="AO7" i="35"/>
  <c r="AN7" i="35"/>
  <c r="AR7" i="35"/>
  <c r="N52" i="33"/>
  <c r="AE7" i="35"/>
  <c r="H96" i="33"/>
  <c r="N96" i="33"/>
  <c r="J5" i="39"/>
  <c r="M5" i="39"/>
  <c r="I5" i="39"/>
  <c r="H5" i="39"/>
  <c r="G123" i="37"/>
  <c r="H123" i="37"/>
  <c r="X7" i="35"/>
  <c r="AF7" i="35"/>
  <c r="AX7" i="35"/>
  <c r="AN29" i="35"/>
  <c r="O7" i="35"/>
  <c r="Y7" i="35"/>
  <c r="AY7" i="35"/>
  <c r="BB7" i="35"/>
  <c r="H29" i="35"/>
  <c r="Y29" i="35"/>
  <c r="J5" i="38"/>
  <c r="I5" i="38"/>
  <c r="H5" i="38"/>
  <c r="G133" i="38"/>
  <c r="R5" i="37"/>
  <c r="Q5" i="37"/>
  <c r="O5" i="37"/>
  <c r="M5" i="38"/>
  <c r="L5" i="38"/>
  <c r="P5" i="37"/>
  <c r="N5" i="38"/>
  <c r="I5" i="37"/>
  <c r="G5" i="37"/>
  <c r="S5" i="37"/>
  <c r="T5" i="38"/>
  <c r="R5" i="38"/>
  <c r="Q5" i="38"/>
  <c r="P5" i="38"/>
  <c r="S5" i="38"/>
  <c r="J5" i="40"/>
  <c r="I5" i="40"/>
  <c r="H5" i="40"/>
  <c r="N133" i="38"/>
  <c r="I133" i="40"/>
  <c r="H133" i="40"/>
  <c r="G133" i="40"/>
  <c r="L123" i="37"/>
  <c r="H133" i="38"/>
  <c r="N5" i="39"/>
  <c r="L5" i="39"/>
  <c r="H135" i="41"/>
  <c r="G135" i="41"/>
  <c r="T5" i="40"/>
  <c r="S5" i="40"/>
  <c r="R5" i="40"/>
  <c r="Q5" i="40"/>
  <c r="N123" i="37"/>
  <c r="T5" i="39"/>
  <c r="R5" i="39"/>
  <c r="I133" i="39"/>
  <c r="H133" i="39"/>
  <c r="P5" i="40"/>
  <c r="M133" i="40"/>
  <c r="O123" i="37"/>
  <c r="P5" i="39"/>
  <c r="G133" i="39"/>
  <c r="L135" i="42"/>
  <c r="I135" i="42"/>
  <c r="M135" i="42"/>
  <c r="H135" i="42"/>
  <c r="G135" i="42"/>
  <c r="O133" i="40"/>
  <c r="I5" i="41"/>
  <c r="Q5" i="41"/>
  <c r="H5" i="42"/>
  <c r="M5" i="42"/>
  <c r="L5" i="42"/>
  <c r="J5" i="42"/>
  <c r="J5" i="41"/>
  <c r="R5" i="41"/>
  <c r="I5" i="42"/>
  <c r="N5" i="43"/>
  <c r="M5" i="43"/>
  <c r="L5" i="43"/>
  <c r="S5" i="41"/>
  <c r="K133" i="39"/>
  <c r="L5" i="40"/>
  <c r="L5" i="41"/>
  <c r="T5" i="41"/>
  <c r="M5" i="40"/>
  <c r="M5" i="41"/>
  <c r="P5" i="42"/>
  <c r="T5" i="42"/>
  <c r="S5" i="42"/>
  <c r="R5" i="42"/>
  <c r="N135" i="41"/>
  <c r="Q5" i="43"/>
  <c r="R5" i="43"/>
  <c r="O135" i="43"/>
  <c r="N135" i="43"/>
  <c r="M135" i="43"/>
  <c r="K135" i="43"/>
  <c r="L135" i="41"/>
  <c r="O135" i="42"/>
  <c r="G135" i="43"/>
  <c r="H5" i="43"/>
  <c r="P5" i="43"/>
  <c r="I135" i="43"/>
  <c r="N6" i="40" l="1"/>
  <c r="M6" i="40"/>
  <c r="L6" i="40"/>
  <c r="N7" i="40"/>
  <c r="N10" i="40"/>
  <c r="N12" i="40"/>
  <c r="N11" i="40"/>
  <c r="Y17" i="35"/>
  <c r="X17" i="35"/>
  <c r="O13" i="35"/>
  <c r="H76" i="31"/>
  <c r="H38" i="31"/>
  <c r="I143" i="43"/>
  <c r="H143" i="43"/>
  <c r="K143" i="43" s="1"/>
  <c r="G143" i="43"/>
  <c r="M143" i="43"/>
  <c r="L143" i="43"/>
  <c r="O145" i="42"/>
  <c r="N145" i="42"/>
  <c r="F8" i="40"/>
  <c r="H140" i="43"/>
  <c r="K140" i="43" s="1"/>
  <c r="G140" i="43"/>
  <c r="I140" i="43"/>
  <c r="E146" i="42"/>
  <c r="N138" i="42"/>
  <c r="O138" i="42"/>
  <c r="R10" i="41"/>
  <c r="P10" i="41"/>
  <c r="T10" i="41"/>
  <c r="S10" i="41"/>
  <c r="Q10" i="41"/>
  <c r="J13" i="41"/>
  <c r="I13" i="41"/>
  <c r="H13" i="41"/>
  <c r="M13" i="41"/>
  <c r="L13" i="41"/>
  <c r="F15" i="41"/>
  <c r="G16" i="41"/>
  <c r="J6" i="41"/>
  <c r="I6" i="41"/>
  <c r="H6" i="41"/>
  <c r="L6" i="41"/>
  <c r="J14" i="41"/>
  <c r="J12" i="41"/>
  <c r="M6" i="41"/>
  <c r="I143" i="42"/>
  <c r="H143" i="42"/>
  <c r="G143" i="42"/>
  <c r="M143" i="42"/>
  <c r="L143" i="42"/>
  <c r="G142" i="41"/>
  <c r="H142" i="41"/>
  <c r="G145" i="41"/>
  <c r="H145" i="41"/>
  <c r="H34" i="35"/>
  <c r="M8" i="40"/>
  <c r="J8" i="40"/>
  <c r="I8" i="40"/>
  <c r="H8" i="40"/>
  <c r="AO40" i="35"/>
  <c r="AO38" i="35"/>
  <c r="H134" i="38"/>
  <c r="G134" i="38"/>
  <c r="I31" i="35"/>
  <c r="H31" i="35"/>
  <c r="AY16" i="35"/>
  <c r="BA16" i="35"/>
  <c r="BB16" i="35"/>
  <c r="AZ16" i="35"/>
  <c r="AX16" i="35"/>
  <c r="I36" i="35"/>
  <c r="I14" i="35"/>
  <c r="H14" i="35"/>
  <c r="AN34" i="35"/>
  <c r="AO34" i="35"/>
  <c r="Y18" i="35"/>
  <c r="X18" i="35"/>
  <c r="O8" i="35"/>
  <c r="P8" i="35"/>
  <c r="G126" i="37"/>
  <c r="H126" i="37"/>
  <c r="AF13" i="35"/>
  <c r="AE13" i="35"/>
  <c r="I12" i="35"/>
  <c r="Y13" i="35"/>
  <c r="AQ13" i="35"/>
  <c r="AN13" i="35"/>
  <c r="AR13" i="35"/>
  <c r="AP13" i="35"/>
  <c r="AO13" i="35"/>
  <c r="H80" i="33"/>
  <c r="L20" i="33"/>
  <c r="F78" i="31"/>
  <c r="H78" i="31"/>
  <c r="F40" i="31"/>
  <c r="H40" i="31"/>
  <c r="H16" i="33"/>
  <c r="J16" i="33"/>
  <c r="L10" i="33"/>
  <c r="H82" i="31"/>
  <c r="L40" i="31"/>
  <c r="O77" i="33"/>
  <c r="N77" i="33"/>
  <c r="L54" i="33"/>
  <c r="O14" i="33"/>
  <c r="N14" i="33"/>
  <c r="F106" i="31"/>
  <c r="H106" i="31"/>
  <c r="H77" i="31"/>
  <c r="J17" i="33"/>
  <c r="L82" i="33"/>
  <c r="L32" i="33"/>
  <c r="N32" i="33"/>
  <c r="L99" i="33"/>
  <c r="L104" i="33"/>
  <c r="F82" i="31"/>
  <c r="L31" i="33"/>
  <c r="N31" i="33"/>
  <c r="J76" i="33"/>
  <c r="J61" i="33"/>
  <c r="L61" i="33"/>
  <c r="J106" i="33"/>
  <c r="J64" i="33"/>
  <c r="J83" i="33"/>
  <c r="H83" i="31"/>
  <c r="H36" i="33"/>
  <c r="J36" i="33"/>
  <c r="H81" i="33"/>
  <c r="H41" i="33"/>
  <c r="H99" i="33"/>
  <c r="L279" i="30"/>
  <c r="N81" i="31"/>
  <c r="O81" i="31"/>
  <c r="L285" i="30"/>
  <c r="J276" i="30"/>
  <c r="L276" i="30"/>
  <c r="O55" i="31"/>
  <c r="N55" i="31"/>
  <c r="N79" i="31"/>
  <c r="O79" i="31"/>
  <c r="O78" i="31"/>
  <c r="N78" i="31"/>
  <c r="J84" i="31"/>
  <c r="L84" i="31"/>
  <c r="J274" i="30"/>
  <c r="F18" i="33"/>
  <c r="F38" i="33"/>
  <c r="F81" i="33"/>
  <c r="F99" i="33"/>
  <c r="F63" i="33"/>
  <c r="H63" i="33"/>
  <c r="F86" i="33"/>
  <c r="J81" i="31"/>
  <c r="J34" i="31"/>
  <c r="J36" i="31"/>
  <c r="L36" i="31"/>
  <c r="F273" i="30"/>
  <c r="J280" i="30"/>
  <c r="O75" i="31"/>
  <c r="N75" i="31"/>
  <c r="F279" i="30"/>
  <c r="F215" i="30"/>
  <c r="F185" i="30"/>
  <c r="F260" i="30"/>
  <c r="F254" i="30"/>
  <c r="F259" i="30"/>
  <c r="F256" i="30"/>
  <c r="F253" i="30"/>
  <c r="F258" i="30"/>
  <c r="H258" i="30"/>
  <c r="H253" i="30"/>
  <c r="F263" i="30"/>
  <c r="J61" i="30"/>
  <c r="L61" i="30"/>
  <c r="L185" i="30"/>
  <c r="N185" i="30"/>
  <c r="J195" i="30"/>
  <c r="L195" i="30"/>
  <c r="H196" i="30"/>
  <c r="H193" i="30"/>
  <c r="J185" i="30"/>
  <c r="F75" i="31"/>
  <c r="F100" i="31"/>
  <c r="F105" i="31"/>
  <c r="F107" i="31"/>
  <c r="L84" i="30"/>
  <c r="F55" i="30"/>
  <c r="F207" i="30"/>
  <c r="L215" i="30"/>
  <c r="O210" i="30"/>
  <c r="N210" i="30"/>
  <c r="J208" i="30"/>
  <c r="J210" i="30"/>
  <c r="L210" i="30"/>
  <c r="J215" i="30"/>
  <c r="F186" i="30"/>
  <c r="J57" i="30"/>
  <c r="O230" i="30"/>
  <c r="N230" i="30"/>
  <c r="F146" i="30"/>
  <c r="F143" i="30"/>
  <c r="O142" i="30"/>
  <c r="N142" i="30"/>
  <c r="F147" i="30"/>
  <c r="H147" i="30"/>
  <c r="H150" i="30"/>
  <c r="H61" i="30"/>
  <c r="F81" i="30"/>
  <c r="O56" i="30"/>
  <c r="F56" i="30"/>
  <c r="F165" i="30"/>
  <c r="H165" i="30"/>
  <c r="F169" i="30"/>
  <c r="J170" i="30"/>
  <c r="L170" i="30"/>
  <c r="J174" i="30"/>
  <c r="F175" i="30"/>
  <c r="O229" i="30"/>
  <c r="N229" i="30"/>
  <c r="F232" i="30"/>
  <c r="J238" i="30"/>
  <c r="J235" i="30"/>
  <c r="L230" i="30"/>
  <c r="J240" i="30"/>
  <c r="L235" i="30"/>
  <c r="N124" i="30"/>
  <c r="O124" i="30"/>
  <c r="O121" i="30"/>
  <c r="N121" i="30"/>
  <c r="L125" i="30"/>
  <c r="L130" i="30"/>
  <c r="N125" i="30"/>
  <c r="O125" i="30"/>
  <c r="H120" i="30"/>
  <c r="F130" i="30"/>
  <c r="H57" i="30"/>
  <c r="M126" i="28"/>
  <c r="L126" i="28"/>
  <c r="K126" i="28"/>
  <c r="I126" i="28"/>
  <c r="J126" i="28"/>
  <c r="M73" i="28"/>
  <c r="L73" i="28"/>
  <c r="K73" i="28"/>
  <c r="J73" i="28"/>
  <c r="I73" i="28"/>
  <c r="L109" i="28"/>
  <c r="J109" i="28"/>
  <c r="F76" i="28"/>
  <c r="I53" i="28"/>
  <c r="M53" i="28"/>
  <c r="L53" i="28"/>
  <c r="K53" i="28"/>
  <c r="J53" i="28"/>
  <c r="G118" i="28"/>
  <c r="J84" i="28"/>
  <c r="I84" i="28"/>
  <c r="M84" i="28"/>
  <c r="L84" i="28"/>
  <c r="K84" i="28"/>
  <c r="E76" i="28"/>
  <c r="L68" i="28"/>
  <c r="J68" i="28"/>
  <c r="L25" i="28"/>
  <c r="J25" i="28"/>
  <c r="M129" i="28"/>
  <c r="L129" i="28"/>
  <c r="K129" i="28"/>
  <c r="J129" i="28"/>
  <c r="I129" i="28"/>
  <c r="K144" i="28"/>
  <c r="J144" i="28"/>
  <c r="I144" i="28"/>
  <c r="M144" i="28"/>
  <c r="L144" i="28"/>
  <c r="J148" i="28"/>
  <c r="I148" i="28"/>
  <c r="M148" i="28"/>
  <c r="L148" i="28"/>
  <c r="K148" i="28"/>
  <c r="M102" i="28"/>
  <c r="K102" i="28"/>
  <c r="I102" i="28"/>
  <c r="L102" i="28"/>
  <c r="J102" i="28"/>
  <c r="E118" i="28"/>
  <c r="I29" i="28"/>
  <c r="M29" i="28"/>
  <c r="L29" i="28"/>
  <c r="J29" i="28"/>
  <c r="K29" i="28"/>
  <c r="L13" i="28"/>
  <c r="J13" i="28"/>
  <c r="F146" i="28"/>
  <c r="M114" i="28"/>
  <c r="L114" i="28"/>
  <c r="J114" i="28"/>
  <c r="K114" i="28"/>
  <c r="I114" i="28"/>
  <c r="L44" i="28"/>
  <c r="J44" i="28"/>
  <c r="D20" i="28"/>
  <c r="M152" i="28"/>
  <c r="L152" i="28"/>
  <c r="K152" i="28"/>
  <c r="I152" i="28"/>
  <c r="H160" i="28"/>
  <c r="J152" i="28"/>
  <c r="M57" i="28"/>
  <c r="L57" i="28"/>
  <c r="K57" i="28"/>
  <c r="J57" i="28"/>
  <c r="I57" i="28"/>
  <c r="E48" i="28"/>
  <c r="G34" i="28"/>
  <c r="D48" i="28"/>
  <c r="F34" i="28"/>
  <c r="L11" i="28"/>
  <c r="K11" i="28"/>
  <c r="J11" i="28"/>
  <c r="I11" i="28"/>
  <c r="M11" i="28"/>
  <c r="C160" i="28"/>
  <c r="F55" i="25"/>
  <c r="F58" i="25"/>
  <c r="O58" i="25"/>
  <c r="O97" i="25"/>
  <c r="N97" i="25"/>
  <c r="F267" i="24"/>
  <c r="H267" i="24"/>
  <c r="H257" i="24"/>
  <c r="J257" i="24"/>
  <c r="F235" i="24"/>
  <c r="O235" i="24"/>
  <c r="J215" i="24"/>
  <c r="L215" i="24"/>
  <c r="H173" i="24"/>
  <c r="J173" i="24"/>
  <c r="J163" i="24"/>
  <c r="L163" i="24"/>
  <c r="H121" i="24"/>
  <c r="J121" i="24"/>
  <c r="L34" i="25"/>
  <c r="N34" i="25"/>
  <c r="L101" i="25"/>
  <c r="L108" i="25"/>
  <c r="F106" i="25"/>
  <c r="O100" i="25"/>
  <c r="N100" i="25"/>
  <c r="J238" i="24"/>
  <c r="L238" i="24"/>
  <c r="H218" i="24"/>
  <c r="J218" i="24"/>
  <c r="J208" i="24"/>
  <c r="L208" i="24"/>
  <c r="H166" i="24"/>
  <c r="J166" i="24"/>
  <c r="O146" i="24"/>
  <c r="N146" i="24"/>
  <c r="O56" i="24"/>
  <c r="N56" i="24"/>
  <c r="F54" i="25"/>
  <c r="O54" i="25"/>
  <c r="L265" i="24"/>
  <c r="O257" i="24"/>
  <c r="F237" i="24"/>
  <c r="H237" i="24"/>
  <c r="L209" i="24"/>
  <c r="N209" i="24"/>
  <c r="L151" i="24"/>
  <c r="N141" i="24"/>
  <c r="O141" i="24"/>
  <c r="L121" i="24"/>
  <c r="N121" i="24"/>
  <c r="L102" i="25"/>
  <c r="L38" i="25"/>
  <c r="F82" i="25"/>
  <c r="F100" i="25"/>
  <c r="H264" i="24"/>
  <c r="F232" i="24"/>
  <c r="F101" i="24"/>
  <c r="H101" i="24"/>
  <c r="F62" i="24"/>
  <c r="L53" i="24"/>
  <c r="N53" i="24"/>
  <c r="O75" i="24"/>
  <c r="N75" i="24"/>
  <c r="F32" i="24"/>
  <c r="H32" i="24"/>
  <c r="L76" i="24"/>
  <c r="F14" i="24"/>
  <c r="H14" i="24"/>
  <c r="L60" i="24"/>
  <c r="J64" i="24"/>
  <c r="L64" i="24"/>
  <c r="F218" i="24"/>
  <c r="F219" i="24"/>
  <c r="H219" i="24"/>
  <c r="F190" i="24"/>
  <c r="H190" i="24"/>
  <c r="F172" i="24"/>
  <c r="H172" i="24"/>
  <c r="F145" i="24"/>
  <c r="H145" i="24"/>
  <c r="F127" i="24"/>
  <c r="H127" i="24"/>
  <c r="L83" i="24"/>
  <c r="F75" i="24"/>
  <c r="H75" i="24"/>
  <c r="J53" i="24"/>
  <c r="AB20" i="22"/>
  <c r="AA20" i="22"/>
  <c r="Z20" i="22"/>
  <c r="Y20" i="22"/>
  <c r="X20" i="22"/>
  <c r="R21" i="22"/>
  <c r="S21" i="22"/>
  <c r="T21" i="22"/>
  <c r="J157" i="19"/>
  <c r="H157" i="19"/>
  <c r="P136" i="19"/>
  <c r="O135" i="19"/>
  <c r="H131" i="19"/>
  <c r="H89" i="19"/>
  <c r="P86" i="19"/>
  <c r="X83" i="19"/>
  <c r="W91" i="19"/>
  <c r="H81" i="19"/>
  <c r="P75" i="19"/>
  <c r="X72" i="19"/>
  <c r="H70" i="19"/>
  <c r="P67" i="19"/>
  <c r="X61" i="19"/>
  <c r="H59" i="19"/>
  <c r="P56" i="19"/>
  <c r="X53" i="19"/>
  <c r="H48" i="19"/>
  <c r="P45" i="19"/>
  <c r="X42" i="19"/>
  <c r="H40" i="19"/>
  <c r="P34" i="19"/>
  <c r="X31" i="19"/>
  <c r="H29" i="19"/>
  <c r="P26" i="19"/>
  <c r="X20" i="19"/>
  <c r="H18" i="19"/>
  <c r="P15" i="19"/>
  <c r="X12" i="19"/>
  <c r="H10" i="19"/>
  <c r="G9" i="19"/>
  <c r="J131" i="19" s="1"/>
  <c r="X96" i="19"/>
  <c r="X104" i="19"/>
  <c r="X114" i="19"/>
  <c r="X139" i="19"/>
  <c r="W147" i="19"/>
  <c r="X128" i="19"/>
  <c r="P156" i="19"/>
  <c r="P103" i="19"/>
  <c r="P155" i="19"/>
  <c r="P142" i="19"/>
  <c r="P158" i="19"/>
  <c r="H142" i="19"/>
  <c r="J142" i="19"/>
  <c r="J101" i="19"/>
  <c r="H101" i="19"/>
  <c r="J132" i="19"/>
  <c r="H132" i="19"/>
  <c r="J155" i="19"/>
  <c r="H155" i="19"/>
  <c r="H127" i="19"/>
  <c r="J127" i="19"/>
  <c r="H160" i="19"/>
  <c r="J160" i="19"/>
  <c r="P118" i="19"/>
  <c r="N63" i="19"/>
  <c r="N65" i="19"/>
  <c r="N135" i="19"/>
  <c r="F121" i="19"/>
  <c r="M147" i="19"/>
  <c r="M149" i="19"/>
  <c r="V93" i="19"/>
  <c r="V91" i="19"/>
  <c r="X116" i="19"/>
  <c r="V147" i="19"/>
  <c r="F91" i="19"/>
  <c r="F93" i="19"/>
  <c r="F105" i="19"/>
  <c r="F107" i="19"/>
  <c r="M23" i="19"/>
  <c r="M61" i="17"/>
  <c r="L61" i="17"/>
  <c r="K61" i="17"/>
  <c r="J61" i="17"/>
  <c r="I61" i="17"/>
  <c r="I144" i="17"/>
  <c r="M144" i="17"/>
  <c r="L144" i="17"/>
  <c r="K144" i="17"/>
  <c r="J144" i="17"/>
  <c r="C65" i="17"/>
  <c r="W10" i="17"/>
  <c r="AA10" i="17"/>
  <c r="Z10" i="17"/>
  <c r="Y10" i="17"/>
  <c r="X10" i="17"/>
  <c r="V9" i="17"/>
  <c r="J150" i="17"/>
  <c r="I150" i="17"/>
  <c r="M150" i="17"/>
  <c r="H149" i="17"/>
  <c r="L150" i="17"/>
  <c r="K150" i="17"/>
  <c r="G135" i="17"/>
  <c r="J55" i="17"/>
  <c r="I55" i="17"/>
  <c r="H63" i="17"/>
  <c r="M55" i="17"/>
  <c r="L55" i="17"/>
  <c r="K55" i="17"/>
  <c r="S21" i="17"/>
  <c r="K155" i="17"/>
  <c r="J155" i="17"/>
  <c r="I155" i="17"/>
  <c r="M155" i="17"/>
  <c r="L155" i="17"/>
  <c r="L142" i="17"/>
  <c r="J142" i="17"/>
  <c r="K129" i="17"/>
  <c r="J129" i="17"/>
  <c r="I129" i="17"/>
  <c r="M129" i="17"/>
  <c r="L129" i="17"/>
  <c r="K60" i="17"/>
  <c r="J60" i="17"/>
  <c r="I60" i="17"/>
  <c r="M60" i="17"/>
  <c r="L60" i="17"/>
  <c r="L160" i="17"/>
  <c r="K160" i="17"/>
  <c r="J160" i="17"/>
  <c r="I160" i="17"/>
  <c r="M160" i="17"/>
  <c r="F149" i="17"/>
  <c r="E135" i="17"/>
  <c r="D121" i="17"/>
  <c r="L109" i="17"/>
  <c r="K109" i="17"/>
  <c r="J109" i="17"/>
  <c r="I109" i="17"/>
  <c r="M109" i="17"/>
  <c r="M140" i="17"/>
  <c r="L140" i="17"/>
  <c r="K140" i="17"/>
  <c r="J140" i="17"/>
  <c r="I140" i="17"/>
  <c r="M114" i="17"/>
  <c r="L114" i="17"/>
  <c r="K114" i="17"/>
  <c r="J114" i="17"/>
  <c r="I114" i="17"/>
  <c r="M71" i="17"/>
  <c r="L71" i="17"/>
  <c r="K71" i="17"/>
  <c r="J71" i="17"/>
  <c r="I71" i="17"/>
  <c r="D149" i="17"/>
  <c r="M137" i="17"/>
  <c r="L137" i="17"/>
  <c r="K137" i="17"/>
  <c r="J137" i="17"/>
  <c r="I137" i="17"/>
  <c r="M68" i="17"/>
  <c r="L68" i="17"/>
  <c r="K68" i="17"/>
  <c r="J68" i="17"/>
  <c r="I68" i="17"/>
  <c r="D63" i="17"/>
  <c r="D51" i="17"/>
  <c r="Z18" i="16"/>
  <c r="Y18" i="16"/>
  <c r="X18" i="16"/>
  <c r="W18" i="16"/>
  <c r="Q23" i="14"/>
  <c r="M129" i="13"/>
  <c r="L129" i="13"/>
  <c r="K129" i="13"/>
  <c r="J129" i="13"/>
  <c r="I129" i="13"/>
  <c r="M103" i="13"/>
  <c r="L103" i="13"/>
  <c r="K103" i="13"/>
  <c r="J103" i="13"/>
  <c r="I103" i="13"/>
  <c r="K55" i="13"/>
  <c r="I55" i="13"/>
  <c r="M43" i="13"/>
  <c r="L43" i="13"/>
  <c r="K43" i="13"/>
  <c r="J43" i="13"/>
  <c r="I43" i="13"/>
  <c r="M11" i="13"/>
  <c r="L11" i="13"/>
  <c r="K11" i="13"/>
  <c r="J11" i="13"/>
  <c r="I11" i="13"/>
  <c r="V46" i="12"/>
  <c r="U46" i="12"/>
  <c r="V38" i="12"/>
  <c r="U38" i="12"/>
  <c r="V30" i="12"/>
  <c r="U30" i="12"/>
  <c r="V22" i="12"/>
  <c r="U22" i="12"/>
  <c r="V13" i="12"/>
  <c r="U13" i="12"/>
  <c r="F79" i="10"/>
  <c r="H79" i="10"/>
  <c r="F54" i="10"/>
  <c r="T20" i="14"/>
  <c r="V20" i="14"/>
  <c r="U20" i="14"/>
  <c r="I143" i="13"/>
  <c r="M143" i="13"/>
  <c r="L143" i="13"/>
  <c r="K143" i="13"/>
  <c r="J143" i="13"/>
  <c r="I117" i="13"/>
  <c r="M117" i="13"/>
  <c r="L117" i="13"/>
  <c r="K117" i="13"/>
  <c r="J117" i="13"/>
  <c r="I57" i="13"/>
  <c r="M57" i="13"/>
  <c r="L57" i="13"/>
  <c r="K57" i="13"/>
  <c r="J57" i="13"/>
  <c r="I31" i="13"/>
  <c r="M31" i="13"/>
  <c r="L31" i="13"/>
  <c r="K31" i="13"/>
  <c r="J31" i="13"/>
  <c r="T20" i="13"/>
  <c r="F55" i="10"/>
  <c r="H55" i="10"/>
  <c r="U19" i="14"/>
  <c r="T19" i="14"/>
  <c r="V19" i="14"/>
  <c r="J106" i="13"/>
  <c r="I106" i="13"/>
  <c r="M106" i="13"/>
  <c r="L106" i="13"/>
  <c r="K106" i="13"/>
  <c r="L81" i="13"/>
  <c r="J81" i="13"/>
  <c r="J12" i="13"/>
  <c r="I12" i="13"/>
  <c r="H20" i="13"/>
  <c r="M12" i="13"/>
  <c r="L12" i="13"/>
  <c r="K12" i="13"/>
  <c r="W14" i="12"/>
  <c r="H102" i="10"/>
  <c r="J102" i="10"/>
  <c r="F160" i="13"/>
  <c r="E146" i="13"/>
  <c r="F48" i="13"/>
  <c r="E34" i="13"/>
  <c r="W55" i="12"/>
  <c r="V48" i="12"/>
  <c r="U48" i="12"/>
  <c r="X48" i="12"/>
  <c r="X50" i="12"/>
  <c r="W43" i="12"/>
  <c r="K38" i="12"/>
  <c r="J38" i="12"/>
  <c r="I38" i="12"/>
  <c r="N38" i="12"/>
  <c r="M38" i="12"/>
  <c r="L38" i="12"/>
  <c r="V32" i="12"/>
  <c r="U32" i="12"/>
  <c r="X32" i="12"/>
  <c r="W27" i="12"/>
  <c r="K22" i="12"/>
  <c r="J22" i="12"/>
  <c r="I22" i="12"/>
  <c r="N22" i="12"/>
  <c r="M22" i="12"/>
  <c r="L22" i="12"/>
  <c r="V16" i="12"/>
  <c r="U16" i="12"/>
  <c r="X16" i="12"/>
  <c r="X18" i="12"/>
  <c r="V17" i="14"/>
  <c r="U17" i="14"/>
  <c r="T17" i="14"/>
  <c r="L116" i="13"/>
  <c r="K116" i="13"/>
  <c r="J116" i="13"/>
  <c r="I116" i="13"/>
  <c r="M116" i="13"/>
  <c r="G76" i="13"/>
  <c r="C62" i="13"/>
  <c r="L17" i="13"/>
  <c r="K17" i="13"/>
  <c r="J17" i="13"/>
  <c r="I17" i="13"/>
  <c r="M17" i="13"/>
  <c r="L8" i="12"/>
  <c r="K8" i="12"/>
  <c r="J8" i="12"/>
  <c r="I8" i="12"/>
  <c r="H55" i="12"/>
  <c r="N8" i="12"/>
  <c r="M8" i="12"/>
  <c r="H62" i="10"/>
  <c r="M113" i="13"/>
  <c r="L113" i="13"/>
  <c r="K113" i="13"/>
  <c r="J113" i="13"/>
  <c r="I113" i="13"/>
  <c r="M87" i="13"/>
  <c r="L87" i="13"/>
  <c r="K87" i="13"/>
  <c r="J87" i="13"/>
  <c r="I87" i="13"/>
  <c r="M61" i="13"/>
  <c r="L61" i="13"/>
  <c r="K61" i="13"/>
  <c r="J61" i="13"/>
  <c r="I61" i="13"/>
  <c r="W56" i="12"/>
  <c r="M144" i="13"/>
  <c r="L144" i="13"/>
  <c r="K144" i="13"/>
  <c r="J144" i="13"/>
  <c r="I144" i="13"/>
  <c r="G104" i="13"/>
  <c r="M32" i="13"/>
  <c r="L32" i="13"/>
  <c r="K32" i="13"/>
  <c r="J32" i="13"/>
  <c r="I32" i="13"/>
  <c r="H106" i="10"/>
  <c r="J20" i="10"/>
  <c r="L261" i="8"/>
  <c r="F207" i="8"/>
  <c r="L187" i="8"/>
  <c r="H169" i="8"/>
  <c r="O141" i="8"/>
  <c r="N141" i="8"/>
  <c r="J123" i="8"/>
  <c r="F32" i="8"/>
  <c r="H32" i="8"/>
  <c r="L64" i="10"/>
  <c r="N32" i="10"/>
  <c r="O32" i="10"/>
  <c r="F276" i="8"/>
  <c r="H276" i="8"/>
  <c r="L256" i="8"/>
  <c r="N256" i="8"/>
  <c r="H238" i="8"/>
  <c r="J238" i="8"/>
  <c r="N210" i="8"/>
  <c r="O210" i="8"/>
  <c r="J192" i="8"/>
  <c r="L192" i="8"/>
  <c r="F174" i="8"/>
  <c r="H174" i="8"/>
  <c r="H164" i="8"/>
  <c r="J164" i="8"/>
  <c r="O146" i="8"/>
  <c r="F146" i="8"/>
  <c r="F108" i="8"/>
  <c r="H108" i="8"/>
  <c r="J58" i="8"/>
  <c r="L58" i="8"/>
  <c r="I43" i="6"/>
  <c r="M43" i="6"/>
  <c r="L43" i="6"/>
  <c r="K43" i="6"/>
  <c r="J43" i="6"/>
  <c r="M45" i="6"/>
  <c r="M46" i="6"/>
  <c r="W33" i="6"/>
  <c r="V33" i="6"/>
  <c r="U33" i="6"/>
  <c r="T33" i="6"/>
  <c r="S33" i="6"/>
  <c r="M16" i="6"/>
  <c r="L16" i="6"/>
  <c r="K16" i="6"/>
  <c r="J16" i="6"/>
  <c r="I16" i="6"/>
  <c r="H285" i="8"/>
  <c r="J285" i="8"/>
  <c r="H241" i="8"/>
  <c r="J241" i="8"/>
  <c r="H197" i="8"/>
  <c r="J197" i="8"/>
  <c r="H153" i="8"/>
  <c r="J153" i="8"/>
  <c r="F103" i="8"/>
  <c r="H103" i="8"/>
  <c r="F38" i="8"/>
  <c r="H38" i="8"/>
  <c r="O56" i="10"/>
  <c r="N56" i="10"/>
  <c r="J36" i="10"/>
  <c r="L284" i="8"/>
  <c r="F230" i="8"/>
  <c r="L210" i="8"/>
  <c r="H192" i="8"/>
  <c r="O164" i="8"/>
  <c r="N164" i="8"/>
  <c r="J146" i="8"/>
  <c r="F128" i="8"/>
  <c r="F106" i="8"/>
  <c r="H106" i="8"/>
  <c r="H77" i="8"/>
  <c r="J77" i="8"/>
  <c r="F41" i="8"/>
  <c r="H41" i="8"/>
  <c r="I38" i="6"/>
  <c r="K38" i="6"/>
  <c r="V27" i="6"/>
  <c r="T27" i="6"/>
  <c r="L97" i="10"/>
  <c r="N36" i="10"/>
  <c r="O36" i="10"/>
  <c r="F18" i="10"/>
  <c r="J281" i="8"/>
  <c r="O255" i="8"/>
  <c r="N255" i="8"/>
  <c r="H239" i="8"/>
  <c r="L213" i="8"/>
  <c r="F189" i="8"/>
  <c r="J163" i="8"/>
  <c r="F131" i="8"/>
  <c r="H121" i="8"/>
  <c r="J86" i="8"/>
  <c r="L76" i="8"/>
  <c r="N76" i="8"/>
  <c r="F36" i="8"/>
  <c r="H36" i="8"/>
  <c r="V38" i="6"/>
  <c r="T38" i="6"/>
  <c r="V11" i="6"/>
  <c r="T11" i="6"/>
  <c r="J59" i="10"/>
  <c r="L59" i="10"/>
  <c r="L99" i="10"/>
  <c r="L109" i="10"/>
  <c r="L38" i="10"/>
  <c r="L54" i="10"/>
  <c r="H12" i="10"/>
  <c r="J12" i="10"/>
  <c r="J276" i="8"/>
  <c r="F258" i="8"/>
  <c r="L238" i="8"/>
  <c r="L172" i="8"/>
  <c r="J152" i="8"/>
  <c r="F87" i="8"/>
  <c r="M47" i="6"/>
  <c r="L47" i="6"/>
  <c r="K47" i="6"/>
  <c r="J47" i="6"/>
  <c r="I47" i="6"/>
  <c r="J13" i="10"/>
  <c r="J235" i="8"/>
  <c r="A11" i="12"/>
  <c r="C146" i="43"/>
  <c r="I143" i="41"/>
  <c r="G143" i="41"/>
  <c r="H143" i="41"/>
  <c r="F146" i="41"/>
  <c r="Y10" i="35"/>
  <c r="X10" i="35"/>
  <c r="H53" i="33"/>
  <c r="H13" i="33"/>
  <c r="H104" i="31"/>
  <c r="L62" i="31"/>
  <c r="L14" i="33"/>
  <c r="L76" i="33"/>
  <c r="L34" i="33"/>
  <c r="N34" i="33"/>
  <c r="L101" i="33"/>
  <c r="L106" i="33"/>
  <c r="H80" i="31"/>
  <c r="L63" i="33"/>
  <c r="J78" i="33"/>
  <c r="J63" i="33"/>
  <c r="J13" i="33"/>
  <c r="J100" i="33"/>
  <c r="J85" i="33"/>
  <c r="F77" i="31"/>
  <c r="H38" i="33"/>
  <c r="J38" i="33"/>
  <c r="H86" i="33"/>
  <c r="H98" i="33"/>
  <c r="H101" i="33"/>
  <c r="J38" i="31"/>
  <c r="L38" i="31"/>
  <c r="J58" i="31"/>
  <c r="L58" i="31"/>
  <c r="L284" i="30"/>
  <c r="L274" i="30"/>
  <c r="N274" i="30"/>
  <c r="J40" i="31"/>
  <c r="O103" i="31"/>
  <c r="N103" i="31"/>
  <c r="J279" i="30"/>
  <c r="H285" i="30"/>
  <c r="F34" i="33"/>
  <c r="F31" i="33"/>
  <c r="F39" i="33"/>
  <c r="F98" i="33"/>
  <c r="F100" i="33"/>
  <c r="F9" i="33"/>
  <c r="H9" i="33"/>
  <c r="F103" i="33"/>
  <c r="J106" i="31"/>
  <c r="J100" i="31"/>
  <c r="J37" i="31"/>
  <c r="L37" i="31"/>
  <c r="J42" i="31"/>
  <c r="J55" i="31"/>
  <c r="L55" i="31"/>
  <c r="F281" i="30"/>
  <c r="L283" i="30"/>
  <c r="O80" i="31"/>
  <c r="N80" i="31"/>
  <c r="L278" i="30"/>
  <c r="H277" i="30"/>
  <c r="O207" i="30"/>
  <c r="N207" i="30"/>
  <c r="J77" i="30"/>
  <c r="L77" i="30"/>
  <c r="L259" i="30"/>
  <c r="O254" i="30"/>
  <c r="N254" i="30"/>
  <c r="F251" i="30"/>
  <c r="O256" i="30"/>
  <c r="N256" i="30"/>
  <c r="O253" i="30"/>
  <c r="N253" i="30"/>
  <c r="F255" i="30"/>
  <c r="L86" i="30"/>
  <c r="L59" i="30"/>
  <c r="J187" i="30"/>
  <c r="L190" i="30"/>
  <c r="H188" i="30"/>
  <c r="H185" i="30"/>
  <c r="F195" i="30"/>
  <c r="H190" i="30"/>
  <c r="J190" i="30"/>
  <c r="H195" i="30"/>
  <c r="F36" i="31"/>
  <c r="F108" i="31"/>
  <c r="F102" i="31"/>
  <c r="F82" i="30"/>
  <c r="L207" i="30"/>
  <c r="J217" i="30"/>
  <c r="H218" i="30"/>
  <c r="H215" i="30"/>
  <c r="J207" i="30"/>
  <c r="J84" i="30"/>
  <c r="L55" i="30"/>
  <c r="N146" i="30"/>
  <c r="O146" i="30"/>
  <c r="O143" i="30"/>
  <c r="N143" i="30"/>
  <c r="L147" i="30"/>
  <c r="L152" i="30"/>
  <c r="N147" i="30"/>
  <c r="O147" i="30"/>
  <c r="H142" i="30"/>
  <c r="F152" i="30"/>
  <c r="F58" i="30"/>
  <c r="H80" i="30"/>
  <c r="O79" i="30"/>
  <c r="N79" i="30"/>
  <c r="J164" i="30"/>
  <c r="L164" i="30"/>
  <c r="O165" i="30"/>
  <c r="N165" i="30"/>
  <c r="F167" i="30"/>
  <c r="H169" i="30"/>
  <c r="N169" i="30"/>
  <c r="O169" i="30"/>
  <c r="J172" i="30"/>
  <c r="F237" i="30"/>
  <c r="L237" i="30"/>
  <c r="O232" i="30"/>
  <c r="N232" i="30"/>
  <c r="J230" i="30"/>
  <c r="J232" i="30"/>
  <c r="J237" i="30"/>
  <c r="F126" i="30"/>
  <c r="L131" i="30"/>
  <c r="J127" i="30"/>
  <c r="L122" i="30"/>
  <c r="F127" i="30"/>
  <c r="F122" i="30"/>
  <c r="N57" i="30"/>
  <c r="O57" i="30"/>
  <c r="O81" i="30"/>
  <c r="N81" i="30"/>
  <c r="M123" i="28"/>
  <c r="L123" i="28"/>
  <c r="J123" i="28"/>
  <c r="K123" i="28"/>
  <c r="I123" i="28"/>
  <c r="I92" i="28"/>
  <c r="K92" i="28"/>
  <c r="M56" i="28"/>
  <c r="L56" i="28"/>
  <c r="K56" i="28"/>
  <c r="J56" i="28"/>
  <c r="I56" i="28"/>
  <c r="G90" i="28"/>
  <c r="L107" i="28"/>
  <c r="J107" i="28"/>
  <c r="I107" i="28"/>
  <c r="M107" i="28"/>
  <c r="K107" i="28"/>
  <c r="F90" i="28"/>
  <c r="J67" i="28"/>
  <c r="I67" i="28"/>
  <c r="M67" i="28"/>
  <c r="L67" i="28"/>
  <c r="K67" i="28"/>
  <c r="L51" i="28"/>
  <c r="J51" i="28"/>
  <c r="M24" i="28"/>
  <c r="L24" i="28"/>
  <c r="K24" i="28"/>
  <c r="J24" i="28"/>
  <c r="I24" i="28"/>
  <c r="K10" i="28"/>
  <c r="I10" i="28"/>
  <c r="M138" i="28"/>
  <c r="L138" i="28"/>
  <c r="K138" i="28"/>
  <c r="J138" i="28"/>
  <c r="H146" i="28"/>
  <c r="I138" i="28"/>
  <c r="K153" i="28"/>
  <c r="J153" i="28"/>
  <c r="I153" i="28"/>
  <c r="L153" i="28"/>
  <c r="M153" i="28"/>
  <c r="J156" i="28"/>
  <c r="I156" i="28"/>
  <c r="M156" i="28"/>
  <c r="L156" i="28"/>
  <c r="K156" i="28"/>
  <c r="M111" i="28"/>
  <c r="K111" i="28"/>
  <c r="L111" i="28"/>
  <c r="J111" i="28"/>
  <c r="I111" i="28"/>
  <c r="D76" i="28"/>
  <c r="K55" i="28"/>
  <c r="J55" i="28"/>
  <c r="I55" i="28"/>
  <c r="M55" i="28"/>
  <c r="L55" i="28"/>
  <c r="D118" i="28"/>
  <c r="L43" i="28"/>
  <c r="K43" i="28"/>
  <c r="J43" i="28"/>
  <c r="I43" i="28"/>
  <c r="M43" i="28"/>
  <c r="L27" i="28"/>
  <c r="J27" i="28"/>
  <c r="E34" i="28"/>
  <c r="G20" i="28"/>
  <c r="I12" i="28"/>
  <c r="K12" i="28"/>
  <c r="L150" i="28"/>
  <c r="K150" i="28"/>
  <c r="J150" i="28"/>
  <c r="I150" i="28"/>
  <c r="M150" i="28"/>
  <c r="M83" i="28"/>
  <c r="L83" i="28"/>
  <c r="K83" i="28"/>
  <c r="J83" i="28"/>
  <c r="I83" i="28"/>
  <c r="M40" i="28"/>
  <c r="L40" i="28"/>
  <c r="K40" i="28"/>
  <c r="J40" i="28"/>
  <c r="I40" i="28"/>
  <c r="H48" i="28"/>
  <c r="J140" i="28"/>
  <c r="L140" i="28"/>
  <c r="M71" i="28"/>
  <c r="L71" i="28"/>
  <c r="K71" i="28"/>
  <c r="J71" i="28"/>
  <c r="I71" i="28"/>
  <c r="G48" i="28"/>
  <c r="C76" i="28"/>
  <c r="F102" i="25"/>
  <c r="L36" i="25"/>
  <c r="N36" i="25"/>
  <c r="N56" i="25"/>
  <c r="O56" i="25"/>
  <c r="O101" i="25"/>
  <c r="N101" i="25"/>
  <c r="H265" i="24"/>
  <c r="J265" i="24"/>
  <c r="N233" i="24"/>
  <c r="O233" i="24"/>
  <c r="L213" i="24"/>
  <c r="N213" i="24"/>
  <c r="J193" i="24"/>
  <c r="L193" i="24"/>
  <c r="H151" i="24"/>
  <c r="J151" i="24"/>
  <c r="J141" i="24"/>
  <c r="L141" i="24"/>
  <c r="L61" i="25"/>
  <c r="L80" i="25"/>
  <c r="L109" i="25"/>
  <c r="L78" i="25"/>
  <c r="F83" i="25"/>
  <c r="L87" i="25"/>
  <c r="L32" i="25"/>
  <c r="N32" i="25"/>
  <c r="O260" i="24"/>
  <c r="N260" i="24"/>
  <c r="L236" i="24"/>
  <c r="H196" i="24"/>
  <c r="J196" i="24"/>
  <c r="J186" i="24"/>
  <c r="L186" i="24"/>
  <c r="H144" i="24"/>
  <c r="J144" i="24"/>
  <c r="O124" i="24"/>
  <c r="N124" i="24"/>
  <c r="F56" i="24"/>
  <c r="H56" i="24"/>
  <c r="L43" i="25"/>
  <c r="O255" i="24"/>
  <c r="N255" i="24"/>
  <c r="H235" i="24"/>
  <c r="J235" i="24"/>
  <c r="J219" i="24"/>
  <c r="L219" i="24"/>
  <c r="O209" i="24"/>
  <c r="J189" i="24"/>
  <c r="L189" i="24"/>
  <c r="H169" i="24"/>
  <c r="J169" i="24"/>
  <c r="F151" i="24"/>
  <c r="J131" i="24"/>
  <c r="L131" i="24"/>
  <c r="F121" i="24"/>
  <c r="O121" i="24"/>
  <c r="F38" i="25"/>
  <c r="F101" i="25"/>
  <c r="F108" i="25"/>
  <c r="F104" i="24"/>
  <c r="H104" i="24"/>
  <c r="F109" i="24"/>
  <c r="H109" i="24"/>
  <c r="F60" i="24"/>
  <c r="L61" i="24"/>
  <c r="F40" i="24"/>
  <c r="H40" i="24"/>
  <c r="L84" i="24"/>
  <c r="L59" i="24"/>
  <c r="F209" i="24"/>
  <c r="J62" i="24"/>
  <c r="F80" i="24"/>
  <c r="F85" i="24"/>
  <c r="F42" i="24"/>
  <c r="H42" i="24"/>
  <c r="F208" i="24"/>
  <c r="H208" i="24"/>
  <c r="F192" i="24"/>
  <c r="H192" i="24"/>
  <c r="F163" i="24"/>
  <c r="H163" i="24"/>
  <c r="F144" i="24"/>
  <c r="F153" i="24"/>
  <c r="H153" i="24"/>
  <c r="F124" i="24"/>
  <c r="H124" i="24"/>
  <c r="O80" i="24"/>
  <c r="N80" i="24"/>
  <c r="F83" i="24"/>
  <c r="H83" i="24"/>
  <c r="X14" i="22"/>
  <c r="AB14" i="22"/>
  <c r="AA14" i="22"/>
  <c r="Z14" i="22"/>
  <c r="Y14" i="22"/>
  <c r="X150" i="19"/>
  <c r="W149" i="19"/>
  <c r="P145" i="19"/>
  <c r="X124" i="19"/>
  <c r="P95" i="19"/>
  <c r="X88" i="19"/>
  <c r="J86" i="19"/>
  <c r="H86" i="19"/>
  <c r="P83" i="19"/>
  <c r="O91" i="19"/>
  <c r="X80" i="19"/>
  <c r="W79" i="19"/>
  <c r="J75" i="19"/>
  <c r="H75" i="19"/>
  <c r="P72" i="19"/>
  <c r="X69" i="19"/>
  <c r="W77" i="19"/>
  <c r="J67" i="19"/>
  <c r="H67" i="19"/>
  <c r="P61" i="19"/>
  <c r="X58" i="19"/>
  <c r="J56" i="19"/>
  <c r="H56" i="19"/>
  <c r="P53" i="19"/>
  <c r="X47" i="19"/>
  <c r="J45" i="19"/>
  <c r="H45" i="19"/>
  <c r="P42" i="19"/>
  <c r="X39" i="19"/>
  <c r="J34" i="19"/>
  <c r="H34" i="19"/>
  <c r="P31" i="19"/>
  <c r="X28" i="19"/>
  <c r="J26" i="19"/>
  <c r="H26" i="19"/>
  <c r="P20" i="19"/>
  <c r="X17" i="19"/>
  <c r="J15" i="19"/>
  <c r="H15" i="19"/>
  <c r="P12" i="19"/>
  <c r="X110" i="19"/>
  <c r="W105" i="19"/>
  <c r="X97" i="19"/>
  <c r="W107" i="19"/>
  <c r="X108" i="19"/>
  <c r="X123" i="19"/>
  <c r="X156" i="19"/>
  <c r="X137" i="19"/>
  <c r="P96" i="19"/>
  <c r="P104" i="19"/>
  <c r="P117" i="19"/>
  <c r="P151" i="19"/>
  <c r="P114" i="19"/>
  <c r="H151" i="19"/>
  <c r="J151" i="19"/>
  <c r="J102" i="19"/>
  <c r="H102" i="19"/>
  <c r="J141" i="19"/>
  <c r="H141" i="19"/>
  <c r="H111" i="19"/>
  <c r="G119" i="19"/>
  <c r="J111" i="19"/>
  <c r="H136" i="19"/>
  <c r="G135" i="19"/>
  <c r="J136" i="19"/>
  <c r="J122" i="19"/>
  <c r="H122" i="19"/>
  <c r="G121" i="19"/>
  <c r="W93" i="19"/>
  <c r="X94" i="19"/>
  <c r="M77" i="19"/>
  <c r="N161" i="19"/>
  <c r="M91" i="19"/>
  <c r="M21" i="19"/>
  <c r="M63" i="19"/>
  <c r="V23" i="19"/>
  <c r="V105" i="19"/>
  <c r="V107" i="19"/>
  <c r="V133" i="19"/>
  <c r="V161" i="19"/>
  <c r="F23" i="19"/>
  <c r="K142" i="17"/>
  <c r="I142" i="17"/>
  <c r="M113" i="17"/>
  <c r="L113" i="17"/>
  <c r="K113" i="17"/>
  <c r="J113" i="17"/>
  <c r="I113" i="17"/>
  <c r="M87" i="17"/>
  <c r="L87" i="17"/>
  <c r="K87" i="17"/>
  <c r="J87" i="17"/>
  <c r="I87" i="17"/>
  <c r="K73" i="17"/>
  <c r="I73" i="17"/>
  <c r="Y17" i="17"/>
  <c r="W17" i="17"/>
  <c r="I75" i="17"/>
  <c r="M75" i="17"/>
  <c r="L75" i="17"/>
  <c r="K75" i="17"/>
  <c r="J75" i="17"/>
  <c r="J132" i="17"/>
  <c r="I132" i="17"/>
  <c r="M132" i="17"/>
  <c r="L132" i="17"/>
  <c r="K132" i="17"/>
  <c r="F121" i="17"/>
  <c r="E107" i="17"/>
  <c r="D93" i="17"/>
  <c r="J81" i="17"/>
  <c r="I81" i="17"/>
  <c r="M81" i="17"/>
  <c r="L81" i="17"/>
  <c r="K81" i="17"/>
  <c r="L73" i="17"/>
  <c r="J73" i="17"/>
  <c r="X17" i="17"/>
  <c r="Z17" i="17"/>
  <c r="C107" i="17"/>
  <c r="L66" i="17"/>
  <c r="K66" i="17"/>
  <c r="J66" i="17"/>
  <c r="I66" i="17"/>
  <c r="M66" i="17"/>
  <c r="H65" i="17"/>
  <c r="G51" i="17"/>
  <c r="S9" i="17"/>
  <c r="D161" i="17"/>
  <c r="C147" i="17"/>
  <c r="AA16" i="17"/>
  <c r="Z16" i="17"/>
  <c r="Y16" i="17"/>
  <c r="X16" i="17"/>
  <c r="W16" i="17"/>
  <c r="C135" i="17"/>
  <c r="M94" i="17"/>
  <c r="H93" i="17"/>
  <c r="L94" i="17"/>
  <c r="K94" i="17"/>
  <c r="J94" i="17"/>
  <c r="I94" i="17"/>
  <c r="G79" i="17"/>
  <c r="R21" i="16"/>
  <c r="W17" i="16"/>
  <c r="Y17" i="16"/>
  <c r="Y9" i="15"/>
  <c r="W9" i="15"/>
  <c r="T14" i="14"/>
  <c r="K141" i="13"/>
  <c r="I141" i="13"/>
  <c r="K115" i="13"/>
  <c r="I115" i="13"/>
  <c r="K89" i="13"/>
  <c r="I89" i="13"/>
  <c r="M78" i="13"/>
  <c r="L78" i="13"/>
  <c r="K78" i="13"/>
  <c r="J78" i="13"/>
  <c r="I78" i="13"/>
  <c r="K29" i="13"/>
  <c r="I29" i="13"/>
  <c r="H77" i="10"/>
  <c r="J77" i="10"/>
  <c r="F43" i="10"/>
  <c r="W14" i="15"/>
  <c r="AA14" i="15"/>
  <c r="Z14" i="15"/>
  <c r="Y14" i="15"/>
  <c r="X14" i="15"/>
  <c r="V21" i="15"/>
  <c r="K155" i="13"/>
  <c r="I155" i="13"/>
  <c r="I92" i="13"/>
  <c r="M92" i="13"/>
  <c r="L92" i="13"/>
  <c r="K92" i="13"/>
  <c r="J92" i="13"/>
  <c r="U55" i="12"/>
  <c r="X55" i="12"/>
  <c r="V55" i="12"/>
  <c r="I49" i="12"/>
  <c r="N49" i="12"/>
  <c r="M49" i="12"/>
  <c r="L49" i="12"/>
  <c r="K49" i="12"/>
  <c r="J49" i="12"/>
  <c r="U43" i="12"/>
  <c r="X43" i="12"/>
  <c r="V43" i="12"/>
  <c r="W38" i="12"/>
  <c r="I33" i="12"/>
  <c r="N33" i="12"/>
  <c r="M33" i="12"/>
  <c r="L33" i="12"/>
  <c r="K33" i="12"/>
  <c r="J33" i="12"/>
  <c r="U27" i="12"/>
  <c r="X27" i="12"/>
  <c r="V27" i="12"/>
  <c r="W22" i="12"/>
  <c r="I17" i="12"/>
  <c r="N17" i="12"/>
  <c r="M17" i="12"/>
  <c r="L17" i="12"/>
  <c r="K17" i="12"/>
  <c r="J17" i="12"/>
  <c r="F109" i="10"/>
  <c r="H109" i="10"/>
  <c r="J97" i="10"/>
  <c r="J78" i="10"/>
  <c r="L78" i="10"/>
  <c r="H53" i="10"/>
  <c r="J53" i="10"/>
  <c r="S21" i="15"/>
  <c r="O23" i="14"/>
  <c r="L141" i="13"/>
  <c r="J141" i="13"/>
  <c r="L115" i="13"/>
  <c r="J115" i="13"/>
  <c r="J80" i="13"/>
  <c r="I80" i="13"/>
  <c r="M80" i="13"/>
  <c r="L80" i="13"/>
  <c r="K80" i="13"/>
  <c r="J55" i="13"/>
  <c r="L55" i="13"/>
  <c r="L29" i="13"/>
  <c r="J29" i="13"/>
  <c r="J7" i="12"/>
  <c r="I7" i="12"/>
  <c r="H54" i="12"/>
  <c r="N7" i="12"/>
  <c r="M7" i="12"/>
  <c r="L7" i="12"/>
  <c r="K7" i="12"/>
  <c r="J81" i="10"/>
  <c r="F60" i="10"/>
  <c r="X9" i="15"/>
  <c r="Z9" i="15"/>
  <c r="K137" i="13"/>
  <c r="J137" i="13"/>
  <c r="I137" i="13"/>
  <c r="M137" i="13"/>
  <c r="L137" i="13"/>
  <c r="D132" i="13"/>
  <c r="K111" i="13"/>
  <c r="J111" i="13"/>
  <c r="I111" i="13"/>
  <c r="M111" i="13"/>
  <c r="L111" i="13"/>
  <c r="K51" i="13"/>
  <c r="J51" i="13"/>
  <c r="I51" i="13"/>
  <c r="M51" i="13"/>
  <c r="L51" i="13"/>
  <c r="K25" i="13"/>
  <c r="J25" i="13"/>
  <c r="I25" i="13"/>
  <c r="M25" i="13"/>
  <c r="L25" i="13"/>
  <c r="Y10" i="13"/>
  <c r="X10" i="13"/>
  <c r="W10" i="13"/>
  <c r="AA10" i="13"/>
  <c r="Z10" i="13"/>
  <c r="C56" i="12"/>
  <c r="F99" i="10"/>
  <c r="E160" i="13"/>
  <c r="F62" i="13"/>
  <c r="E48" i="13"/>
  <c r="L14" i="12"/>
  <c r="K14" i="12"/>
  <c r="J14" i="12"/>
  <c r="I14" i="12"/>
  <c r="N14" i="12"/>
  <c r="M14" i="12"/>
  <c r="F54" i="12"/>
  <c r="F102" i="10"/>
  <c r="F83" i="10"/>
  <c r="M148" i="13"/>
  <c r="L148" i="13"/>
  <c r="K148" i="13"/>
  <c r="J148" i="13"/>
  <c r="I148" i="13"/>
  <c r="M36" i="13"/>
  <c r="L36" i="13"/>
  <c r="K36" i="13"/>
  <c r="J36" i="13"/>
  <c r="I36" i="13"/>
  <c r="AA15" i="13"/>
  <c r="Z15" i="13"/>
  <c r="Y15" i="13"/>
  <c r="X15" i="13"/>
  <c r="W15" i="13"/>
  <c r="W48" i="12"/>
  <c r="M43" i="12"/>
  <c r="L43" i="12"/>
  <c r="K43" i="12"/>
  <c r="J43" i="12"/>
  <c r="I43" i="12"/>
  <c r="N43" i="12"/>
  <c r="X37" i="12"/>
  <c r="V37" i="12"/>
  <c r="U37" i="12"/>
  <c r="W32" i="12"/>
  <c r="M27" i="12"/>
  <c r="L27" i="12"/>
  <c r="K27" i="12"/>
  <c r="J27" i="12"/>
  <c r="I27" i="12"/>
  <c r="N27" i="12"/>
  <c r="X21" i="12"/>
  <c r="V21" i="12"/>
  <c r="U21" i="12"/>
  <c r="X22" i="12"/>
  <c r="W16" i="12"/>
  <c r="K10" i="12"/>
  <c r="L10" i="12"/>
  <c r="F105" i="10"/>
  <c r="H105" i="10"/>
  <c r="F86" i="10"/>
  <c r="H86" i="10"/>
  <c r="F61" i="10"/>
  <c r="F90" i="13"/>
  <c r="E76" i="13"/>
  <c r="F56" i="12"/>
  <c r="N9" i="12"/>
  <c r="M9" i="12"/>
  <c r="L9" i="12"/>
  <c r="K9" i="12"/>
  <c r="J9" i="12"/>
  <c r="I9" i="12"/>
  <c r="H56" i="12"/>
  <c r="O81" i="10"/>
  <c r="N81" i="10"/>
  <c r="J17" i="10"/>
  <c r="H279" i="8"/>
  <c r="O251" i="8"/>
  <c r="N251" i="8"/>
  <c r="J233" i="8"/>
  <c r="F215" i="8"/>
  <c r="L195" i="8"/>
  <c r="F141" i="8"/>
  <c r="L121" i="8"/>
  <c r="F21" i="8"/>
  <c r="H21" i="8"/>
  <c r="J61" i="10"/>
  <c r="H19" i="10"/>
  <c r="J19" i="10"/>
  <c r="F284" i="8"/>
  <c r="H284" i="8"/>
  <c r="H274" i="8"/>
  <c r="J274" i="8"/>
  <c r="F256" i="8"/>
  <c r="O256" i="8"/>
  <c r="F210" i="8"/>
  <c r="H210" i="8"/>
  <c r="L190" i="8"/>
  <c r="N190" i="8"/>
  <c r="H172" i="8"/>
  <c r="J172" i="8"/>
  <c r="N144" i="8"/>
  <c r="O144" i="8"/>
  <c r="J126" i="8"/>
  <c r="L126" i="8"/>
  <c r="F100" i="8"/>
  <c r="H100" i="8"/>
  <c r="L56" i="8"/>
  <c r="N56" i="8"/>
  <c r="S41" i="6"/>
  <c r="W41" i="6"/>
  <c r="V41" i="6"/>
  <c r="U41" i="6"/>
  <c r="T41" i="6"/>
  <c r="K24" i="6"/>
  <c r="I24" i="6"/>
  <c r="W14" i="6"/>
  <c r="V14" i="6"/>
  <c r="U14" i="6"/>
  <c r="T14" i="6"/>
  <c r="S14" i="6"/>
  <c r="O103" i="10"/>
  <c r="N103" i="10"/>
  <c r="J275" i="8"/>
  <c r="O257" i="8"/>
  <c r="N257" i="8"/>
  <c r="J231" i="8"/>
  <c r="O213" i="8"/>
  <c r="N213" i="8"/>
  <c r="J187" i="8"/>
  <c r="O169" i="8"/>
  <c r="N169" i="8"/>
  <c r="J143" i="8"/>
  <c r="O125" i="8"/>
  <c r="N125" i="8"/>
  <c r="L86" i="8"/>
  <c r="F19" i="8"/>
  <c r="H19" i="8"/>
  <c r="J33" i="10"/>
  <c r="F16" i="10"/>
  <c r="O274" i="8"/>
  <c r="N274" i="8"/>
  <c r="J256" i="8"/>
  <c r="F238" i="8"/>
  <c r="L218" i="8"/>
  <c r="F164" i="8"/>
  <c r="L144" i="8"/>
  <c r="H126" i="8"/>
  <c r="F98" i="8"/>
  <c r="H98" i="8"/>
  <c r="F60" i="8"/>
  <c r="H60" i="8"/>
  <c r="F33" i="8"/>
  <c r="H33" i="8"/>
  <c r="I46" i="6"/>
  <c r="K46" i="6"/>
  <c r="T35" i="6"/>
  <c r="V35" i="6"/>
  <c r="I11" i="6"/>
  <c r="K11" i="6"/>
  <c r="J42" i="10"/>
  <c r="L42" i="10"/>
  <c r="O75" i="10"/>
  <c r="N75" i="10"/>
  <c r="N101" i="10"/>
  <c r="O101" i="10"/>
  <c r="F20" i="10"/>
  <c r="L279" i="8"/>
  <c r="F255" i="8"/>
  <c r="J229" i="8"/>
  <c r="F197" i="8"/>
  <c r="H187" i="8"/>
  <c r="J171" i="8"/>
  <c r="O145" i="8"/>
  <c r="N145" i="8"/>
  <c r="H129" i="8"/>
  <c r="L84" i="8"/>
  <c r="F76" i="8"/>
  <c r="O76" i="8"/>
  <c r="J59" i="8"/>
  <c r="L59" i="8"/>
  <c r="F17" i="8"/>
  <c r="H17" i="8"/>
  <c r="V46" i="6"/>
  <c r="T46" i="6"/>
  <c r="K20" i="6"/>
  <c r="I20" i="6"/>
  <c r="J20" i="6"/>
  <c r="L20" i="6"/>
  <c r="M20" i="6"/>
  <c r="J65" i="10"/>
  <c r="J56" i="10"/>
  <c r="L56" i="10"/>
  <c r="L107" i="10"/>
  <c r="L33" i="10"/>
  <c r="L57" i="10"/>
  <c r="L62" i="10"/>
  <c r="J284" i="8"/>
  <c r="L274" i="8"/>
  <c r="H256" i="8"/>
  <c r="J210" i="8"/>
  <c r="F192" i="8"/>
  <c r="L150" i="8"/>
  <c r="O58" i="8"/>
  <c r="N58" i="8"/>
  <c r="W45" i="6"/>
  <c r="V45" i="6"/>
  <c r="U45" i="6"/>
  <c r="T45" i="6"/>
  <c r="S45" i="6"/>
  <c r="L285" i="8"/>
  <c r="H127" i="8"/>
  <c r="I142" i="42"/>
  <c r="G142" i="42"/>
  <c r="H142" i="42"/>
  <c r="K142" i="42" s="1"/>
  <c r="M142" i="42"/>
  <c r="L142" i="42"/>
  <c r="E146" i="41"/>
  <c r="G136" i="41"/>
  <c r="H136" i="41"/>
  <c r="K136" i="41" s="1"/>
  <c r="I30" i="35"/>
  <c r="H128" i="37"/>
  <c r="G128" i="37"/>
  <c r="AY13" i="35"/>
  <c r="AX13" i="35"/>
  <c r="O140" i="42"/>
  <c r="N140" i="42"/>
  <c r="N139" i="41"/>
  <c r="O139" i="41"/>
  <c r="M139" i="41"/>
  <c r="L139" i="41"/>
  <c r="J9" i="41"/>
  <c r="I9" i="41"/>
  <c r="H9" i="41"/>
  <c r="N10" i="41"/>
  <c r="M10" i="41"/>
  <c r="L10" i="41"/>
  <c r="O141" i="41"/>
  <c r="N141" i="41"/>
  <c r="S13" i="41"/>
  <c r="R13" i="41"/>
  <c r="F146" i="42"/>
  <c r="G136" i="42"/>
  <c r="I136" i="42"/>
  <c r="H136" i="42"/>
  <c r="K136" i="42" s="1"/>
  <c r="M136" i="42"/>
  <c r="L136" i="42"/>
  <c r="I139" i="42"/>
  <c r="H139" i="42"/>
  <c r="G139" i="42"/>
  <c r="L139" i="42"/>
  <c r="M139" i="42"/>
  <c r="L6" i="39"/>
  <c r="M6" i="39"/>
  <c r="N6" i="39"/>
  <c r="N11" i="39"/>
  <c r="N12" i="39"/>
  <c r="P6" i="39"/>
  <c r="N9" i="39"/>
  <c r="Q6" i="39"/>
  <c r="N7" i="39"/>
  <c r="F10" i="39"/>
  <c r="S10" i="40"/>
  <c r="AA20" i="40"/>
  <c r="R10" i="40"/>
  <c r="Q10" i="40"/>
  <c r="P10" i="40"/>
  <c r="T10" i="40"/>
  <c r="G144" i="41"/>
  <c r="H144" i="41"/>
  <c r="M127" i="37"/>
  <c r="J129" i="37"/>
  <c r="L127" i="37"/>
  <c r="O127" i="37"/>
  <c r="N127" i="37"/>
  <c r="K127" i="37"/>
  <c r="F8" i="39"/>
  <c r="Y38" i="35"/>
  <c r="X38" i="35"/>
  <c r="M9" i="40"/>
  <c r="J9" i="40"/>
  <c r="I9" i="40"/>
  <c r="H9" i="40"/>
  <c r="T10" i="38"/>
  <c r="S10" i="38"/>
  <c r="AA20" i="38"/>
  <c r="R10" i="38"/>
  <c r="P10" i="38"/>
  <c r="Q10" i="38"/>
  <c r="Y35" i="35"/>
  <c r="H33" i="35"/>
  <c r="I33" i="35"/>
  <c r="AY15" i="35"/>
  <c r="BA15" i="35"/>
  <c r="BB15" i="35"/>
  <c r="AZ15" i="35"/>
  <c r="AX15" i="35"/>
  <c r="I16" i="35"/>
  <c r="H16" i="35"/>
  <c r="AW22" i="35"/>
  <c r="BA11" i="35"/>
  <c r="AX11" i="35"/>
  <c r="BB11" i="35"/>
  <c r="AZ11" i="35"/>
  <c r="AY11" i="35"/>
  <c r="H8" i="39"/>
  <c r="M8" i="39"/>
  <c r="J8" i="39"/>
  <c r="I8" i="39"/>
  <c r="P13" i="35"/>
  <c r="AE15" i="35"/>
  <c r="AF15" i="35"/>
  <c r="AQ15" i="35"/>
  <c r="AN15" i="35"/>
  <c r="AR15" i="35"/>
  <c r="AP15" i="35"/>
  <c r="AO15" i="35"/>
  <c r="L64" i="33"/>
  <c r="H14" i="33"/>
  <c r="J14" i="33"/>
  <c r="H65" i="31"/>
  <c r="L34" i="31"/>
  <c r="J33" i="33"/>
  <c r="L105" i="31"/>
  <c r="F76" i="31"/>
  <c r="H36" i="31"/>
  <c r="O81" i="33"/>
  <c r="N81" i="33"/>
  <c r="L12" i="33"/>
  <c r="N12" i="33"/>
  <c r="O9" i="33"/>
  <c r="N9" i="33"/>
  <c r="L100" i="31"/>
  <c r="F60" i="31"/>
  <c r="H60" i="31"/>
  <c r="AF9" i="35"/>
  <c r="J10" i="33"/>
  <c r="L78" i="33"/>
  <c r="L36" i="33"/>
  <c r="N36" i="33"/>
  <c r="L103" i="33"/>
  <c r="L108" i="33"/>
  <c r="F63" i="31"/>
  <c r="H62" i="33"/>
  <c r="J80" i="33"/>
  <c r="J97" i="33"/>
  <c r="J108" i="33"/>
  <c r="L106" i="31"/>
  <c r="H40" i="33"/>
  <c r="J40" i="33"/>
  <c r="H15" i="33"/>
  <c r="H100" i="33"/>
  <c r="H103" i="33"/>
  <c r="J35" i="31"/>
  <c r="L35" i="31"/>
  <c r="O277" i="30"/>
  <c r="N277" i="30"/>
  <c r="O56" i="31"/>
  <c r="N56" i="31"/>
  <c r="F274" i="30"/>
  <c r="O274" i="30"/>
  <c r="N98" i="31"/>
  <c r="O98" i="31"/>
  <c r="N100" i="31"/>
  <c r="O100" i="31"/>
  <c r="O97" i="31"/>
  <c r="N97" i="31"/>
  <c r="L277" i="30"/>
  <c r="L280" i="30"/>
  <c r="F101" i="33"/>
  <c r="F36" i="33"/>
  <c r="F97" i="33"/>
  <c r="F54" i="33"/>
  <c r="F76" i="33"/>
  <c r="F17" i="33"/>
  <c r="F104" i="33"/>
  <c r="J79" i="31"/>
  <c r="L79" i="31"/>
  <c r="J108" i="31"/>
  <c r="J56" i="31"/>
  <c r="L56" i="31"/>
  <c r="J53" i="31"/>
  <c r="J63" i="31"/>
  <c r="L63" i="31"/>
  <c r="H279" i="30"/>
  <c r="J285" i="30"/>
  <c r="J57" i="31"/>
  <c r="L57" i="31"/>
  <c r="F285" i="30"/>
  <c r="L75" i="30"/>
  <c r="N75" i="30"/>
  <c r="L251" i="30"/>
  <c r="J261" i="30"/>
  <c r="O251" i="30"/>
  <c r="N251" i="30"/>
  <c r="L263" i="30"/>
  <c r="O255" i="30"/>
  <c r="N255" i="30"/>
  <c r="F84" i="30"/>
  <c r="F57" i="30"/>
  <c r="H197" i="30"/>
  <c r="J192" i="30"/>
  <c r="F190" i="30"/>
  <c r="F187" i="30"/>
  <c r="F192" i="30"/>
  <c r="H187" i="30"/>
  <c r="F197" i="30"/>
  <c r="F37" i="31"/>
  <c r="F55" i="31"/>
  <c r="F34" i="31"/>
  <c r="J78" i="30"/>
  <c r="J209" i="30"/>
  <c r="L209" i="30"/>
  <c r="L212" i="30"/>
  <c r="H210" i="30"/>
  <c r="H207" i="30"/>
  <c r="F217" i="30"/>
  <c r="H212" i="30"/>
  <c r="H217" i="30"/>
  <c r="L82" i="30"/>
  <c r="F53" i="30"/>
  <c r="F148" i="30"/>
  <c r="L153" i="30"/>
  <c r="J149" i="30"/>
  <c r="L144" i="30"/>
  <c r="F149" i="30"/>
  <c r="F144" i="30"/>
  <c r="H54" i="30"/>
  <c r="J54" i="30"/>
  <c r="H55" i="30"/>
  <c r="J55" i="30"/>
  <c r="F229" i="30"/>
  <c r="F64" i="30"/>
  <c r="F171" i="30"/>
  <c r="H172" i="30"/>
  <c r="L175" i="30"/>
  <c r="O167" i="30"/>
  <c r="N167" i="30"/>
  <c r="H83" i="30"/>
  <c r="J83" i="30"/>
  <c r="J233" i="30"/>
  <c r="L239" i="30"/>
  <c r="L229" i="30"/>
  <c r="J239" i="30"/>
  <c r="H240" i="30"/>
  <c r="H237" i="30"/>
  <c r="J229" i="30"/>
  <c r="J123" i="30"/>
  <c r="L126" i="30"/>
  <c r="L123" i="30"/>
  <c r="J119" i="30"/>
  <c r="J124" i="30"/>
  <c r="O119" i="30"/>
  <c r="L127" i="30"/>
  <c r="O122" i="30"/>
  <c r="N122" i="30"/>
  <c r="O53" i="30"/>
  <c r="N53" i="30"/>
  <c r="M88" i="28"/>
  <c r="L88" i="28"/>
  <c r="J88" i="28"/>
  <c r="K88" i="28"/>
  <c r="I88" i="28"/>
  <c r="F62" i="28"/>
  <c r="I47" i="28"/>
  <c r="K47" i="28"/>
  <c r="M149" i="28"/>
  <c r="L149" i="28"/>
  <c r="J149" i="28"/>
  <c r="K149" i="28"/>
  <c r="I149" i="28"/>
  <c r="J50" i="28"/>
  <c r="I50" i="28"/>
  <c r="M50" i="28"/>
  <c r="L50" i="28"/>
  <c r="K50" i="28"/>
  <c r="K36" i="28"/>
  <c r="I36" i="28"/>
  <c r="J8" i="28"/>
  <c r="L8" i="28"/>
  <c r="M155" i="28"/>
  <c r="L155" i="28"/>
  <c r="K155" i="28"/>
  <c r="J155" i="28"/>
  <c r="I155" i="28"/>
  <c r="J87" i="28"/>
  <c r="M87" i="28"/>
  <c r="L87" i="28"/>
  <c r="K87" i="28"/>
  <c r="I87" i="28"/>
  <c r="I134" i="28"/>
  <c r="L134" i="28"/>
  <c r="M134" i="28"/>
  <c r="K134" i="28"/>
  <c r="J134" i="28"/>
  <c r="M120" i="28"/>
  <c r="K120" i="28"/>
  <c r="I120" i="28"/>
  <c r="L120" i="28"/>
  <c r="J120" i="28"/>
  <c r="G146" i="28"/>
  <c r="E90" i="28"/>
  <c r="L39" i="28"/>
  <c r="J39" i="28"/>
  <c r="G104" i="28"/>
  <c r="D90" i="28"/>
  <c r="L69" i="28"/>
  <c r="K69" i="28"/>
  <c r="J69" i="28"/>
  <c r="I69" i="28"/>
  <c r="M69" i="28"/>
  <c r="H76" i="28"/>
  <c r="G62" i="28"/>
  <c r="F48" i="28"/>
  <c r="J26" i="28"/>
  <c r="I26" i="28"/>
  <c r="H34" i="28"/>
  <c r="M26" i="28"/>
  <c r="L26" i="28"/>
  <c r="K26" i="28"/>
  <c r="J10" i="28"/>
  <c r="L10" i="28"/>
  <c r="I108" i="28"/>
  <c r="L108" i="28"/>
  <c r="M108" i="28"/>
  <c r="K108" i="28"/>
  <c r="J108" i="28"/>
  <c r="K23" i="28"/>
  <c r="J23" i="28"/>
  <c r="I23" i="28"/>
  <c r="L23" i="28"/>
  <c r="M23" i="28"/>
  <c r="G160" i="28"/>
  <c r="L115" i="28"/>
  <c r="J115" i="28"/>
  <c r="I115" i="28"/>
  <c r="M115" i="28"/>
  <c r="K115" i="28"/>
  <c r="M54" i="28"/>
  <c r="L54" i="28"/>
  <c r="K54" i="28"/>
  <c r="J54" i="28"/>
  <c r="I54" i="28"/>
  <c r="H62" i="28"/>
  <c r="F256" i="24"/>
  <c r="H256" i="24"/>
  <c r="L39" i="25"/>
  <c r="N75" i="25"/>
  <c r="O75" i="25"/>
  <c r="N79" i="25"/>
  <c r="O79" i="25"/>
  <c r="J255" i="24"/>
  <c r="L255" i="24"/>
  <c r="F233" i="24"/>
  <c r="H233" i="24"/>
  <c r="O213" i="24"/>
  <c r="L191" i="24"/>
  <c r="N191" i="24"/>
  <c r="J171" i="24"/>
  <c r="L171" i="24"/>
  <c r="H129" i="24"/>
  <c r="J129" i="24"/>
  <c r="J119" i="24"/>
  <c r="L119" i="24"/>
  <c r="F61" i="25"/>
  <c r="L99" i="25"/>
  <c r="L65" i="25"/>
  <c r="L86" i="25"/>
  <c r="F64" i="25"/>
  <c r="L64" i="25"/>
  <c r="F32" i="25"/>
  <c r="O32" i="25"/>
  <c r="F260" i="24"/>
  <c r="H260" i="24"/>
  <c r="J216" i="24"/>
  <c r="L216" i="24"/>
  <c r="H174" i="24"/>
  <c r="J174" i="24"/>
  <c r="J164" i="24"/>
  <c r="L164" i="24"/>
  <c r="H122" i="24"/>
  <c r="J122" i="24"/>
  <c r="F98" i="25"/>
  <c r="F43" i="25"/>
  <c r="F255" i="24"/>
  <c r="H255" i="24"/>
  <c r="L217" i="24"/>
  <c r="N207" i="24"/>
  <c r="O207" i="24"/>
  <c r="L187" i="24"/>
  <c r="N187" i="24"/>
  <c r="L129" i="24"/>
  <c r="N119" i="24"/>
  <c r="O119" i="24"/>
  <c r="F87" i="25"/>
  <c r="F80" i="25"/>
  <c r="F109" i="25"/>
  <c r="F78" i="25"/>
  <c r="J262" i="24"/>
  <c r="F100" i="24"/>
  <c r="H100" i="24"/>
  <c r="H87" i="24"/>
  <c r="L58" i="24"/>
  <c r="N58" i="24"/>
  <c r="F37" i="24"/>
  <c r="H37" i="24"/>
  <c r="H57" i="24"/>
  <c r="F213" i="24"/>
  <c r="L56" i="24"/>
  <c r="F187" i="24"/>
  <c r="J61" i="24"/>
  <c r="F57" i="24"/>
  <c r="O57" i="24"/>
  <c r="F41" i="24"/>
  <c r="H41" i="24"/>
  <c r="F207" i="24"/>
  <c r="H207" i="24"/>
  <c r="F216" i="24"/>
  <c r="H216" i="24"/>
  <c r="F189" i="24"/>
  <c r="H189" i="24"/>
  <c r="F171" i="24"/>
  <c r="H171" i="24"/>
  <c r="F152" i="24"/>
  <c r="F142" i="24"/>
  <c r="H142" i="24"/>
  <c r="F126" i="24"/>
  <c r="H126" i="24"/>
  <c r="O79" i="24"/>
  <c r="N79" i="24"/>
  <c r="F82" i="24"/>
  <c r="H82" i="24"/>
  <c r="F34" i="24"/>
  <c r="H34" i="24"/>
  <c r="W21" i="22"/>
  <c r="AB13" i="22"/>
  <c r="AA13" i="22"/>
  <c r="Z13" i="22"/>
  <c r="Y13" i="22"/>
  <c r="X13" i="22"/>
  <c r="J139" i="19"/>
  <c r="H139" i="19"/>
  <c r="G147" i="19"/>
  <c r="J123" i="19"/>
  <c r="H123" i="19"/>
  <c r="J113" i="19"/>
  <c r="H113" i="19"/>
  <c r="J94" i="19"/>
  <c r="H94" i="19"/>
  <c r="G93" i="19"/>
  <c r="P88" i="19"/>
  <c r="X85" i="19"/>
  <c r="J83" i="19"/>
  <c r="H83" i="19"/>
  <c r="G91" i="19"/>
  <c r="P80" i="19"/>
  <c r="O79" i="19"/>
  <c r="X74" i="19"/>
  <c r="J72" i="19"/>
  <c r="H72" i="19"/>
  <c r="P69" i="19"/>
  <c r="O77" i="19"/>
  <c r="X66" i="19"/>
  <c r="W65" i="19"/>
  <c r="J61" i="19"/>
  <c r="H61" i="19"/>
  <c r="P58" i="19"/>
  <c r="X55" i="19"/>
  <c r="W63" i="19"/>
  <c r="J53" i="19"/>
  <c r="H53" i="19"/>
  <c r="P47" i="19"/>
  <c r="X44" i="19"/>
  <c r="J42" i="19"/>
  <c r="H42" i="19"/>
  <c r="P39" i="19"/>
  <c r="X33" i="19"/>
  <c r="J31" i="19"/>
  <c r="H31" i="19"/>
  <c r="P28" i="19"/>
  <c r="X25" i="19"/>
  <c r="J20" i="19"/>
  <c r="H20" i="19"/>
  <c r="P17" i="19"/>
  <c r="X14" i="19"/>
  <c r="J12" i="19"/>
  <c r="H12" i="19"/>
  <c r="X118" i="19"/>
  <c r="X98" i="19"/>
  <c r="X109" i="19"/>
  <c r="X131" i="19"/>
  <c r="X112" i="19"/>
  <c r="X145" i="19"/>
  <c r="O105" i="19"/>
  <c r="P97" i="19"/>
  <c r="O107" i="19"/>
  <c r="P108" i="19"/>
  <c r="P126" i="19"/>
  <c r="P159" i="19"/>
  <c r="R159" i="19"/>
  <c r="P123" i="19"/>
  <c r="H159" i="19"/>
  <c r="J159" i="19"/>
  <c r="J103" i="19"/>
  <c r="H103" i="19"/>
  <c r="J150" i="19"/>
  <c r="H150" i="19"/>
  <c r="G149" i="19"/>
  <c r="H128" i="19"/>
  <c r="J128" i="19"/>
  <c r="H144" i="19"/>
  <c r="J144" i="19"/>
  <c r="P110" i="19"/>
  <c r="N35" i="19"/>
  <c r="N37" i="19"/>
  <c r="M119" i="19"/>
  <c r="M121" i="19"/>
  <c r="V63" i="19"/>
  <c r="V65" i="19"/>
  <c r="F63" i="19"/>
  <c r="F65" i="19"/>
  <c r="M9" i="19"/>
  <c r="M49" i="19"/>
  <c r="M37" i="19"/>
  <c r="I99" i="17"/>
  <c r="K99" i="17"/>
  <c r="I156" i="17"/>
  <c r="K156" i="17"/>
  <c r="I127" i="17"/>
  <c r="M127" i="17"/>
  <c r="L127" i="17"/>
  <c r="K127" i="17"/>
  <c r="J127" i="17"/>
  <c r="I101" i="17"/>
  <c r="M101" i="17"/>
  <c r="L101" i="17"/>
  <c r="K101" i="17"/>
  <c r="J101" i="17"/>
  <c r="W18" i="17"/>
  <c r="AA18" i="17"/>
  <c r="Z18" i="17"/>
  <c r="Y18" i="17"/>
  <c r="X18" i="17"/>
  <c r="J158" i="17"/>
  <c r="I158" i="17"/>
  <c r="M158" i="17"/>
  <c r="L158" i="17"/>
  <c r="K158" i="17"/>
  <c r="C79" i="17"/>
  <c r="U9" i="17"/>
  <c r="F161" i="17"/>
  <c r="E147" i="17"/>
  <c r="K112" i="17"/>
  <c r="J112" i="17"/>
  <c r="I112" i="17"/>
  <c r="M112" i="17"/>
  <c r="L112" i="17"/>
  <c r="J99" i="17"/>
  <c r="L99" i="17"/>
  <c r="K86" i="17"/>
  <c r="J86" i="17"/>
  <c r="I86" i="17"/>
  <c r="M86" i="17"/>
  <c r="L86" i="17"/>
  <c r="Y15" i="17"/>
  <c r="X15" i="17"/>
  <c r="W15" i="17"/>
  <c r="AA15" i="17"/>
  <c r="Z15" i="17"/>
  <c r="L117" i="17"/>
  <c r="K117" i="17"/>
  <c r="J117" i="17"/>
  <c r="I117" i="17"/>
  <c r="M117" i="17"/>
  <c r="M97" i="17"/>
  <c r="L97" i="17"/>
  <c r="K97" i="17"/>
  <c r="J97" i="17"/>
  <c r="I97" i="17"/>
  <c r="H105" i="17"/>
  <c r="G91" i="17"/>
  <c r="F77" i="17"/>
  <c r="E63" i="17"/>
  <c r="M145" i="17"/>
  <c r="L145" i="17"/>
  <c r="K145" i="17"/>
  <c r="J145" i="17"/>
  <c r="I145" i="17"/>
  <c r="M76" i="17"/>
  <c r="L76" i="17"/>
  <c r="K76" i="17"/>
  <c r="J76" i="17"/>
  <c r="I76" i="17"/>
  <c r="F65" i="17"/>
  <c r="E51" i="17"/>
  <c r="W12" i="16"/>
  <c r="Z12" i="16"/>
  <c r="Y12" i="16"/>
  <c r="X12" i="16"/>
  <c r="Q21" i="16"/>
  <c r="AA16" i="15"/>
  <c r="Z16" i="15"/>
  <c r="X16" i="15"/>
  <c r="W16" i="15"/>
  <c r="Y16" i="15"/>
  <c r="V13" i="14"/>
  <c r="U13" i="14"/>
  <c r="T13" i="14"/>
  <c r="K64" i="13"/>
  <c r="I64" i="13"/>
  <c r="M52" i="13"/>
  <c r="L52" i="13"/>
  <c r="K52" i="13"/>
  <c r="J52" i="13"/>
  <c r="I52" i="13"/>
  <c r="T21" i="15"/>
  <c r="P23" i="14"/>
  <c r="I66" i="13"/>
  <c r="M66" i="13"/>
  <c r="L66" i="13"/>
  <c r="K66" i="13"/>
  <c r="J66" i="13"/>
  <c r="W54" i="12"/>
  <c r="I11" i="12"/>
  <c r="N11" i="12"/>
  <c r="M11" i="12"/>
  <c r="L11" i="12"/>
  <c r="K11" i="12"/>
  <c r="J11" i="12"/>
  <c r="H107" i="10"/>
  <c r="J107" i="10"/>
  <c r="O76" i="10"/>
  <c r="F76" i="10"/>
  <c r="J140" i="13"/>
  <c r="I140" i="13"/>
  <c r="M140" i="13"/>
  <c r="L140" i="13"/>
  <c r="K140" i="13"/>
  <c r="J114" i="13"/>
  <c r="I114" i="13"/>
  <c r="M114" i="13"/>
  <c r="L114" i="13"/>
  <c r="K114" i="13"/>
  <c r="L89" i="13"/>
  <c r="J89" i="13"/>
  <c r="J54" i="13"/>
  <c r="I54" i="13"/>
  <c r="H62" i="13"/>
  <c r="M54" i="13"/>
  <c r="L54" i="13"/>
  <c r="K54" i="13"/>
  <c r="J28" i="13"/>
  <c r="I28" i="13"/>
  <c r="M28" i="13"/>
  <c r="L28" i="13"/>
  <c r="K28" i="13"/>
  <c r="X16" i="13"/>
  <c r="Z16" i="13"/>
  <c r="F53" i="12"/>
  <c r="F57" i="12" s="1"/>
  <c r="J100" i="10"/>
  <c r="F58" i="10"/>
  <c r="H58" i="10"/>
  <c r="F31" i="10"/>
  <c r="U22" i="14"/>
  <c r="C118" i="13"/>
  <c r="V52" i="12"/>
  <c r="U52" i="12"/>
  <c r="X52" i="12"/>
  <c r="W47" i="12"/>
  <c r="K42" i="12"/>
  <c r="J42" i="12"/>
  <c r="I42" i="12"/>
  <c r="N42" i="12"/>
  <c r="M42" i="12"/>
  <c r="L42" i="12"/>
  <c r="V36" i="12"/>
  <c r="U36" i="12"/>
  <c r="X36" i="12"/>
  <c r="W31" i="12"/>
  <c r="K26" i="12"/>
  <c r="J26" i="12"/>
  <c r="I26" i="12"/>
  <c r="N26" i="12"/>
  <c r="M26" i="12"/>
  <c r="L26" i="12"/>
  <c r="N28" i="12"/>
  <c r="V20" i="12"/>
  <c r="U20" i="12"/>
  <c r="X20" i="12"/>
  <c r="W15" i="12"/>
  <c r="L151" i="13"/>
  <c r="K151" i="13"/>
  <c r="J151" i="13"/>
  <c r="I151" i="13"/>
  <c r="M151" i="13"/>
  <c r="D146" i="13"/>
  <c r="L125" i="13"/>
  <c r="K125" i="13"/>
  <c r="J125" i="13"/>
  <c r="I125" i="13"/>
  <c r="M125" i="13"/>
  <c r="H132" i="13"/>
  <c r="L65" i="13"/>
  <c r="K65" i="13"/>
  <c r="J65" i="13"/>
  <c r="I65" i="13"/>
  <c r="M65" i="13"/>
  <c r="L39" i="13"/>
  <c r="K39" i="13"/>
  <c r="J39" i="13"/>
  <c r="I39" i="13"/>
  <c r="M39" i="13"/>
  <c r="D34" i="13"/>
  <c r="L9" i="13"/>
  <c r="K9" i="13"/>
  <c r="J9" i="13"/>
  <c r="I9" i="13"/>
  <c r="M9" i="13"/>
  <c r="L52" i="12"/>
  <c r="K52" i="12"/>
  <c r="L44" i="12"/>
  <c r="K44" i="12"/>
  <c r="L36" i="12"/>
  <c r="K36" i="12"/>
  <c r="L28" i="12"/>
  <c r="K28" i="12"/>
  <c r="L20" i="12"/>
  <c r="K20" i="12"/>
  <c r="X6" i="12"/>
  <c r="V6" i="12"/>
  <c r="U6" i="12"/>
  <c r="H100" i="10"/>
  <c r="H81" i="10"/>
  <c r="M122" i="13"/>
  <c r="L122" i="13"/>
  <c r="K122" i="13"/>
  <c r="J122" i="13"/>
  <c r="I122" i="13"/>
  <c r="X53" i="12"/>
  <c r="V53" i="12"/>
  <c r="U53" i="12"/>
  <c r="X54" i="12"/>
  <c r="H103" i="10"/>
  <c r="J103" i="10"/>
  <c r="H84" i="10"/>
  <c r="J84" i="10"/>
  <c r="M153" i="13"/>
  <c r="L153" i="13"/>
  <c r="K153" i="13"/>
  <c r="J153" i="13"/>
  <c r="I153" i="13"/>
  <c r="M93" i="13"/>
  <c r="L93" i="13"/>
  <c r="K93" i="13"/>
  <c r="J93" i="13"/>
  <c r="I93" i="13"/>
  <c r="M67" i="13"/>
  <c r="L67" i="13"/>
  <c r="K67" i="13"/>
  <c r="J67" i="13"/>
  <c r="I67" i="13"/>
  <c r="D62" i="13"/>
  <c r="M41" i="13"/>
  <c r="L41" i="13"/>
  <c r="K41" i="13"/>
  <c r="J41" i="13"/>
  <c r="I41" i="13"/>
  <c r="M18" i="13"/>
  <c r="L18" i="13"/>
  <c r="K18" i="13"/>
  <c r="J18" i="13"/>
  <c r="I18" i="13"/>
  <c r="D20" i="13"/>
  <c r="E55" i="12"/>
  <c r="F55" i="12"/>
  <c r="J104" i="10"/>
  <c r="J11" i="10"/>
  <c r="L11" i="10"/>
  <c r="F251" i="8"/>
  <c r="L231" i="8"/>
  <c r="H213" i="8"/>
  <c r="O185" i="8"/>
  <c r="N185" i="8"/>
  <c r="J167" i="8"/>
  <c r="F149" i="8"/>
  <c r="L129" i="8"/>
  <c r="O53" i="10"/>
  <c r="N53" i="10"/>
  <c r="H16" i="10"/>
  <c r="H282" i="8"/>
  <c r="J282" i="8"/>
  <c r="N254" i="8"/>
  <c r="O254" i="8"/>
  <c r="J236" i="8"/>
  <c r="L236" i="8"/>
  <c r="F218" i="8"/>
  <c r="H218" i="8"/>
  <c r="H208" i="8"/>
  <c r="J208" i="8"/>
  <c r="O190" i="8"/>
  <c r="F190" i="8"/>
  <c r="F144" i="8"/>
  <c r="H144" i="8"/>
  <c r="L124" i="8"/>
  <c r="N124" i="8"/>
  <c r="L83" i="8"/>
  <c r="N54" i="8"/>
  <c r="O54" i="8"/>
  <c r="K32" i="6"/>
  <c r="I32" i="6"/>
  <c r="J14" i="10"/>
  <c r="L14" i="10"/>
  <c r="J283" i="8"/>
  <c r="L273" i="8"/>
  <c r="F257" i="8"/>
  <c r="J239" i="8"/>
  <c r="L229" i="8"/>
  <c r="F213" i="8"/>
  <c r="J195" i="8"/>
  <c r="L185" i="8"/>
  <c r="F169" i="8"/>
  <c r="J151" i="8"/>
  <c r="L141" i="8"/>
  <c r="F125" i="8"/>
  <c r="L78" i="8"/>
  <c r="N78" i="8"/>
  <c r="F11" i="8"/>
  <c r="H11" i="8"/>
  <c r="O58" i="10"/>
  <c r="N58" i="10"/>
  <c r="L32" i="10"/>
  <c r="F274" i="8"/>
  <c r="L254" i="8"/>
  <c r="H236" i="8"/>
  <c r="O208" i="8"/>
  <c r="N208" i="8"/>
  <c r="J190" i="8"/>
  <c r="F172" i="8"/>
  <c r="L152" i="8"/>
  <c r="J75" i="8"/>
  <c r="H58" i="8"/>
  <c r="F14" i="8"/>
  <c r="H14" i="8"/>
  <c r="V43" i="6"/>
  <c r="T43" i="6"/>
  <c r="J17" i="6"/>
  <c r="M17" i="6"/>
  <c r="I17" i="6"/>
  <c r="K17" i="6"/>
  <c r="L17" i="6"/>
  <c r="M21" i="6"/>
  <c r="M18" i="6"/>
  <c r="T8" i="6"/>
  <c r="V8" i="6"/>
  <c r="J34" i="10"/>
  <c r="L34" i="10"/>
  <c r="O102" i="10"/>
  <c r="N102" i="10"/>
  <c r="O33" i="10"/>
  <c r="N33" i="10"/>
  <c r="F15" i="10"/>
  <c r="F17" i="10"/>
  <c r="H17" i="10"/>
  <c r="F263" i="8"/>
  <c r="H253" i="8"/>
  <c r="J237" i="8"/>
  <c r="O211" i="8"/>
  <c r="N211" i="8"/>
  <c r="H195" i="8"/>
  <c r="L169" i="8"/>
  <c r="F145" i="8"/>
  <c r="J119" i="8"/>
  <c r="F84" i="8"/>
  <c r="L57" i="8"/>
  <c r="F9" i="8"/>
  <c r="H9" i="8"/>
  <c r="K28" i="6"/>
  <c r="I28" i="6"/>
  <c r="L28" i="6"/>
  <c r="J28" i="6"/>
  <c r="M28" i="6"/>
  <c r="U18" i="6"/>
  <c r="S18" i="6"/>
  <c r="W18" i="6"/>
  <c r="V18" i="6"/>
  <c r="T18" i="6"/>
  <c r="L55" i="10"/>
  <c r="J64" i="10"/>
  <c r="L58" i="10"/>
  <c r="L41" i="10"/>
  <c r="L65" i="10"/>
  <c r="L81" i="10"/>
  <c r="J10" i="10"/>
  <c r="L10" i="10"/>
  <c r="L282" i="8"/>
  <c r="J218" i="8"/>
  <c r="L208" i="8"/>
  <c r="H190" i="8"/>
  <c r="F85" i="8"/>
  <c r="H85" i="8"/>
  <c r="F58" i="8"/>
  <c r="J279" i="8"/>
  <c r="F107" i="8"/>
  <c r="H107" i="8"/>
  <c r="J32" i="12"/>
  <c r="I32" i="12"/>
  <c r="L9" i="40"/>
  <c r="N9" i="40"/>
  <c r="G134" i="39"/>
  <c r="I134" i="39"/>
  <c r="H134" i="39"/>
  <c r="M134" i="39"/>
  <c r="I138" i="39"/>
  <c r="I137" i="39"/>
  <c r="L134" i="39"/>
  <c r="I136" i="39"/>
  <c r="I135" i="39"/>
  <c r="S7" i="38"/>
  <c r="R7" i="38"/>
  <c r="Y31" i="35"/>
  <c r="X31" i="35"/>
  <c r="Y9" i="35"/>
  <c r="X9" i="35"/>
  <c r="F38" i="31"/>
  <c r="H141" i="41"/>
  <c r="G141" i="41"/>
  <c r="H138" i="41"/>
  <c r="G138" i="41"/>
  <c r="Y40" i="35"/>
  <c r="X40" i="35"/>
  <c r="N8" i="38"/>
  <c r="L8" i="38"/>
  <c r="Y37" i="35"/>
  <c r="X37" i="35"/>
  <c r="J6" i="38"/>
  <c r="H6" i="38"/>
  <c r="I6" i="38"/>
  <c r="J11" i="38"/>
  <c r="J12" i="38"/>
  <c r="J7" i="38"/>
  <c r="I32" i="35"/>
  <c r="H32" i="35"/>
  <c r="O15" i="35"/>
  <c r="BB9" i="35"/>
  <c r="BA9" i="35"/>
  <c r="AZ9" i="35"/>
  <c r="AY9" i="35"/>
  <c r="AX9" i="35"/>
  <c r="X30" i="35"/>
  <c r="I9" i="35"/>
  <c r="H9" i="35"/>
  <c r="I17" i="35"/>
  <c r="H17" i="35"/>
  <c r="AO37" i="35"/>
  <c r="AN37" i="35"/>
  <c r="Y16" i="35"/>
  <c r="X16" i="35"/>
  <c r="E129" i="37"/>
  <c r="H129" i="37" s="1"/>
  <c r="H127" i="37"/>
  <c r="G127" i="37"/>
  <c r="AN38" i="35"/>
  <c r="H12" i="35"/>
  <c r="AE16" i="35"/>
  <c r="AF16" i="35"/>
  <c r="O59" i="33"/>
  <c r="N59" i="33"/>
  <c r="AE9" i="35"/>
  <c r="AQ16" i="35"/>
  <c r="AN16" i="35"/>
  <c r="AR16" i="35"/>
  <c r="AP16" i="35"/>
  <c r="AO16" i="35"/>
  <c r="L13" i="33"/>
  <c r="N13" i="33"/>
  <c r="L99" i="31"/>
  <c r="L61" i="31"/>
  <c r="F32" i="31"/>
  <c r="H32" i="31"/>
  <c r="H76" i="33"/>
  <c r="J20" i="33"/>
  <c r="F103" i="31"/>
  <c r="H103" i="31"/>
  <c r="F65" i="31"/>
  <c r="J101" i="33"/>
  <c r="N76" i="33"/>
  <c r="O76" i="33"/>
  <c r="O100" i="33"/>
  <c r="N100" i="33"/>
  <c r="F98" i="31"/>
  <c r="H98" i="31"/>
  <c r="H58" i="31"/>
  <c r="L33" i="33"/>
  <c r="N33" i="33"/>
  <c r="L80" i="33"/>
  <c r="L38" i="33"/>
  <c r="L105" i="33"/>
  <c r="F109" i="31"/>
  <c r="L59" i="33"/>
  <c r="J103" i="33"/>
  <c r="J75" i="33"/>
  <c r="L75" i="33"/>
  <c r="J54" i="33"/>
  <c r="J105" i="33"/>
  <c r="F104" i="31"/>
  <c r="H42" i="33"/>
  <c r="H31" i="33"/>
  <c r="J31" i="33"/>
  <c r="H102" i="33"/>
  <c r="J102" i="33"/>
  <c r="H105" i="33"/>
  <c r="J32" i="31"/>
  <c r="L32" i="31"/>
  <c r="F277" i="30"/>
  <c r="F282" i="30"/>
  <c r="O101" i="31"/>
  <c r="N101" i="31"/>
  <c r="F15" i="33"/>
  <c r="F16" i="33"/>
  <c r="F40" i="33"/>
  <c r="F12" i="33"/>
  <c r="H12" i="33"/>
  <c r="F56" i="33"/>
  <c r="F78" i="33"/>
  <c r="F53" i="33"/>
  <c r="F106" i="33"/>
  <c r="J41" i="31"/>
  <c r="L41" i="31"/>
  <c r="J59" i="31"/>
  <c r="J64" i="31"/>
  <c r="L64" i="31"/>
  <c r="J61" i="31"/>
  <c r="J82" i="31"/>
  <c r="L82" i="31"/>
  <c r="J282" i="30"/>
  <c r="O36" i="31"/>
  <c r="N36" i="31"/>
  <c r="O276" i="30"/>
  <c r="N276" i="30"/>
  <c r="J65" i="31"/>
  <c r="L65" i="31"/>
  <c r="J275" i="30"/>
  <c r="L64" i="30"/>
  <c r="J253" i="30"/>
  <c r="L256" i="30"/>
  <c r="L261" i="30"/>
  <c r="L258" i="30"/>
  <c r="L255" i="30"/>
  <c r="F252" i="30"/>
  <c r="O252" i="30"/>
  <c r="L260" i="30"/>
  <c r="J80" i="30"/>
  <c r="L80" i="30"/>
  <c r="J53" i="30"/>
  <c r="L53" i="30"/>
  <c r="H189" i="30"/>
  <c r="O190" i="30"/>
  <c r="N190" i="30"/>
  <c r="O187" i="30"/>
  <c r="N187" i="30"/>
  <c r="F189" i="30"/>
  <c r="F39" i="31"/>
  <c r="F35" i="31"/>
  <c r="F42" i="31"/>
  <c r="L76" i="30"/>
  <c r="H219" i="30"/>
  <c r="J214" i="30"/>
  <c r="F212" i="30"/>
  <c r="F209" i="30"/>
  <c r="F214" i="30"/>
  <c r="H209" i="30"/>
  <c r="F219" i="30"/>
  <c r="F80" i="30"/>
  <c r="J145" i="30"/>
  <c r="L148" i="30"/>
  <c r="L145" i="30"/>
  <c r="J141" i="30"/>
  <c r="J146" i="30"/>
  <c r="F141" i="30"/>
  <c r="O141" i="30"/>
  <c r="L149" i="30"/>
  <c r="O144" i="30"/>
  <c r="N144" i="30"/>
  <c r="J122" i="30"/>
  <c r="H63" i="30"/>
  <c r="J63" i="30"/>
  <c r="F59" i="30"/>
  <c r="O75" i="30"/>
  <c r="F75" i="30"/>
  <c r="H166" i="30"/>
  <c r="J166" i="30"/>
  <c r="L167" i="30"/>
  <c r="L173" i="30"/>
  <c r="O163" i="30"/>
  <c r="F163" i="30"/>
  <c r="H164" i="30"/>
  <c r="L171" i="30"/>
  <c r="F174" i="30"/>
  <c r="H174" i="30"/>
  <c r="H168" i="30"/>
  <c r="J168" i="30"/>
  <c r="J131" i="30"/>
  <c r="H236" i="30"/>
  <c r="F230" i="30"/>
  <c r="J231" i="30"/>
  <c r="L231" i="30"/>
  <c r="L234" i="30"/>
  <c r="H232" i="30"/>
  <c r="H229" i="30"/>
  <c r="F239" i="30"/>
  <c r="H234" i="30"/>
  <c r="H239" i="30"/>
  <c r="J128" i="30"/>
  <c r="L128" i="30"/>
  <c r="J125" i="30"/>
  <c r="H129" i="30"/>
  <c r="L119" i="30"/>
  <c r="N119" i="30"/>
  <c r="J129" i="30"/>
  <c r="L129" i="30"/>
  <c r="H84" i="30"/>
  <c r="N76" i="30"/>
  <c r="O76" i="30"/>
  <c r="G76" i="28"/>
  <c r="K68" i="28"/>
  <c r="I68" i="28"/>
  <c r="K51" i="28"/>
  <c r="I51" i="28"/>
  <c r="I99" i="28"/>
  <c r="L99" i="28"/>
  <c r="J99" i="28"/>
  <c r="M99" i="28"/>
  <c r="K99" i="28"/>
  <c r="I79" i="28"/>
  <c r="M79" i="28"/>
  <c r="L79" i="28"/>
  <c r="K79" i="28"/>
  <c r="J79" i="28"/>
  <c r="I61" i="28"/>
  <c r="M61" i="28"/>
  <c r="L61" i="28"/>
  <c r="K61" i="28"/>
  <c r="J61" i="28"/>
  <c r="L33" i="28"/>
  <c r="J33" i="28"/>
  <c r="M86" i="28"/>
  <c r="K86" i="28"/>
  <c r="J86" i="28"/>
  <c r="L86" i="28"/>
  <c r="I86" i="28"/>
  <c r="K93" i="28"/>
  <c r="I93" i="28"/>
  <c r="L93" i="28"/>
  <c r="J93" i="28"/>
  <c r="M93" i="28"/>
  <c r="J96" i="28"/>
  <c r="H104" i="28"/>
  <c r="M96" i="28"/>
  <c r="K96" i="28"/>
  <c r="I96" i="28"/>
  <c r="L96" i="28"/>
  <c r="I142" i="28"/>
  <c r="L142" i="28"/>
  <c r="M142" i="28"/>
  <c r="K142" i="28"/>
  <c r="J142" i="28"/>
  <c r="M128" i="28"/>
  <c r="K128" i="28"/>
  <c r="I128" i="28"/>
  <c r="L128" i="28"/>
  <c r="J128" i="28"/>
  <c r="L100" i="28"/>
  <c r="K100" i="28"/>
  <c r="I100" i="28"/>
  <c r="M100" i="28"/>
  <c r="J100" i="28"/>
  <c r="K81" i="28"/>
  <c r="J81" i="28"/>
  <c r="I81" i="28"/>
  <c r="M81" i="28"/>
  <c r="L81" i="28"/>
  <c r="J38" i="28"/>
  <c r="I38" i="28"/>
  <c r="M38" i="28"/>
  <c r="L38" i="28"/>
  <c r="K38" i="28"/>
  <c r="K140" i="28"/>
  <c r="I140" i="28"/>
  <c r="M131" i="28"/>
  <c r="L131" i="28"/>
  <c r="J131" i="28"/>
  <c r="K131" i="28"/>
  <c r="I131" i="28"/>
  <c r="J9" i="28"/>
  <c r="I9" i="28"/>
  <c r="M9" i="28"/>
  <c r="L9" i="28"/>
  <c r="K9" i="28"/>
  <c r="M66" i="28"/>
  <c r="L66" i="28"/>
  <c r="K66" i="28"/>
  <c r="J66" i="28"/>
  <c r="I66" i="28"/>
  <c r="E104" i="28"/>
  <c r="M37" i="28"/>
  <c r="L37" i="28"/>
  <c r="K37" i="28"/>
  <c r="J37" i="28"/>
  <c r="I37" i="28"/>
  <c r="L19" i="28"/>
  <c r="K19" i="28"/>
  <c r="J19" i="28"/>
  <c r="I19" i="28"/>
  <c r="M19" i="28"/>
  <c r="D160" i="28"/>
  <c r="D132" i="28"/>
  <c r="C34" i="28"/>
  <c r="C104" i="28"/>
  <c r="F230" i="24"/>
  <c r="H230" i="24"/>
  <c r="F39" i="25"/>
  <c r="N98" i="25"/>
  <c r="O98" i="25"/>
  <c r="J263" i="24"/>
  <c r="L263" i="24"/>
  <c r="F241" i="24"/>
  <c r="H241" i="24"/>
  <c r="H231" i="24"/>
  <c r="J231" i="24"/>
  <c r="N211" i="24"/>
  <c r="O211" i="24"/>
  <c r="O191" i="24"/>
  <c r="F191" i="24"/>
  <c r="L169" i="24"/>
  <c r="N169" i="24"/>
  <c r="J149" i="24"/>
  <c r="L149" i="24"/>
  <c r="O55" i="24"/>
  <c r="N55" i="24"/>
  <c r="O59" i="25"/>
  <c r="N59" i="25"/>
  <c r="L107" i="25"/>
  <c r="L76" i="25"/>
  <c r="L97" i="25"/>
  <c r="L56" i="25"/>
  <c r="L59" i="25"/>
  <c r="H258" i="24"/>
  <c r="J258" i="24"/>
  <c r="O234" i="24"/>
  <c r="N234" i="24"/>
  <c r="L214" i="24"/>
  <c r="J194" i="24"/>
  <c r="L194" i="24"/>
  <c r="H152" i="24"/>
  <c r="J152" i="24"/>
  <c r="J142" i="24"/>
  <c r="L142" i="24"/>
  <c r="F75" i="25"/>
  <c r="F263" i="24"/>
  <c r="H263" i="24"/>
  <c r="J233" i="24"/>
  <c r="L233" i="24"/>
  <c r="J197" i="24"/>
  <c r="L197" i="24"/>
  <c r="O187" i="24"/>
  <c r="J167" i="24"/>
  <c r="L167" i="24"/>
  <c r="H147" i="24"/>
  <c r="J147" i="24"/>
  <c r="F129" i="24"/>
  <c r="H84" i="24"/>
  <c r="J84" i="24"/>
  <c r="L79" i="25"/>
  <c r="F99" i="25"/>
  <c r="F65" i="25"/>
  <c r="F86" i="25"/>
  <c r="L260" i="24"/>
  <c r="F108" i="24"/>
  <c r="H108" i="24"/>
  <c r="F13" i="24"/>
  <c r="H13" i="24"/>
  <c r="L57" i="24"/>
  <c r="N57" i="24"/>
  <c r="J55" i="24"/>
  <c r="L55" i="24"/>
  <c r="F36" i="24"/>
  <c r="H36" i="24"/>
  <c r="H65" i="24"/>
  <c r="J65" i="24"/>
  <c r="J82" i="24"/>
  <c r="L82" i="24"/>
  <c r="F107" i="24"/>
  <c r="H107" i="24"/>
  <c r="J58" i="24"/>
  <c r="F39" i="24"/>
  <c r="H39" i="24"/>
  <c r="F215" i="24"/>
  <c r="H215" i="24"/>
  <c r="F188" i="24"/>
  <c r="F197" i="24"/>
  <c r="H197" i="24"/>
  <c r="F168" i="24"/>
  <c r="H168" i="24"/>
  <c r="F150" i="24"/>
  <c r="H150" i="24"/>
  <c r="F123" i="24"/>
  <c r="H123" i="24"/>
  <c r="N77" i="24"/>
  <c r="O77" i="24"/>
  <c r="H63" i="24"/>
  <c r="F33" i="24"/>
  <c r="H33" i="24"/>
  <c r="V21" i="22"/>
  <c r="Z16" i="22"/>
  <c r="Y16" i="22"/>
  <c r="X16" i="22"/>
  <c r="AB16" i="22"/>
  <c r="AA16" i="22"/>
  <c r="P127" i="19"/>
  <c r="P111" i="19"/>
  <c r="O119" i="19"/>
  <c r="X90" i="19"/>
  <c r="J88" i="19"/>
  <c r="H88" i="19"/>
  <c r="P85" i="19"/>
  <c r="X82" i="19"/>
  <c r="J80" i="19"/>
  <c r="H80" i="19"/>
  <c r="G79" i="19"/>
  <c r="P74" i="19"/>
  <c r="X71" i="19"/>
  <c r="J69" i="19"/>
  <c r="H69" i="19"/>
  <c r="G77" i="19"/>
  <c r="P66" i="19"/>
  <c r="O65" i="19"/>
  <c r="X60" i="19"/>
  <c r="J58" i="19"/>
  <c r="H58" i="19"/>
  <c r="R55" i="19"/>
  <c r="P55" i="19"/>
  <c r="O63" i="19"/>
  <c r="X52" i="19"/>
  <c r="W51" i="19"/>
  <c r="J47" i="19"/>
  <c r="H47" i="19"/>
  <c r="P44" i="19"/>
  <c r="X41" i="19"/>
  <c r="W49" i="19"/>
  <c r="J39" i="19"/>
  <c r="H39" i="19"/>
  <c r="P33" i="19"/>
  <c r="X30" i="19"/>
  <c r="J28" i="19"/>
  <c r="H28" i="19"/>
  <c r="P25" i="19"/>
  <c r="X19" i="19"/>
  <c r="J17" i="19"/>
  <c r="H17" i="19"/>
  <c r="P14" i="19"/>
  <c r="X11" i="19"/>
  <c r="X127" i="19"/>
  <c r="X99" i="19"/>
  <c r="X117" i="19"/>
  <c r="X140" i="19"/>
  <c r="X129" i="19"/>
  <c r="X154" i="19"/>
  <c r="P98" i="19"/>
  <c r="P109" i="19"/>
  <c r="P143" i="19"/>
  <c r="P115" i="19"/>
  <c r="P131" i="19"/>
  <c r="J96" i="19"/>
  <c r="H96" i="19"/>
  <c r="J104" i="19"/>
  <c r="H104" i="19"/>
  <c r="J158" i="19"/>
  <c r="H158" i="19"/>
  <c r="H137" i="19"/>
  <c r="J137" i="19"/>
  <c r="H153" i="19"/>
  <c r="G161" i="19"/>
  <c r="J153" i="19"/>
  <c r="P94" i="19"/>
  <c r="O93" i="19"/>
  <c r="M51" i="19"/>
  <c r="N77" i="19"/>
  <c r="N79" i="19"/>
  <c r="M65" i="19"/>
  <c r="M161" i="19"/>
  <c r="H156" i="19"/>
  <c r="N93" i="19"/>
  <c r="M35" i="19"/>
  <c r="X151" i="19"/>
  <c r="H140" i="19"/>
  <c r="H147" i="17"/>
  <c r="M139" i="17"/>
  <c r="L139" i="17"/>
  <c r="K139" i="17"/>
  <c r="J139" i="17"/>
  <c r="I139" i="17"/>
  <c r="G133" i="17"/>
  <c r="K125" i="17"/>
  <c r="I125" i="17"/>
  <c r="F119" i="17"/>
  <c r="E105" i="17"/>
  <c r="M70" i="17"/>
  <c r="L70" i="17"/>
  <c r="K70" i="17"/>
  <c r="J70" i="17"/>
  <c r="I70" i="17"/>
  <c r="J89" i="17"/>
  <c r="I89" i="17"/>
  <c r="M89" i="17"/>
  <c r="L89" i="17"/>
  <c r="K89" i="17"/>
  <c r="L151" i="17"/>
  <c r="J151" i="17"/>
  <c r="K138" i="17"/>
  <c r="J138" i="17"/>
  <c r="I138" i="17"/>
  <c r="M138" i="17"/>
  <c r="L138" i="17"/>
  <c r="D133" i="17"/>
  <c r="L125" i="17"/>
  <c r="J125" i="17"/>
  <c r="C119" i="17"/>
  <c r="L56" i="17"/>
  <c r="J56" i="17"/>
  <c r="L156" i="17"/>
  <c r="J156" i="17"/>
  <c r="L143" i="17"/>
  <c r="K143" i="17"/>
  <c r="J143" i="17"/>
  <c r="I143" i="17"/>
  <c r="M143" i="17"/>
  <c r="L74" i="17"/>
  <c r="K74" i="17"/>
  <c r="J74" i="17"/>
  <c r="I74" i="17"/>
  <c r="M74" i="17"/>
  <c r="E149" i="17"/>
  <c r="D135" i="17"/>
  <c r="M123" i="17"/>
  <c r="L123" i="17"/>
  <c r="K123" i="17"/>
  <c r="J123" i="17"/>
  <c r="I123" i="17"/>
  <c r="M54" i="17"/>
  <c r="L54" i="17"/>
  <c r="K54" i="17"/>
  <c r="J54" i="17"/>
  <c r="I54" i="17"/>
  <c r="M102" i="17"/>
  <c r="L102" i="17"/>
  <c r="K102" i="17"/>
  <c r="J102" i="17"/>
  <c r="I102" i="17"/>
  <c r="Q9" i="17"/>
  <c r="Z14" i="16"/>
  <c r="Y14" i="16"/>
  <c r="X14" i="16"/>
  <c r="W14" i="16"/>
  <c r="V21" i="16"/>
  <c r="Z17" i="15"/>
  <c r="Y17" i="15"/>
  <c r="X17" i="15"/>
  <c r="AA17" i="15"/>
  <c r="W17" i="15"/>
  <c r="Y19" i="15"/>
  <c r="X19" i="15"/>
  <c r="AA19" i="15"/>
  <c r="Z19" i="15"/>
  <c r="W19" i="15"/>
  <c r="H146" i="13"/>
  <c r="M138" i="13"/>
  <c r="L138" i="13"/>
  <c r="K138" i="13"/>
  <c r="J138" i="13"/>
  <c r="I138" i="13"/>
  <c r="M112" i="13"/>
  <c r="L112" i="13"/>
  <c r="K112" i="13"/>
  <c r="J112" i="13"/>
  <c r="I112" i="13"/>
  <c r="M86" i="13"/>
  <c r="L86" i="13"/>
  <c r="K86" i="13"/>
  <c r="J86" i="13"/>
  <c r="I86" i="13"/>
  <c r="H34" i="13"/>
  <c r="M26" i="13"/>
  <c r="L26" i="13"/>
  <c r="K26" i="13"/>
  <c r="J26" i="13"/>
  <c r="I26" i="13"/>
  <c r="M15" i="13"/>
  <c r="L15" i="13"/>
  <c r="K15" i="13"/>
  <c r="J15" i="13"/>
  <c r="I15" i="13"/>
  <c r="X8" i="12"/>
  <c r="V8" i="12"/>
  <c r="U8" i="12"/>
  <c r="J75" i="10"/>
  <c r="F35" i="10"/>
  <c r="I152" i="13"/>
  <c r="H160" i="13"/>
  <c r="M152" i="13"/>
  <c r="L152" i="13"/>
  <c r="K152" i="13"/>
  <c r="J152" i="13"/>
  <c r="I126" i="13"/>
  <c r="M126" i="13"/>
  <c r="L126" i="13"/>
  <c r="K126" i="13"/>
  <c r="J126" i="13"/>
  <c r="I100" i="13"/>
  <c r="M100" i="13"/>
  <c r="L100" i="13"/>
  <c r="K100" i="13"/>
  <c r="J100" i="13"/>
  <c r="I40" i="13"/>
  <c r="H48" i="13"/>
  <c r="M40" i="13"/>
  <c r="L40" i="13"/>
  <c r="K40" i="13"/>
  <c r="J40" i="13"/>
  <c r="U47" i="12"/>
  <c r="X47" i="12"/>
  <c r="V47" i="12"/>
  <c r="W42" i="12"/>
  <c r="I37" i="12"/>
  <c r="N37" i="12"/>
  <c r="M37" i="12"/>
  <c r="L37" i="12"/>
  <c r="K37" i="12"/>
  <c r="J37" i="12"/>
  <c r="U31" i="12"/>
  <c r="X31" i="12"/>
  <c r="V31" i="12"/>
  <c r="W26" i="12"/>
  <c r="I21" i="12"/>
  <c r="N21" i="12"/>
  <c r="M21" i="12"/>
  <c r="L21" i="12"/>
  <c r="K21" i="12"/>
  <c r="J21" i="12"/>
  <c r="N24" i="12"/>
  <c r="U15" i="12"/>
  <c r="X15" i="12"/>
  <c r="V15" i="12"/>
  <c r="E56" i="12"/>
  <c r="J86" i="10"/>
  <c r="F65" i="10"/>
  <c r="F38" i="10"/>
  <c r="G160" i="13"/>
  <c r="J88" i="13"/>
  <c r="I88" i="13"/>
  <c r="M88" i="13"/>
  <c r="L88" i="13"/>
  <c r="K88" i="13"/>
  <c r="G48" i="13"/>
  <c r="J16" i="13"/>
  <c r="I16" i="13"/>
  <c r="M16" i="13"/>
  <c r="L16" i="13"/>
  <c r="K16" i="13"/>
  <c r="J12" i="12"/>
  <c r="I12" i="12"/>
  <c r="N12" i="12"/>
  <c r="M12" i="12"/>
  <c r="L12" i="12"/>
  <c r="K12" i="12"/>
  <c r="O77" i="10"/>
  <c r="N77" i="10"/>
  <c r="H56" i="10"/>
  <c r="K145" i="13"/>
  <c r="J145" i="13"/>
  <c r="I145" i="13"/>
  <c r="M145" i="13"/>
  <c r="L145" i="13"/>
  <c r="K85" i="13"/>
  <c r="J85" i="13"/>
  <c r="I85" i="13"/>
  <c r="M85" i="13"/>
  <c r="L85" i="13"/>
  <c r="K59" i="13"/>
  <c r="J59" i="13"/>
  <c r="I59" i="13"/>
  <c r="M59" i="13"/>
  <c r="L59" i="13"/>
  <c r="K33" i="13"/>
  <c r="J33" i="13"/>
  <c r="I33" i="13"/>
  <c r="M33" i="13"/>
  <c r="L33" i="13"/>
  <c r="Y14" i="13"/>
  <c r="X14" i="13"/>
  <c r="W14" i="13"/>
  <c r="AA14" i="13"/>
  <c r="Z14" i="13"/>
  <c r="E53" i="12"/>
  <c r="C132" i="13"/>
  <c r="D53" i="12"/>
  <c r="M156" i="13"/>
  <c r="L156" i="13"/>
  <c r="K156" i="13"/>
  <c r="J156" i="13"/>
  <c r="I156" i="13"/>
  <c r="M96" i="13"/>
  <c r="L96" i="13"/>
  <c r="K96" i="13"/>
  <c r="J96" i="13"/>
  <c r="I96" i="13"/>
  <c r="H104" i="13"/>
  <c r="M70" i="13"/>
  <c r="L70" i="13"/>
  <c r="K70" i="13"/>
  <c r="J70" i="13"/>
  <c r="I70" i="13"/>
  <c r="M44" i="13"/>
  <c r="L44" i="13"/>
  <c r="K44" i="13"/>
  <c r="J44" i="13"/>
  <c r="I44" i="13"/>
  <c r="AA19" i="13"/>
  <c r="Z19" i="13"/>
  <c r="Y19" i="13"/>
  <c r="X19" i="13"/>
  <c r="W19" i="13"/>
  <c r="W52" i="12"/>
  <c r="M47" i="12"/>
  <c r="L47" i="12"/>
  <c r="K47" i="12"/>
  <c r="J47" i="12"/>
  <c r="I47" i="12"/>
  <c r="N47" i="12"/>
  <c r="X41" i="12"/>
  <c r="V41" i="12"/>
  <c r="U41" i="12"/>
  <c r="W36" i="12"/>
  <c r="M31" i="12"/>
  <c r="L31" i="12"/>
  <c r="K31" i="12"/>
  <c r="J31" i="12"/>
  <c r="I31" i="12"/>
  <c r="N31" i="12"/>
  <c r="X25" i="12"/>
  <c r="V25" i="12"/>
  <c r="U25" i="12"/>
  <c r="W20" i="12"/>
  <c r="M15" i="12"/>
  <c r="L15" i="12"/>
  <c r="K15" i="12"/>
  <c r="J15" i="12"/>
  <c r="I15" i="12"/>
  <c r="N15" i="12"/>
  <c r="E54" i="12"/>
  <c r="R23" i="14"/>
  <c r="C160" i="13"/>
  <c r="C48" i="13"/>
  <c r="X12" i="12"/>
  <c r="V12" i="12"/>
  <c r="U12" i="12"/>
  <c r="X7" i="12"/>
  <c r="V7" i="12"/>
  <c r="U7" i="12"/>
  <c r="J277" i="8"/>
  <c r="F259" i="8"/>
  <c r="L239" i="8"/>
  <c r="F185" i="8"/>
  <c r="L165" i="8"/>
  <c r="H147" i="8"/>
  <c r="O119" i="8"/>
  <c r="N119" i="8"/>
  <c r="Y17" i="13"/>
  <c r="W17" i="13"/>
  <c r="J15" i="10"/>
  <c r="L15" i="10"/>
  <c r="F254" i="8"/>
  <c r="H254" i="8"/>
  <c r="L234" i="8"/>
  <c r="N234" i="8"/>
  <c r="H216" i="8"/>
  <c r="J216" i="8"/>
  <c r="N188" i="8"/>
  <c r="O188" i="8"/>
  <c r="J170" i="8"/>
  <c r="L170" i="8"/>
  <c r="F152" i="8"/>
  <c r="H152" i="8"/>
  <c r="H142" i="8"/>
  <c r="J142" i="8"/>
  <c r="O124" i="8"/>
  <c r="F124" i="8"/>
  <c r="F83" i="8"/>
  <c r="K40" i="6"/>
  <c r="I40" i="6"/>
  <c r="I13" i="6"/>
  <c r="K13" i="6"/>
  <c r="O13" i="10"/>
  <c r="N13" i="10"/>
  <c r="L281" i="8"/>
  <c r="H255" i="8"/>
  <c r="L237" i="8"/>
  <c r="H211" i="8"/>
  <c r="L193" i="8"/>
  <c r="H167" i="8"/>
  <c r="L149" i="8"/>
  <c r="H123" i="8"/>
  <c r="O57" i="10"/>
  <c r="N57" i="10"/>
  <c r="N55" i="10"/>
  <c r="O55" i="10"/>
  <c r="F282" i="8"/>
  <c r="L262" i="8"/>
  <c r="F208" i="8"/>
  <c r="L188" i="8"/>
  <c r="H170" i="8"/>
  <c r="O142" i="8"/>
  <c r="N142" i="8"/>
  <c r="J124" i="8"/>
  <c r="V51" i="6"/>
  <c r="T51" i="6"/>
  <c r="J25" i="6"/>
  <c r="M25" i="6"/>
  <c r="K25" i="6"/>
  <c r="I25" i="6"/>
  <c r="L25" i="6"/>
  <c r="M26" i="6"/>
  <c r="V16" i="6"/>
  <c r="T16" i="6"/>
  <c r="J31" i="10"/>
  <c r="L31" i="10"/>
  <c r="O99" i="10"/>
  <c r="N99" i="10"/>
  <c r="L13" i="10"/>
  <c r="F14" i="10"/>
  <c r="H14" i="10"/>
  <c r="O277" i="8"/>
  <c r="N277" i="8"/>
  <c r="H261" i="8"/>
  <c r="L235" i="8"/>
  <c r="F211" i="8"/>
  <c r="J185" i="8"/>
  <c r="F153" i="8"/>
  <c r="H143" i="8"/>
  <c r="J127" i="8"/>
  <c r="L65" i="8"/>
  <c r="F57" i="8"/>
  <c r="K36" i="6"/>
  <c r="J36" i="6"/>
  <c r="I36" i="6"/>
  <c r="M36" i="6"/>
  <c r="L36" i="6"/>
  <c r="M38" i="6"/>
  <c r="M37" i="6"/>
  <c r="U26" i="6"/>
  <c r="S26" i="6"/>
  <c r="W26" i="6"/>
  <c r="V26" i="6"/>
  <c r="T26" i="6"/>
  <c r="K9" i="6"/>
  <c r="I9" i="6"/>
  <c r="J9" i="6"/>
  <c r="L9" i="6"/>
  <c r="M9" i="6"/>
  <c r="J63" i="10"/>
  <c r="L75" i="10"/>
  <c r="L77" i="10"/>
  <c r="L60" i="10"/>
  <c r="L76" i="10"/>
  <c r="N76" i="10"/>
  <c r="L100" i="10"/>
  <c r="J254" i="8"/>
  <c r="F236" i="8"/>
  <c r="L216" i="8"/>
  <c r="F170" i="8"/>
  <c r="H146" i="8"/>
  <c r="F126" i="8"/>
  <c r="H83" i="8"/>
  <c r="H56" i="8"/>
  <c r="W37" i="6"/>
  <c r="V37" i="6"/>
  <c r="U37" i="6"/>
  <c r="T37" i="6"/>
  <c r="S37" i="6"/>
  <c r="H215" i="8"/>
  <c r="F34" i="8"/>
  <c r="H34" i="8"/>
  <c r="U52" i="5"/>
  <c r="S52" i="5"/>
  <c r="O11" i="35"/>
  <c r="AO35" i="35"/>
  <c r="AN35" i="35"/>
  <c r="AQ14" i="35"/>
  <c r="AN14" i="35"/>
  <c r="AR14" i="35"/>
  <c r="AP14" i="35"/>
  <c r="AO14" i="35"/>
  <c r="L78" i="31"/>
  <c r="I138" i="43"/>
  <c r="H138" i="43"/>
  <c r="K138" i="43" s="1"/>
  <c r="G138" i="43"/>
  <c r="F146" i="43"/>
  <c r="O144" i="41"/>
  <c r="M144" i="41"/>
  <c r="L144" i="41"/>
  <c r="N144" i="41"/>
  <c r="O137" i="43"/>
  <c r="N137" i="43"/>
  <c r="M137" i="43"/>
  <c r="L137" i="43"/>
  <c r="M137" i="41"/>
  <c r="L137" i="41"/>
  <c r="O137" i="41"/>
  <c r="N137" i="41"/>
  <c r="J146" i="41"/>
  <c r="O140" i="43"/>
  <c r="N140" i="43"/>
  <c r="M140" i="43"/>
  <c r="L140" i="43"/>
  <c r="L143" i="41"/>
  <c r="O143" i="41"/>
  <c r="N143" i="41"/>
  <c r="M143" i="41"/>
  <c r="L144" i="43"/>
  <c r="O144" i="43"/>
  <c r="N144" i="43"/>
  <c r="M144" i="43"/>
  <c r="H11" i="41"/>
  <c r="J11" i="41"/>
  <c r="I11" i="41"/>
  <c r="M11" i="41"/>
  <c r="L11" i="41"/>
  <c r="F13" i="41"/>
  <c r="N8" i="41"/>
  <c r="M8" i="41"/>
  <c r="L8" i="41"/>
  <c r="K16" i="41"/>
  <c r="N8" i="40"/>
  <c r="L8" i="40"/>
  <c r="H137" i="42"/>
  <c r="K137" i="42" s="1"/>
  <c r="G137" i="42"/>
  <c r="I137" i="42"/>
  <c r="L137" i="42"/>
  <c r="M137" i="42"/>
  <c r="H139" i="41"/>
  <c r="G139" i="41"/>
  <c r="C129" i="37"/>
  <c r="Y34" i="35"/>
  <c r="X34" i="35"/>
  <c r="J6" i="40"/>
  <c r="I6" i="40"/>
  <c r="H6" i="40"/>
  <c r="J12" i="40"/>
  <c r="J11" i="40"/>
  <c r="X33" i="35"/>
  <c r="Y33" i="35"/>
  <c r="J10" i="38"/>
  <c r="H10" i="38"/>
  <c r="I10" i="38"/>
  <c r="I35" i="35"/>
  <c r="H35" i="35"/>
  <c r="AY14" i="35"/>
  <c r="BA14" i="35"/>
  <c r="BB14" i="35"/>
  <c r="AZ14" i="35"/>
  <c r="AX14" i="35"/>
  <c r="X36" i="35"/>
  <c r="I18" i="35"/>
  <c r="H18" i="35"/>
  <c r="AN39" i="35"/>
  <c r="AO39" i="35"/>
  <c r="AN40" i="35"/>
  <c r="BB8" i="35"/>
  <c r="AY8" i="35"/>
  <c r="AX8" i="35"/>
  <c r="BA8" i="35"/>
  <c r="AZ8" i="35"/>
  <c r="BB13" i="35"/>
  <c r="BB18" i="35"/>
  <c r="J6" i="39"/>
  <c r="H6" i="39"/>
  <c r="I6" i="39"/>
  <c r="J12" i="39"/>
  <c r="J11" i="39"/>
  <c r="AF8" i="35"/>
  <c r="AE8" i="35"/>
  <c r="AE17" i="35"/>
  <c r="AF17" i="35"/>
  <c r="N57" i="33"/>
  <c r="O57" i="33"/>
  <c r="BA13" i="35"/>
  <c r="AZ13" i="35"/>
  <c r="N58" i="33"/>
  <c r="O58" i="33"/>
  <c r="AN9" i="35"/>
  <c r="AR9" i="35"/>
  <c r="AQ9" i="35"/>
  <c r="AP9" i="35"/>
  <c r="AO9" i="35"/>
  <c r="AQ17" i="35"/>
  <c r="AN17" i="35"/>
  <c r="AR17" i="35"/>
  <c r="AP17" i="35"/>
  <c r="AO17" i="35"/>
  <c r="J42" i="33"/>
  <c r="J11" i="33"/>
  <c r="F97" i="31"/>
  <c r="H97" i="31"/>
  <c r="F59" i="31"/>
  <c r="H59" i="31"/>
  <c r="J104" i="33"/>
  <c r="H64" i="33"/>
  <c r="H101" i="31"/>
  <c r="H63" i="31"/>
  <c r="H83" i="33"/>
  <c r="N78" i="33"/>
  <c r="O78" i="33"/>
  <c r="L62" i="33"/>
  <c r="O37" i="33"/>
  <c r="N37" i="33"/>
  <c r="O97" i="33"/>
  <c r="N97" i="33"/>
  <c r="F87" i="31"/>
  <c r="H87" i="31"/>
  <c r="L54" i="31"/>
  <c r="N54" i="31"/>
  <c r="L77" i="33"/>
  <c r="L35" i="33"/>
  <c r="N35" i="33"/>
  <c r="L83" i="33"/>
  <c r="L40" i="33"/>
  <c r="L107" i="33"/>
  <c r="H107" i="31"/>
  <c r="H58" i="33"/>
  <c r="J19" i="33"/>
  <c r="J53" i="33"/>
  <c r="L53" i="33"/>
  <c r="J77" i="33"/>
  <c r="J56" i="33"/>
  <c r="L56" i="33"/>
  <c r="J107" i="33"/>
  <c r="H102" i="31"/>
  <c r="H32" i="33"/>
  <c r="H85" i="33"/>
  <c r="H33" i="33"/>
  <c r="H104" i="33"/>
  <c r="H107" i="33"/>
  <c r="H275" i="30"/>
  <c r="O58" i="31"/>
  <c r="N58" i="31"/>
  <c r="O275" i="30"/>
  <c r="N275" i="30"/>
  <c r="O278" i="30"/>
  <c r="N278" i="30"/>
  <c r="F13" i="33"/>
  <c r="F35" i="33"/>
  <c r="F41" i="33"/>
  <c r="F32" i="33"/>
  <c r="F58" i="33"/>
  <c r="F80" i="33"/>
  <c r="F55" i="33"/>
  <c r="H55" i="33"/>
  <c r="F108" i="33"/>
  <c r="J103" i="31"/>
  <c r="J78" i="31"/>
  <c r="J75" i="31"/>
  <c r="L75" i="31"/>
  <c r="J80" i="31"/>
  <c r="J101" i="31"/>
  <c r="L101" i="31"/>
  <c r="J277" i="30"/>
  <c r="F276" i="30"/>
  <c r="O37" i="31"/>
  <c r="N37" i="31"/>
  <c r="L273" i="30"/>
  <c r="J197" i="30"/>
  <c r="F62" i="30"/>
  <c r="H62" i="30"/>
  <c r="H263" i="30"/>
  <c r="J258" i="30"/>
  <c r="L253" i="30"/>
  <c r="J263" i="30"/>
  <c r="J260" i="30"/>
  <c r="J257" i="30"/>
  <c r="L252" i="30"/>
  <c r="N252" i="30"/>
  <c r="J262" i="30"/>
  <c r="L257" i="30"/>
  <c r="J212" i="30"/>
  <c r="L78" i="30"/>
  <c r="N78" i="30"/>
  <c r="J219" i="30"/>
  <c r="F191" i="30"/>
  <c r="H191" i="30"/>
  <c r="H194" i="30"/>
  <c r="L197" i="30"/>
  <c r="O189" i="30"/>
  <c r="N189" i="30"/>
  <c r="F64" i="31"/>
  <c r="F43" i="31"/>
  <c r="F53" i="31"/>
  <c r="O53" i="31"/>
  <c r="H214" i="30"/>
  <c r="L65" i="30"/>
  <c r="L262" i="30"/>
  <c r="H211" i="30"/>
  <c r="J211" i="30"/>
  <c r="O212" i="30"/>
  <c r="N212" i="30"/>
  <c r="O209" i="30"/>
  <c r="N209" i="30"/>
  <c r="F211" i="30"/>
  <c r="J76" i="30"/>
  <c r="J150" i="30"/>
  <c r="L150" i="30"/>
  <c r="J147" i="30"/>
  <c r="H151" i="30"/>
  <c r="L141" i="30"/>
  <c r="N141" i="30"/>
  <c r="J151" i="30"/>
  <c r="L151" i="30"/>
  <c r="H59" i="30"/>
  <c r="H82" i="30"/>
  <c r="J82" i="30"/>
  <c r="F238" i="30"/>
  <c r="L168" i="30"/>
  <c r="F164" i="30"/>
  <c r="L163" i="30"/>
  <c r="N163" i="30"/>
  <c r="F166" i="30"/>
  <c r="J173" i="30"/>
  <c r="J169" i="30"/>
  <c r="F170" i="30"/>
  <c r="L169" i="30"/>
  <c r="F60" i="30"/>
  <c r="L232" i="30"/>
  <c r="H241" i="30"/>
  <c r="J236" i="30"/>
  <c r="F234" i="30"/>
  <c r="F231" i="30"/>
  <c r="F236" i="30"/>
  <c r="H231" i="30"/>
  <c r="F241" i="30"/>
  <c r="J120" i="30"/>
  <c r="L120" i="30"/>
  <c r="H121" i="30"/>
  <c r="F131" i="30"/>
  <c r="H126" i="30"/>
  <c r="J121" i="30"/>
  <c r="L124" i="30"/>
  <c r="O80" i="30"/>
  <c r="N80" i="30"/>
  <c r="K109" i="28"/>
  <c r="I109" i="28"/>
  <c r="M82" i="28"/>
  <c r="L82" i="28"/>
  <c r="H90" i="28"/>
  <c r="K82" i="28"/>
  <c r="J82" i="28"/>
  <c r="I82" i="28"/>
  <c r="I42" i="28"/>
  <c r="K42" i="28"/>
  <c r="I39" i="28"/>
  <c r="K39" i="28"/>
  <c r="L124" i="28"/>
  <c r="J124" i="28"/>
  <c r="I124" i="28"/>
  <c r="M124" i="28"/>
  <c r="K124" i="28"/>
  <c r="H132" i="28"/>
  <c r="F104" i="28"/>
  <c r="J75" i="28"/>
  <c r="I75" i="28"/>
  <c r="M75" i="28"/>
  <c r="L75" i="28"/>
  <c r="K75" i="28"/>
  <c r="L59" i="28"/>
  <c r="J59" i="28"/>
  <c r="M32" i="28"/>
  <c r="L32" i="28"/>
  <c r="K32" i="28"/>
  <c r="J32" i="28"/>
  <c r="I32" i="28"/>
  <c r="K18" i="28"/>
  <c r="I18" i="28"/>
  <c r="M95" i="28"/>
  <c r="K95" i="28"/>
  <c r="J95" i="28"/>
  <c r="L95" i="28"/>
  <c r="I95" i="28"/>
  <c r="K101" i="28"/>
  <c r="I101" i="28"/>
  <c r="M101" i="28"/>
  <c r="L101" i="28"/>
  <c r="J101" i="28"/>
  <c r="J113" i="28"/>
  <c r="M113" i="28"/>
  <c r="K113" i="28"/>
  <c r="I113" i="28"/>
  <c r="L113" i="28"/>
  <c r="I151" i="28"/>
  <c r="L151" i="28"/>
  <c r="K151" i="28"/>
  <c r="J151" i="28"/>
  <c r="M151" i="28"/>
  <c r="M137" i="28"/>
  <c r="K137" i="28"/>
  <c r="L137" i="28"/>
  <c r="J137" i="28"/>
  <c r="I137" i="28"/>
  <c r="F132" i="28"/>
  <c r="D104" i="28"/>
  <c r="K64" i="28"/>
  <c r="J64" i="28"/>
  <c r="I64" i="28"/>
  <c r="M64" i="28"/>
  <c r="L64" i="28"/>
  <c r="L22" i="28"/>
  <c r="J22" i="28"/>
  <c r="L52" i="28"/>
  <c r="K52" i="28"/>
  <c r="J52" i="28"/>
  <c r="I52" i="28"/>
  <c r="M52" i="28"/>
  <c r="M80" i="28"/>
  <c r="L80" i="28"/>
  <c r="K80" i="28"/>
  <c r="J80" i="28"/>
  <c r="I80" i="28"/>
  <c r="C20" i="28"/>
  <c r="C90" i="28"/>
  <c r="C62" i="28"/>
  <c r="L63" i="25"/>
  <c r="L106" i="25"/>
  <c r="N37" i="25"/>
  <c r="O37" i="25"/>
  <c r="N102" i="25"/>
  <c r="O102" i="25"/>
  <c r="L261" i="24"/>
  <c r="N261" i="24"/>
  <c r="H239" i="24"/>
  <c r="J239" i="24"/>
  <c r="H209" i="24"/>
  <c r="J209" i="24"/>
  <c r="N189" i="24"/>
  <c r="O189" i="24"/>
  <c r="O169" i="24"/>
  <c r="F169" i="24"/>
  <c r="L147" i="24"/>
  <c r="N147" i="24"/>
  <c r="J127" i="24"/>
  <c r="L127" i="24"/>
  <c r="F55" i="24"/>
  <c r="H55" i="24"/>
  <c r="L53" i="25"/>
  <c r="N53" i="25"/>
  <c r="L77" i="25"/>
  <c r="N77" i="25"/>
  <c r="L84" i="25"/>
  <c r="L105" i="25"/>
  <c r="F265" i="24"/>
  <c r="F59" i="25"/>
  <c r="H266" i="24"/>
  <c r="J266" i="24"/>
  <c r="F234" i="24"/>
  <c r="H234" i="24"/>
  <c r="L192" i="24"/>
  <c r="J172" i="24"/>
  <c r="L172" i="24"/>
  <c r="H130" i="24"/>
  <c r="J130" i="24"/>
  <c r="J120" i="24"/>
  <c r="L120" i="24"/>
  <c r="L62" i="25"/>
  <c r="L35" i="25"/>
  <c r="N35" i="25"/>
  <c r="H261" i="24"/>
  <c r="J261" i="24"/>
  <c r="J241" i="24"/>
  <c r="L241" i="24"/>
  <c r="L231" i="24"/>
  <c r="N231" i="24"/>
  <c r="L195" i="24"/>
  <c r="N185" i="24"/>
  <c r="O185" i="24"/>
  <c r="L165" i="24"/>
  <c r="N165" i="24"/>
  <c r="H76" i="24"/>
  <c r="J76" i="24"/>
  <c r="F107" i="25"/>
  <c r="F76" i="25"/>
  <c r="F97" i="25"/>
  <c r="F258" i="24"/>
  <c r="L65" i="24"/>
  <c r="J63" i="24"/>
  <c r="L63" i="24"/>
  <c r="F11" i="24"/>
  <c r="H11" i="24"/>
  <c r="H54" i="24"/>
  <c r="J79" i="24"/>
  <c r="L79" i="24"/>
  <c r="F19" i="24"/>
  <c r="H19" i="24"/>
  <c r="O53" i="24"/>
  <c r="F53" i="24"/>
  <c r="F65" i="24"/>
  <c r="F38" i="24"/>
  <c r="H38" i="24"/>
  <c r="F212" i="24"/>
  <c r="H212" i="24"/>
  <c r="F196" i="24"/>
  <c r="F186" i="24"/>
  <c r="H186" i="24"/>
  <c r="F170" i="24"/>
  <c r="H170" i="24"/>
  <c r="F141" i="24"/>
  <c r="H141" i="24"/>
  <c r="F122" i="24"/>
  <c r="F131" i="24"/>
  <c r="H131" i="24"/>
  <c r="O76" i="24"/>
  <c r="N76" i="24"/>
  <c r="H60" i="24"/>
  <c r="F31" i="24"/>
  <c r="H31" i="24"/>
  <c r="Z11" i="22"/>
  <c r="Y11" i="22"/>
  <c r="X11" i="22"/>
  <c r="AB11" i="22"/>
  <c r="AA11" i="22"/>
  <c r="AA17" i="22"/>
  <c r="Z17" i="22"/>
  <c r="Y17" i="22"/>
  <c r="X17" i="22"/>
  <c r="AB17" i="22"/>
  <c r="X115" i="19"/>
  <c r="R90" i="19"/>
  <c r="P90" i="19"/>
  <c r="X87" i="19"/>
  <c r="J85" i="19"/>
  <c r="H85" i="19"/>
  <c r="R82" i="19"/>
  <c r="P82" i="19"/>
  <c r="X76" i="19"/>
  <c r="J74" i="19"/>
  <c r="H74" i="19"/>
  <c r="R71" i="19"/>
  <c r="P71" i="19"/>
  <c r="X68" i="19"/>
  <c r="J66" i="19"/>
  <c r="H66" i="19"/>
  <c r="G65" i="19"/>
  <c r="P60" i="19"/>
  <c r="X57" i="19"/>
  <c r="J55" i="19"/>
  <c r="H55" i="19"/>
  <c r="G63" i="19"/>
  <c r="P52" i="19"/>
  <c r="O51" i="19"/>
  <c r="X46" i="19"/>
  <c r="J44" i="19"/>
  <c r="H44" i="19"/>
  <c r="P41" i="19"/>
  <c r="O49" i="19"/>
  <c r="X38" i="19"/>
  <c r="W37" i="19"/>
  <c r="J33" i="19"/>
  <c r="H33" i="19"/>
  <c r="P30" i="19"/>
  <c r="X27" i="19"/>
  <c r="W35" i="19"/>
  <c r="J25" i="19"/>
  <c r="H25" i="19"/>
  <c r="P19" i="19"/>
  <c r="X16" i="19"/>
  <c r="J14" i="19"/>
  <c r="H14" i="19"/>
  <c r="P11" i="19"/>
  <c r="X136" i="19"/>
  <c r="W135" i="19"/>
  <c r="X100" i="19"/>
  <c r="X126" i="19"/>
  <c r="X157" i="19"/>
  <c r="X138" i="19"/>
  <c r="P113" i="19"/>
  <c r="P99" i="19"/>
  <c r="P112" i="19"/>
  <c r="P152" i="19"/>
  <c r="P124" i="19"/>
  <c r="P140" i="19"/>
  <c r="J97" i="19"/>
  <c r="G105" i="19"/>
  <c r="H97" i="19"/>
  <c r="J108" i="19"/>
  <c r="G107" i="19"/>
  <c r="H108" i="19"/>
  <c r="J112" i="19"/>
  <c r="H112" i="19"/>
  <c r="H145" i="19"/>
  <c r="J145" i="19"/>
  <c r="H117" i="19"/>
  <c r="J117" i="19"/>
  <c r="X159" i="19"/>
  <c r="N133" i="19"/>
  <c r="N149" i="19"/>
  <c r="N121" i="19"/>
  <c r="M93" i="19"/>
  <c r="M79" i="19"/>
  <c r="V21" i="19"/>
  <c r="V35" i="19"/>
  <c r="V37" i="19"/>
  <c r="F35" i="19"/>
  <c r="F37" i="19"/>
  <c r="M96" i="17"/>
  <c r="L96" i="17"/>
  <c r="K96" i="17"/>
  <c r="J96" i="17"/>
  <c r="I96" i="17"/>
  <c r="D91" i="17"/>
  <c r="C77" i="17"/>
  <c r="K56" i="17"/>
  <c r="I56" i="17"/>
  <c r="U21" i="17"/>
  <c r="Y13" i="17"/>
  <c r="W13" i="17"/>
  <c r="I153" i="17"/>
  <c r="H161" i="17"/>
  <c r="M153" i="17"/>
  <c r="L153" i="17"/>
  <c r="K153" i="17"/>
  <c r="J153" i="17"/>
  <c r="G147" i="17"/>
  <c r="F133" i="17"/>
  <c r="E119" i="17"/>
  <c r="I84" i="17"/>
  <c r="M84" i="17"/>
  <c r="L84" i="17"/>
  <c r="K84" i="17"/>
  <c r="J84" i="17"/>
  <c r="I58" i="17"/>
  <c r="M58" i="17"/>
  <c r="L58" i="17"/>
  <c r="K58" i="17"/>
  <c r="J58" i="17"/>
  <c r="J141" i="17"/>
  <c r="I141" i="17"/>
  <c r="M141" i="17"/>
  <c r="L141" i="17"/>
  <c r="K141" i="17"/>
  <c r="J115" i="17"/>
  <c r="I115" i="17"/>
  <c r="M115" i="17"/>
  <c r="L115" i="17"/>
  <c r="K115" i="17"/>
  <c r="G149" i="17"/>
  <c r="K69" i="17"/>
  <c r="J69" i="17"/>
  <c r="I69" i="17"/>
  <c r="H77" i="17"/>
  <c r="M69" i="17"/>
  <c r="L69" i="17"/>
  <c r="G63" i="17"/>
  <c r="R21" i="17"/>
  <c r="Z13" i="17"/>
  <c r="X13" i="17"/>
  <c r="C121" i="17"/>
  <c r="M80" i="17"/>
  <c r="H79" i="17"/>
  <c r="L80" i="17"/>
  <c r="K80" i="17"/>
  <c r="J80" i="17"/>
  <c r="I80" i="17"/>
  <c r="G65" i="17"/>
  <c r="AA12" i="17"/>
  <c r="Z12" i="17"/>
  <c r="Y12" i="17"/>
  <c r="X12" i="17"/>
  <c r="W12" i="17"/>
  <c r="R9" i="16"/>
  <c r="U21" i="16"/>
  <c r="Y13" i="16"/>
  <c r="W13" i="16"/>
  <c r="T21" i="16"/>
  <c r="T9" i="16"/>
  <c r="K150" i="13"/>
  <c r="I150" i="13"/>
  <c r="G132" i="13"/>
  <c r="I124" i="13"/>
  <c r="K124" i="13"/>
  <c r="K98" i="13"/>
  <c r="I98" i="13"/>
  <c r="K72" i="13"/>
  <c r="I72" i="13"/>
  <c r="M60" i="13"/>
  <c r="L60" i="13"/>
  <c r="K60" i="13"/>
  <c r="J60" i="13"/>
  <c r="I60" i="13"/>
  <c r="I38" i="13"/>
  <c r="K38" i="13"/>
  <c r="U42" i="12"/>
  <c r="V42" i="12"/>
  <c r="V34" i="12"/>
  <c r="U34" i="12"/>
  <c r="V26" i="12"/>
  <c r="U26" i="12"/>
  <c r="V18" i="12"/>
  <c r="U18" i="12"/>
  <c r="D55" i="12"/>
  <c r="F98" i="10"/>
  <c r="H98" i="10"/>
  <c r="F33" i="10"/>
  <c r="W10" i="15"/>
  <c r="AA10" i="15"/>
  <c r="Z10" i="15"/>
  <c r="Y10" i="15"/>
  <c r="X10" i="15"/>
  <c r="G146" i="13"/>
  <c r="I74" i="13"/>
  <c r="M74" i="13"/>
  <c r="L74" i="13"/>
  <c r="K74" i="13"/>
  <c r="J74" i="13"/>
  <c r="G34" i="13"/>
  <c r="W9" i="13"/>
  <c r="AA9" i="13"/>
  <c r="Z9" i="13"/>
  <c r="Y9" i="13"/>
  <c r="X9" i="13"/>
  <c r="J105" i="10"/>
  <c r="L105" i="10"/>
  <c r="F84" i="10"/>
  <c r="F63" i="10"/>
  <c r="H63" i="10"/>
  <c r="F36" i="10"/>
  <c r="L150" i="13"/>
  <c r="J150" i="13"/>
  <c r="F146" i="13"/>
  <c r="E132" i="13"/>
  <c r="J124" i="13"/>
  <c r="L124" i="13"/>
  <c r="L98" i="13"/>
  <c r="J98" i="13"/>
  <c r="L64" i="13"/>
  <c r="J64" i="13"/>
  <c r="J38" i="13"/>
  <c r="L38" i="13"/>
  <c r="F34" i="13"/>
  <c r="X8" i="13"/>
  <c r="Z8" i="13"/>
  <c r="F87" i="10"/>
  <c r="F77" i="10"/>
  <c r="Y15" i="15"/>
  <c r="X15" i="15"/>
  <c r="W15" i="15"/>
  <c r="AA15" i="15"/>
  <c r="Z15" i="15"/>
  <c r="K120" i="13"/>
  <c r="J120" i="13"/>
  <c r="I120" i="13"/>
  <c r="M120" i="13"/>
  <c r="L120" i="13"/>
  <c r="W51" i="12"/>
  <c r="K46" i="12"/>
  <c r="J46" i="12"/>
  <c r="I46" i="12"/>
  <c r="N46" i="12"/>
  <c r="M46" i="12"/>
  <c r="L46" i="12"/>
  <c r="V40" i="12"/>
  <c r="U40" i="12"/>
  <c r="X40" i="12"/>
  <c r="W35" i="12"/>
  <c r="K30" i="12"/>
  <c r="J30" i="12"/>
  <c r="I30" i="12"/>
  <c r="N30" i="12"/>
  <c r="M30" i="12"/>
  <c r="L30" i="12"/>
  <c r="N32" i="12"/>
  <c r="V24" i="12"/>
  <c r="U24" i="12"/>
  <c r="X24" i="12"/>
  <c r="W19" i="12"/>
  <c r="O80" i="10"/>
  <c r="N80" i="10"/>
  <c r="L159" i="13"/>
  <c r="K159" i="13"/>
  <c r="J159" i="13"/>
  <c r="I159" i="13"/>
  <c r="M159" i="13"/>
  <c r="G118" i="13"/>
  <c r="L99" i="13"/>
  <c r="K99" i="13"/>
  <c r="J99" i="13"/>
  <c r="I99" i="13"/>
  <c r="M99" i="13"/>
  <c r="L73" i="13"/>
  <c r="K73" i="13"/>
  <c r="J73" i="13"/>
  <c r="I73" i="13"/>
  <c r="M73" i="13"/>
  <c r="L47" i="13"/>
  <c r="K47" i="13"/>
  <c r="J47" i="13"/>
  <c r="I47" i="13"/>
  <c r="M47" i="13"/>
  <c r="X10" i="12"/>
  <c r="V10" i="12"/>
  <c r="U10" i="12"/>
  <c r="J98" i="10"/>
  <c r="J79" i="10"/>
  <c r="M130" i="13"/>
  <c r="L130" i="13"/>
  <c r="K130" i="13"/>
  <c r="J130" i="13"/>
  <c r="I130" i="13"/>
  <c r="G90" i="13"/>
  <c r="J101" i="10"/>
  <c r="J82" i="10"/>
  <c r="V15" i="14"/>
  <c r="U15" i="14"/>
  <c r="T15" i="14"/>
  <c r="S23" i="14"/>
  <c r="M127" i="13"/>
  <c r="L127" i="13"/>
  <c r="K127" i="13"/>
  <c r="J127" i="13"/>
  <c r="I127" i="13"/>
  <c r="M101" i="13"/>
  <c r="L101" i="13"/>
  <c r="K101" i="13"/>
  <c r="J101" i="13"/>
  <c r="I101" i="13"/>
  <c r="M75" i="13"/>
  <c r="L75" i="13"/>
  <c r="K75" i="13"/>
  <c r="J75" i="13"/>
  <c r="I75" i="13"/>
  <c r="M10" i="13"/>
  <c r="L10" i="13"/>
  <c r="K10" i="13"/>
  <c r="J10" i="13"/>
  <c r="I10" i="13"/>
  <c r="D54" i="12"/>
  <c r="F100" i="10"/>
  <c r="L275" i="8"/>
  <c r="H257" i="8"/>
  <c r="O229" i="8"/>
  <c r="N229" i="8"/>
  <c r="J211" i="8"/>
  <c r="F193" i="8"/>
  <c r="L173" i="8"/>
  <c r="F119" i="8"/>
  <c r="W8" i="13"/>
  <c r="Y8" i="13"/>
  <c r="L39" i="10"/>
  <c r="L12" i="10"/>
  <c r="N12" i="10"/>
  <c r="J280" i="8"/>
  <c r="L280" i="8"/>
  <c r="F262" i="8"/>
  <c r="H262" i="8"/>
  <c r="H252" i="8"/>
  <c r="J252" i="8"/>
  <c r="O234" i="8"/>
  <c r="F234" i="8"/>
  <c r="F188" i="8"/>
  <c r="H188" i="8"/>
  <c r="L168" i="8"/>
  <c r="N168" i="8"/>
  <c r="H150" i="8"/>
  <c r="J150" i="8"/>
  <c r="N122" i="8"/>
  <c r="O122" i="8"/>
  <c r="F43" i="8"/>
  <c r="H43" i="8"/>
  <c r="J9" i="10"/>
  <c r="L9" i="10"/>
  <c r="F281" i="8"/>
  <c r="H263" i="8"/>
  <c r="J263" i="8"/>
  <c r="H219" i="8"/>
  <c r="J219" i="8"/>
  <c r="H175" i="8"/>
  <c r="J175" i="8"/>
  <c r="H131" i="8"/>
  <c r="J131" i="8"/>
  <c r="J61" i="8"/>
  <c r="L61" i="8"/>
  <c r="O54" i="10"/>
  <c r="N54" i="10"/>
  <c r="H280" i="8"/>
  <c r="O252" i="8"/>
  <c r="N252" i="8"/>
  <c r="J234" i="8"/>
  <c r="F216" i="8"/>
  <c r="L196" i="8"/>
  <c r="F142" i="8"/>
  <c r="L122" i="8"/>
  <c r="J83" i="8"/>
  <c r="J56" i="8"/>
  <c r="J33" i="6"/>
  <c r="I33" i="6"/>
  <c r="M33" i="6"/>
  <c r="L33" i="6"/>
  <c r="K33" i="6"/>
  <c r="T23" i="6"/>
  <c r="W23" i="6"/>
  <c r="V23" i="6"/>
  <c r="U23" i="6"/>
  <c r="S23" i="6"/>
  <c r="O100" i="10"/>
  <c r="N100" i="10"/>
  <c r="O98" i="10"/>
  <c r="N98" i="10"/>
  <c r="F13" i="10"/>
  <c r="F277" i="8"/>
  <c r="J251" i="8"/>
  <c r="F219" i="8"/>
  <c r="H209" i="8"/>
  <c r="J193" i="8"/>
  <c r="O167" i="8"/>
  <c r="N167" i="8"/>
  <c r="H151" i="8"/>
  <c r="L125" i="8"/>
  <c r="F109" i="8"/>
  <c r="H109" i="8"/>
  <c r="F82" i="8"/>
  <c r="H82" i="8"/>
  <c r="F65" i="8"/>
  <c r="O55" i="8"/>
  <c r="N55" i="8"/>
  <c r="L44" i="6"/>
  <c r="K44" i="6"/>
  <c r="J44" i="6"/>
  <c r="I44" i="6"/>
  <c r="M44" i="6"/>
  <c r="U34" i="6"/>
  <c r="T34" i="6"/>
  <c r="S34" i="6"/>
  <c r="W34" i="6"/>
  <c r="V34" i="6"/>
  <c r="W35" i="6"/>
  <c r="U7" i="6"/>
  <c r="S7" i="6"/>
  <c r="W7" i="6"/>
  <c r="V7" i="6"/>
  <c r="T7" i="6"/>
  <c r="W8" i="6"/>
  <c r="W9" i="6"/>
  <c r="W11" i="6"/>
  <c r="J60" i="10"/>
  <c r="L83" i="10"/>
  <c r="L85" i="10"/>
  <c r="L79" i="10"/>
  <c r="L84" i="10"/>
  <c r="L108" i="10"/>
  <c r="J262" i="8"/>
  <c r="L252" i="8"/>
  <c r="H234" i="8"/>
  <c r="J188" i="8"/>
  <c r="H168" i="8"/>
  <c r="H124" i="8"/>
  <c r="O77" i="8"/>
  <c r="N77" i="8"/>
  <c r="L197" i="8"/>
  <c r="O143" i="42"/>
  <c r="N143" i="42"/>
  <c r="T9" i="41"/>
  <c r="S9" i="41"/>
  <c r="R9" i="41"/>
  <c r="Q9" i="41"/>
  <c r="P9" i="41"/>
  <c r="L14" i="41"/>
  <c r="N14" i="41"/>
  <c r="M14" i="41"/>
  <c r="G134" i="40"/>
  <c r="I134" i="40"/>
  <c r="H134" i="40"/>
  <c r="L134" i="40"/>
  <c r="I135" i="40"/>
  <c r="I138" i="40"/>
  <c r="I137" i="40"/>
  <c r="I136" i="40"/>
  <c r="M134" i="40"/>
  <c r="O16" i="35"/>
  <c r="I15" i="35"/>
  <c r="H15" i="35"/>
  <c r="BA18" i="35"/>
  <c r="AZ18" i="35"/>
  <c r="O15" i="33"/>
  <c r="L81" i="33"/>
  <c r="J146" i="43"/>
  <c r="L136" i="43"/>
  <c r="O136" i="43"/>
  <c r="N136" i="43"/>
  <c r="M136" i="43"/>
  <c r="T12" i="41"/>
  <c r="P12" i="41"/>
  <c r="R12" i="41"/>
  <c r="Q12" i="41"/>
  <c r="S12" i="41"/>
  <c r="J10" i="41"/>
  <c r="H10" i="41"/>
  <c r="I10" i="41"/>
  <c r="N8" i="39"/>
  <c r="L8" i="39"/>
  <c r="Q8" i="39"/>
  <c r="P8" i="39"/>
  <c r="G145" i="43"/>
  <c r="I145" i="43"/>
  <c r="H145" i="43"/>
  <c r="K145" i="43" s="1"/>
  <c r="C146" i="42"/>
  <c r="O146" i="42" s="1"/>
  <c r="O137" i="42"/>
  <c r="N137" i="42"/>
  <c r="O141" i="43"/>
  <c r="N141" i="43"/>
  <c r="M141" i="43"/>
  <c r="L141" i="43"/>
  <c r="O143" i="43"/>
  <c r="N143" i="43"/>
  <c r="D146" i="43"/>
  <c r="O138" i="41"/>
  <c r="N138" i="41"/>
  <c r="F9" i="41"/>
  <c r="R14" i="41"/>
  <c r="P14" i="41"/>
  <c r="T14" i="41"/>
  <c r="S14" i="41"/>
  <c r="Q14" i="41"/>
  <c r="F8" i="41"/>
  <c r="P11" i="41"/>
  <c r="R11" i="41"/>
  <c r="T11" i="41"/>
  <c r="S11" i="41"/>
  <c r="Q11" i="41"/>
  <c r="C16" i="41"/>
  <c r="I145" i="42"/>
  <c r="H145" i="42"/>
  <c r="K145" i="42" s="1"/>
  <c r="G145" i="42"/>
  <c r="M145" i="42"/>
  <c r="L145" i="42"/>
  <c r="G141" i="42"/>
  <c r="I141" i="42"/>
  <c r="H141" i="42"/>
  <c r="K141" i="42" s="1"/>
  <c r="L141" i="42"/>
  <c r="M141" i="42"/>
  <c r="Q7" i="40"/>
  <c r="P7" i="40"/>
  <c r="AA19" i="40"/>
  <c r="T7" i="40"/>
  <c r="S7" i="40"/>
  <c r="R7" i="40"/>
  <c r="L10" i="39"/>
  <c r="N10" i="39"/>
  <c r="M10" i="39"/>
  <c r="Q10" i="39"/>
  <c r="P10" i="39"/>
  <c r="F6" i="39"/>
  <c r="F12" i="39"/>
  <c r="F9" i="39"/>
  <c r="F11" i="39"/>
  <c r="O125" i="37"/>
  <c r="N125" i="37"/>
  <c r="L125" i="37"/>
  <c r="K125" i="37"/>
  <c r="M125" i="37"/>
  <c r="K128" i="37"/>
  <c r="K126" i="37"/>
  <c r="X39" i="35"/>
  <c r="Y39" i="35"/>
  <c r="J10" i="40"/>
  <c r="I10" i="40"/>
  <c r="H10" i="40"/>
  <c r="M10" i="40"/>
  <c r="L10" i="40"/>
  <c r="T8" i="38"/>
  <c r="S8" i="38"/>
  <c r="R8" i="38"/>
  <c r="Q8" i="38"/>
  <c r="P8" i="38"/>
  <c r="X32" i="35"/>
  <c r="H37" i="35"/>
  <c r="I37" i="35"/>
  <c r="O14" i="35"/>
  <c r="I8" i="35"/>
  <c r="H8" i="35"/>
  <c r="AO31" i="35"/>
  <c r="AN31" i="35"/>
  <c r="AO36" i="35"/>
  <c r="AN36" i="35"/>
  <c r="Y15" i="35"/>
  <c r="X15" i="35"/>
  <c r="P10" i="35"/>
  <c r="Y8" i="35"/>
  <c r="X8" i="35"/>
  <c r="J9" i="39"/>
  <c r="I9" i="39"/>
  <c r="H9" i="39"/>
  <c r="M9" i="39"/>
  <c r="L9" i="39"/>
  <c r="AE18" i="35"/>
  <c r="AF18" i="35"/>
  <c r="O55" i="33"/>
  <c r="N55" i="33"/>
  <c r="N56" i="33"/>
  <c r="O56" i="33"/>
  <c r="AQ10" i="35"/>
  <c r="AP10" i="35"/>
  <c r="AO10" i="35"/>
  <c r="AN10" i="35"/>
  <c r="AR10" i="35"/>
  <c r="AQ18" i="35"/>
  <c r="AN18" i="35"/>
  <c r="AR18" i="35"/>
  <c r="AP18" i="35"/>
  <c r="AO18" i="35"/>
  <c r="J41" i="33"/>
  <c r="O10" i="33"/>
  <c r="N10" i="33"/>
  <c r="F86" i="31"/>
  <c r="H86" i="31"/>
  <c r="H57" i="31"/>
  <c r="H78" i="33"/>
  <c r="H18" i="33"/>
  <c r="J18" i="33"/>
  <c r="L97" i="31"/>
  <c r="L59" i="31"/>
  <c r="L79" i="33"/>
  <c r="N80" i="33"/>
  <c r="O80" i="33"/>
  <c r="H61" i="33"/>
  <c r="O36" i="33"/>
  <c r="O101" i="33"/>
  <c r="N101" i="33"/>
  <c r="H85" i="31"/>
  <c r="J85" i="31"/>
  <c r="F41" i="31"/>
  <c r="H41" i="31"/>
  <c r="L37" i="33"/>
  <c r="L85" i="33"/>
  <c r="L42" i="33"/>
  <c r="L98" i="33"/>
  <c r="N98" i="33"/>
  <c r="L103" i="31"/>
  <c r="L55" i="33"/>
  <c r="J12" i="33"/>
  <c r="J55" i="33"/>
  <c r="J79" i="33"/>
  <c r="J58" i="33"/>
  <c r="J82" i="33"/>
  <c r="L98" i="31"/>
  <c r="H17" i="33"/>
  <c r="H75" i="33"/>
  <c r="H35" i="33"/>
  <c r="H106" i="33"/>
  <c r="J98" i="31"/>
  <c r="J39" i="31"/>
  <c r="L39" i="31"/>
  <c r="F280" i="30"/>
  <c r="H280" i="30"/>
  <c r="F10" i="33"/>
  <c r="O77" i="31"/>
  <c r="N77" i="31"/>
  <c r="N33" i="31"/>
  <c r="O33" i="31"/>
  <c r="O57" i="31"/>
  <c r="N57" i="31"/>
  <c r="O32" i="31"/>
  <c r="N32" i="31"/>
  <c r="F275" i="30"/>
  <c r="F278" i="30"/>
  <c r="F20" i="33"/>
  <c r="F42" i="33"/>
  <c r="F75" i="33"/>
  <c r="F60" i="33"/>
  <c r="F82" i="33"/>
  <c r="H82" i="33"/>
  <c r="F57" i="33"/>
  <c r="F83" i="33"/>
  <c r="J43" i="31"/>
  <c r="L43" i="31"/>
  <c r="J86" i="31"/>
  <c r="J83" i="31"/>
  <c r="L83" i="31"/>
  <c r="J99" i="31"/>
  <c r="J109" i="31"/>
  <c r="L109" i="31"/>
  <c r="L275" i="30"/>
  <c r="H284" i="30"/>
  <c r="F283" i="30"/>
  <c r="H274" i="30"/>
  <c r="N35" i="31"/>
  <c r="O35" i="31"/>
  <c r="L281" i="30"/>
  <c r="J58" i="30"/>
  <c r="L58" i="30"/>
  <c r="H255" i="30"/>
  <c r="J255" i="30"/>
  <c r="J252" i="30"/>
  <c r="J254" i="30"/>
  <c r="L254" i="30"/>
  <c r="J259" i="30"/>
  <c r="F76" i="30"/>
  <c r="H76" i="30"/>
  <c r="J189" i="30"/>
  <c r="N191" i="30"/>
  <c r="O191" i="30"/>
  <c r="H186" i="30"/>
  <c r="F196" i="30"/>
  <c r="L192" i="30"/>
  <c r="L189" i="30"/>
  <c r="L194" i="30"/>
  <c r="F31" i="31"/>
  <c r="F58" i="31"/>
  <c r="F54" i="31"/>
  <c r="O54" i="31"/>
  <c r="F61" i="31"/>
  <c r="F194" i="30"/>
  <c r="F63" i="30"/>
  <c r="L218" i="30"/>
  <c r="F213" i="30"/>
  <c r="H213" i="30"/>
  <c r="H216" i="30"/>
  <c r="L219" i="30"/>
  <c r="O211" i="30"/>
  <c r="N211" i="30"/>
  <c r="J65" i="30"/>
  <c r="J142" i="30"/>
  <c r="L142" i="30"/>
  <c r="H143" i="30"/>
  <c r="F153" i="30"/>
  <c r="H148" i="30"/>
  <c r="J143" i="30"/>
  <c r="L143" i="30"/>
  <c r="L146" i="30"/>
  <c r="F85" i="30"/>
  <c r="H78" i="30"/>
  <c r="H60" i="30"/>
  <c r="J60" i="30"/>
  <c r="O78" i="30"/>
  <c r="F78" i="30"/>
  <c r="F83" i="30"/>
  <c r="H170" i="30"/>
  <c r="J175" i="30"/>
  <c r="O164" i="30"/>
  <c r="N164" i="30"/>
  <c r="J165" i="30"/>
  <c r="L165" i="30"/>
  <c r="O166" i="30"/>
  <c r="N166" i="30"/>
  <c r="F168" i="30"/>
  <c r="J171" i="30"/>
  <c r="N58" i="30"/>
  <c r="O58" i="30"/>
  <c r="H233" i="30"/>
  <c r="O234" i="30"/>
  <c r="N234" i="30"/>
  <c r="O231" i="30"/>
  <c r="N231" i="30"/>
  <c r="F233" i="30"/>
  <c r="H130" i="30"/>
  <c r="J130" i="30"/>
  <c r="H127" i="30"/>
  <c r="F123" i="30"/>
  <c r="F128" i="30"/>
  <c r="H131" i="30"/>
  <c r="J126" i="30"/>
  <c r="O55" i="30"/>
  <c r="N55" i="30"/>
  <c r="M106" i="28"/>
  <c r="L106" i="28"/>
  <c r="J106" i="28"/>
  <c r="K106" i="28"/>
  <c r="I106" i="28"/>
  <c r="M65" i="28"/>
  <c r="L65" i="28"/>
  <c r="K65" i="28"/>
  <c r="J65" i="28"/>
  <c r="I65" i="28"/>
  <c r="J92" i="28"/>
  <c r="L92" i="28"/>
  <c r="J58" i="28"/>
  <c r="I58" i="28"/>
  <c r="M58" i="28"/>
  <c r="L58" i="28"/>
  <c r="K58" i="28"/>
  <c r="K44" i="28"/>
  <c r="I44" i="28"/>
  <c r="L16" i="28"/>
  <c r="J16" i="28"/>
  <c r="M103" i="28"/>
  <c r="K103" i="28"/>
  <c r="J103" i="28"/>
  <c r="L103" i="28"/>
  <c r="I103" i="28"/>
  <c r="K110" i="28"/>
  <c r="I110" i="28"/>
  <c r="H118" i="28"/>
  <c r="L110" i="28"/>
  <c r="J110" i="28"/>
  <c r="M110" i="28"/>
  <c r="J122" i="28"/>
  <c r="M122" i="28"/>
  <c r="L122" i="28"/>
  <c r="K122" i="28"/>
  <c r="I122" i="28"/>
  <c r="I159" i="28"/>
  <c r="L159" i="28"/>
  <c r="J159" i="28"/>
  <c r="M159" i="28"/>
  <c r="K159" i="28"/>
  <c r="M145" i="28"/>
  <c r="K145" i="28"/>
  <c r="L145" i="28"/>
  <c r="J145" i="28"/>
  <c r="I145" i="28"/>
  <c r="J47" i="28"/>
  <c r="L47" i="28"/>
  <c r="G132" i="28"/>
  <c r="E132" i="28"/>
  <c r="M97" i="28"/>
  <c r="L97" i="28"/>
  <c r="J97" i="28"/>
  <c r="K97" i="28"/>
  <c r="I97" i="28"/>
  <c r="L78" i="28"/>
  <c r="K78" i="28"/>
  <c r="J78" i="28"/>
  <c r="I78" i="28"/>
  <c r="M78" i="28"/>
  <c r="L36" i="28"/>
  <c r="J36" i="28"/>
  <c r="L18" i="28"/>
  <c r="J18" i="28"/>
  <c r="I125" i="28"/>
  <c r="L125" i="28"/>
  <c r="M125" i="28"/>
  <c r="K125" i="28"/>
  <c r="J125" i="28"/>
  <c r="K31" i="28"/>
  <c r="J31" i="28"/>
  <c r="I31" i="28"/>
  <c r="M31" i="28"/>
  <c r="L31" i="28"/>
  <c r="J135" i="28"/>
  <c r="L135" i="28"/>
  <c r="M143" i="28"/>
  <c r="L143" i="28"/>
  <c r="K143" i="28"/>
  <c r="I143" i="28"/>
  <c r="J143" i="28"/>
  <c r="D146" i="28"/>
  <c r="F63" i="25"/>
  <c r="L83" i="25"/>
  <c r="L31" i="25"/>
  <c r="N31" i="25"/>
  <c r="O80" i="25"/>
  <c r="N80" i="25"/>
  <c r="O76" i="25"/>
  <c r="N76" i="25"/>
  <c r="O261" i="24"/>
  <c r="F261" i="24"/>
  <c r="J229" i="24"/>
  <c r="L229" i="24"/>
  <c r="H187" i="24"/>
  <c r="J187" i="24"/>
  <c r="N167" i="24"/>
  <c r="O167" i="24"/>
  <c r="F147" i="24"/>
  <c r="O147" i="24"/>
  <c r="L125" i="24"/>
  <c r="N125" i="24"/>
  <c r="F53" i="25"/>
  <c r="O53" i="25"/>
  <c r="L85" i="25"/>
  <c r="L103" i="25"/>
  <c r="F257" i="24"/>
  <c r="O57" i="25"/>
  <c r="N57" i="25"/>
  <c r="J256" i="24"/>
  <c r="L256" i="24"/>
  <c r="H232" i="24"/>
  <c r="J232" i="24"/>
  <c r="O212" i="24"/>
  <c r="N212" i="24"/>
  <c r="L170" i="24"/>
  <c r="J150" i="24"/>
  <c r="L150" i="24"/>
  <c r="H81" i="24"/>
  <c r="J81" i="24"/>
  <c r="F62" i="25"/>
  <c r="F35" i="25"/>
  <c r="O35" i="25"/>
  <c r="L239" i="24"/>
  <c r="O231" i="24"/>
  <c r="H213" i="24"/>
  <c r="J213" i="24"/>
  <c r="F195" i="24"/>
  <c r="J175" i="24"/>
  <c r="L175" i="24"/>
  <c r="O165" i="24"/>
  <c r="F165" i="24"/>
  <c r="J145" i="24"/>
  <c r="L145" i="24"/>
  <c r="H125" i="24"/>
  <c r="J125" i="24"/>
  <c r="L57" i="25"/>
  <c r="O77" i="25"/>
  <c r="F77" i="25"/>
  <c r="F84" i="25"/>
  <c r="F105" i="25"/>
  <c r="F97" i="24"/>
  <c r="H97" i="24"/>
  <c r="F16" i="24"/>
  <c r="H16" i="24"/>
  <c r="J60" i="24"/>
  <c r="F106" i="24"/>
  <c r="H106" i="24"/>
  <c r="L80" i="24"/>
  <c r="H62" i="24"/>
  <c r="F81" i="24"/>
  <c r="J78" i="24"/>
  <c r="L78" i="24"/>
  <c r="F17" i="24"/>
  <c r="H17" i="24"/>
  <c r="F58" i="24"/>
  <c r="O58" i="24"/>
  <c r="F76" i="24"/>
  <c r="F35" i="24"/>
  <c r="H35" i="24"/>
  <c r="F217" i="24"/>
  <c r="F194" i="24"/>
  <c r="H194" i="24"/>
  <c r="F167" i="24"/>
  <c r="H167" i="24"/>
  <c r="F149" i="24"/>
  <c r="H149" i="24"/>
  <c r="F130" i="24"/>
  <c r="F128" i="24"/>
  <c r="H128" i="24"/>
  <c r="F78" i="24"/>
  <c r="H78" i="24"/>
  <c r="J57" i="24"/>
  <c r="F15" i="24"/>
  <c r="H15" i="24"/>
  <c r="Y15" i="22"/>
  <c r="X15" i="22"/>
  <c r="AB15" i="22"/>
  <c r="AA15" i="22"/>
  <c r="Z15" i="22"/>
  <c r="AB18" i="22"/>
  <c r="AA18" i="22"/>
  <c r="Z18" i="22"/>
  <c r="Y18" i="22"/>
  <c r="X18" i="22"/>
  <c r="J95" i="19"/>
  <c r="H95" i="19"/>
  <c r="J90" i="19"/>
  <c r="H90" i="19"/>
  <c r="P87" i="19"/>
  <c r="X84" i="19"/>
  <c r="J82" i="19"/>
  <c r="H82" i="19"/>
  <c r="P76" i="19"/>
  <c r="X73" i="19"/>
  <c r="J71" i="19"/>
  <c r="H71" i="19"/>
  <c r="P68" i="19"/>
  <c r="X62" i="19"/>
  <c r="J60" i="19"/>
  <c r="H60" i="19"/>
  <c r="P57" i="19"/>
  <c r="X54" i="19"/>
  <c r="J52" i="19"/>
  <c r="H52" i="19"/>
  <c r="G51" i="19"/>
  <c r="R46" i="19"/>
  <c r="P46" i="19"/>
  <c r="X43" i="19"/>
  <c r="J41" i="19"/>
  <c r="H41" i="19"/>
  <c r="G49" i="19"/>
  <c r="P38" i="19"/>
  <c r="O37" i="19"/>
  <c r="X32" i="19"/>
  <c r="J30" i="19"/>
  <c r="H30" i="19"/>
  <c r="P27" i="19"/>
  <c r="O35" i="19"/>
  <c r="X24" i="19"/>
  <c r="W23" i="19"/>
  <c r="J19" i="19"/>
  <c r="H19" i="19"/>
  <c r="P16" i="19"/>
  <c r="X13" i="19"/>
  <c r="W21" i="19"/>
  <c r="J11" i="19"/>
  <c r="H11" i="19"/>
  <c r="X144" i="19"/>
  <c r="X101" i="19"/>
  <c r="X143" i="19"/>
  <c r="X113" i="19"/>
  <c r="X146" i="19"/>
  <c r="P122" i="19"/>
  <c r="O121" i="19"/>
  <c r="P100" i="19"/>
  <c r="P129" i="19"/>
  <c r="P160" i="19"/>
  <c r="P132" i="19"/>
  <c r="P157" i="19"/>
  <c r="J98" i="19"/>
  <c r="H98" i="19"/>
  <c r="J109" i="19"/>
  <c r="H109" i="19"/>
  <c r="J129" i="19"/>
  <c r="H129" i="19"/>
  <c r="H154" i="19"/>
  <c r="J154" i="19"/>
  <c r="H126" i="19"/>
  <c r="J126" i="19"/>
  <c r="P153" i="19"/>
  <c r="O161" i="19"/>
  <c r="P137" i="19"/>
  <c r="N49" i="19"/>
  <c r="N51" i="19"/>
  <c r="M133" i="19"/>
  <c r="M135" i="19"/>
  <c r="X132" i="19"/>
  <c r="F21" i="19"/>
  <c r="F9" i="19"/>
  <c r="V77" i="19"/>
  <c r="V79" i="19"/>
  <c r="V149" i="19"/>
  <c r="F77" i="19"/>
  <c r="F79" i="19"/>
  <c r="F147" i="19"/>
  <c r="F119" i="19"/>
  <c r="F135" i="19"/>
  <c r="K151" i="17"/>
  <c r="I151" i="17"/>
  <c r="M122" i="17"/>
  <c r="H121" i="17"/>
  <c r="L122" i="17"/>
  <c r="K122" i="17"/>
  <c r="J122" i="17"/>
  <c r="I122" i="17"/>
  <c r="G107" i="17"/>
  <c r="K108" i="17"/>
  <c r="I108" i="17"/>
  <c r="K82" i="17"/>
  <c r="I82" i="17"/>
  <c r="I110" i="17"/>
  <c r="M110" i="17"/>
  <c r="L110" i="17"/>
  <c r="K110" i="17"/>
  <c r="J110" i="17"/>
  <c r="D105" i="17"/>
  <c r="C91" i="17"/>
  <c r="W14" i="17"/>
  <c r="AA14" i="17"/>
  <c r="Z14" i="17"/>
  <c r="Y14" i="17"/>
  <c r="X14" i="17"/>
  <c r="V21" i="17"/>
  <c r="L159" i="17"/>
  <c r="J159" i="17"/>
  <c r="K146" i="17"/>
  <c r="J146" i="17"/>
  <c r="I146" i="17"/>
  <c r="M146" i="17"/>
  <c r="L146" i="17"/>
  <c r="F135" i="17"/>
  <c r="E121" i="17"/>
  <c r="D107" i="17"/>
  <c r="L108" i="17"/>
  <c r="J108" i="17"/>
  <c r="K95" i="17"/>
  <c r="J95" i="17"/>
  <c r="I95" i="17"/>
  <c r="M95" i="17"/>
  <c r="L95" i="17"/>
  <c r="L82" i="17"/>
  <c r="J82" i="17"/>
  <c r="Y11" i="17"/>
  <c r="X11" i="17"/>
  <c r="W11" i="17"/>
  <c r="AA11" i="17"/>
  <c r="Z11" i="17"/>
  <c r="E161" i="17"/>
  <c r="L126" i="17"/>
  <c r="K126" i="17"/>
  <c r="J126" i="17"/>
  <c r="I126" i="17"/>
  <c r="M126" i="17"/>
  <c r="H133" i="17"/>
  <c r="L100" i="17"/>
  <c r="K100" i="17"/>
  <c r="J100" i="17"/>
  <c r="I100" i="17"/>
  <c r="M100" i="17"/>
  <c r="L57" i="17"/>
  <c r="K57" i="17"/>
  <c r="J57" i="17"/>
  <c r="I57" i="17"/>
  <c r="M57" i="17"/>
  <c r="M131" i="17"/>
  <c r="L131" i="17"/>
  <c r="K131" i="17"/>
  <c r="J131" i="17"/>
  <c r="I131" i="17"/>
  <c r="M62" i="17"/>
  <c r="L62" i="17"/>
  <c r="K62" i="17"/>
  <c r="J62" i="17"/>
  <c r="I62" i="17"/>
  <c r="F51" i="17"/>
  <c r="M154" i="17"/>
  <c r="L154" i="17"/>
  <c r="K154" i="17"/>
  <c r="J154" i="17"/>
  <c r="I154" i="17"/>
  <c r="M128" i="17"/>
  <c r="L128" i="17"/>
  <c r="K128" i="17"/>
  <c r="J128" i="17"/>
  <c r="I128" i="17"/>
  <c r="M85" i="17"/>
  <c r="L85" i="17"/>
  <c r="K85" i="17"/>
  <c r="J85" i="17"/>
  <c r="I85" i="17"/>
  <c r="M59" i="17"/>
  <c r="L59" i="17"/>
  <c r="K59" i="17"/>
  <c r="J59" i="17"/>
  <c r="I59" i="17"/>
  <c r="Y20" i="16"/>
  <c r="W20" i="16"/>
  <c r="Q9" i="16"/>
  <c r="S21" i="16"/>
  <c r="S9" i="16"/>
  <c r="AA20" i="15"/>
  <c r="Z20" i="15"/>
  <c r="X20" i="15"/>
  <c r="W20" i="15"/>
  <c r="Y20" i="15"/>
  <c r="V21" i="14"/>
  <c r="U21" i="14"/>
  <c r="T21" i="14"/>
  <c r="F118" i="13"/>
  <c r="E104" i="13"/>
  <c r="V50" i="12"/>
  <c r="U50" i="12"/>
  <c r="W7" i="12"/>
  <c r="T12" i="14"/>
  <c r="V12" i="14"/>
  <c r="U12" i="14"/>
  <c r="F132" i="13"/>
  <c r="E118" i="13"/>
  <c r="U51" i="12"/>
  <c r="X51" i="12"/>
  <c r="V51" i="12"/>
  <c r="W46" i="12"/>
  <c r="I41" i="12"/>
  <c r="N41" i="12"/>
  <c r="M41" i="12"/>
  <c r="L41" i="12"/>
  <c r="K41" i="12"/>
  <c r="J41" i="12"/>
  <c r="U35" i="12"/>
  <c r="X35" i="12"/>
  <c r="V35" i="12"/>
  <c r="X38" i="12"/>
  <c r="W30" i="12"/>
  <c r="I25" i="12"/>
  <c r="N25" i="12"/>
  <c r="M25" i="12"/>
  <c r="L25" i="12"/>
  <c r="K25" i="12"/>
  <c r="J25" i="12"/>
  <c r="U19" i="12"/>
  <c r="X19" i="12"/>
  <c r="V19" i="12"/>
  <c r="V14" i="12"/>
  <c r="U14" i="12"/>
  <c r="C55" i="12"/>
  <c r="F103" i="10"/>
  <c r="H61" i="10"/>
  <c r="U11" i="14"/>
  <c r="T11" i="14"/>
  <c r="V11" i="14"/>
  <c r="V22" i="14"/>
  <c r="V14" i="14"/>
  <c r="J149" i="13"/>
  <c r="I149" i="13"/>
  <c r="M149" i="13"/>
  <c r="L149" i="13"/>
  <c r="K149" i="13"/>
  <c r="J123" i="13"/>
  <c r="I123" i="13"/>
  <c r="M123" i="13"/>
  <c r="L123" i="13"/>
  <c r="K123" i="13"/>
  <c r="D118" i="13"/>
  <c r="J97" i="13"/>
  <c r="I97" i="13"/>
  <c r="M97" i="13"/>
  <c r="L97" i="13"/>
  <c r="K97" i="13"/>
  <c r="J37" i="13"/>
  <c r="I37" i="13"/>
  <c r="M37" i="13"/>
  <c r="L37" i="13"/>
  <c r="K37" i="13"/>
  <c r="J8" i="13"/>
  <c r="I8" i="13"/>
  <c r="M8" i="13"/>
  <c r="L8" i="13"/>
  <c r="K8" i="13"/>
  <c r="M150" i="13"/>
  <c r="M115" i="13"/>
  <c r="M155" i="13"/>
  <c r="M89" i="13"/>
  <c r="M72" i="13"/>
  <c r="M64" i="13"/>
  <c r="M29" i="13"/>
  <c r="M81" i="13"/>
  <c r="M107" i="13"/>
  <c r="M46" i="13"/>
  <c r="M124" i="13"/>
  <c r="M38" i="13"/>
  <c r="M55" i="13"/>
  <c r="M158" i="13"/>
  <c r="M141" i="13"/>
  <c r="M98" i="13"/>
  <c r="V9" i="12"/>
  <c r="U9" i="12"/>
  <c r="X9" i="12"/>
  <c r="J108" i="10"/>
  <c r="H75" i="10"/>
  <c r="L155" i="13"/>
  <c r="J155" i="13"/>
  <c r="K94" i="13"/>
  <c r="J94" i="13"/>
  <c r="I94" i="13"/>
  <c r="M94" i="13"/>
  <c r="L94" i="13"/>
  <c r="Y18" i="13"/>
  <c r="X18" i="13"/>
  <c r="W18" i="13"/>
  <c r="AA18" i="13"/>
  <c r="Z18" i="13"/>
  <c r="K13" i="12"/>
  <c r="J13" i="12"/>
  <c r="I13" i="12"/>
  <c r="N13" i="12"/>
  <c r="M13" i="12"/>
  <c r="L13" i="12"/>
  <c r="L134" i="13"/>
  <c r="K134" i="13"/>
  <c r="J134" i="13"/>
  <c r="I134" i="13"/>
  <c r="M134" i="13"/>
  <c r="L22" i="13"/>
  <c r="K22" i="13"/>
  <c r="J22" i="13"/>
  <c r="I22" i="13"/>
  <c r="M22" i="13"/>
  <c r="L13" i="13"/>
  <c r="K13" i="13"/>
  <c r="J13" i="13"/>
  <c r="I13" i="13"/>
  <c r="M13" i="13"/>
  <c r="H108" i="10"/>
  <c r="F76" i="13"/>
  <c r="E62" i="13"/>
  <c r="M51" i="12"/>
  <c r="L51" i="12"/>
  <c r="K51" i="12"/>
  <c r="J51" i="12"/>
  <c r="I51" i="12"/>
  <c r="N51" i="12"/>
  <c r="X45" i="12"/>
  <c r="V45" i="12"/>
  <c r="U45" i="12"/>
  <c r="W40" i="12"/>
  <c r="M35" i="12"/>
  <c r="L35" i="12"/>
  <c r="K35" i="12"/>
  <c r="J35" i="12"/>
  <c r="I35" i="12"/>
  <c r="N35" i="12"/>
  <c r="N36" i="12"/>
  <c r="X29" i="12"/>
  <c r="V29" i="12"/>
  <c r="U29" i="12"/>
  <c r="W24" i="12"/>
  <c r="M19" i="12"/>
  <c r="L19" i="12"/>
  <c r="K19" i="12"/>
  <c r="J19" i="12"/>
  <c r="I19" i="12"/>
  <c r="N19" i="12"/>
  <c r="C53" i="12"/>
  <c r="F80" i="10"/>
  <c r="M50" i="13"/>
  <c r="L50" i="13"/>
  <c r="K50" i="13"/>
  <c r="J50" i="13"/>
  <c r="I50" i="13"/>
  <c r="W6" i="12"/>
  <c r="W45" i="12"/>
  <c r="W12" i="12"/>
  <c r="W37" i="12"/>
  <c r="W17" i="12"/>
  <c r="W41" i="12"/>
  <c r="W33" i="12"/>
  <c r="W49" i="12"/>
  <c r="W21" i="12"/>
  <c r="W25" i="12"/>
  <c r="W29" i="12"/>
  <c r="W11" i="12"/>
  <c r="W53" i="12"/>
  <c r="W57" i="12"/>
  <c r="O14" i="10"/>
  <c r="N14" i="10"/>
  <c r="F229" i="8"/>
  <c r="L209" i="8"/>
  <c r="H191" i="8"/>
  <c r="O163" i="8"/>
  <c r="N163" i="8"/>
  <c r="J145" i="8"/>
  <c r="F127" i="8"/>
  <c r="F105" i="8"/>
  <c r="H105" i="8"/>
  <c r="U20" i="13"/>
  <c r="Y12" i="13"/>
  <c r="W12" i="13"/>
  <c r="L278" i="8"/>
  <c r="N278" i="8"/>
  <c r="H260" i="8"/>
  <c r="J260" i="8"/>
  <c r="N232" i="8"/>
  <c r="O232" i="8"/>
  <c r="J214" i="8"/>
  <c r="L214" i="8"/>
  <c r="F196" i="8"/>
  <c r="H196" i="8"/>
  <c r="H186" i="8"/>
  <c r="J186" i="8"/>
  <c r="O168" i="8"/>
  <c r="F168" i="8"/>
  <c r="F122" i="8"/>
  <c r="H122" i="8"/>
  <c r="L75" i="8"/>
  <c r="N75" i="8"/>
  <c r="F35" i="8"/>
  <c r="H35" i="8"/>
  <c r="M19" i="6"/>
  <c r="L19" i="6"/>
  <c r="K19" i="6"/>
  <c r="I19" i="6"/>
  <c r="J19" i="6"/>
  <c r="J16" i="10"/>
  <c r="O279" i="8"/>
  <c r="N279" i="8"/>
  <c r="J253" i="8"/>
  <c r="O235" i="8"/>
  <c r="N235" i="8"/>
  <c r="J209" i="8"/>
  <c r="O191" i="8"/>
  <c r="N191" i="8"/>
  <c r="J165" i="8"/>
  <c r="O147" i="8"/>
  <c r="N147" i="8"/>
  <c r="J121" i="8"/>
  <c r="O57" i="8"/>
  <c r="N57" i="8"/>
  <c r="H18" i="10"/>
  <c r="F252" i="8"/>
  <c r="L232" i="8"/>
  <c r="H214" i="8"/>
  <c r="O186" i="8"/>
  <c r="N186" i="8"/>
  <c r="J168" i="8"/>
  <c r="F150" i="8"/>
  <c r="L130" i="8"/>
  <c r="L81" i="8"/>
  <c r="N81" i="8"/>
  <c r="J64" i="8"/>
  <c r="L64" i="8"/>
  <c r="L54" i="8"/>
  <c r="K41" i="6"/>
  <c r="J41" i="6"/>
  <c r="I41" i="6"/>
  <c r="M41" i="6"/>
  <c r="L41" i="6"/>
  <c r="T31" i="6"/>
  <c r="W31" i="6"/>
  <c r="V31" i="6"/>
  <c r="U31" i="6"/>
  <c r="S31" i="6"/>
  <c r="L38" i="5"/>
  <c r="J38" i="5"/>
  <c r="O31" i="10"/>
  <c r="N31" i="10"/>
  <c r="O11" i="10"/>
  <c r="N11" i="10"/>
  <c r="F285" i="8"/>
  <c r="H275" i="8"/>
  <c r="J259" i="8"/>
  <c r="O233" i="8"/>
  <c r="N233" i="8"/>
  <c r="H217" i="8"/>
  <c r="L191" i="8"/>
  <c r="F167" i="8"/>
  <c r="J141" i="8"/>
  <c r="F101" i="8"/>
  <c r="H101" i="8"/>
  <c r="H80" i="8"/>
  <c r="J80" i="8"/>
  <c r="F55" i="8"/>
  <c r="H55" i="8"/>
  <c r="L52" i="6"/>
  <c r="K52" i="6"/>
  <c r="J52" i="6"/>
  <c r="I52" i="6"/>
  <c r="M52" i="6"/>
  <c r="V42" i="6"/>
  <c r="U42" i="6"/>
  <c r="T42" i="6"/>
  <c r="S42" i="6"/>
  <c r="W42" i="6"/>
  <c r="U15" i="6"/>
  <c r="S15" i="6"/>
  <c r="W15" i="6"/>
  <c r="V15" i="6"/>
  <c r="T15" i="6"/>
  <c r="J54" i="10"/>
  <c r="L102" i="10"/>
  <c r="L104" i="10"/>
  <c r="L87" i="10"/>
  <c r="L103" i="10"/>
  <c r="F280" i="8"/>
  <c r="L260" i="8"/>
  <c r="J196" i="8"/>
  <c r="L186" i="8"/>
  <c r="L164" i="8"/>
  <c r="J144" i="8"/>
  <c r="F77" i="8"/>
  <c r="F31" i="8"/>
  <c r="H31" i="8"/>
  <c r="H259" i="8"/>
  <c r="A15" i="12"/>
  <c r="S6" i="40"/>
  <c r="R6" i="40"/>
  <c r="Q6" i="40"/>
  <c r="P6" i="40"/>
  <c r="T6" i="40"/>
  <c r="T11" i="40"/>
  <c r="T12" i="40"/>
  <c r="S6" i="38"/>
  <c r="R6" i="38"/>
  <c r="P6" i="38"/>
  <c r="T6" i="38"/>
  <c r="Q6" i="38"/>
  <c r="T7" i="38"/>
  <c r="AA19" i="38" s="1"/>
  <c r="T11" i="38"/>
  <c r="T12" i="38"/>
  <c r="I39" i="35"/>
  <c r="H39" i="35"/>
  <c r="AN32" i="35"/>
  <c r="AE14" i="35"/>
  <c r="AF14" i="35"/>
  <c r="O79" i="33"/>
  <c r="N79" i="33"/>
  <c r="D146" i="41"/>
  <c r="H15" i="41"/>
  <c r="J15" i="41"/>
  <c r="I15" i="41"/>
  <c r="M15" i="41"/>
  <c r="L15" i="41"/>
  <c r="H144" i="42"/>
  <c r="K144" i="42" s="1"/>
  <c r="G144" i="42"/>
  <c r="I144" i="42"/>
  <c r="M144" i="42"/>
  <c r="L144" i="42"/>
  <c r="O145" i="43"/>
  <c r="N145" i="43"/>
  <c r="M145" i="43"/>
  <c r="L145" i="43"/>
  <c r="O144" i="42"/>
  <c r="N144" i="42"/>
  <c r="O138" i="43"/>
  <c r="N138" i="43"/>
  <c r="M138" i="43"/>
  <c r="L138" i="43"/>
  <c r="N140" i="41"/>
  <c r="O140" i="41"/>
  <c r="Q8" i="41"/>
  <c r="P8" i="41"/>
  <c r="T8" i="41"/>
  <c r="S8" i="41"/>
  <c r="R8" i="41"/>
  <c r="S7" i="41"/>
  <c r="R7" i="41"/>
  <c r="Q7" i="41"/>
  <c r="P7" i="41"/>
  <c r="T7" i="41"/>
  <c r="F7" i="41"/>
  <c r="E16" i="41"/>
  <c r="F16" i="41" s="1"/>
  <c r="F7" i="40"/>
  <c r="I138" i="42"/>
  <c r="H138" i="42"/>
  <c r="K138" i="42" s="1"/>
  <c r="G138" i="42"/>
  <c r="L138" i="42"/>
  <c r="M138" i="42"/>
  <c r="L124" i="37"/>
  <c r="O124" i="37"/>
  <c r="N124" i="37"/>
  <c r="M124" i="37"/>
  <c r="H140" i="41"/>
  <c r="G140" i="41"/>
  <c r="T9" i="38"/>
  <c r="R9" i="38"/>
  <c r="Q9" i="38"/>
  <c r="P9" i="38"/>
  <c r="S9" i="38"/>
  <c r="M9" i="38"/>
  <c r="J9" i="38"/>
  <c r="I9" i="38"/>
  <c r="H9" i="38"/>
  <c r="L9" i="38"/>
  <c r="Y32" i="35"/>
  <c r="N6" i="38"/>
  <c r="M6" i="38"/>
  <c r="L6" i="38"/>
  <c r="N9" i="38"/>
  <c r="N7" i="38"/>
  <c r="N12" i="38"/>
  <c r="N11" i="38"/>
  <c r="J8" i="38"/>
  <c r="M8" i="38"/>
  <c r="H8" i="38"/>
  <c r="I8" i="38"/>
  <c r="AY17" i="35"/>
  <c r="BA17" i="35"/>
  <c r="BB17" i="35"/>
  <c r="AZ17" i="35"/>
  <c r="AX17" i="35"/>
  <c r="BB12" i="35"/>
  <c r="BA12" i="35"/>
  <c r="AZ12" i="35"/>
  <c r="AY12" i="35"/>
  <c r="AX12" i="35"/>
  <c r="I40" i="35"/>
  <c r="AO33" i="35"/>
  <c r="AN33" i="35"/>
  <c r="O9" i="35"/>
  <c r="P9" i="35"/>
  <c r="G125" i="37"/>
  <c r="H125" i="37"/>
  <c r="I11" i="35"/>
  <c r="H11" i="35"/>
  <c r="J7" i="39"/>
  <c r="H7" i="39"/>
  <c r="I7" i="39"/>
  <c r="M7" i="39"/>
  <c r="L7" i="39"/>
  <c r="AZ10" i="35"/>
  <c r="AY10" i="35"/>
  <c r="AX10" i="35"/>
  <c r="BB10" i="35"/>
  <c r="BA10" i="35"/>
  <c r="AY18" i="35"/>
  <c r="AX18" i="35"/>
  <c r="X12" i="35"/>
  <c r="AQ8" i="35"/>
  <c r="AP8" i="35"/>
  <c r="AO8" i="35"/>
  <c r="AN8" i="35"/>
  <c r="AR8" i="35"/>
  <c r="I10" i="35"/>
  <c r="N53" i="33"/>
  <c r="O53" i="33"/>
  <c r="Y11" i="35"/>
  <c r="N54" i="33"/>
  <c r="O54" i="33"/>
  <c r="AR11" i="35"/>
  <c r="AO11" i="35"/>
  <c r="AN11" i="35"/>
  <c r="AP11" i="35"/>
  <c r="AQ11" i="35"/>
  <c r="O99" i="33"/>
  <c r="N99" i="33"/>
  <c r="J35" i="33"/>
  <c r="O11" i="33"/>
  <c r="H84" i="31"/>
  <c r="L53" i="31"/>
  <c r="N53" i="31"/>
  <c r="H60" i="33"/>
  <c r="L17" i="33"/>
  <c r="L86" i="31"/>
  <c r="F57" i="31"/>
  <c r="L58" i="33"/>
  <c r="O102" i="33"/>
  <c r="N102" i="33"/>
  <c r="L81" i="31"/>
  <c r="H39" i="31"/>
  <c r="J32" i="33"/>
  <c r="L39" i="33"/>
  <c r="L11" i="33"/>
  <c r="N11" i="33"/>
  <c r="L86" i="33"/>
  <c r="L100" i="33"/>
  <c r="F101" i="31"/>
  <c r="J98" i="33"/>
  <c r="H54" i="33"/>
  <c r="H10" i="33"/>
  <c r="J57" i="33"/>
  <c r="L57" i="33"/>
  <c r="J81" i="33"/>
  <c r="J60" i="33"/>
  <c r="L60" i="33"/>
  <c r="J84" i="33"/>
  <c r="L84" i="33"/>
  <c r="L87" i="31"/>
  <c r="H84" i="33"/>
  <c r="H77" i="33"/>
  <c r="H37" i="33"/>
  <c r="J37" i="33"/>
  <c r="H108" i="33"/>
  <c r="J273" i="30"/>
  <c r="J33" i="31"/>
  <c r="L33" i="31"/>
  <c r="H278" i="30"/>
  <c r="J278" i="30"/>
  <c r="O102" i="31"/>
  <c r="N102" i="31"/>
  <c r="J283" i="30"/>
  <c r="H273" i="30"/>
  <c r="H276" i="30"/>
  <c r="F33" i="33"/>
  <c r="F107" i="33"/>
  <c r="F19" i="33"/>
  <c r="H19" i="33"/>
  <c r="F77" i="33"/>
  <c r="F62" i="33"/>
  <c r="F102" i="33"/>
  <c r="F59" i="33"/>
  <c r="H59" i="33"/>
  <c r="F85" i="33"/>
  <c r="J54" i="31"/>
  <c r="J97" i="31"/>
  <c r="J102" i="31"/>
  <c r="L102" i="31"/>
  <c r="J107" i="31"/>
  <c r="L107" i="31"/>
  <c r="F284" i="30"/>
  <c r="L282" i="30"/>
  <c r="H282" i="30"/>
  <c r="O34" i="31"/>
  <c r="N34" i="31"/>
  <c r="L56" i="30"/>
  <c r="N56" i="30"/>
  <c r="F257" i="30"/>
  <c r="H260" i="30"/>
  <c r="H262" i="30"/>
  <c r="H259" i="30"/>
  <c r="J251" i="30"/>
  <c r="F193" i="30"/>
  <c r="F188" i="30"/>
  <c r="J194" i="30"/>
  <c r="J191" i="30"/>
  <c r="L186" i="30"/>
  <c r="J196" i="30"/>
  <c r="L196" i="30"/>
  <c r="L191" i="30"/>
  <c r="F56" i="31"/>
  <c r="F83" i="31"/>
  <c r="F62" i="31"/>
  <c r="F80" i="31"/>
  <c r="O186" i="30"/>
  <c r="N186" i="30"/>
  <c r="J59" i="30"/>
  <c r="F216" i="30"/>
  <c r="N213" i="30"/>
  <c r="O213" i="30"/>
  <c r="H208" i="30"/>
  <c r="F218" i="30"/>
  <c r="L214" i="30"/>
  <c r="L211" i="30"/>
  <c r="F208" i="30"/>
  <c r="L216" i="30"/>
  <c r="L63" i="30"/>
  <c r="J241" i="30"/>
  <c r="H152" i="30"/>
  <c r="J152" i="30"/>
  <c r="H149" i="30"/>
  <c r="F145" i="30"/>
  <c r="F150" i="30"/>
  <c r="H153" i="30"/>
  <c r="J153" i="30"/>
  <c r="J148" i="30"/>
  <c r="H86" i="30"/>
  <c r="H79" i="30"/>
  <c r="J79" i="30"/>
  <c r="J163" i="30"/>
  <c r="F172" i="30"/>
  <c r="H175" i="30"/>
  <c r="O168" i="30"/>
  <c r="N168" i="30"/>
  <c r="H171" i="30"/>
  <c r="L121" i="30"/>
  <c r="H56" i="30"/>
  <c r="J56" i="30"/>
  <c r="J234" i="30"/>
  <c r="F235" i="30"/>
  <c r="H238" i="30"/>
  <c r="L241" i="30"/>
  <c r="O233" i="30"/>
  <c r="N233" i="30"/>
  <c r="H122" i="30"/>
  <c r="H119" i="30"/>
  <c r="F129" i="30"/>
  <c r="O123" i="30"/>
  <c r="N123" i="30"/>
  <c r="F120" i="30"/>
  <c r="H123" i="30"/>
  <c r="N54" i="30"/>
  <c r="O54" i="30"/>
  <c r="K135" i="28"/>
  <c r="I135" i="28"/>
  <c r="M157" i="28"/>
  <c r="L157" i="28"/>
  <c r="J157" i="28"/>
  <c r="I157" i="28"/>
  <c r="K157" i="28"/>
  <c r="I116" i="28"/>
  <c r="L116" i="28"/>
  <c r="J116" i="28"/>
  <c r="M116" i="28"/>
  <c r="K116" i="28"/>
  <c r="L89" i="28"/>
  <c r="J89" i="28"/>
  <c r="I89" i="28"/>
  <c r="M89" i="28"/>
  <c r="K89" i="28"/>
  <c r="J42" i="28"/>
  <c r="L42" i="28"/>
  <c r="M15" i="28"/>
  <c r="L15" i="28"/>
  <c r="K15" i="28"/>
  <c r="J15" i="28"/>
  <c r="I15" i="28"/>
  <c r="M112" i="28"/>
  <c r="K112" i="28"/>
  <c r="J112" i="28"/>
  <c r="L112" i="28"/>
  <c r="I112" i="28"/>
  <c r="K127" i="28"/>
  <c r="J127" i="28"/>
  <c r="I127" i="28"/>
  <c r="M127" i="28"/>
  <c r="L127" i="28"/>
  <c r="J130" i="28"/>
  <c r="I130" i="28"/>
  <c r="M130" i="28"/>
  <c r="L130" i="28"/>
  <c r="K130" i="28"/>
  <c r="M85" i="28"/>
  <c r="K85" i="28"/>
  <c r="I85" i="28"/>
  <c r="L85" i="28"/>
  <c r="J85" i="28"/>
  <c r="M154" i="28"/>
  <c r="K154" i="28"/>
  <c r="L154" i="28"/>
  <c r="J154" i="28"/>
  <c r="I154" i="28"/>
  <c r="L117" i="28"/>
  <c r="K117" i="28"/>
  <c r="I117" i="28"/>
  <c r="M117" i="28"/>
  <c r="J117" i="28"/>
  <c r="K46" i="28"/>
  <c r="J46" i="28"/>
  <c r="I46" i="28"/>
  <c r="M46" i="28"/>
  <c r="L46" i="28"/>
  <c r="L158" i="28"/>
  <c r="K158" i="28"/>
  <c r="J158" i="28"/>
  <c r="I158" i="28"/>
  <c r="M158" i="28"/>
  <c r="J17" i="28"/>
  <c r="I17" i="28"/>
  <c r="M17" i="28"/>
  <c r="L17" i="28"/>
  <c r="K17" i="28"/>
  <c r="F118" i="28"/>
  <c r="F160" i="28"/>
  <c r="M74" i="28"/>
  <c r="L74" i="28"/>
  <c r="K74" i="28"/>
  <c r="J74" i="28"/>
  <c r="I74" i="28"/>
  <c r="K14" i="28"/>
  <c r="J14" i="28"/>
  <c r="I14" i="28"/>
  <c r="M14" i="28"/>
  <c r="L14" i="28"/>
  <c r="H20" i="28"/>
  <c r="E146" i="28"/>
  <c r="L141" i="28"/>
  <c r="K141" i="28"/>
  <c r="J141" i="28"/>
  <c r="I141" i="28"/>
  <c r="M141" i="28"/>
  <c r="L98" i="28"/>
  <c r="J98" i="28"/>
  <c r="I98" i="28"/>
  <c r="M98" i="28"/>
  <c r="K98" i="28"/>
  <c r="M45" i="28"/>
  <c r="L45" i="28"/>
  <c r="K45" i="28"/>
  <c r="J45" i="28"/>
  <c r="I45" i="28"/>
  <c r="C48" i="28"/>
  <c r="C118" i="28"/>
  <c r="F79" i="25"/>
  <c r="F31" i="25"/>
  <c r="O31" i="25"/>
  <c r="O99" i="25"/>
  <c r="N99" i="25"/>
  <c r="N259" i="24"/>
  <c r="O259" i="24"/>
  <c r="J237" i="24"/>
  <c r="L237" i="24"/>
  <c r="H217" i="24"/>
  <c r="J217" i="24"/>
  <c r="J207" i="24"/>
  <c r="L207" i="24"/>
  <c r="H165" i="24"/>
  <c r="J165" i="24"/>
  <c r="N145" i="24"/>
  <c r="O145" i="24"/>
  <c r="O125" i="24"/>
  <c r="F125" i="24"/>
  <c r="O78" i="25"/>
  <c r="N78" i="25"/>
  <c r="L42" i="25"/>
  <c r="L104" i="25"/>
  <c r="L81" i="25"/>
  <c r="N81" i="25"/>
  <c r="F262" i="24"/>
  <c r="H262" i="24"/>
  <c r="F239" i="24"/>
  <c r="L40" i="25"/>
  <c r="J264" i="24"/>
  <c r="L264" i="24"/>
  <c r="H240" i="24"/>
  <c r="J240" i="24"/>
  <c r="H210" i="24"/>
  <c r="J210" i="24"/>
  <c r="O190" i="24"/>
  <c r="N190" i="24"/>
  <c r="L148" i="24"/>
  <c r="J128" i="24"/>
  <c r="L128" i="24"/>
  <c r="O33" i="25"/>
  <c r="N33" i="25"/>
  <c r="J259" i="24"/>
  <c r="L259" i="24"/>
  <c r="O229" i="24"/>
  <c r="N229" i="24"/>
  <c r="L173" i="24"/>
  <c r="N163" i="24"/>
  <c r="O163" i="24"/>
  <c r="L143" i="24"/>
  <c r="N143" i="24"/>
  <c r="N59" i="24"/>
  <c r="O59" i="24"/>
  <c r="F57" i="25"/>
  <c r="F85" i="25"/>
  <c r="F103" i="25"/>
  <c r="F240" i="24"/>
  <c r="F105" i="24"/>
  <c r="H105" i="24"/>
  <c r="N78" i="24"/>
  <c r="O78" i="24"/>
  <c r="J87" i="24"/>
  <c r="F87" i="24"/>
  <c r="L77" i="24"/>
  <c r="H53" i="24"/>
  <c r="F79" i="24"/>
  <c r="J86" i="24"/>
  <c r="L86" i="24"/>
  <c r="F9" i="24"/>
  <c r="H9" i="24"/>
  <c r="F61" i="24"/>
  <c r="F12" i="24"/>
  <c r="H12" i="24"/>
  <c r="F214" i="24"/>
  <c r="H214" i="24"/>
  <c r="F185" i="24"/>
  <c r="H185" i="24"/>
  <c r="F166" i="24"/>
  <c r="F175" i="24"/>
  <c r="H175" i="24"/>
  <c r="F146" i="24"/>
  <c r="H146" i="24"/>
  <c r="F103" i="24"/>
  <c r="H103" i="24"/>
  <c r="F86" i="24"/>
  <c r="H86" i="24"/>
  <c r="J56" i="24"/>
  <c r="AB19" i="22"/>
  <c r="AA19" i="22"/>
  <c r="Z19" i="22"/>
  <c r="Y19" i="22"/>
  <c r="X19" i="22"/>
  <c r="AA9" i="22"/>
  <c r="X9" i="22"/>
  <c r="AB9" i="22"/>
  <c r="Z9" i="22"/>
  <c r="Y9" i="22"/>
  <c r="U21" i="22"/>
  <c r="P154" i="19"/>
  <c r="X89" i="19"/>
  <c r="J87" i="19"/>
  <c r="H87" i="19"/>
  <c r="P84" i="19"/>
  <c r="X81" i="19"/>
  <c r="J76" i="19"/>
  <c r="H76" i="19"/>
  <c r="P73" i="19"/>
  <c r="X70" i="19"/>
  <c r="J68" i="19"/>
  <c r="H68" i="19"/>
  <c r="P62" i="19"/>
  <c r="X59" i="19"/>
  <c r="J57" i="19"/>
  <c r="H57" i="19"/>
  <c r="P54" i="19"/>
  <c r="X48" i="19"/>
  <c r="J46" i="19"/>
  <c r="H46" i="19"/>
  <c r="P43" i="19"/>
  <c r="X40" i="19"/>
  <c r="J38" i="19"/>
  <c r="H38" i="19"/>
  <c r="G37" i="19"/>
  <c r="P32" i="19"/>
  <c r="X29" i="19"/>
  <c r="J27" i="19"/>
  <c r="H27" i="19"/>
  <c r="G35" i="19"/>
  <c r="R24" i="19"/>
  <c r="P24" i="19"/>
  <c r="O23" i="19"/>
  <c r="X18" i="19"/>
  <c r="J16" i="19"/>
  <c r="H16" i="19"/>
  <c r="P13" i="19"/>
  <c r="O21" i="19"/>
  <c r="X10" i="19"/>
  <c r="W9" i="19"/>
  <c r="X153" i="19"/>
  <c r="W161" i="19"/>
  <c r="X102" i="19"/>
  <c r="X152" i="19"/>
  <c r="X122" i="19"/>
  <c r="W121" i="19"/>
  <c r="X155" i="19"/>
  <c r="P130" i="19"/>
  <c r="P101" i="19"/>
  <c r="P138" i="19"/>
  <c r="P116" i="19"/>
  <c r="P141" i="19"/>
  <c r="H116" i="19"/>
  <c r="J116" i="19"/>
  <c r="J99" i="19"/>
  <c r="H99" i="19"/>
  <c r="J115" i="19"/>
  <c r="H115" i="19"/>
  <c r="J138" i="19"/>
  <c r="H138" i="19"/>
  <c r="H110" i="19"/>
  <c r="J110" i="19"/>
  <c r="H143" i="19"/>
  <c r="J143" i="19"/>
  <c r="X141" i="19"/>
  <c r="W133" i="19"/>
  <c r="X125" i="19"/>
  <c r="N91" i="19"/>
  <c r="N119" i="19"/>
  <c r="N147" i="19"/>
  <c r="V121" i="19"/>
  <c r="F149" i="19"/>
  <c r="F133" i="19"/>
  <c r="M104" i="17"/>
  <c r="L104" i="17"/>
  <c r="K104" i="17"/>
  <c r="J104" i="17"/>
  <c r="I104" i="17"/>
  <c r="F93" i="17"/>
  <c r="E79" i="17"/>
  <c r="D65" i="17"/>
  <c r="M53" i="17"/>
  <c r="L53" i="17"/>
  <c r="K53" i="17"/>
  <c r="J53" i="17"/>
  <c r="I53" i="17"/>
  <c r="I136" i="17"/>
  <c r="M136" i="17"/>
  <c r="H135" i="17"/>
  <c r="L136" i="17"/>
  <c r="K136" i="17"/>
  <c r="J136" i="17"/>
  <c r="G121" i="17"/>
  <c r="T21" i="17"/>
  <c r="G161" i="17"/>
  <c r="F147" i="17"/>
  <c r="E133" i="17"/>
  <c r="J98" i="17"/>
  <c r="I98" i="17"/>
  <c r="M98" i="17"/>
  <c r="L98" i="17"/>
  <c r="K98" i="17"/>
  <c r="J72" i="17"/>
  <c r="I72" i="17"/>
  <c r="M72" i="17"/>
  <c r="L72" i="17"/>
  <c r="K72" i="17"/>
  <c r="C93" i="17"/>
  <c r="K52" i="17"/>
  <c r="J52" i="17"/>
  <c r="I52" i="17"/>
  <c r="M52" i="17"/>
  <c r="H51" i="17"/>
  <c r="L52" i="17"/>
  <c r="T9" i="17"/>
  <c r="L152" i="17"/>
  <c r="K152" i="17"/>
  <c r="J152" i="17"/>
  <c r="I152" i="17"/>
  <c r="M152" i="17"/>
  <c r="D147" i="17"/>
  <c r="C133" i="17"/>
  <c r="G119" i="17"/>
  <c r="E91" i="17"/>
  <c r="D77" i="17"/>
  <c r="C63" i="17"/>
  <c r="M157" i="17"/>
  <c r="L157" i="17"/>
  <c r="K157" i="17"/>
  <c r="J157" i="17"/>
  <c r="I157" i="17"/>
  <c r="M88" i="17"/>
  <c r="L88" i="17"/>
  <c r="K88" i="17"/>
  <c r="J88" i="17"/>
  <c r="I88" i="17"/>
  <c r="AA20" i="17"/>
  <c r="Z20" i="17"/>
  <c r="Y20" i="17"/>
  <c r="X20" i="17"/>
  <c r="W20" i="17"/>
  <c r="R9" i="17"/>
  <c r="C161" i="17"/>
  <c r="C149" i="17"/>
  <c r="Z10" i="16"/>
  <c r="Y10" i="16"/>
  <c r="X10" i="16"/>
  <c r="V9" i="16"/>
  <c r="AA16" i="16" s="1"/>
  <c r="W10" i="16"/>
  <c r="U21" i="15"/>
  <c r="Y13" i="15"/>
  <c r="W13" i="15"/>
  <c r="W18" i="15"/>
  <c r="AA18" i="15"/>
  <c r="Z18" i="15"/>
  <c r="Y18" i="15"/>
  <c r="X18" i="15"/>
  <c r="M121" i="13"/>
  <c r="L121" i="13"/>
  <c r="K121" i="13"/>
  <c r="J121" i="13"/>
  <c r="I121" i="13"/>
  <c r="M95" i="13"/>
  <c r="L95" i="13"/>
  <c r="K95" i="13"/>
  <c r="J95" i="13"/>
  <c r="I95" i="13"/>
  <c r="D90" i="13"/>
  <c r="M69" i="13"/>
  <c r="L69" i="13"/>
  <c r="K69" i="13"/>
  <c r="J69" i="13"/>
  <c r="I69" i="13"/>
  <c r="K46" i="13"/>
  <c r="I46" i="13"/>
  <c r="F81" i="10"/>
  <c r="F62" i="10"/>
  <c r="I135" i="13"/>
  <c r="M135" i="13"/>
  <c r="L135" i="13"/>
  <c r="K135" i="13"/>
  <c r="J135" i="13"/>
  <c r="I109" i="13"/>
  <c r="M109" i="13"/>
  <c r="L109" i="13"/>
  <c r="K109" i="13"/>
  <c r="J109" i="13"/>
  <c r="D104" i="13"/>
  <c r="I83" i="13"/>
  <c r="M83" i="13"/>
  <c r="L83" i="13"/>
  <c r="K83" i="13"/>
  <c r="J83" i="13"/>
  <c r="I23" i="13"/>
  <c r="M23" i="13"/>
  <c r="L23" i="13"/>
  <c r="K23" i="13"/>
  <c r="J23" i="13"/>
  <c r="W13" i="13"/>
  <c r="AA13" i="13"/>
  <c r="Z13" i="13"/>
  <c r="Y13" i="13"/>
  <c r="X13" i="13"/>
  <c r="V20" i="13"/>
  <c r="F101" i="10"/>
  <c r="H101" i="10"/>
  <c r="F82" i="10"/>
  <c r="H82" i="10"/>
  <c r="L158" i="13"/>
  <c r="J158" i="13"/>
  <c r="C104" i="13"/>
  <c r="L72" i="13"/>
  <c r="J72" i="13"/>
  <c r="L46" i="13"/>
  <c r="J46" i="13"/>
  <c r="D56" i="12"/>
  <c r="F106" i="10"/>
  <c r="F85" i="10"/>
  <c r="H85" i="10"/>
  <c r="F41" i="10"/>
  <c r="R21" i="15"/>
  <c r="Z13" i="15"/>
  <c r="X13" i="15"/>
  <c r="V18" i="14"/>
  <c r="U18" i="14"/>
  <c r="T18" i="14"/>
  <c r="K154" i="13"/>
  <c r="J154" i="13"/>
  <c r="I154" i="13"/>
  <c r="M154" i="13"/>
  <c r="L154" i="13"/>
  <c r="K128" i="13"/>
  <c r="J128" i="13"/>
  <c r="I128" i="13"/>
  <c r="M128" i="13"/>
  <c r="L128" i="13"/>
  <c r="K68" i="13"/>
  <c r="J68" i="13"/>
  <c r="I68" i="13"/>
  <c r="H76" i="13"/>
  <c r="M68" i="13"/>
  <c r="L68" i="13"/>
  <c r="K42" i="13"/>
  <c r="J42" i="13"/>
  <c r="I42" i="13"/>
  <c r="M42" i="13"/>
  <c r="L42" i="13"/>
  <c r="R20" i="13"/>
  <c r="K50" i="12"/>
  <c r="J50" i="12"/>
  <c r="I50" i="12"/>
  <c r="N50" i="12"/>
  <c r="M50" i="12"/>
  <c r="L50" i="12"/>
  <c r="V44" i="12"/>
  <c r="U44" i="12"/>
  <c r="X44" i="12"/>
  <c r="X46" i="12"/>
  <c r="W39" i="12"/>
  <c r="K34" i="12"/>
  <c r="J34" i="12"/>
  <c r="I34" i="12"/>
  <c r="N34" i="12"/>
  <c r="M34" i="12"/>
  <c r="L34" i="12"/>
  <c r="V28" i="12"/>
  <c r="U28" i="12"/>
  <c r="X28" i="12"/>
  <c r="W23" i="12"/>
  <c r="K18" i="12"/>
  <c r="J18" i="12"/>
  <c r="I18" i="12"/>
  <c r="N18" i="12"/>
  <c r="M18" i="12"/>
  <c r="L18" i="12"/>
  <c r="F107" i="10"/>
  <c r="L108" i="13"/>
  <c r="K108" i="13"/>
  <c r="J108" i="13"/>
  <c r="I108" i="13"/>
  <c r="M108" i="13"/>
  <c r="F104" i="13"/>
  <c r="E90" i="13"/>
  <c r="Q20" i="13"/>
  <c r="K48" i="12"/>
  <c r="L48" i="12"/>
  <c r="L40" i="12"/>
  <c r="K40" i="12"/>
  <c r="L32" i="12"/>
  <c r="K32" i="12"/>
  <c r="L24" i="12"/>
  <c r="K24" i="12"/>
  <c r="L16" i="12"/>
  <c r="K16" i="12"/>
  <c r="W9" i="12"/>
  <c r="J87" i="10"/>
  <c r="F75" i="10"/>
  <c r="AA12" i="15"/>
  <c r="Z12" i="15"/>
  <c r="Y12" i="15"/>
  <c r="X12" i="15"/>
  <c r="W12" i="15"/>
  <c r="V16" i="14"/>
  <c r="U16" i="14"/>
  <c r="T16" i="14"/>
  <c r="D160" i="13"/>
  <c r="M139" i="13"/>
  <c r="L139" i="13"/>
  <c r="K139" i="13"/>
  <c r="J139" i="13"/>
  <c r="I139" i="13"/>
  <c r="M79" i="13"/>
  <c r="L79" i="13"/>
  <c r="K79" i="13"/>
  <c r="J79" i="13"/>
  <c r="I79" i="13"/>
  <c r="M53" i="13"/>
  <c r="L53" i="13"/>
  <c r="K53" i="13"/>
  <c r="J53" i="13"/>
  <c r="I53" i="13"/>
  <c r="D48" i="13"/>
  <c r="M27" i="13"/>
  <c r="L27" i="13"/>
  <c r="K27" i="13"/>
  <c r="J27" i="13"/>
  <c r="I27" i="13"/>
  <c r="E20" i="13"/>
  <c r="X11" i="12"/>
  <c r="V11" i="12"/>
  <c r="U11" i="12"/>
  <c r="X13" i="12"/>
  <c r="X14" i="12"/>
  <c r="F97" i="10"/>
  <c r="H97" i="10"/>
  <c r="O78" i="10"/>
  <c r="N78" i="10"/>
  <c r="M136" i="13"/>
  <c r="L136" i="13"/>
  <c r="K136" i="13"/>
  <c r="J136" i="13"/>
  <c r="I136" i="13"/>
  <c r="M24" i="13"/>
  <c r="L24" i="13"/>
  <c r="K24" i="13"/>
  <c r="J24" i="13"/>
  <c r="I24" i="13"/>
  <c r="L283" i="8"/>
  <c r="O273" i="8"/>
  <c r="N273" i="8"/>
  <c r="J255" i="8"/>
  <c r="F237" i="8"/>
  <c r="L217" i="8"/>
  <c r="F163" i="8"/>
  <c r="L143" i="8"/>
  <c r="H125" i="8"/>
  <c r="F97" i="8"/>
  <c r="H97" i="8"/>
  <c r="Y16" i="13"/>
  <c r="W16" i="13"/>
  <c r="L36" i="10"/>
  <c r="L19" i="10"/>
  <c r="F278" i="8"/>
  <c r="O278" i="8"/>
  <c r="F232" i="8"/>
  <c r="H232" i="8"/>
  <c r="L212" i="8"/>
  <c r="N212" i="8"/>
  <c r="H194" i="8"/>
  <c r="J194" i="8"/>
  <c r="N166" i="8"/>
  <c r="O166" i="8"/>
  <c r="J148" i="8"/>
  <c r="L148" i="8"/>
  <c r="F130" i="8"/>
  <c r="H130" i="8"/>
  <c r="H120" i="8"/>
  <c r="J120" i="8"/>
  <c r="O75" i="8"/>
  <c r="F75" i="8"/>
  <c r="F16" i="8"/>
  <c r="H16" i="8"/>
  <c r="M27" i="6"/>
  <c r="L27" i="6"/>
  <c r="K27" i="6"/>
  <c r="J27" i="6"/>
  <c r="I27" i="6"/>
  <c r="W17" i="6"/>
  <c r="V17" i="6"/>
  <c r="U17" i="6"/>
  <c r="T17" i="6"/>
  <c r="S17" i="6"/>
  <c r="W20" i="6"/>
  <c r="W19" i="6"/>
  <c r="J21" i="10"/>
  <c r="L21" i="10"/>
  <c r="F279" i="8"/>
  <c r="J261" i="8"/>
  <c r="L251" i="8"/>
  <c r="F235" i="8"/>
  <c r="J217" i="8"/>
  <c r="L207" i="8"/>
  <c r="F191" i="8"/>
  <c r="J173" i="8"/>
  <c r="L163" i="8"/>
  <c r="F147" i="8"/>
  <c r="J129" i="8"/>
  <c r="L119" i="8"/>
  <c r="J53" i="8"/>
  <c r="L53" i="8"/>
  <c r="N59" i="10"/>
  <c r="O59" i="10"/>
  <c r="F19" i="10"/>
  <c r="H15" i="10"/>
  <c r="J278" i="8"/>
  <c r="F260" i="8"/>
  <c r="L240" i="8"/>
  <c r="F186" i="8"/>
  <c r="L166" i="8"/>
  <c r="H148" i="8"/>
  <c r="O120" i="8"/>
  <c r="N120" i="8"/>
  <c r="O81" i="8"/>
  <c r="F81" i="8"/>
  <c r="L62" i="8"/>
  <c r="F54" i="8"/>
  <c r="K49" i="6"/>
  <c r="J49" i="6"/>
  <c r="I49" i="6"/>
  <c r="M49" i="6"/>
  <c r="L49" i="6"/>
  <c r="U39" i="6"/>
  <c r="T39" i="6"/>
  <c r="S39" i="6"/>
  <c r="W39" i="6"/>
  <c r="V39" i="6"/>
  <c r="I22" i="6"/>
  <c r="K22" i="6"/>
  <c r="J14" i="6"/>
  <c r="M14" i="6"/>
  <c r="K14" i="6"/>
  <c r="L14" i="6"/>
  <c r="I14" i="6"/>
  <c r="J11" i="5"/>
  <c r="L11" i="5"/>
  <c r="O97" i="10"/>
  <c r="N97" i="10"/>
  <c r="F11" i="10"/>
  <c r="H11" i="10"/>
  <c r="H283" i="8"/>
  <c r="L257" i="8"/>
  <c r="F233" i="8"/>
  <c r="J207" i="8"/>
  <c r="F175" i="8"/>
  <c r="H165" i="8"/>
  <c r="J149" i="8"/>
  <c r="O123" i="8"/>
  <c r="N123" i="8"/>
  <c r="F63" i="8"/>
  <c r="H63" i="8"/>
  <c r="H53" i="8"/>
  <c r="V50" i="6"/>
  <c r="U50" i="6"/>
  <c r="T50" i="6"/>
  <c r="S50" i="6"/>
  <c r="W50" i="6"/>
  <c r="T22" i="6"/>
  <c r="V22" i="6"/>
  <c r="J62" i="10"/>
  <c r="L61" i="10"/>
  <c r="L82" i="10"/>
  <c r="L98" i="10"/>
  <c r="L35" i="10"/>
  <c r="H278" i="8"/>
  <c r="J232" i="8"/>
  <c r="F214" i="8"/>
  <c r="L194" i="8"/>
  <c r="L142" i="8"/>
  <c r="J122" i="8"/>
  <c r="H75" i="8"/>
  <c r="F20" i="8"/>
  <c r="H20" i="8"/>
  <c r="J32" i="10"/>
  <c r="F253" i="8"/>
  <c r="H171" i="8"/>
  <c r="M139" i="43"/>
  <c r="L139" i="43"/>
  <c r="O139" i="43"/>
  <c r="N139" i="43"/>
  <c r="N12" i="41"/>
  <c r="L12" i="41"/>
  <c r="M12" i="41"/>
  <c r="F7" i="39"/>
  <c r="H109" i="31"/>
  <c r="O142" i="41"/>
  <c r="N142" i="41"/>
  <c r="N9" i="41"/>
  <c r="M9" i="41"/>
  <c r="L9" i="41"/>
  <c r="D146" i="42"/>
  <c r="O141" i="42"/>
  <c r="N141" i="42"/>
  <c r="N142" i="43"/>
  <c r="M142" i="43"/>
  <c r="L142" i="43"/>
  <c r="O142" i="43"/>
  <c r="O145" i="41"/>
  <c r="N145" i="41"/>
  <c r="I8" i="41"/>
  <c r="H8" i="41"/>
  <c r="J8" i="41"/>
  <c r="F11" i="41"/>
  <c r="J7" i="41"/>
  <c r="I7" i="41"/>
  <c r="H7" i="41"/>
  <c r="M7" i="41"/>
  <c r="L7" i="41"/>
  <c r="D16" i="41"/>
  <c r="C146" i="41"/>
  <c r="O136" i="41"/>
  <c r="N136" i="41"/>
  <c r="T6" i="41"/>
  <c r="S6" i="41"/>
  <c r="R6" i="41"/>
  <c r="Q6" i="41"/>
  <c r="O16" i="41"/>
  <c r="P6" i="41"/>
  <c r="T15" i="41"/>
  <c r="T13" i="41"/>
  <c r="I140" i="42"/>
  <c r="H140" i="42"/>
  <c r="K140" i="42" s="1"/>
  <c r="G140" i="42"/>
  <c r="L140" i="42"/>
  <c r="M140" i="42"/>
  <c r="T9" i="40"/>
  <c r="S9" i="40"/>
  <c r="R9" i="40"/>
  <c r="Q9" i="40"/>
  <c r="P9" i="40"/>
  <c r="T8" i="40"/>
  <c r="S8" i="40"/>
  <c r="R8" i="40"/>
  <c r="Q8" i="40"/>
  <c r="P8" i="40"/>
  <c r="H137" i="41"/>
  <c r="K137" i="41" s="1"/>
  <c r="G137" i="41"/>
  <c r="H36" i="35"/>
  <c r="H40" i="35"/>
  <c r="I7" i="40"/>
  <c r="H7" i="40"/>
  <c r="J7" i="40"/>
  <c r="M7" i="40"/>
  <c r="L7" i="40"/>
  <c r="L10" i="38"/>
  <c r="N10" i="38"/>
  <c r="M10" i="38"/>
  <c r="H38" i="35"/>
  <c r="I38" i="35"/>
  <c r="O17" i="35"/>
  <c r="O12" i="35"/>
  <c r="X35" i="35"/>
  <c r="I34" i="35"/>
  <c r="AF11" i="35"/>
  <c r="AE11" i="35"/>
  <c r="H13" i="35"/>
  <c r="I13" i="35"/>
  <c r="AN30" i="35"/>
  <c r="AO30" i="35"/>
  <c r="Y14" i="35"/>
  <c r="X14" i="35"/>
  <c r="G124" i="37"/>
  <c r="H124" i="37"/>
  <c r="AF10" i="35"/>
  <c r="AE10" i="35"/>
  <c r="J10" i="39"/>
  <c r="I10" i="39"/>
  <c r="H10" i="39"/>
  <c r="AF12" i="35"/>
  <c r="AE12" i="35"/>
  <c r="X13" i="35"/>
  <c r="Y12" i="35"/>
  <c r="AN12" i="35"/>
  <c r="AR12" i="35"/>
  <c r="AQ12" i="35"/>
  <c r="AP12" i="35"/>
  <c r="AO12" i="35"/>
  <c r="L80" i="31"/>
  <c r="L42" i="31"/>
  <c r="H56" i="33"/>
  <c r="H11" i="33"/>
  <c r="F84" i="31"/>
  <c r="H55" i="31"/>
  <c r="O75" i="33"/>
  <c r="N75" i="33"/>
  <c r="H57" i="33"/>
  <c r="J15" i="33"/>
  <c r="L15" i="33"/>
  <c r="O103" i="33"/>
  <c r="N103" i="33"/>
  <c r="L108" i="31"/>
  <c r="F79" i="31"/>
  <c r="H79" i="31"/>
  <c r="F33" i="31"/>
  <c r="H33" i="31"/>
  <c r="H20" i="33"/>
  <c r="L41" i="33"/>
  <c r="L19" i="33"/>
  <c r="L97" i="33"/>
  <c r="L102" i="33"/>
  <c r="H99" i="31"/>
  <c r="L9" i="33"/>
  <c r="J59" i="33"/>
  <c r="J99" i="33"/>
  <c r="J62" i="33"/>
  <c r="J86" i="33"/>
  <c r="F85" i="31"/>
  <c r="H34" i="33"/>
  <c r="J34" i="33"/>
  <c r="H79" i="33"/>
  <c r="H39" i="33"/>
  <c r="J39" i="33"/>
  <c r="H97" i="33"/>
  <c r="J281" i="30"/>
  <c r="O99" i="31"/>
  <c r="N99" i="31"/>
  <c r="J31" i="31"/>
  <c r="L31" i="31"/>
  <c r="J76" i="31"/>
  <c r="L76" i="31"/>
  <c r="O76" i="31"/>
  <c r="N76" i="31"/>
  <c r="O59" i="31"/>
  <c r="N59" i="31"/>
  <c r="H281" i="30"/>
  <c r="F11" i="33"/>
  <c r="F14" i="33"/>
  <c r="F37" i="33"/>
  <c r="F79" i="33"/>
  <c r="F64" i="33"/>
  <c r="F105" i="33"/>
  <c r="F61" i="33"/>
  <c r="F84" i="33"/>
  <c r="J62" i="31"/>
  <c r="J105" i="31"/>
  <c r="J104" i="31"/>
  <c r="L104" i="31"/>
  <c r="H283" i="30"/>
  <c r="O273" i="30"/>
  <c r="N273" i="30"/>
  <c r="J284" i="30"/>
  <c r="J77" i="31"/>
  <c r="L77" i="31"/>
  <c r="O31" i="31"/>
  <c r="N31" i="31"/>
  <c r="O279" i="30"/>
  <c r="N279" i="30"/>
  <c r="L217" i="30"/>
  <c r="L187" i="30"/>
  <c r="F54" i="30"/>
  <c r="O257" i="30"/>
  <c r="N257" i="30"/>
  <c r="H252" i="30"/>
  <c r="F262" i="30"/>
  <c r="H257" i="30"/>
  <c r="H254" i="30"/>
  <c r="H251" i="30"/>
  <c r="F261" i="30"/>
  <c r="H256" i="30"/>
  <c r="J256" i="30"/>
  <c r="H261" i="30"/>
  <c r="H192" i="30"/>
  <c r="F65" i="30"/>
  <c r="H65" i="30"/>
  <c r="O185" i="30"/>
  <c r="L193" i="30"/>
  <c r="O188" i="30"/>
  <c r="N188" i="30"/>
  <c r="J186" i="30"/>
  <c r="J188" i="30"/>
  <c r="J193" i="30"/>
  <c r="F81" i="31"/>
  <c r="F99" i="31"/>
  <c r="J86" i="30"/>
  <c r="L57" i="30"/>
  <c r="O208" i="30"/>
  <c r="N208" i="30"/>
  <c r="F210" i="30"/>
  <c r="J216" i="30"/>
  <c r="J213" i="30"/>
  <c r="L208" i="30"/>
  <c r="J218" i="30"/>
  <c r="L213" i="30"/>
  <c r="L188" i="30"/>
  <c r="F61" i="30"/>
  <c r="L240" i="30"/>
  <c r="H144" i="30"/>
  <c r="J144" i="30"/>
  <c r="H141" i="30"/>
  <c r="F151" i="30"/>
  <c r="O145" i="30"/>
  <c r="N145" i="30"/>
  <c r="F142" i="30"/>
  <c r="H145" i="30"/>
  <c r="H81" i="30"/>
  <c r="J81" i="30"/>
  <c r="H53" i="30"/>
  <c r="H87" i="30"/>
  <c r="J87" i="30"/>
  <c r="F86" i="30"/>
  <c r="J167" i="30"/>
  <c r="H163" i="30"/>
  <c r="L166" i="30"/>
  <c r="H167" i="30"/>
  <c r="L174" i="30"/>
  <c r="F173" i="30"/>
  <c r="L172" i="30"/>
  <c r="H173" i="30"/>
  <c r="F119" i="30"/>
  <c r="H235" i="30"/>
  <c r="N235" i="30"/>
  <c r="O235" i="30"/>
  <c r="H230" i="30"/>
  <c r="F240" i="30"/>
  <c r="L236" i="30"/>
  <c r="L233" i="30"/>
  <c r="L238" i="30"/>
  <c r="H146" i="30"/>
  <c r="F124" i="30"/>
  <c r="H124" i="30"/>
  <c r="F121" i="30"/>
  <c r="O120" i="30"/>
  <c r="N120" i="30"/>
  <c r="F125" i="30"/>
  <c r="H125" i="30"/>
  <c r="H128" i="30"/>
  <c r="O59" i="30"/>
  <c r="N59" i="30"/>
  <c r="I59" i="28"/>
  <c r="K59" i="28"/>
  <c r="I70" i="28"/>
  <c r="M70" i="28"/>
  <c r="L70" i="28"/>
  <c r="K70" i="28"/>
  <c r="J70" i="28"/>
  <c r="E62" i="28"/>
  <c r="D62" i="28"/>
  <c r="J41" i="28"/>
  <c r="I41" i="28"/>
  <c r="M41" i="28"/>
  <c r="L41" i="28"/>
  <c r="K41" i="28"/>
  <c r="K27" i="28"/>
  <c r="I27" i="28"/>
  <c r="M121" i="28"/>
  <c r="K121" i="28"/>
  <c r="J121" i="28"/>
  <c r="L121" i="28"/>
  <c r="I121" i="28"/>
  <c r="K136" i="28"/>
  <c r="J136" i="28"/>
  <c r="I136" i="28"/>
  <c r="M136" i="28"/>
  <c r="L136" i="28"/>
  <c r="J139" i="28"/>
  <c r="I139" i="28"/>
  <c r="M139" i="28"/>
  <c r="L139" i="28"/>
  <c r="K139" i="28"/>
  <c r="M94" i="28"/>
  <c r="K94" i="28"/>
  <c r="L94" i="28"/>
  <c r="J94" i="28"/>
  <c r="I94" i="28"/>
  <c r="K72" i="28"/>
  <c r="J72" i="28"/>
  <c r="I72" i="28"/>
  <c r="M72" i="28"/>
  <c r="L72" i="28"/>
  <c r="L30" i="28"/>
  <c r="J30" i="28"/>
  <c r="L60" i="28"/>
  <c r="K60" i="28"/>
  <c r="J60" i="28"/>
  <c r="I60" i="28"/>
  <c r="M60" i="28"/>
  <c r="D34" i="28"/>
  <c r="F20" i="28"/>
  <c r="E160" i="28"/>
  <c r="L28" i="28"/>
  <c r="K28" i="28"/>
  <c r="J28" i="28"/>
  <c r="I28" i="28"/>
  <c r="M28" i="28"/>
  <c r="E20" i="28"/>
  <c r="J12" i="28"/>
  <c r="L12" i="28"/>
  <c r="C132" i="28"/>
  <c r="C146" i="28"/>
  <c r="L55" i="25"/>
  <c r="L58" i="25"/>
  <c r="N58" i="25"/>
  <c r="O103" i="25"/>
  <c r="N103" i="25"/>
  <c r="F259" i="24"/>
  <c r="H259" i="24"/>
  <c r="L235" i="24"/>
  <c r="N235" i="24"/>
  <c r="H195" i="24"/>
  <c r="J195" i="24"/>
  <c r="J185" i="24"/>
  <c r="L185" i="24"/>
  <c r="H143" i="24"/>
  <c r="J143" i="24"/>
  <c r="O123" i="24"/>
  <c r="N123" i="24"/>
  <c r="L75" i="25"/>
  <c r="F42" i="25"/>
  <c r="L82" i="25"/>
  <c r="L100" i="25"/>
  <c r="F236" i="24"/>
  <c r="H236" i="24"/>
  <c r="F231" i="24"/>
  <c r="F40" i="25"/>
  <c r="L262" i="24"/>
  <c r="J230" i="24"/>
  <c r="L230" i="24"/>
  <c r="H188" i="24"/>
  <c r="J188" i="24"/>
  <c r="O168" i="24"/>
  <c r="N168" i="24"/>
  <c r="L126" i="24"/>
  <c r="F64" i="24"/>
  <c r="H64" i="24"/>
  <c r="L54" i="25"/>
  <c r="N54" i="25"/>
  <c r="J267" i="24"/>
  <c r="L267" i="24"/>
  <c r="L257" i="24"/>
  <c r="N257" i="24"/>
  <c r="F229" i="24"/>
  <c r="H229" i="24"/>
  <c r="J211" i="24"/>
  <c r="L211" i="24"/>
  <c r="H191" i="24"/>
  <c r="J191" i="24"/>
  <c r="F173" i="24"/>
  <c r="J153" i="24"/>
  <c r="L153" i="24"/>
  <c r="F143" i="24"/>
  <c r="O143" i="24"/>
  <c r="J123" i="24"/>
  <c r="L123" i="24"/>
  <c r="F59" i="24"/>
  <c r="H59" i="24"/>
  <c r="O55" i="25"/>
  <c r="N55" i="25"/>
  <c r="F104" i="25"/>
  <c r="F81" i="25"/>
  <c r="O81" i="25"/>
  <c r="F266" i="24"/>
  <c r="H238" i="24"/>
  <c r="F102" i="24"/>
  <c r="H102" i="24"/>
  <c r="F63" i="24"/>
  <c r="J59" i="24"/>
  <c r="L85" i="24"/>
  <c r="H61" i="24"/>
  <c r="L62" i="24"/>
  <c r="O81" i="24"/>
  <c r="N81" i="24"/>
  <c r="F77" i="24"/>
  <c r="F84" i="24"/>
  <c r="F210" i="24"/>
  <c r="F211" i="24"/>
  <c r="H211" i="24"/>
  <c r="F193" i="24"/>
  <c r="H193" i="24"/>
  <c r="F174" i="24"/>
  <c r="F164" i="24"/>
  <c r="H164" i="24"/>
  <c r="F148" i="24"/>
  <c r="H148" i="24"/>
  <c r="F119" i="24"/>
  <c r="H119" i="24"/>
  <c r="L87" i="24"/>
  <c r="J54" i="24"/>
  <c r="L54" i="24"/>
  <c r="AA12" i="22"/>
  <c r="Z12" i="22"/>
  <c r="Y12" i="22"/>
  <c r="AB12" i="22"/>
  <c r="X12" i="22"/>
  <c r="AB10" i="22"/>
  <c r="Y10" i="22"/>
  <c r="X10" i="22"/>
  <c r="Z10" i="22"/>
  <c r="AA10" i="22"/>
  <c r="X158" i="19"/>
  <c r="X142" i="19"/>
  <c r="R89" i="19"/>
  <c r="P89" i="19"/>
  <c r="X86" i="19"/>
  <c r="J84" i="19"/>
  <c r="H84" i="19"/>
  <c r="R81" i="19"/>
  <c r="P81" i="19"/>
  <c r="X75" i="19"/>
  <c r="J73" i="19"/>
  <c r="H73" i="19"/>
  <c r="R70" i="19"/>
  <c r="P70" i="19"/>
  <c r="X67" i="19"/>
  <c r="J62" i="19"/>
  <c r="H62" i="19"/>
  <c r="R59" i="19"/>
  <c r="P59" i="19"/>
  <c r="X56" i="19"/>
  <c r="J54" i="19"/>
  <c r="H54" i="19"/>
  <c r="R48" i="19"/>
  <c r="P48" i="19"/>
  <c r="X45" i="19"/>
  <c r="J43" i="19"/>
  <c r="H43" i="19"/>
  <c r="R40" i="19"/>
  <c r="P40" i="19"/>
  <c r="X34" i="19"/>
  <c r="J32" i="19"/>
  <c r="H32" i="19"/>
  <c r="R29" i="19"/>
  <c r="P29" i="19"/>
  <c r="X26" i="19"/>
  <c r="J24" i="19"/>
  <c r="H24" i="19"/>
  <c r="G23" i="19"/>
  <c r="P18" i="19"/>
  <c r="X15" i="19"/>
  <c r="J13" i="19"/>
  <c r="H13" i="19"/>
  <c r="G21" i="19"/>
  <c r="P10" i="19"/>
  <c r="O9" i="19"/>
  <c r="R158" i="19" s="1"/>
  <c r="X95" i="19"/>
  <c r="X103" i="19"/>
  <c r="X160" i="19"/>
  <c r="X130" i="19"/>
  <c r="W119" i="19"/>
  <c r="X111" i="19"/>
  <c r="P139" i="19"/>
  <c r="O147" i="19"/>
  <c r="R139" i="19"/>
  <c r="R102" i="19"/>
  <c r="P102" i="19"/>
  <c r="R146" i="19"/>
  <c r="P146" i="19"/>
  <c r="P125" i="19"/>
  <c r="O133" i="19"/>
  <c r="R125" i="19"/>
  <c r="P150" i="19"/>
  <c r="O149" i="19"/>
  <c r="H125" i="19"/>
  <c r="G133" i="19"/>
  <c r="J125" i="19"/>
  <c r="J100" i="19"/>
  <c r="H100" i="19"/>
  <c r="J124" i="19"/>
  <c r="H124" i="19"/>
  <c r="J146" i="19"/>
  <c r="H146" i="19"/>
  <c r="H118" i="19"/>
  <c r="J118" i="19"/>
  <c r="H152" i="19"/>
  <c r="J152" i="19"/>
  <c r="J130" i="19"/>
  <c r="H130" i="19"/>
  <c r="J114" i="19"/>
  <c r="H114" i="19"/>
  <c r="N21" i="19"/>
  <c r="N23" i="19"/>
  <c r="N105" i="19"/>
  <c r="N107" i="19"/>
  <c r="P128" i="19"/>
  <c r="M105" i="19"/>
  <c r="M107" i="19"/>
  <c r="N9" i="19"/>
  <c r="V49" i="19"/>
  <c r="V51" i="19"/>
  <c r="V119" i="19"/>
  <c r="V135" i="19"/>
  <c r="F49" i="19"/>
  <c r="F51" i="19"/>
  <c r="F161" i="19"/>
  <c r="M130" i="17"/>
  <c r="L130" i="17"/>
  <c r="K130" i="17"/>
  <c r="J130" i="17"/>
  <c r="I130" i="17"/>
  <c r="K116" i="17"/>
  <c r="I116" i="17"/>
  <c r="K90" i="17"/>
  <c r="I90" i="17"/>
  <c r="C51" i="17"/>
  <c r="I118" i="17"/>
  <c r="M118" i="17"/>
  <c r="L118" i="17"/>
  <c r="K118" i="17"/>
  <c r="J118" i="17"/>
  <c r="F107" i="17"/>
  <c r="E93" i="17"/>
  <c r="D79" i="17"/>
  <c r="I67" i="17"/>
  <c r="M67" i="17"/>
  <c r="L67" i="17"/>
  <c r="K67" i="17"/>
  <c r="J67" i="17"/>
  <c r="J124" i="17"/>
  <c r="I124" i="17"/>
  <c r="M124" i="17"/>
  <c r="L124" i="17"/>
  <c r="K124" i="17"/>
  <c r="D119" i="17"/>
  <c r="C105" i="17"/>
  <c r="L116" i="17"/>
  <c r="J116" i="17"/>
  <c r="K103" i="17"/>
  <c r="J103" i="17"/>
  <c r="I103" i="17"/>
  <c r="M103" i="17"/>
  <c r="L103" i="17"/>
  <c r="J90" i="17"/>
  <c r="L90" i="17"/>
  <c r="Y19" i="17"/>
  <c r="X19" i="17"/>
  <c r="W19" i="17"/>
  <c r="AA19" i="17"/>
  <c r="Z19" i="17"/>
  <c r="F105" i="17"/>
  <c r="L83" i="17"/>
  <c r="K83" i="17"/>
  <c r="J83" i="17"/>
  <c r="I83" i="17"/>
  <c r="H91" i="17"/>
  <c r="M83" i="17"/>
  <c r="G77" i="17"/>
  <c r="F63" i="17"/>
  <c r="Q21" i="17"/>
  <c r="M111" i="17"/>
  <c r="L111" i="17"/>
  <c r="K111" i="17"/>
  <c r="J111" i="17"/>
  <c r="I111" i="17"/>
  <c r="H119" i="17"/>
  <c r="H107" i="17"/>
  <c r="G105" i="17"/>
  <c r="G93" i="17"/>
  <c r="F91" i="17"/>
  <c r="F79" i="17"/>
  <c r="E77" i="17"/>
  <c r="E65" i="17"/>
  <c r="W16" i="16"/>
  <c r="Z16" i="16"/>
  <c r="Y16" i="16"/>
  <c r="X16" i="16"/>
  <c r="X20" i="16"/>
  <c r="Z20" i="16"/>
  <c r="U9" i="16"/>
  <c r="K107" i="13"/>
  <c r="I107" i="13"/>
  <c r="K81" i="13"/>
  <c r="I81" i="13"/>
  <c r="C76" i="13"/>
  <c r="M19" i="13"/>
  <c r="L19" i="13"/>
  <c r="K19" i="13"/>
  <c r="J19" i="13"/>
  <c r="I19" i="13"/>
  <c r="H53" i="12"/>
  <c r="N6" i="12"/>
  <c r="M6" i="12"/>
  <c r="L6" i="12"/>
  <c r="K6" i="12"/>
  <c r="J6" i="12"/>
  <c r="I6" i="12"/>
  <c r="M44" i="12"/>
  <c r="M28" i="12"/>
  <c r="M52" i="12"/>
  <c r="M24" i="12"/>
  <c r="M16" i="12"/>
  <c r="N10" i="12"/>
  <c r="M32" i="12"/>
  <c r="M10" i="12"/>
  <c r="M48" i="12"/>
  <c r="M20" i="12"/>
  <c r="M36" i="12"/>
  <c r="M40" i="12"/>
  <c r="O79" i="10"/>
  <c r="N79" i="10"/>
  <c r="C90" i="13"/>
  <c r="C20" i="13"/>
  <c r="W50" i="12"/>
  <c r="I45" i="12"/>
  <c r="N45" i="12"/>
  <c r="M45" i="12"/>
  <c r="L45" i="12"/>
  <c r="K45" i="12"/>
  <c r="J45" i="12"/>
  <c r="U39" i="12"/>
  <c r="X39" i="12"/>
  <c r="V39" i="12"/>
  <c r="X42" i="12"/>
  <c r="W34" i="12"/>
  <c r="I29" i="12"/>
  <c r="N29" i="12"/>
  <c r="M29" i="12"/>
  <c r="L29" i="12"/>
  <c r="K29" i="12"/>
  <c r="J29" i="12"/>
  <c r="U23" i="12"/>
  <c r="X23" i="12"/>
  <c r="V23" i="12"/>
  <c r="W18" i="12"/>
  <c r="W13" i="12"/>
  <c r="H99" i="10"/>
  <c r="J99" i="10"/>
  <c r="H80" i="10"/>
  <c r="J80" i="10"/>
  <c r="F57" i="10"/>
  <c r="J157" i="13"/>
  <c r="I157" i="13"/>
  <c r="M157" i="13"/>
  <c r="L157" i="13"/>
  <c r="K157" i="13"/>
  <c r="J131" i="13"/>
  <c r="I131" i="13"/>
  <c r="M131" i="13"/>
  <c r="L131" i="13"/>
  <c r="K131" i="13"/>
  <c r="L107" i="13"/>
  <c r="J107" i="13"/>
  <c r="J71" i="13"/>
  <c r="I71" i="13"/>
  <c r="M71" i="13"/>
  <c r="L71" i="13"/>
  <c r="K71" i="13"/>
  <c r="J45" i="13"/>
  <c r="I45" i="13"/>
  <c r="M45" i="13"/>
  <c r="L45" i="13"/>
  <c r="K45" i="13"/>
  <c r="S20" i="13"/>
  <c r="Z12" i="13"/>
  <c r="X12" i="13"/>
  <c r="W8" i="12"/>
  <c r="F104" i="10"/>
  <c r="H104" i="10"/>
  <c r="H83" i="10"/>
  <c r="J83" i="10"/>
  <c r="H64" i="10"/>
  <c r="F39" i="10"/>
  <c r="Y11" i="15"/>
  <c r="X11" i="15"/>
  <c r="W11" i="15"/>
  <c r="AA11" i="15"/>
  <c r="Z11" i="15"/>
  <c r="U14" i="14"/>
  <c r="K102" i="13"/>
  <c r="J102" i="13"/>
  <c r="I102" i="13"/>
  <c r="M102" i="13"/>
  <c r="L102" i="13"/>
  <c r="G62" i="13"/>
  <c r="G20" i="13"/>
  <c r="V56" i="12"/>
  <c r="U56" i="12"/>
  <c r="X56" i="12"/>
  <c r="Q21" i="15"/>
  <c r="L142" i="13"/>
  <c r="K142" i="13"/>
  <c r="J142" i="13"/>
  <c r="I142" i="13"/>
  <c r="M142" i="13"/>
  <c r="L82" i="13"/>
  <c r="K82" i="13"/>
  <c r="J82" i="13"/>
  <c r="I82" i="13"/>
  <c r="H90" i="13"/>
  <c r="M82" i="13"/>
  <c r="D76" i="13"/>
  <c r="L56" i="13"/>
  <c r="K56" i="13"/>
  <c r="J56" i="13"/>
  <c r="I56" i="13"/>
  <c r="M56" i="13"/>
  <c r="L30" i="13"/>
  <c r="K30" i="13"/>
  <c r="J30" i="13"/>
  <c r="I30" i="13"/>
  <c r="M30" i="13"/>
  <c r="X17" i="13"/>
  <c r="Z17" i="13"/>
  <c r="F20" i="13"/>
  <c r="J106" i="10"/>
  <c r="F64" i="10"/>
  <c r="C146" i="13"/>
  <c r="C34" i="13"/>
  <c r="AA11" i="13"/>
  <c r="Z11" i="13"/>
  <c r="Y11" i="13"/>
  <c r="X11" i="13"/>
  <c r="W11" i="13"/>
  <c r="X57" i="12"/>
  <c r="V57" i="12"/>
  <c r="U57" i="12"/>
  <c r="X49" i="12"/>
  <c r="V49" i="12"/>
  <c r="U49" i="12"/>
  <c r="W44" i="12"/>
  <c r="M39" i="12"/>
  <c r="L39" i="12"/>
  <c r="K39" i="12"/>
  <c r="J39" i="12"/>
  <c r="I39" i="12"/>
  <c r="N39" i="12"/>
  <c r="N40" i="12"/>
  <c r="X33" i="12"/>
  <c r="V33" i="12"/>
  <c r="U33" i="12"/>
  <c r="W28" i="12"/>
  <c r="M23" i="12"/>
  <c r="L23" i="12"/>
  <c r="K23" i="12"/>
  <c r="J23" i="12"/>
  <c r="I23" i="12"/>
  <c r="N23" i="12"/>
  <c r="X17" i="12"/>
  <c r="V17" i="12"/>
  <c r="U17" i="12"/>
  <c r="J109" i="10"/>
  <c r="M110" i="13"/>
  <c r="L110" i="13"/>
  <c r="K110" i="13"/>
  <c r="J110" i="13"/>
  <c r="I110" i="13"/>
  <c r="H118" i="13"/>
  <c r="M84" i="13"/>
  <c r="L84" i="13"/>
  <c r="K84" i="13"/>
  <c r="J84" i="13"/>
  <c r="I84" i="13"/>
  <c r="M58" i="13"/>
  <c r="L58" i="13"/>
  <c r="K58" i="13"/>
  <c r="J58" i="13"/>
  <c r="I58" i="13"/>
  <c r="M14" i="13"/>
  <c r="L14" i="13"/>
  <c r="K14" i="13"/>
  <c r="J14" i="13"/>
  <c r="I14" i="13"/>
  <c r="C54" i="12"/>
  <c r="W10" i="12"/>
  <c r="F108" i="10"/>
  <c r="F273" i="8"/>
  <c r="L253" i="8"/>
  <c r="H235" i="8"/>
  <c r="O207" i="8"/>
  <c r="N207" i="8"/>
  <c r="J189" i="8"/>
  <c r="F171" i="8"/>
  <c r="L151" i="8"/>
  <c r="F40" i="8"/>
  <c r="H40" i="8"/>
  <c r="L86" i="10"/>
  <c r="N35" i="10"/>
  <c r="O35" i="10"/>
  <c r="L16" i="10"/>
  <c r="N276" i="8"/>
  <c r="O276" i="8"/>
  <c r="J258" i="8"/>
  <c r="L258" i="8"/>
  <c r="F240" i="8"/>
  <c r="H240" i="8"/>
  <c r="H230" i="8"/>
  <c r="J230" i="8"/>
  <c r="F212" i="8"/>
  <c r="O212" i="8"/>
  <c r="F166" i="8"/>
  <c r="H166" i="8"/>
  <c r="L146" i="8"/>
  <c r="N146" i="8"/>
  <c r="H128" i="8"/>
  <c r="J128" i="8"/>
  <c r="M35" i="6"/>
  <c r="L35" i="6"/>
  <c r="K35" i="6"/>
  <c r="J35" i="6"/>
  <c r="I35" i="6"/>
  <c r="W25" i="6"/>
  <c r="V25" i="6"/>
  <c r="U25" i="6"/>
  <c r="T25" i="6"/>
  <c r="S25" i="6"/>
  <c r="W28" i="6"/>
  <c r="W27" i="6"/>
  <c r="M8" i="6"/>
  <c r="L8" i="6"/>
  <c r="K8" i="6"/>
  <c r="I8" i="6"/>
  <c r="J8" i="6"/>
  <c r="J18" i="10"/>
  <c r="L18" i="10"/>
  <c r="H277" i="8"/>
  <c r="L259" i="8"/>
  <c r="H233" i="8"/>
  <c r="L215" i="8"/>
  <c r="H189" i="8"/>
  <c r="L171" i="8"/>
  <c r="H145" i="8"/>
  <c r="L127" i="8"/>
  <c r="J39" i="10"/>
  <c r="H20" i="10"/>
  <c r="L276" i="8"/>
  <c r="H258" i="8"/>
  <c r="O230" i="8"/>
  <c r="N230" i="8"/>
  <c r="J212" i="8"/>
  <c r="F194" i="8"/>
  <c r="L174" i="8"/>
  <c r="F120" i="8"/>
  <c r="O79" i="8"/>
  <c r="N79" i="8"/>
  <c r="F62" i="8"/>
  <c r="U47" i="6"/>
  <c r="T47" i="6"/>
  <c r="S47" i="6"/>
  <c r="W47" i="6"/>
  <c r="V47" i="6"/>
  <c r="I30" i="6"/>
  <c r="K30" i="6"/>
  <c r="V19" i="6"/>
  <c r="T19" i="6"/>
  <c r="T12" i="6"/>
  <c r="W12" i="6"/>
  <c r="V12" i="6"/>
  <c r="U12" i="6"/>
  <c r="S12" i="6"/>
  <c r="W16" i="6"/>
  <c r="W13" i="6"/>
  <c r="L22" i="5"/>
  <c r="J22" i="5"/>
  <c r="F21" i="10"/>
  <c r="H9" i="10"/>
  <c r="J273" i="8"/>
  <c r="F241" i="8"/>
  <c r="H231" i="8"/>
  <c r="J215" i="8"/>
  <c r="O189" i="8"/>
  <c r="N189" i="8"/>
  <c r="H173" i="8"/>
  <c r="L147" i="8"/>
  <c r="F123" i="8"/>
  <c r="J78" i="8"/>
  <c r="H61" i="8"/>
  <c r="V30" i="6"/>
  <c r="T30" i="6"/>
  <c r="L80" i="10"/>
  <c r="L101" i="10"/>
  <c r="L106" i="10"/>
  <c r="L43" i="10"/>
  <c r="O15" i="10"/>
  <c r="N15" i="10"/>
  <c r="J240" i="8"/>
  <c r="L230" i="8"/>
  <c r="H212" i="8"/>
  <c r="J174" i="8"/>
  <c r="L87" i="8"/>
  <c r="L241" i="8"/>
  <c r="L153" i="8"/>
  <c r="F12" i="8"/>
  <c r="H12" i="8"/>
  <c r="J40" i="10"/>
  <c r="L40" i="10"/>
  <c r="O9" i="10"/>
  <c r="N9" i="10"/>
  <c r="L277" i="8"/>
  <c r="F261" i="8"/>
  <c r="H251" i="8"/>
  <c r="L233" i="8"/>
  <c r="F217" i="8"/>
  <c r="H207" i="8"/>
  <c r="L189" i="8"/>
  <c r="F173" i="8"/>
  <c r="H163" i="8"/>
  <c r="L145" i="8"/>
  <c r="F129" i="8"/>
  <c r="H119" i="8"/>
  <c r="F42" i="8"/>
  <c r="H42" i="8"/>
  <c r="G56" i="12"/>
  <c r="A12" i="12"/>
  <c r="J28" i="12"/>
  <c r="I28" i="12"/>
  <c r="S35" i="6"/>
  <c r="U35" i="6"/>
  <c r="F190" i="3"/>
  <c r="F43" i="2"/>
  <c r="I47" i="5"/>
  <c r="M47" i="5"/>
  <c r="J47" i="5"/>
  <c r="K47" i="5"/>
  <c r="L47" i="5"/>
  <c r="L24" i="5"/>
  <c r="J24" i="5"/>
  <c r="I24" i="5"/>
  <c r="M24" i="5"/>
  <c r="K24" i="5"/>
  <c r="K37" i="5"/>
  <c r="I37" i="5"/>
  <c r="L37" i="5"/>
  <c r="J37" i="5"/>
  <c r="M37" i="5"/>
  <c r="J42" i="5"/>
  <c r="M42" i="5"/>
  <c r="L42" i="5"/>
  <c r="K42" i="5"/>
  <c r="I42" i="5"/>
  <c r="J173" i="3"/>
  <c r="N173" i="3"/>
  <c r="K173" i="3"/>
  <c r="M173" i="3"/>
  <c r="L173" i="3"/>
  <c r="J157" i="3"/>
  <c r="N157" i="3"/>
  <c r="M157" i="3"/>
  <c r="K157" i="3"/>
  <c r="L157" i="3"/>
  <c r="J139" i="3"/>
  <c r="N139" i="3"/>
  <c r="M139" i="3"/>
  <c r="K139" i="3"/>
  <c r="L139" i="3"/>
  <c r="J38" i="6"/>
  <c r="L38" i="6"/>
  <c r="J51" i="6"/>
  <c r="L51" i="6"/>
  <c r="L29" i="6"/>
  <c r="J29" i="6"/>
  <c r="V46" i="5"/>
  <c r="T46" i="5"/>
  <c r="S46" i="5"/>
  <c r="W46" i="5"/>
  <c r="U46" i="5"/>
  <c r="U51" i="5"/>
  <c r="S51" i="5"/>
  <c r="V51" i="5"/>
  <c r="T51" i="5"/>
  <c r="W51" i="5"/>
  <c r="W7" i="5"/>
  <c r="V7" i="5"/>
  <c r="S7" i="5"/>
  <c r="T7" i="5"/>
  <c r="U7" i="5"/>
  <c r="W10" i="5"/>
  <c r="W9" i="5"/>
  <c r="J215" i="3"/>
  <c r="N215" i="3"/>
  <c r="L215" i="3"/>
  <c r="K215" i="3"/>
  <c r="M215" i="3"/>
  <c r="J58" i="2"/>
  <c r="K58" i="2"/>
  <c r="H17" i="2"/>
  <c r="J14" i="2"/>
  <c r="K14" i="2"/>
  <c r="H33" i="10"/>
  <c r="H37" i="10"/>
  <c r="L46" i="5"/>
  <c r="K46" i="5"/>
  <c r="J46" i="5"/>
  <c r="M46" i="5"/>
  <c r="I46" i="5"/>
  <c r="L180" i="3"/>
  <c r="M180" i="3"/>
  <c r="K180" i="3"/>
  <c r="I191" i="3"/>
  <c r="J180" i="3"/>
  <c r="N180" i="3"/>
  <c r="L164" i="3"/>
  <c r="K164" i="3"/>
  <c r="J164" i="3"/>
  <c r="N164" i="3"/>
  <c r="M164" i="3"/>
  <c r="N170" i="3"/>
  <c r="N166" i="3"/>
  <c r="N174" i="3"/>
  <c r="L218" i="3"/>
  <c r="J218" i="3"/>
  <c r="N218" i="3"/>
  <c r="M218" i="3"/>
  <c r="K218" i="3"/>
  <c r="H189" i="3"/>
  <c r="H68" i="2"/>
  <c r="K65" i="2"/>
  <c r="J65" i="2"/>
  <c r="K41" i="2"/>
  <c r="J41" i="2"/>
  <c r="F17" i="2"/>
  <c r="S21" i="5"/>
  <c r="W21" i="5"/>
  <c r="V21" i="5"/>
  <c r="U21" i="5"/>
  <c r="T21" i="5"/>
  <c r="N179" i="3"/>
  <c r="M179" i="3"/>
  <c r="L179" i="3"/>
  <c r="I190" i="3"/>
  <c r="K179" i="3"/>
  <c r="J179" i="3"/>
  <c r="G68" i="2"/>
  <c r="N47" i="2"/>
  <c r="M47" i="2"/>
  <c r="L47" i="2"/>
  <c r="K47" i="2"/>
  <c r="J47" i="2"/>
  <c r="N49" i="2"/>
  <c r="N32" i="2"/>
  <c r="M32" i="2"/>
  <c r="L32" i="2"/>
  <c r="K32" i="2"/>
  <c r="J32" i="2"/>
  <c r="N33" i="2"/>
  <c r="N34" i="2"/>
  <c r="M216" i="3"/>
  <c r="L216" i="3"/>
  <c r="U43" i="6"/>
  <c r="S43" i="6"/>
  <c r="M35" i="5"/>
  <c r="K35" i="5"/>
  <c r="J35" i="5"/>
  <c r="I35" i="5"/>
  <c r="L35" i="5"/>
  <c r="M16" i="5"/>
  <c r="K16" i="5"/>
  <c r="J16" i="5"/>
  <c r="I16" i="5"/>
  <c r="L16" i="5"/>
  <c r="V9" i="5"/>
  <c r="T9" i="5"/>
  <c r="J204" i="3"/>
  <c r="K204" i="3"/>
  <c r="J128" i="3"/>
  <c r="M128" i="3"/>
  <c r="L128" i="3"/>
  <c r="K128" i="3"/>
  <c r="S45" i="5"/>
  <c r="W45" i="5"/>
  <c r="T45" i="5"/>
  <c r="U45" i="5"/>
  <c r="V45" i="5"/>
  <c r="L32" i="5"/>
  <c r="J32" i="5"/>
  <c r="I32" i="5"/>
  <c r="M32" i="5"/>
  <c r="K32" i="5"/>
  <c r="K45" i="5"/>
  <c r="I45" i="5"/>
  <c r="M45" i="5"/>
  <c r="L45" i="5"/>
  <c r="J45" i="5"/>
  <c r="J50" i="5"/>
  <c r="K50" i="5"/>
  <c r="I50" i="5"/>
  <c r="M50" i="5"/>
  <c r="L50" i="5"/>
  <c r="N212" i="3"/>
  <c r="M212" i="3"/>
  <c r="L212" i="3"/>
  <c r="J212" i="3"/>
  <c r="K212" i="3"/>
  <c r="J46" i="6"/>
  <c r="L46" i="6"/>
  <c r="J13" i="6"/>
  <c r="L13" i="6"/>
  <c r="L37" i="6"/>
  <c r="J37" i="6"/>
  <c r="T10" i="5"/>
  <c r="V10" i="5"/>
  <c r="W15" i="5"/>
  <c r="V15" i="5"/>
  <c r="U15" i="5"/>
  <c r="T15" i="5"/>
  <c r="S15" i="5"/>
  <c r="K49" i="2"/>
  <c r="J49" i="2"/>
  <c r="H36" i="10"/>
  <c r="S23" i="5"/>
  <c r="U23" i="5"/>
  <c r="E189" i="3"/>
  <c r="L178" i="3"/>
  <c r="M178" i="3"/>
  <c r="M162" i="3"/>
  <c r="L162" i="3"/>
  <c r="M144" i="3"/>
  <c r="L144" i="3"/>
  <c r="M33" i="5"/>
  <c r="L33" i="5"/>
  <c r="K33" i="5"/>
  <c r="J33" i="5"/>
  <c r="I33" i="5"/>
  <c r="M17" i="5"/>
  <c r="L17" i="5"/>
  <c r="K17" i="5"/>
  <c r="J17" i="5"/>
  <c r="I17" i="5"/>
  <c r="F196" i="3"/>
  <c r="F186" i="3"/>
  <c r="K216" i="3"/>
  <c r="J216" i="3"/>
  <c r="K13" i="2"/>
  <c r="J13" i="2"/>
  <c r="U24" i="6"/>
  <c r="S24" i="6"/>
  <c r="I39" i="5"/>
  <c r="M39" i="5"/>
  <c r="L39" i="5"/>
  <c r="K39" i="5"/>
  <c r="J39" i="5"/>
  <c r="E188" i="3"/>
  <c r="N167" i="3"/>
  <c r="M167" i="3"/>
  <c r="L167" i="3"/>
  <c r="K167" i="3"/>
  <c r="J167" i="3"/>
  <c r="G189" i="3"/>
  <c r="N141" i="3"/>
  <c r="M141" i="3"/>
  <c r="L141" i="3"/>
  <c r="K141" i="3"/>
  <c r="J141" i="3"/>
  <c r="I67" i="2"/>
  <c r="N64" i="2"/>
  <c r="M64" i="2"/>
  <c r="L64" i="2"/>
  <c r="K64" i="2"/>
  <c r="J64" i="2"/>
  <c r="N12" i="2"/>
  <c r="M12" i="2"/>
  <c r="L12" i="2"/>
  <c r="K12" i="2"/>
  <c r="J12" i="2"/>
  <c r="S51" i="6"/>
  <c r="U51" i="6"/>
  <c r="W33" i="5"/>
  <c r="U33" i="5"/>
  <c r="T33" i="5"/>
  <c r="S33" i="5"/>
  <c r="V33" i="5"/>
  <c r="W14" i="5"/>
  <c r="U14" i="5"/>
  <c r="T14" i="5"/>
  <c r="S14" i="5"/>
  <c r="V14" i="5"/>
  <c r="V20" i="5"/>
  <c r="T20" i="5"/>
  <c r="K126" i="3"/>
  <c r="J126" i="3"/>
  <c r="L126" i="3"/>
  <c r="M126" i="3"/>
  <c r="L71" i="2"/>
  <c r="M71" i="2"/>
  <c r="N71" i="2"/>
  <c r="J127" i="3"/>
  <c r="K127" i="3"/>
  <c r="M127" i="3"/>
  <c r="L127" i="3"/>
  <c r="L133" i="3"/>
  <c r="K133" i="3"/>
  <c r="M133" i="3"/>
  <c r="J133" i="3"/>
  <c r="M132" i="3"/>
  <c r="L132" i="3"/>
  <c r="K132" i="3"/>
  <c r="J132" i="3"/>
  <c r="J130" i="8"/>
  <c r="L120" i="8"/>
  <c r="H64" i="8"/>
  <c r="J37" i="10"/>
  <c r="L37" i="10"/>
  <c r="O275" i="8"/>
  <c r="N275" i="8"/>
  <c r="O231" i="8"/>
  <c r="N231" i="8"/>
  <c r="O187" i="8"/>
  <c r="N187" i="8"/>
  <c r="O143" i="8"/>
  <c r="N143" i="8"/>
  <c r="F99" i="8"/>
  <c r="H99" i="8"/>
  <c r="F15" i="8"/>
  <c r="H15" i="8"/>
  <c r="V44" i="6"/>
  <c r="T44" i="6"/>
  <c r="J36" i="12"/>
  <c r="I36" i="12"/>
  <c r="M25" i="5"/>
  <c r="L25" i="5"/>
  <c r="K25" i="5"/>
  <c r="I25" i="5"/>
  <c r="J25" i="5"/>
  <c r="K35" i="2"/>
  <c r="J35" i="2"/>
  <c r="L40" i="5"/>
  <c r="J40" i="5"/>
  <c r="I40" i="5"/>
  <c r="M40" i="5"/>
  <c r="K40" i="5"/>
  <c r="M9" i="5"/>
  <c r="L9" i="5"/>
  <c r="I9" i="5"/>
  <c r="K9" i="5"/>
  <c r="J9" i="5"/>
  <c r="I196" i="3"/>
  <c r="J185" i="3"/>
  <c r="N185" i="3"/>
  <c r="M185" i="3"/>
  <c r="L185" i="3"/>
  <c r="K185" i="3"/>
  <c r="J169" i="3"/>
  <c r="K169" i="3"/>
  <c r="N169" i="3"/>
  <c r="M169" i="3"/>
  <c r="L169" i="3"/>
  <c r="J153" i="3"/>
  <c r="N153" i="3"/>
  <c r="M153" i="3"/>
  <c r="L153" i="3"/>
  <c r="K153" i="3"/>
  <c r="N162" i="3"/>
  <c r="N158" i="3"/>
  <c r="N154" i="3"/>
  <c r="L24" i="6"/>
  <c r="J24" i="6"/>
  <c r="L45" i="6"/>
  <c r="J45" i="6"/>
  <c r="M8" i="5"/>
  <c r="K8" i="5"/>
  <c r="J8" i="5"/>
  <c r="I8" i="5"/>
  <c r="L8" i="5"/>
  <c r="U8" i="5"/>
  <c r="S8" i="5"/>
  <c r="W8" i="5"/>
  <c r="V8" i="5"/>
  <c r="T8" i="5"/>
  <c r="T13" i="5"/>
  <c r="U13" i="5"/>
  <c r="S13" i="5"/>
  <c r="V13" i="5"/>
  <c r="W13" i="5"/>
  <c r="W18" i="5"/>
  <c r="V18" i="5"/>
  <c r="U18" i="5"/>
  <c r="T18" i="5"/>
  <c r="S18" i="5"/>
  <c r="L209" i="3"/>
  <c r="M209" i="3"/>
  <c r="F42" i="2"/>
  <c r="J10" i="2"/>
  <c r="K10" i="2"/>
  <c r="H32" i="10"/>
  <c r="H34" i="10"/>
  <c r="L176" i="3"/>
  <c r="M176" i="3"/>
  <c r="K176" i="3"/>
  <c r="J176" i="3"/>
  <c r="I187" i="3"/>
  <c r="N176" i="3"/>
  <c r="L160" i="3"/>
  <c r="K160" i="3"/>
  <c r="M160" i="3"/>
  <c r="J160" i="3"/>
  <c r="N160" i="3"/>
  <c r="I193" i="3"/>
  <c r="L142" i="3"/>
  <c r="K142" i="3"/>
  <c r="J142" i="3"/>
  <c r="M142" i="3"/>
  <c r="N142" i="3"/>
  <c r="W31" i="5"/>
  <c r="V31" i="5"/>
  <c r="U31" i="5"/>
  <c r="T31" i="5"/>
  <c r="S31" i="5"/>
  <c r="H195" i="3"/>
  <c r="K61" i="2"/>
  <c r="J61" i="2"/>
  <c r="K37" i="2"/>
  <c r="J37" i="2"/>
  <c r="U19" i="6"/>
  <c r="S19" i="6"/>
  <c r="S37" i="5"/>
  <c r="W37" i="5"/>
  <c r="V37" i="5"/>
  <c r="U37" i="5"/>
  <c r="T37" i="5"/>
  <c r="N208" i="3"/>
  <c r="M208" i="3"/>
  <c r="L208" i="3"/>
  <c r="K208" i="3"/>
  <c r="J208" i="3"/>
  <c r="N216" i="3"/>
  <c r="N217" i="3"/>
  <c r="N209" i="3"/>
  <c r="G187" i="3"/>
  <c r="N155" i="3"/>
  <c r="M155" i="3"/>
  <c r="L155" i="3"/>
  <c r="K155" i="3"/>
  <c r="J155" i="3"/>
  <c r="M62" i="2"/>
  <c r="L62" i="2"/>
  <c r="N40" i="2"/>
  <c r="I43" i="2"/>
  <c r="M40" i="2"/>
  <c r="L40" i="2"/>
  <c r="K40" i="2"/>
  <c r="J40" i="2"/>
  <c r="M10" i="2"/>
  <c r="L10" i="2"/>
  <c r="S9" i="6"/>
  <c r="U9" i="6"/>
  <c r="U49" i="6"/>
  <c r="S49" i="6"/>
  <c r="M51" i="5"/>
  <c r="K51" i="5"/>
  <c r="J51" i="5"/>
  <c r="I51" i="5"/>
  <c r="L51" i="5"/>
  <c r="V28" i="5"/>
  <c r="T28" i="5"/>
  <c r="M130" i="3"/>
  <c r="L130" i="3"/>
  <c r="K130" i="3"/>
  <c r="J130" i="3"/>
  <c r="J200" i="3"/>
  <c r="K200" i="3"/>
  <c r="J166" i="8"/>
  <c r="F148" i="8"/>
  <c r="L128" i="8"/>
  <c r="J81" i="8"/>
  <c r="J54" i="8"/>
  <c r="T49" i="6"/>
  <c r="V49" i="6"/>
  <c r="L23" i="6"/>
  <c r="J23" i="6"/>
  <c r="I23" i="6"/>
  <c r="K23" i="6"/>
  <c r="M23" i="6"/>
  <c r="L20" i="10"/>
  <c r="F275" i="8"/>
  <c r="J257" i="8"/>
  <c r="F231" i="8"/>
  <c r="J213" i="8"/>
  <c r="F187" i="8"/>
  <c r="J169" i="8"/>
  <c r="F143" i="8"/>
  <c r="J125" i="8"/>
  <c r="L82" i="8"/>
  <c r="V52" i="6"/>
  <c r="T52" i="6"/>
  <c r="G55" i="12"/>
  <c r="G53" i="12"/>
  <c r="J40" i="12"/>
  <c r="I40" i="12"/>
  <c r="U20" i="5"/>
  <c r="S20" i="5"/>
  <c r="L48" i="5"/>
  <c r="J48" i="5"/>
  <c r="I48" i="5"/>
  <c r="M48" i="5"/>
  <c r="K48" i="5"/>
  <c r="J7" i="5"/>
  <c r="M7" i="5"/>
  <c r="L7" i="5"/>
  <c r="K7" i="5"/>
  <c r="I7" i="5"/>
  <c r="M11" i="5"/>
  <c r="M20" i="5"/>
  <c r="L20" i="5"/>
  <c r="K20" i="5"/>
  <c r="J20" i="5"/>
  <c r="I20" i="5"/>
  <c r="E194" i="3"/>
  <c r="L32" i="6"/>
  <c r="J32" i="6"/>
  <c r="L34" i="6"/>
  <c r="J34" i="6"/>
  <c r="U16" i="5"/>
  <c r="S16" i="5"/>
  <c r="V16" i="5"/>
  <c r="T16" i="5"/>
  <c r="W16" i="5"/>
  <c r="T24" i="5"/>
  <c r="W24" i="5"/>
  <c r="V24" i="5"/>
  <c r="U24" i="5"/>
  <c r="S24" i="5"/>
  <c r="W26" i="5"/>
  <c r="V26" i="5"/>
  <c r="S26" i="5"/>
  <c r="U26" i="5"/>
  <c r="T26" i="5"/>
  <c r="F193" i="3"/>
  <c r="J72" i="2"/>
  <c r="K72" i="2"/>
  <c r="J38" i="2"/>
  <c r="K38" i="2"/>
  <c r="H35" i="10"/>
  <c r="H42" i="10"/>
  <c r="S10" i="5"/>
  <c r="U10" i="5"/>
  <c r="M174" i="3"/>
  <c r="L174" i="3"/>
  <c r="M158" i="3"/>
  <c r="L158" i="3"/>
  <c r="M140" i="3"/>
  <c r="L140" i="3"/>
  <c r="S28" i="5"/>
  <c r="U28" i="5"/>
  <c r="M14" i="5"/>
  <c r="L14" i="5"/>
  <c r="K14" i="5"/>
  <c r="J14" i="5"/>
  <c r="I14" i="5"/>
  <c r="F192" i="3"/>
  <c r="K9" i="2"/>
  <c r="J9" i="2"/>
  <c r="E196" i="3"/>
  <c r="N175" i="3"/>
  <c r="I186" i="3"/>
  <c r="M175" i="3"/>
  <c r="L175" i="3"/>
  <c r="K175" i="3"/>
  <c r="J175" i="3"/>
  <c r="N182" i="3"/>
  <c r="N178" i="3"/>
  <c r="M38" i="2"/>
  <c r="L38" i="2"/>
  <c r="N23" i="2"/>
  <c r="M23" i="2"/>
  <c r="L23" i="2"/>
  <c r="K23" i="2"/>
  <c r="J23" i="2"/>
  <c r="G18" i="2"/>
  <c r="S20" i="6"/>
  <c r="U20" i="6"/>
  <c r="U11" i="6"/>
  <c r="S11" i="6"/>
  <c r="W49" i="5"/>
  <c r="U49" i="5"/>
  <c r="T49" i="5"/>
  <c r="S49" i="5"/>
  <c r="V49" i="5"/>
  <c r="V36" i="5"/>
  <c r="T36" i="5"/>
  <c r="J211" i="3"/>
  <c r="N211" i="3"/>
  <c r="M211" i="3"/>
  <c r="L211" i="3"/>
  <c r="K211" i="3"/>
  <c r="K134" i="3"/>
  <c r="J134" i="3"/>
  <c r="L134" i="3"/>
  <c r="M134" i="3"/>
  <c r="M129" i="3"/>
  <c r="L129" i="3"/>
  <c r="K129" i="3"/>
  <c r="J129" i="3"/>
  <c r="M45" i="2"/>
  <c r="L45" i="2"/>
  <c r="K45" i="2"/>
  <c r="J45" i="2"/>
  <c r="F104" i="8"/>
  <c r="H104" i="8"/>
  <c r="L79" i="8"/>
  <c r="J62" i="8"/>
  <c r="L31" i="6"/>
  <c r="J31" i="6"/>
  <c r="I31" i="6"/>
  <c r="M31" i="6"/>
  <c r="K31" i="6"/>
  <c r="V21" i="6"/>
  <c r="T21" i="6"/>
  <c r="S21" i="6"/>
  <c r="W21" i="6"/>
  <c r="U21" i="6"/>
  <c r="L12" i="6"/>
  <c r="J12" i="6"/>
  <c r="I12" i="6"/>
  <c r="K12" i="6"/>
  <c r="M12" i="6"/>
  <c r="M15" i="6"/>
  <c r="M13" i="6"/>
  <c r="L63" i="10"/>
  <c r="F283" i="8"/>
  <c r="H273" i="8"/>
  <c r="L255" i="8"/>
  <c r="F239" i="8"/>
  <c r="H229" i="8"/>
  <c r="L211" i="8"/>
  <c r="F195" i="8"/>
  <c r="H185" i="8"/>
  <c r="L167" i="8"/>
  <c r="F151" i="8"/>
  <c r="H141" i="8"/>
  <c r="L123" i="8"/>
  <c r="J65" i="8"/>
  <c r="A14" i="12"/>
  <c r="J10" i="12"/>
  <c r="I10" i="12"/>
  <c r="J44" i="12"/>
  <c r="I44" i="12"/>
  <c r="F67" i="2"/>
  <c r="H18" i="2"/>
  <c r="K15" i="2"/>
  <c r="J15" i="2"/>
  <c r="I12" i="5"/>
  <c r="M12" i="5"/>
  <c r="J12" i="5"/>
  <c r="K12" i="5"/>
  <c r="L12" i="5"/>
  <c r="J15" i="5"/>
  <c r="K15" i="5"/>
  <c r="I15" i="5"/>
  <c r="L15" i="5"/>
  <c r="M15" i="5"/>
  <c r="M28" i="5"/>
  <c r="L28" i="5"/>
  <c r="I28" i="5"/>
  <c r="K28" i="5"/>
  <c r="J28" i="5"/>
  <c r="J181" i="3"/>
  <c r="I192" i="3"/>
  <c r="N181" i="3"/>
  <c r="M181" i="3"/>
  <c r="L181" i="3"/>
  <c r="K181" i="3"/>
  <c r="J165" i="3"/>
  <c r="K165" i="3"/>
  <c r="N165" i="3"/>
  <c r="M165" i="3"/>
  <c r="L165" i="3"/>
  <c r="J7" i="6"/>
  <c r="L7" i="6"/>
  <c r="L40" i="6"/>
  <c r="J40" i="6"/>
  <c r="M27" i="5"/>
  <c r="K27" i="5"/>
  <c r="J27" i="5"/>
  <c r="I27" i="5"/>
  <c r="L27" i="5"/>
  <c r="V11" i="5"/>
  <c r="T11" i="5"/>
  <c r="S11" i="5"/>
  <c r="W11" i="5"/>
  <c r="U11" i="5"/>
  <c r="U19" i="5"/>
  <c r="S19" i="5"/>
  <c r="V19" i="5"/>
  <c r="T19" i="5"/>
  <c r="W19" i="5"/>
  <c r="T32" i="5"/>
  <c r="U32" i="5"/>
  <c r="S32" i="5"/>
  <c r="V32" i="5"/>
  <c r="W32" i="5"/>
  <c r="W34" i="5"/>
  <c r="V34" i="5"/>
  <c r="U34" i="5"/>
  <c r="T34" i="5"/>
  <c r="S34" i="5"/>
  <c r="F189" i="3"/>
  <c r="J66" i="2"/>
  <c r="K66" i="2"/>
  <c r="K19" i="2"/>
  <c r="J19" i="2"/>
  <c r="H38" i="10"/>
  <c r="J38" i="10"/>
  <c r="H31" i="10"/>
  <c r="L30" i="5"/>
  <c r="K30" i="5"/>
  <c r="J30" i="5"/>
  <c r="M30" i="5"/>
  <c r="I30" i="5"/>
  <c r="L172" i="3"/>
  <c r="K172" i="3"/>
  <c r="J172" i="3"/>
  <c r="M172" i="3"/>
  <c r="N172" i="3"/>
  <c r="L156" i="3"/>
  <c r="K156" i="3"/>
  <c r="J156" i="3"/>
  <c r="M156" i="3"/>
  <c r="N156" i="3"/>
  <c r="I189" i="3"/>
  <c r="L138" i="3"/>
  <c r="K138" i="3"/>
  <c r="J138" i="3"/>
  <c r="M138" i="3"/>
  <c r="N138" i="3"/>
  <c r="W12" i="5"/>
  <c r="V12" i="5"/>
  <c r="U12" i="5"/>
  <c r="T12" i="5"/>
  <c r="S12" i="5"/>
  <c r="H191" i="3"/>
  <c r="K57" i="2"/>
  <c r="J57" i="2"/>
  <c r="J33" i="2"/>
  <c r="H42" i="2"/>
  <c r="K42" i="2" s="1"/>
  <c r="K33" i="2"/>
  <c r="E191" i="3"/>
  <c r="S13" i="6"/>
  <c r="U13" i="6"/>
  <c r="G195" i="3"/>
  <c r="N163" i="3"/>
  <c r="M163" i="3"/>
  <c r="L163" i="3"/>
  <c r="K163" i="3"/>
  <c r="J163" i="3"/>
  <c r="N137" i="3"/>
  <c r="M137" i="3"/>
  <c r="L137" i="3"/>
  <c r="K137" i="3"/>
  <c r="J137" i="3"/>
  <c r="N60" i="2"/>
  <c r="M60" i="2"/>
  <c r="L60" i="2"/>
  <c r="K60" i="2"/>
  <c r="J60" i="2"/>
  <c r="N61" i="2"/>
  <c r="N62" i="2"/>
  <c r="L20" i="2"/>
  <c r="M20" i="2"/>
  <c r="N8" i="2"/>
  <c r="M8" i="2"/>
  <c r="K8" i="2"/>
  <c r="L8" i="2"/>
  <c r="J8" i="2"/>
  <c r="I17" i="2"/>
  <c r="U27" i="6"/>
  <c r="S27" i="6"/>
  <c r="S28" i="6"/>
  <c r="U28" i="6"/>
  <c r="U22" i="6"/>
  <c r="S22" i="6"/>
  <c r="T23" i="5"/>
  <c r="V23" i="5"/>
  <c r="T44" i="5"/>
  <c r="V44" i="5"/>
  <c r="F195" i="3"/>
  <c r="M131" i="3"/>
  <c r="L131" i="3"/>
  <c r="K131" i="3"/>
  <c r="J131" i="3"/>
  <c r="F79" i="8"/>
  <c r="L60" i="8"/>
  <c r="F39" i="8"/>
  <c r="H39" i="8"/>
  <c r="M39" i="6"/>
  <c r="L39" i="6"/>
  <c r="K39" i="6"/>
  <c r="J39" i="6"/>
  <c r="I39" i="6"/>
  <c r="M40" i="6"/>
  <c r="V29" i="6"/>
  <c r="T29" i="6"/>
  <c r="S29" i="6"/>
  <c r="W29" i="6"/>
  <c r="U29" i="6"/>
  <c r="W32" i="6"/>
  <c r="W30" i="6"/>
  <c r="V10" i="6"/>
  <c r="T10" i="6"/>
  <c r="S10" i="6"/>
  <c r="W10" i="6"/>
  <c r="U10" i="6"/>
  <c r="J35" i="10"/>
  <c r="L17" i="10"/>
  <c r="H281" i="8"/>
  <c r="L263" i="8"/>
  <c r="H237" i="8"/>
  <c r="L219" i="8"/>
  <c r="H193" i="8"/>
  <c r="L175" i="8"/>
  <c r="H149" i="8"/>
  <c r="L131" i="8"/>
  <c r="M42" i="6"/>
  <c r="L42" i="6"/>
  <c r="K42" i="6"/>
  <c r="J42" i="6"/>
  <c r="I42" i="6"/>
  <c r="A13" i="12"/>
  <c r="I16" i="12"/>
  <c r="J16" i="12"/>
  <c r="J48" i="12"/>
  <c r="I48" i="12"/>
  <c r="M41" i="5"/>
  <c r="L41" i="5"/>
  <c r="K41" i="5"/>
  <c r="J41" i="5"/>
  <c r="I41" i="5"/>
  <c r="K63" i="2"/>
  <c r="J63" i="2"/>
  <c r="K11" i="2"/>
  <c r="J11" i="2"/>
  <c r="K10" i="5"/>
  <c r="I10" i="5"/>
  <c r="M10" i="5"/>
  <c r="L10" i="5"/>
  <c r="J10" i="5"/>
  <c r="J18" i="5"/>
  <c r="K18" i="5"/>
  <c r="I18" i="5"/>
  <c r="L18" i="5"/>
  <c r="M18" i="5"/>
  <c r="M36" i="5"/>
  <c r="L36" i="5"/>
  <c r="K36" i="5"/>
  <c r="J36" i="5"/>
  <c r="I36" i="5"/>
  <c r="M38" i="5"/>
  <c r="E190" i="3"/>
  <c r="J143" i="3"/>
  <c r="N143" i="3"/>
  <c r="K143" i="3"/>
  <c r="M143" i="3"/>
  <c r="L143" i="3"/>
  <c r="J18" i="6"/>
  <c r="L18" i="6"/>
  <c r="L11" i="6"/>
  <c r="J11" i="6"/>
  <c r="L48" i="6"/>
  <c r="J48" i="6"/>
  <c r="W25" i="5"/>
  <c r="U25" i="5"/>
  <c r="T25" i="5"/>
  <c r="S25" i="5"/>
  <c r="V25" i="5"/>
  <c r="W28" i="5"/>
  <c r="V22" i="5"/>
  <c r="T22" i="5"/>
  <c r="S22" i="5"/>
  <c r="W22" i="5"/>
  <c r="U22" i="5"/>
  <c r="W23" i="5"/>
  <c r="U27" i="5"/>
  <c r="S27" i="5"/>
  <c r="W27" i="5"/>
  <c r="V27" i="5"/>
  <c r="T27" i="5"/>
  <c r="T40" i="5"/>
  <c r="W40" i="5"/>
  <c r="V40" i="5"/>
  <c r="U40" i="5"/>
  <c r="S40" i="5"/>
  <c r="W42" i="5"/>
  <c r="V42" i="5"/>
  <c r="S42" i="5"/>
  <c r="T42" i="5"/>
  <c r="U42" i="5"/>
  <c r="J34" i="2"/>
  <c r="K34" i="2"/>
  <c r="H41" i="10"/>
  <c r="J41" i="10"/>
  <c r="H39" i="10"/>
  <c r="N213" i="3"/>
  <c r="L213" i="3"/>
  <c r="K213" i="3"/>
  <c r="J213" i="3"/>
  <c r="M213" i="3"/>
  <c r="M170" i="3"/>
  <c r="L170" i="3"/>
  <c r="M154" i="3"/>
  <c r="L154" i="3"/>
  <c r="L136" i="3"/>
  <c r="M136" i="3"/>
  <c r="M49" i="5"/>
  <c r="L49" i="5"/>
  <c r="K49" i="5"/>
  <c r="J49" i="5"/>
  <c r="I49" i="5"/>
  <c r="U9" i="5"/>
  <c r="S9" i="5"/>
  <c r="F188" i="3"/>
  <c r="K24" i="2"/>
  <c r="J24" i="2"/>
  <c r="S8" i="6"/>
  <c r="U8" i="6"/>
  <c r="I194" i="3"/>
  <c r="N183" i="3"/>
  <c r="M183" i="3"/>
  <c r="L183" i="3"/>
  <c r="K183" i="3"/>
  <c r="J183" i="3"/>
  <c r="M135" i="3"/>
  <c r="L135" i="3"/>
  <c r="L58" i="2"/>
  <c r="M58" i="2"/>
  <c r="E67" i="2"/>
  <c r="N36" i="2"/>
  <c r="M36" i="2"/>
  <c r="L36" i="2"/>
  <c r="K36" i="2"/>
  <c r="J36" i="2"/>
  <c r="S36" i="6"/>
  <c r="U36" i="6"/>
  <c r="U30" i="6"/>
  <c r="S30" i="6"/>
  <c r="T52" i="5"/>
  <c r="V52" i="5"/>
  <c r="F191" i="3"/>
  <c r="F68" i="2"/>
  <c r="H43" i="2"/>
  <c r="L19" i="2"/>
  <c r="M19" i="2"/>
  <c r="J43" i="10"/>
  <c r="O253" i="8"/>
  <c r="N253" i="8"/>
  <c r="O209" i="8"/>
  <c r="N209" i="8"/>
  <c r="O165" i="8"/>
  <c r="N165" i="8"/>
  <c r="O121" i="8"/>
  <c r="N121" i="8"/>
  <c r="J57" i="8"/>
  <c r="M50" i="6"/>
  <c r="L50" i="6"/>
  <c r="K50" i="6"/>
  <c r="J50" i="6"/>
  <c r="I50" i="6"/>
  <c r="W40" i="6"/>
  <c r="V40" i="6"/>
  <c r="U40" i="6"/>
  <c r="T40" i="6"/>
  <c r="S40" i="6"/>
  <c r="J20" i="12"/>
  <c r="I20" i="12"/>
  <c r="J52" i="12"/>
  <c r="I52" i="12"/>
  <c r="W39" i="5"/>
  <c r="V39" i="5"/>
  <c r="U39" i="5"/>
  <c r="S39" i="5"/>
  <c r="T39" i="5"/>
  <c r="K7" i="2"/>
  <c r="J7" i="2"/>
  <c r="I31" i="5"/>
  <c r="M31" i="5"/>
  <c r="J31" i="5"/>
  <c r="L31" i="5"/>
  <c r="K31" i="5"/>
  <c r="K21" i="5"/>
  <c r="I21" i="5"/>
  <c r="L21" i="5"/>
  <c r="J21" i="5"/>
  <c r="M21" i="5"/>
  <c r="J26" i="5"/>
  <c r="M26" i="5"/>
  <c r="L26" i="5"/>
  <c r="K26" i="5"/>
  <c r="I26" i="5"/>
  <c r="M44" i="5"/>
  <c r="L44" i="5"/>
  <c r="I44" i="5"/>
  <c r="J44" i="5"/>
  <c r="K44" i="5"/>
  <c r="J177" i="3"/>
  <c r="K177" i="3"/>
  <c r="N177" i="3"/>
  <c r="I188" i="3"/>
  <c r="M177" i="3"/>
  <c r="L177" i="3"/>
  <c r="J161" i="3"/>
  <c r="N161" i="3"/>
  <c r="K161" i="3"/>
  <c r="M161" i="3"/>
  <c r="L161" i="3"/>
  <c r="K21" i="2"/>
  <c r="J21" i="2"/>
  <c r="L22" i="6"/>
  <c r="J22" i="6"/>
  <c r="L10" i="6"/>
  <c r="J10" i="6"/>
  <c r="V30" i="5"/>
  <c r="T30" i="5"/>
  <c r="S30" i="5"/>
  <c r="W30" i="5"/>
  <c r="U30" i="5"/>
  <c r="U35" i="5"/>
  <c r="S35" i="5"/>
  <c r="V35" i="5"/>
  <c r="T35" i="5"/>
  <c r="W35" i="5"/>
  <c r="T48" i="5"/>
  <c r="U48" i="5"/>
  <c r="S48" i="5"/>
  <c r="V48" i="5"/>
  <c r="W48" i="5"/>
  <c r="W52" i="5"/>
  <c r="W50" i="5"/>
  <c r="V50" i="5"/>
  <c r="U50" i="5"/>
  <c r="T50" i="5"/>
  <c r="S50" i="5"/>
  <c r="J62" i="2"/>
  <c r="K62" i="2"/>
  <c r="J20" i="2"/>
  <c r="K20" i="2"/>
  <c r="H40" i="10"/>
  <c r="I195" i="3"/>
  <c r="L184" i="3"/>
  <c r="K184" i="3"/>
  <c r="J184" i="3"/>
  <c r="M184" i="3"/>
  <c r="N184" i="3"/>
  <c r="L168" i="3"/>
  <c r="K168" i="3"/>
  <c r="J168" i="3"/>
  <c r="N168" i="3"/>
  <c r="M168" i="3"/>
  <c r="L210" i="3"/>
  <c r="J210" i="3"/>
  <c r="N210" i="3"/>
  <c r="M210" i="3"/>
  <c r="K210" i="3"/>
  <c r="E195" i="3"/>
  <c r="W47" i="5"/>
  <c r="V47" i="5"/>
  <c r="U47" i="5"/>
  <c r="T47" i="5"/>
  <c r="S47" i="5"/>
  <c r="H187" i="3"/>
  <c r="H193" i="3"/>
  <c r="E192" i="3"/>
  <c r="N171" i="3"/>
  <c r="M171" i="3"/>
  <c r="L171" i="3"/>
  <c r="K171" i="3"/>
  <c r="J171" i="3"/>
  <c r="G193" i="3"/>
  <c r="N145" i="3"/>
  <c r="M145" i="3"/>
  <c r="L145" i="3"/>
  <c r="K145" i="3"/>
  <c r="J145" i="3"/>
  <c r="N74" i="2"/>
  <c r="M74" i="2"/>
  <c r="L74" i="2"/>
  <c r="K74" i="2"/>
  <c r="J74" i="2"/>
  <c r="M34" i="2"/>
  <c r="L34" i="2"/>
  <c r="E43" i="2"/>
  <c r="M16" i="2"/>
  <c r="L16" i="2"/>
  <c r="K16" i="2"/>
  <c r="J16" i="2"/>
  <c r="U16" i="6"/>
  <c r="S16" i="6"/>
  <c r="U44" i="6"/>
  <c r="S44" i="6"/>
  <c r="U38" i="6"/>
  <c r="S38" i="6"/>
  <c r="M19" i="5"/>
  <c r="K19" i="5"/>
  <c r="J19" i="5"/>
  <c r="I19" i="5"/>
  <c r="L19" i="5"/>
  <c r="F187" i="3"/>
  <c r="H67" i="2"/>
  <c r="M69" i="2"/>
  <c r="L69" i="2"/>
  <c r="M124" i="3"/>
  <c r="L124" i="3"/>
  <c r="K124" i="3"/>
  <c r="J124" i="3"/>
  <c r="F209" i="8"/>
  <c r="J191" i="8"/>
  <c r="F165" i="8"/>
  <c r="J147" i="8"/>
  <c r="F121" i="8"/>
  <c r="O53" i="8"/>
  <c r="N53" i="8"/>
  <c r="W48" i="6"/>
  <c r="V48" i="6"/>
  <c r="U48" i="6"/>
  <c r="T48" i="6"/>
  <c r="S48" i="6"/>
  <c r="W52" i="6"/>
  <c r="W51" i="6"/>
  <c r="W49" i="6"/>
  <c r="G54" i="12"/>
  <c r="I24" i="12"/>
  <c r="J24" i="12"/>
  <c r="U36" i="5"/>
  <c r="S36" i="5"/>
  <c r="F194" i="3"/>
  <c r="K59" i="2"/>
  <c r="J59" i="2"/>
  <c r="S29" i="5"/>
  <c r="W29" i="5"/>
  <c r="T29" i="5"/>
  <c r="U29" i="5"/>
  <c r="V29" i="5"/>
  <c r="L13" i="5"/>
  <c r="J13" i="5"/>
  <c r="I13" i="5"/>
  <c r="M13" i="5"/>
  <c r="K13" i="5"/>
  <c r="K29" i="5"/>
  <c r="I29" i="5"/>
  <c r="M29" i="5"/>
  <c r="L29" i="5"/>
  <c r="J29" i="5"/>
  <c r="J34" i="5"/>
  <c r="K34" i="5"/>
  <c r="I34" i="5"/>
  <c r="L34" i="5"/>
  <c r="M34" i="5"/>
  <c r="M52" i="5"/>
  <c r="L52" i="5"/>
  <c r="K52" i="5"/>
  <c r="J52" i="5"/>
  <c r="I52" i="5"/>
  <c r="E186" i="3"/>
  <c r="J30" i="6"/>
  <c r="L30" i="6"/>
  <c r="J21" i="6"/>
  <c r="L21" i="6"/>
  <c r="W41" i="5"/>
  <c r="U41" i="5"/>
  <c r="T41" i="5"/>
  <c r="S41" i="5"/>
  <c r="V41" i="5"/>
  <c r="V38" i="5"/>
  <c r="T38" i="5"/>
  <c r="S38" i="5"/>
  <c r="W38" i="5"/>
  <c r="U38" i="5"/>
  <c r="U43" i="5"/>
  <c r="S43" i="5"/>
  <c r="W43" i="5"/>
  <c r="V43" i="5"/>
  <c r="T43" i="5"/>
  <c r="W44" i="5"/>
  <c r="M217" i="3"/>
  <c r="L217" i="3"/>
  <c r="F18" i="2"/>
  <c r="H43" i="10"/>
  <c r="E193" i="3"/>
  <c r="M182" i="3"/>
  <c r="L182" i="3"/>
  <c r="M166" i="3"/>
  <c r="L166" i="3"/>
  <c r="L214" i="3"/>
  <c r="J214" i="3"/>
  <c r="N214" i="3"/>
  <c r="M214" i="3"/>
  <c r="K214" i="3"/>
  <c r="E187" i="3"/>
  <c r="K48" i="2"/>
  <c r="J48" i="2"/>
  <c r="I23" i="5"/>
  <c r="M23" i="5"/>
  <c r="L23" i="5"/>
  <c r="K23" i="5"/>
  <c r="J23" i="5"/>
  <c r="G191" i="3"/>
  <c r="N159" i="3"/>
  <c r="M159" i="3"/>
  <c r="L159" i="3"/>
  <c r="K159" i="3"/>
  <c r="J159" i="3"/>
  <c r="M66" i="2"/>
  <c r="L66" i="2"/>
  <c r="G42" i="2"/>
  <c r="E17" i="2"/>
  <c r="M14" i="2"/>
  <c r="L14" i="2"/>
  <c r="S52" i="6"/>
  <c r="U52" i="6"/>
  <c r="S46" i="6"/>
  <c r="U46" i="6"/>
  <c r="W17" i="5"/>
  <c r="U17" i="5"/>
  <c r="T17" i="5"/>
  <c r="S17" i="5"/>
  <c r="V17" i="5"/>
  <c r="W20" i="5"/>
  <c r="L125" i="3"/>
  <c r="K125" i="3"/>
  <c r="J125" i="3"/>
  <c r="M125" i="3"/>
  <c r="K7" i="19"/>
  <c r="Z7" i="19"/>
  <c r="T7" i="19"/>
  <c r="D7" i="19"/>
  <c r="J16" i="43"/>
  <c r="I16" i="43"/>
  <c r="H16" i="43"/>
  <c r="J16" i="42"/>
  <c r="I16" i="42"/>
  <c r="H16" i="42"/>
  <c r="M146" i="27"/>
  <c r="L146" i="27"/>
  <c r="K146" i="27"/>
  <c r="I146" i="27"/>
  <c r="J146" i="27"/>
  <c r="I118" i="26"/>
  <c r="M118" i="26"/>
  <c r="L118" i="26"/>
  <c r="K118" i="26"/>
  <c r="J118" i="26"/>
  <c r="J20" i="26"/>
  <c r="I20" i="26"/>
  <c r="M20" i="26"/>
  <c r="L20" i="26"/>
  <c r="K20" i="26"/>
  <c r="M35" i="22"/>
  <c r="L35" i="22"/>
  <c r="K35" i="22"/>
  <c r="J35" i="22"/>
  <c r="N35" i="22"/>
  <c r="J64" i="21"/>
  <c r="I64" i="21"/>
  <c r="H64" i="21"/>
  <c r="T22" i="21"/>
  <c r="S22" i="21"/>
  <c r="R22" i="21"/>
  <c r="S118" i="18"/>
  <c r="R118" i="18"/>
  <c r="T118" i="18"/>
  <c r="T92" i="18"/>
  <c r="S92" i="18"/>
  <c r="R92" i="18"/>
  <c r="AA62" i="18"/>
  <c r="Z62" i="18"/>
  <c r="AB62" i="18"/>
  <c r="K118" i="18"/>
  <c r="J118" i="18"/>
  <c r="I118" i="18"/>
  <c r="K134" i="18"/>
  <c r="J134" i="18"/>
  <c r="I134" i="18"/>
  <c r="T95" i="18"/>
  <c r="T69" i="18"/>
  <c r="T65" i="18"/>
  <c r="T33" i="18"/>
  <c r="T38" i="18"/>
  <c r="K34" i="18"/>
  <c r="J34" i="18"/>
  <c r="I34" i="18"/>
  <c r="L23" i="17"/>
  <c r="K23" i="17"/>
  <c r="J23" i="17"/>
  <c r="I23" i="17"/>
  <c r="M23" i="17"/>
  <c r="M37" i="17"/>
  <c r="L37" i="17"/>
  <c r="K37" i="17"/>
  <c r="J37" i="17"/>
  <c r="I37" i="17"/>
  <c r="AB15" i="18"/>
  <c r="J9" i="17"/>
  <c r="I9" i="17"/>
  <c r="M9" i="17"/>
  <c r="L9" i="17"/>
  <c r="K9" i="17"/>
  <c r="K32" i="18"/>
  <c r="K36" i="18"/>
  <c r="I36" i="18"/>
  <c r="J36" i="18"/>
  <c r="T10" i="18"/>
  <c r="M19" i="17"/>
  <c r="K65" i="16"/>
  <c r="J65" i="16"/>
  <c r="I65" i="16"/>
  <c r="M65" i="16"/>
  <c r="L65" i="16"/>
  <c r="I105" i="16"/>
  <c r="M105" i="16"/>
  <c r="L105" i="16"/>
  <c r="K105" i="16"/>
  <c r="J105" i="16"/>
  <c r="M62" i="16"/>
  <c r="M128" i="16"/>
  <c r="M33" i="16"/>
  <c r="M15" i="16"/>
  <c r="M108" i="16"/>
  <c r="M73" i="16"/>
  <c r="K63" i="15"/>
  <c r="J63" i="15"/>
  <c r="I63" i="15"/>
  <c r="M63" i="15"/>
  <c r="L63" i="15"/>
  <c r="M121" i="16"/>
  <c r="L121" i="16"/>
  <c r="K121" i="16"/>
  <c r="J121" i="16"/>
  <c r="I121" i="16"/>
  <c r="M70" i="16"/>
  <c r="L35" i="16"/>
  <c r="K35" i="16"/>
  <c r="J35" i="16"/>
  <c r="I35" i="16"/>
  <c r="M35" i="16"/>
  <c r="M84" i="16"/>
  <c r="M41" i="16"/>
  <c r="M125" i="17"/>
  <c r="M105" i="15"/>
  <c r="L105" i="15"/>
  <c r="K105" i="15"/>
  <c r="J105" i="15"/>
  <c r="I105" i="15"/>
  <c r="I149" i="14"/>
  <c r="K149" i="14"/>
  <c r="J149" i="14"/>
  <c r="K121" i="14"/>
  <c r="J121" i="14"/>
  <c r="I121" i="14"/>
  <c r="K65" i="14"/>
  <c r="J65" i="14"/>
  <c r="I65" i="14"/>
  <c r="J120" i="3"/>
  <c r="M120" i="3"/>
  <c r="L120" i="3"/>
  <c r="K120" i="3"/>
  <c r="M123" i="3"/>
  <c r="L123" i="3"/>
  <c r="K123" i="3"/>
  <c r="J123" i="3"/>
  <c r="M122" i="3"/>
  <c r="L122" i="3"/>
  <c r="K122" i="3"/>
  <c r="J122" i="3"/>
  <c r="M132" i="27"/>
  <c r="L132" i="27"/>
  <c r="K132" i="27"/>
  <c r="J132" i="27"/>
  <c r="I132" i="27"/>
  <c r="J133" i="22"/>
  <c r="N133" i="22"/>
  <c r="M133" i="22"/>
  <c r="L133" i="22"/>
  <c r="K133" i="22"/>
  <c r="N63" i="22"/>
  <c r="M63" i="22"/>
  <c r="L63" i="22"/>
  <c r="K63" i="22"/>
  <c r="J63" i="22"/>
  <c r="J106" i="21"/>
  <c r="I106" i="21"/>
  <c r="H106" i="21"/>
  <c r="T132" i="18"/>
  <c r="S132" i="18"/>
  <c r="R132" i="18"/>
  <c r="S106" i="18"/>
  <c r="R106" i="18"/>
  <c r="T106" i="18"/>
  <c r="AB76" i="18"/>
  <c r="AA76" i="18"/>
  <c r="Z76" i="18"/>
  <c r="AA50" i="18"/>
  <c r="Z50" i="18"/>
  <c r="AB50" i="18"/>
  <c r="AB36" i="18"/>
  <c r="AA36" i="18"/>
  <c r="Z36" i="18"/>
  <c r="K62" i="18"/>
  <c r="J62" i="18"/>
  <c r="I62" i="18"/>
  <c r="K78" i="18"/>
  <c r="J78" i="18"/>
  <c r="I78" i="18"/>
  <c r="AB120" i="18"/>
  <c r="AA120" i="18"/>
  <c r="Z120" i="18"/>
  <c r="T64" i="18"/>
  <c r="S64" i="18"/>
  <c r="R64" i="18"/>
  <c r="K20" i="18"/>
  <c r="J20" i="18"/>
  <c r="I20" i="18"/>
  <c r="M93" i="16"/>
  <c r="L93" i="16"/>
  <c r="K93" i="16"/>
  <c r="J93" i="16"/>
  <c r="I93" i="16"/>
  <c r="M91" i="15"/>
  <c r="L91" i="15"/>
  <c r="K91" i="15"/>
  <c r="J91" i="15"/>
  <c r="I91" i="15"/>
  <c r="K51" i="14"/>
  <c r="J51" i="14"/>
  <c r="I51" i="14"/>
  <c r="R11" i="37"/>
  <c r="Q11" i="37"/>
  <c r="O11" i="37"/>
  <c r="T11" i="37"/>
  <c r="S11" i="37"/>
  <c r="P11" i="37"/>
  <c r="J134" i="21"/>
  <c r="I134" i="21"/>
  <c r="H134" i="21"/>
  <c r="I146" i="18"/>
  <c r="K146" i="18"/>
  <c r="J146" i="18"/>
  <c r="T134" i="18"/>
  <c r="S134" i="18"/>
  <c r="R134" i="18"/>
  <c r="AB104" i="18"/>
  <c r="AA104" i="18"/>
  <c r="Z104" i="18"/>
  <c r="AB78" i="18"/>
  <c r="AA78" i="18"/>
  <c r="Z78" i="18"/>
  <c r="K160" i="18"/>
  <c r="J160" i="18"/>
  <c r="I160" i="18"/>
  <c r="K104" i="18"/>
  <c r="J104" i="18"/>
  <c r="I104" i="18"/>
  <c r="T108" i="18"/>
  <c r="AB90" i="18"/>
  <c r="AA90" i="18"/>
  <c r="Z90" i="18"/>
  <c r="T73" i="18"/>
  <c r="T39" i="18"/>
  <c r="T26" i="18"/>
  <c r="T13" i="18"/>
  <c r="T9" i="18"/>
  <c r="K86" i="18"/>
  <c r="K39" i="18"/>
  <c r="T16" i="18"/>
  <c r="S20" i="18"/>
  <c r="R20" i="18"/>
  <c r="T20" i="18"/>
  <c r="AB143" i="18"/>
  <c r="K65" i="18"/>
  <c r="AB29" i="18"/>
  <c r="AB19" i="18"/>
  <c r="K19" i="18"/>
  <c r="M45" i="17"/>
  <c r="K69" i="18"/>
  <c r="T23" i="18"/>
  <c r="M25" i="17"/>
  <c r="K18" i="18"/>
  <c r="M9" i="16"/>
  <c r="L9" i="16"/>
  <c r="K9" i="16"/>
  <c r="J9" i="16"/>
  <c r="I9" i="16"/>
  <c r="M47" i="17"/>
  <c r="M114" i="16"/>
  <c r="I147" i="15"/>
  <c r="M147" i="15"/>
  <c r="L147" i="15"/>
  <c r="K147" i="15"/>
  <c r="J147" i="15"/>
  <c r="K116" i="18"/>
  <c r="M94" i="16"/>
  <c r="M59" i="16"/>
  <c r="M82" i="16"/>
  <c r="M44" i="16"/>
  <c r="M16" i="16"/>
  <c r="K14" i="18"/>
  <c r="M58" i="16"/>
  <c r="M115" i="16"/>
  <c r="M29" i="16"/>
  <c r="M21" i="16"/>
  <c r="L21" i="16"/>
  <c r="K21" i="16"/>
  <c r="J21" i="16"/>
  <c r="I21" i="16"/>
  <c r="I37" i="14"/>
  <c r="K37" i="14"/>
  <c r="J37" i="14"/>
  <c r="K21" i="15"/>
  <c r="J21" i="15"/>
  <c r="I21" i="15"/>
  <c r="M21" i="15"/>
  <c r="L21" i="15"/>
  <c r="K90" i="18"/>
  <c r="J90" i="18"/>
  <c r="I90" i="18"/>
  <c r="J51" i="16"/>
  <c r="I51" i="16"/>
  <c r="M51" i="16"/>
  <c r="L51" i="16"/>
  <c r="K51" i="16"/>
  <c r="M77" i="16"/>
  <c r="L77" i="16"/>
  <c r="K77" i="16"/>
  <c r="J77" i="16"/>
  <c r="I77" i="16"/>
  <c r="M99" i="17"/>
  <c r="M43" i="16"/>
  <c r="L18" i="2"/>
  <c r="K18" i="2"/>
  <c r="J18" i="2"/>
  <c r="M18" i="2"/>
  <c r="M113" i="3"/>
  <c r="L113" i="3"/>
  <c r="K113" i="3"/>
  <c r="J113" i="3"/>
  <c r="S16" i="43"/>
  <c r="R16" i="43"/>
  <c r="Q16" i="43"/>
  <c r="P16" i="43"/>
  <c r="T16" i="43"/>
  <c r="L16" i="42"/>
  <c r="M16" i="42"/>
  <c r="N16" i="42"/>
  <c r="M34" i="27"/>
  <c r="L34" i="27"/>
  <c r="I34" i="27"/>
  <c r="K34" i="27"/>
  <c r="J34" i="27"/>
  <c r="J161" i="22"/>
  <c r="N161" i="22"/>
  <c r="M161" i="22"/>
  <c r="L161" i="22"/>
  <c r="K161" i="22"/>
  <c r="J49" i="22"/>
  <c r="N49" i="22"/>
  <c r="M49" i="22"/>
  <c r="L49" i="22"/>
  <c r="K49" i="22"/>
  <c r="N91" i="22"/>
  <c r="M91" i="22"/>
  <c r="L91" i="22"/>
  <c r="K91" i="22"/>
  <c r="J91" i="22"/>
  <c r="J78" i="21"/>
  <c r="I78" i="21"/>
  <c r="H78" i="21"/>
  <c r="J22" i="21"/>
  <c r="I22" i="21"/>
  <c r="H22" i="21"/>
  <c r="J36" i="21"/>
  <c r="I36" i="21"/>
  <c r="H36" i="21"/>
  <c r="K106" i="18"/>
  <c r="J106" i="18"/>
  <c r="I106" i="18"/>
  <c r="T48" i="18"/>
  <c r="S48" i="18"/>
  <c r="R48" i="18"/>
  <c r="S34" i="18"/>
  <c r="R34" i="18"/>
  <c r="T34" i="18"/>
  <c r="S8" i="18"/>
  <c r="R8" i="18"/>
  <c r="T8" i="18"/>
  <c r="J21" i="17"/>
  <c r="I21" i="17"/>
  <c r="M21" i="17"/>
  <c r="L21" i="17"/>
  <c r="K21" i="17"/>
  <c r="I64" i="18"/>
  <c r="K64" i="18"/>
  <c r="J64" i="18"/>
  <c r="T27" i="18"/>
  <c r="K28" i="18"/>
  <c r="AB24" i="18"/>
  <c r="T15" i="18"/>
  <c r="M18" i="17"/>
  <c r="K11" i="18"/>
  <c r="M147" i="16"/>
  <c r="L147" i="16"/>
  <c r="K147" i="16"/>
  <c r="J147" i="16"/>
  <c r="I147" i="16"/>
  <c r="T22" i="18"/>
  <c r="S22" i="18"/>
  <c r="R22" i="18"/>
  <c r="M11" i="17"/>
  <c r="M133" i="15"/>
  <c r="L133" i="15"/>
  <c r="K133" i="15"/>
  <c r="J133" i="15"/>
  <c r="I133" i="15"/>
  <c r="L79" i="16"/>
  <c r="K79" i="16"/>
  <c r="J79" i="16"/>
  <c r="I79" i="16"/>
  <c r="M79" i="16"/>
  <c r="M159" i="17"/>
  <c r="M102" i="16"/>
  <c r="M19" i="16"/>
  <c r="M125" i="16"/>
  <c r="M39" i="16"/>
  <c r="M96" i="16"/>
  <c r="M110" i="16"/>
  <c r="M49" i="16"/>
  <c r="L49" i="16"/>
  <c r="K49" i="16"/>
  <c r="J49" i="16"/>
  <c r="I49" i="16"/>
  <c r="M23" i="16"/>
  <c r="L23" i="16"/>
  <c r="K23" i="16"/>
  <c r="J23" i="16"/>
  <c r="I23" i="16"/>
  <c r="M72" i="16"/>
  <c r="M156" i="17"/>
  <c r="J79" i="14"/>
  <c r="I79" i="14"/>
  <c r="K79" i="14"/>
  <c r="M119" i="15"/>
  <c r="L119" i="15"/>
  <c r="K119" i="15"/>
  <c r="J119" i="15"/>
  <c r="I119" i="15"/>
  <c r="M52" i="16"/>
  <c r="K93" i="14"/>
  <c r="J93" i="14"/>
  <c r="I93" i="14"/>
  <c r="N68" i="2"/>
  <c r="M68" i="2"/>
  <c r="L68" i="2"/>
  <c r="K68" i="2"/>
  <c r="J68" i="2"/>
  <c r="M146" i="42"/>
  <c r="L146" i="42"/>
  <c r="K141" i="43"/>
  <c r="T16" i="42"/>
  <c r="S16" i="42"/>
  <c r="R16" i="42"/>
  <c r="Q16" i="42"/>
  <c r="P16" i="42"/>
  <c r="J76" i="27"/>
  <c r="I76" i="27"/>
  <c r="L76" i="27"/>
  <c r="K76" i="27"/>
  <c r="M76" i="27"/>
  <c r="M104" i="26"/>
  <c r="L104" i="26"/>
  <c r="K104" i="26"/>
  <c r="J104" i="26"/>
  <c r="I104" i="26"/>
  <c r="L160" i="26"/>
  <c r="K160" i="26"/>
  <c r="J160" i="26"/>
  <c r="I160" i="26"/>
  <c r="M160" i="26"/>
  <c r="J120" i="21"/>
  <c r="I120" i="21"/>
  <c r="H120" i="21"/>
  <c r="T148" i="18"/>
  <c r="S148" i="18"/>
  <c r="R148" i="18"/>
  <c r="T160" i="18"/>
  <c r="S160" i="18"/>
  <c r="R160" i="18"/>
  <c r="I132" i="18"/>
  <c r="K132" i="18"/>
  <c r="J132" i="18"/>
  <c r="K50" i="18"/>
  <c r="J50" i="18"/>
  <c r="I50" i="18"/>
  <c r="AA118" i="18"/>
  <c r="Z118" i="18"/>
  <c r="AB118" i="18"/>
  <c r="AB92" i="18"/>
  <c r="AA92" i="18"/>
  <c r="Z92" i="18"/>
  <c r="S62" i="18"/>
  <c r="R62" i="18"/>
  <c r="T62" i="18"/>
  <c r="K48" i="18"/>
  <c r="J48" i="18"/>
  <c r="I48" i="18"/>
  <c r="AB160" i="18"/>
  <c r="AA160" i="18"/>
  <c r="Z160" i="18"/>
  <c r="T146" i="18"/>
  <c r="S146" i="18"/>
  <c r="R146" i="18"/>
  <c r="T125" i="18"/>
  <c r="T121" i="18"/>
  <c r="T17" i="18"/>
  <c r="K12" i="18"/>
  <c r="T11" i="18"/>
  <c r="M31" i="17"/>
  <c r="K56" i="18"/>
  <c r="AB14" i="18"/>
  <c r="M123" i="16"/>
  <c r="M80" i="16"/>
  <c r="M45" i="16"/>
  <c r="I35" i="15"/>
  <c r="M35" i="15"/>
  <c r="L35" i="15"/>
  <c r="K35" i="15"/>
  <c r="J35" i="15"/>
  <c r="M68" i="16"/>
  <c r="M158" i="16"/>
  <c r="M90" i="16"/>
  <c r="M53" i="16"/>
  <c r="M82" i="17"/>
  <c r="M67" i="16"/>
  <c r="M24" i="16"/>
  <c r="M124" i="16"/>
  <c r="M63" i="16"/>
  <c r="L63" i="16"/>
  <c r="K63" i="16"/>
  <c r="J63" i="16"/>
  <c r="I63" i="16"/>
  <c r="I37" i="16"/>
  <c r="M37" i="16"/>
  <c r="L37" i="16"/>
  <c r="K37" i="16"/>
  <c r="J37" i="16"/>
  <c r="M86" i="16"/>
  <c r="M34" i="16"/>
  <c r="M95" i="16"/>
  <c r="K135" i="14"/>
  <c r="J135" i="14"/>
  <c r="I135" i="14"/>
  <c r="M112" i="16"/>
  <c r="L117" i="3"/>
  <c r="K117" i="3"/>
  <c r="J117" i="3"/>
  <c r="M117" i="3"/>
  <c r="N16" i="43"/>
  <c r="M16" i="43"/>
  <c r="L16" i="43"/>
  <c r="L160" i="27"/>
  <c r="K160" i="27"/>
  <c r="J160" i="27"/>
  <c r="I160" i="27"/>
  <c r="M160" i="27"/>
  <c r="M48" i="27"/>
  <c r="J48" i="27"/>
  <c r="I48" i="27"/>
  <c r="K48" i="27"/>
  <c r="L48" i="27"/>
  <c r="I62" i="27"/>
  <c r="K62" i="27"/>
  <c r="J62" i="27"/>
  <c r="M62" i="27"/>
  <c r="L62" i="27"/>
  <c r="L104" i="27"/>
  <c r="K104" i="27"/>
  <c r="J104" i="27"/>
  <c r="I104" i="27"/>
  <c r="M104" i="27"/>
  <c r="I20" i="27"/>
  <c r="M20" i="27"/>
  <c r="L20" i="27"/>
  <c r="K20" i="27"/>
  <c r="J20" i="27"/>
  <c r="K146" i="26"/>
  <c r="J146" i="26"/>
  <c r="I146" i="26"/>
  <c r="M146" i="26"/>
  <c r="L146" i="26"/>
  <c r="M62" i="26"/>
  <c r="L62" i="26"/>
  <c r="K62" i="26"/>
  <c r="J62" i="26"/>
  <c r="I62" i="26"/>
  <c r="M90" i="26"/>
  <c r="L90" i="26"/>
  <c r="K90" i="26"/>
  <c r="J90" i="26"/>
  <c r="I90" i="26"/>
  <c r="J77" i="22"/>
  <c r="N77" i="22"/>
  <c r="M77" i="22"/>
  <c r="L77" i="22"/>
  <c r="K77" i="22"/>
  <c r="J148" i="21"/>
  <c r="H148" i="21"/>
  <c r="I148" i="21"/>
  <c r="N119" i="22"/>
  <c r="M119" i="22"/>
  <c r="L119" i="22"/>
  <c r="K119" i="22"/>
  <c r="J119" i="22"/>
  <c r="J50" i="21"/>
  <c r="I50" i="21"/>
  <c r="H50" i="21"/>
  <c r="AB132" i="18"/>
  <c r="AA132" i="18"/>
  <c r="Z132" i="18"/>
  <c r="AA106" i="18"/>
  <c r="Z106" i="18"/>
  <c r="AB106" i="18"/>
  <c r="T76" i="18"/>
  <c r="S76" i="18"/>
  <c r="R76" i="18"/>
  <c r="S50" i="18"/>
  <c r="R50" i="18"/>
  <c r="T50" i="18"/>
  <c r="I76" i="18"/>
  <c r="K76" i="18"/>
  <c r="J76" i="18"/>
  <c r="T36" i="18"/>
  <c r="S36" i="18"/>
  <c r="R36" i="18"/>
  <c r="T120" i="18"/>
  <c r="S120" i="18"/>
  <c r="R120" i="18"/>
  <c r="AB64" i="18"/>
  <c r="AA64" i="18"/>
  <c r="Z64" i="18"/>
  <c r="I49" i="17"/>
  <c r="M49" i="17"/>
  <c r="L49" i="17"/>
  <c r="K49" i="17"/>
  <c r="J49" i="17"/>
  <c r="T19" i="18"/>
  <c r="K15" i="18"/>
  <c r="K103" i="18"/>
  <c r="AB10" i="18"/>
  <c r="M33" i="17"/>
  <c r="M15" i="17"/>
  <c r="M161" i="16"/>
  <c r="L161" i="16"/>
  <c r="K161" i="16"/>
  <c r="J161" i="16"/>
  <c r="I161" i="16"/>
  <c r="M135" i="16"/>
  <c r="L135" i="16"/>
  <c r="K135" i="16"/>
  <c r="J135" i="16"/>
  <c r="I135" i="16"/>
  <c r="M91" i="16"/>
  <c r="L91" i="16"/>
  <c r="K91" i="16"/>
  <c r="J91" i="16"/>
  <c r="I91" i="16"/>
  <c r="M116" i="17"/>
  <c r="J161" i="15"/>
  <c r="I161" i="15"/>
  <c r="M161" i="15"/>
  <c r="L161" i="15"/>
  <c r="K161" i="15"/>
  <c r="K23" i="18"/>
  <c r="M99" i="16"/>
  <c r="M39" i="17"/>
  <c r="M104" i="16"/>
  <c r="M20" i="16"/>
  <c r="M118" i="16"/>
  <c r="M32" i="16"/>
  <c r="J149" i="16"/>
  <c r="I149" i="16"/>
  <c r="M149" i="16"/>
  <c r="L149" i="16"/>
  <c r="K149" i="16"/>
  <c r="M81" i="16"/>
  <c r="M38" i="16"/>
  <c r="K82" i="18"/>
  <c r="K118" i="3"/>
  <c r="J118" i="3"/>
  <c r="L118" i="3"/>
  <c r="M118" i="3"/>
  <c r="M11" i="37"/>
  <c r="L11" i="37"/>
  <c r="K11" i="37"/>
  <c r="J132" i="26"/>
  <c r="I132" i="26"/>
  <c r="M132" i="26"/>
  <c r="L132" i="26"/>
  <c r="K132" i="26"/>
  <c r="L21" i="22"/>
  <c r="K21" i="22"/>
  <c r="J21" i="22"/>
  <c r="N21" i="22"/>
  <c r="M21" i="22"/>
  <c r="J92" i="21"/>
  <c r="I92" i="21"/>
  <c r="H92" i="21"/>
  <c r="AB134" i="18"/>
  <c r="AA134" i="18"/>
  <c r="Z134" i="18"/>
  <c r="T104" i="18"/>
  <c r="S104" i="18"/>
  <c r="R104" i="18"/>
  <c r="T78" i="18"/>
  <c r="S78" i="18"/>
  <c r="R78" i="18"/>
  <c r="T129" i="18"/>
  <c r="T90" i="18"/>
  <c r="S90" i="18"/>
  <c r="R90" i="18"/>
  <c r="T52" i="18"/>
  <c r="AB9" i="18"/>
  <c r="M35" i="17"/>
  <c r="L35" i="17"/>
  <c r="K35" i="17"/>
  <c r="J35" i="17"/>
  <c r="I35" i="17"/>
  <c r="K17" i="18"/>
  <c r="K9" i="18"/>
  <c r="I120" i="18"/>
  <c r="K120" i="18"/>
  <c r="J120" i="18"/>
  <c r="K52" i="18"/>
  <c r="AB25" i="18"/>
  <c r="AA20" i="18"/>
  <c r="Z20" i="18"/>
  <c r="AB20" i="18"/>
  <c r="K99" i="18"/>
  <c r="K16" i="18"/>
  <c r="K43" i="18"/>
  <c r="T24" i="18"/>
  <c r="AB38" i="18"/>
  <c r="AB23" i="18"/>
  <c r="M42" i="17"/>
  <c r="M73" i="17"/>
  <c r="M10" i="16"/>
  <c r="M54" i="16"/>
  <c r="J119" i="16"/>
  <c r="I119" i="16"/>
  <c r="M119" i="16"/>
  <c r="L119" i="16"/>
  <c r="K119" i="16"/>
  <c r="M76" i="16"/>
  <c r="M11" i="16"/>
  <c r="I22" i="18"/>
  <c r="K22" i="18"/>
  <c r="J22" i="18"/>
  <c r="M47" i="16"/>
  <c r="M108" i="17"/>
  <c r="M113" i="16"/>
  <c r="M127" i="16"/>
  <c r="M150" i="16"/>
  <c r="M46" i="16"/>
  <c r="M130" i="16"/>
  <c r="K107" i="14"/>
  <c r="J107" i="14"/>
  <c r="I107" i="14"/>
  <c r="M103" i="16"/>
  <c r="K23" i="14"/>
  <c r="J23" i="14"/>
  <c r="I23" i="14"/>
  <c r="J119" i="3"/>
  <c r="K119" i="3"/>
  <c r="M119" i="3"/>
  <c r="L119" i="3"/>
  <c r="M116" i="3"/>
  <c r="L116" i="3"/>
  <c r="K116" i="3"/>
  <c r="J116" i="3"/>
  <c r="M114" i="3"/>
  <c r="L114" i="3"/>
  <c r="K114" i="3"/>
  <c r="J114" i="3"/>
  <c r="I11" i="37"/>
  <c r="G11" i="37"/>
  <c r="H11" i="37"/>
  <c r="I129" i="37"/>
  <c r="K90" i="27"/>
  <c r="J90" i="27"/>
  <c r="I90" i="27"/>
  <c r="M90" i="27"/>
  <c r="L90" i="27"/>
  <c r="L48" i="26"/>
  <c r="K48" i="26"/>
  <c r="J48" i="26"/>
  <c r="I48" i="26"/>
  <c r="M48" i="26"/>
  <c r="M76" i="26"/>
  <c r="L76" i="26"/>
  <c r="K76" i="26"/>
  <c r="J76" i="26"/>
  <c r="I76" i="26"/>
  <c r="M118" i="27"/>
  <c r="L118" i="27"/>
  <c r="K118" i="27"/>
  <c r="J118" i="27"/>
  <c r="I118" i="27"/>
  <c r="K34" i="26"/>
  <c r="J34" i="26"/>
  <c r="I34" i="26"/>
  <c r="M34" i="26"/>
  <c r="L34" i="26"/>
  <c r="J105" i="22"/>
  <c r="N105" i="22"/>
  <c r="M105" i="22"/>
  <c r="L105" i="22"/>
  <c r="K105" i="22"/>
  <c r="J162" i="21"/>
  <c r="I162" i="21"/>
  <c r="H162" i="21"/>
  <c r="N147" i="22"/>
  <c r="M147" i="22"/>
  <c r="L147" i="22"/>
  <c r="K147" i="22"/>
  <c r="J147" i="22"/>
  <c r="AB148" i="18"/>
  <c r="AA148" i="18"/>
  <c r="Z148" i="18"/>
  <c r="K148" i="18"/>
  <c r="J148" i="18"/>
  <c r="I148" i="18"/>
  <c r="AB146" i="18"/>
  <c r="AA146" i="18"/>
  <c r="Z146" i="18"/>
  <c r="K92" i="18"/>
  <c r="J92" i="18"/>
  <c r="I92" i="18"/>
  <c r="AB48" i="18"/>
  <c r="AA48" i="18"/>
  <c r="Z48" i="18"/>
  <c r="T99" i="18"/>
  <c r="T60" i="18"/>
  <c r="AA34" i="18"/>
  <c r="Z34" i="18"/>
  <c r="AB34" i="18"/>
  <c r="AA8" i="18"/>
  <c r="Z8" i="18"/>
  <c r="AB8" i="18"/>
  <c r="K8" i="18"/>
  <c r="J8" i="18"/>
  <c r="I8" i="18"/>
  <c r="AB16" i="18"/>
  <c r="AB156" i="18"/>
  <c r="K41" i="18"/>
  <c r="K125" i="18"/>
  <c r="AB33" i="18"/>
  <c r="K24" i="18"/>
  <c r="K37" i="18"/>
  <c r="AB22" i="18"/>
  <c r="AA22" i="18"/>
  <c r="Z22" i="18"/>
  <c r="T14" i="18"/>
  <c r="M142" i="17"/>
  <c r="M85" i="16"/>
  <c r="J49" i="15"/>
  <c r="I49" i="15"/>
  <c r="M49" i="15"/>
  <c r="L49" i="15"/>
  <c r="K49" i="15"/>
  <c r="K133" i="16"/>
  <c r="J133" i="16"/>
  <c r="M133" i="16"/>
  <c r="L133" i="16"/>
  <c r="I133" i="16"/>
  <c r="M107" i="16"/>
  <c r="L107" i="16"/>
  <c r="K107" i="16"/>
  <c r="J107" i="16"/>
  <c r="I107" i="16"/>
  <c r="M56" i="16"/>
  <c r="K47" i="18"/>
  <c r="M61" i="16"/>
  <c r="M27" i="16"/>
  <c r="M12" i="16"/>
  <c r="L77" i="15"/>
  <c r="K77" i="15"/>
  <c r="J77" i="15"/>
  <c r="I77" i="15"/>
  <c r="M77" i="15"/>
  <c r="M151" i="17"/>
  <c r="M75" i="16"/>
  <c r="M56" i="17"/>
  <c r="M13" i="16"/>
  <c r="K163" i="14"/>
  <c r="J163" i="14"/>
  <c r="I163" i="14"/>
  <c r="M69" i="16"/>
  <c r="M115" i="3"/>
  <c r="L115" i="3"/>
  <c r="K115" i="3"/>
  <c r="J115" i="3"/>
  <c r="M121" i="3"/>
  <c r="L121" i="3"/>
  <c r="K121" i="3"/>
  <c r="J121" i="3"/>
  <c r="L42" i="2"/>
  <c r="M42" i="2"/>
  <c r="U161" i="19" l="1"/>
  <c r="E9" i="19"/>
  <c r="E133" i="19"/>
  <c r="E135" i="19"/>
  <c r="U77" i="19"/>
  <c r="U23" i="19"/>
  <c r="U9" i="19"/>
  <c r="Z9" i="19" s="1"/>
  <c r="U119" i="19"/>
  <c r="U121" i="19"/>
  <c r="Z130" i="19"/>
  <c r="L147" i="19"/>
  <c r="L149" i="19"/>
  <c r="J44" i="2"/>
  <c r="K44" i="2"/>
  <c r="M207" i="3"/>
  <c r="K207" i="3"/>
  <c r="J207" i="3"/>
  <c r="L207" i="3"/>
  <c r="U37" i="19"/>
  <c r="L35" i="19"/>
  <c r="J71" i="2"/>
  <c r="K71" i="2"/>
  <c r="E105" i="19"/>
  <c r="E107" i="19"/>
  <c r="U93" i="19"/>
  <c r="L93" i="19"/>
  <c r="L77" i="19"/>
  <c r="L79" i="19"/>
  <c r="L119" i="19"/>
  <c r="L121" i="19"/>
  <c r="M203" i="3"/>
  <c r="K203" i="3"/>
  <c r="J203" i="3"/>
  <c r="L203" i="3"/>
  <c r="M70" i="2"/>
  <c r="L70" i="2"/>
  <c r="K70" i="2"/>
  <c r="J70" i="2"/>
  <c r="L202" i="3"/>
  <c r="K202" i="3"/>
  <c r="J202" i="3"/>
  <c r="M202" i="3"/>
  <c r="M204" i="3"/>
  <c r="L204" i="3"/>
  <c r="M201" i="3"/>
  <c r="L201" i="3"/>
  <c r="K201" i="3"/>
  <c r="J201" i="3"/>
  <c r="E23" i="19"/>
  <c r="E63" i="19"/>
  <c r="E147" i="19"/>
  <c r="E149" i="19"/>
  <c r="U51" i="19"/>
  <c r="U63" i="19"/>
  <c r="U133" i="19"/>
  <c r="U135" i="19"/>
  <c r="L9" i="19"/>
  <c r="L161" i="19"/>
  <c r="K205" i="3"/>
  <c r="M205" i="3"/>
  <c r="L205" i="3"/>
  <c r="J205" i="3"/>
  <c r="L37" i="19"/>
  <c r="E21" i="19"/>
  <c r="E65" i="19"/>
  <c r="E51" i="19"/>
  <c r="L49" i="19"/>
  <c r="L51" i="19"/>
  <c r="E37" i="19"/>
  <c r="U35" i="19"/>
  <c r="M46" i="2"/>
  <c r="L46" i="2"/>
  <c r="K46" i="2"/>
  <c r="J46" i="2"/>
  <c r="E49" i="19"/>
  <c r="E93" i="19"/>
  <c r="E119" i="19"/>
  <c r="E121" i="19"/>
  <c r="U21" i="19"/>
  <c r="U49" i="19"/>
  <c r="U65" i="19"/>
  <c r="U105" i="19"/>
  <c r="U107" i="19"/>
  <c r="Z146" i="19"/>
  <c r="L91" i="19"/>
  <c r="L133" i="19"/>
  <c r="L135" i="19"/>
  <c r="M44" i="2"/>
  <c r="L44" i="2"/>
  <c r="M200" i="3"/>
  <c r="L200" i="3"/>
  <c r="J198" i="3"/>
  <c r="L198" i="3"/>
  <c r="K198" i="3"/>
  <c r="M198" i="3"/>
  <c r="E35" i="19"/>
  <c r="E79" i="19"/>
  <c r="E91" i="19"/>
  <c r="E77" i="19"/>
  <c r="E161" i="19"/>
  <c r="Z87" i="19"/>
  <c r="Z128" i="19"/>
  <c r="U147" i="19"/>
  <c r="U149" i="19"/>
  <c r="L21" i="19"/>
  <c r="L23" i="19"/>
  <c r="J206" i="3"/>
  <c r="M206" i="3"/>
  <c r="L206" i="3"/>
  <c r="K206" i="3"/>
  <c r="K197" i="3"/>
  <c r="M197" i="3"/>
  <c r="L197" i="3"/>
  <c r="J197" i="3"/>
  <c r="Z43" i="19"/>
  <c r="U79" i="19"/>
  <c r="Z79" i="19" s="1"/>
  <c r="U91" i="19"/>
  <c r="Z151" i="19"/>
  <c r="L63" i="19"/>
  <c r="L65" i="19"/>
  <c r="L105" i="19"/>
  <c r="L107" i="19"/>
  <c r="M199" i="3"/>
  <c r="L199" i="3"/>
  <c r="K199" i="3"/>
  <c r="J199" i="3"/>
  <c r="K69" i="2"/>
  <c r="J69" i="2"/>
  <c r="L132" i="28"/>
  <c r="K132" i="28"/>
  <c r="J132" i="28"/>
  <c r="I132" i="28"/>
  <c r="M132" i="28"/>
  <c r="N146" i="42"/>
  <c r="S7" i="19"/>
  <c r="J192" i="3"/>
  <c r="M192" i="3"/>
  <c r="L192" i="3"/>
  <c r="K192" i="3"/>
  <c r="M193" i="3"/>
  <c r="L193" i="3"/>
  <c r="J193" i="3"/>
  <c r="K193" i="3"/>
  <c r="L91" i="17"/>
  <c r="K91" i="17"/>
  <c r="J91" i="17"/>
  <c r="I91" i="17"/>
  <c r="M91" i="17"/>
  <c r="H133" i="19"/>
  <c r="J133" i="19"/>
  <c r="R141" i="19"/>
  <c r="X121" i="19"/>
  <c r="X161" i="19"/>
  <c r="R13" i="19"/>
  <c r="R153" i="19"/>
  <c r="R157" i="19"/>
  <c r="R160" i="19"/>
  <c r="R122" i="19"/>
  <c r="X21" i="19"/>
  <c r="R38" i="19"/>
  <c r="K118" i="28"/>
  <c r="I118" i="28"/>
  <c r="M118" i="28"/>
  <c r="L118" i="28"/>
  <c r="J118" i="28"/>
  <c r="M79" i="17"/>
  <c r="L79" i="17"/>
  <c r="K79" i="17"/>
  <c r="J79" i="17"/>
  <c r="I79" i="17"/>
  <c r="R124" i="19"/>
  <c r="X37" i="19"/>
  <c r="J63" i="19"/>
  <c r="H63" i="19"/>
  <c r="R60" i="19"/>
  <c r="E57" i="12"/>
  <c r="M34" i="13"/>
  <c r="L34" i="13"/>
  <c r="K34" i="13"/>
  <c r="J34" i="13"/>
  <c r="I34" i="13"/>
  <c r="M146" i="13"/>
  <c r="L146" i="13"/>
  <c r="K146" i="13"/>
  <c r="J146" i="13"/>
  <c r="I146" i="13"/>
  <c r="AA14" i="16"/>
  <c r="M147" i="17"/>
  <c r="L147" i="17"/>
  <c r="K147" i="17"/>
  <c r="J147" i="17"/>
  <c r="I147" i="17"/>
  <c r="R127" i="19"/>
  <c r="K138" i="41"/>
  <c r="M105" i="17"/>
  <c r="L105" i="17"/>
  <c r="K105" i="17"/>
  <c r="J105" i="17"/>
  <c r="I105" i="17"/>
  <c r="J93" i="19"/>
  <c r="H93" i="19"/>
  <c r="I93" i="17"/>
  <c r="M93" i="17"/>
  <c r="L93" i="17"/>
  <c r="K93" i="17"/>
  <c r="J93" i="17"/>
  <c r="H119" i="19"/>
  <c r="J119" i="19"/>
  <c r="X79" i="19"/>
  <c r="M55" i="12"/>
  <c r="L55" i="12"/>
  <c r="K55" i="12"/>
  <c r="J55" i="12"/>
  <c r="I55" i="12"/>
  <c r="N55" i="12"/>
  <c r="J20" i="13"/>
  <c r="I20" i="13"/>
  <c r="M20" i="13"/>
  <c r="L20" i="13"/>
  <c r="K20" i="13"/>
  <c r="AA9" i="17"/>
  <c r="Z9" i="17"/>
  <c r="Y9" i="17"/>
  <c r="X9" i="17"/>
  <c r="W9" i="17"/>
  <c r="AA13" i="17"/>
  <c r="AA17" i="17"/>
  <c r="R142" i="19"/>
  <c r="R103" i="19"/>
  <c r="R86" i="19"/>
  <c r="Q7" i="19"/>
  <c r="AA21" i="17"/>
  <c r="Z21" i="17"/>
  <c r="Y21" i="17"/>
  <c r="X21" i="17"/>
  <c r="W21" i="17"/>
  <c r="J49" i="19"/>
  <c r="H49" i="19"/>
  <c r="H161" i="19"/>
  <c r="J161" i="19"/>
  <c r="R107" i="19"/>
  <c r="P107" i="19"/>
  <c r="M62" i="28"/>
  <c r="L62" i="28"/>
  <c r="K62" i="28"/>
  <c r="J62" i="28"/>
  <c r="I62" i="28"/>
  <c r="M76" i="28"/>
  <c r="L76" i="28"/>
  <c r="K76" i="28"/>
  <c r="J76" i="28"/>
  <c r="I76" i="28"/>
  <c r="M146" i="28"/>
  <c r="L146" i="28"/>
  <c r="K146" i="28"/>
  <c r="J146" i="28"/>
  <c r="I146" i="28"/>
  <c r="K143" i="42"/>
  <c r="I161" i="17"/>
  <c r="M161" i="17"/>
  <c r="L161" i="17"/>
  <c r="K161" i="17"/>
  <c r="J161" i="17"/>
  <c r="J42" i="2"/>
  <c r="J194" i="3"/>
  <c r="M194" i="3"/>
  <c r="L194" i="3"/>
  <c r="K194" i="3"/>
  <c r="P147" i="19"/>
  <c r="R147" i="19"/>
  <c r="R10" i="19"/>
  <c r="AA10" i="16"/>
  <c r="M51" i="17"/>
  <c r="L51" i="17"/>
  <c r="K51" i="17"/>
  <c r="J51" i="17"/>
  <c r="I51" i="17"/>
  <c r="L135" i="17"/>
  <c r="K135" i="17"/>
  <c r="J135" i="17"/>
  <c r="I135" i="17"/>
  <c r="M135" i="17"/>
  <c r="R116" i="19"/>
  <c r="R101" i="19"/>
  <c r="X9" i="19"/>
  <c r="J35" i="19"/>
  <c r="H35" i="19"/>
  <c r="R32" i="19"/>
  <c r="M133" i="17"/>
  <c r="L133" i="17"/>
  <c r="K133" i="17"/>
  <c r="J133" i="17"/>
  <c r="I133" i="17"/>
  <c r="J51" i="19"/>
  <c r="H51" i="19"/>
  <c r="R57" i="19"/>
  <c r="R68" i="19"/>
  <c r="R76" i="19"/>
  <c r="R87" i="19"/>
  <c r="J105" i="19"/>
  <c r="H105" i="19"/>
  <c r="R99" i="19"/>
  <c r="I146" i="43"/>
  <c r="H146" i="43"/>
  <c r="K146" i="43" s="1"/>
  <c r="G146" i="43"/>
  <c r="R109" i="19"/>
  <c r="X49" i="19"/>
  <c r="R66" i="19"/>
  <c r="R119" i="19"/>
  <c r="P119" i="19"/>
  <c r="K141" i="41"/>
  <c r="R108" i="19"/>
  <c r="R17" i="19"/>
  <c r="R28" i="19"/>
  <c r="R39" i="19"/>
  <c r="R47" i="19"/>
  <c r="R77" i="19"/>
  <c r="P77" i="19"/>
  <c r="J147" i="19"/>
  <c r="H147" i="19"/>
  <c r="G146" i="42"/>
  <c r="I146" i="42"/>
  <c r="H146" i="42"/>
  <c r="K146" i="42" s="1"/>
  <c r="K54" i="12"/>
  <c r="J54" i="12"/>
  <c r="I54" i="12"/>
  <c r="N54" i="12"/>
  <c r="M54" i="12"/>
  <c r="L54" i="12"/>
  <c r="R96" i="19"/>
  <c r="R118" i="19"/>
  <c r="R156" i="19"/>
  <c r="J10" i="19"/>
  <c r="J18" i="19"/>
  <c r="J29" i="19"/>
  <c r="J40" i="19"/>
  <c r="J48" i="19"/>
  <c r="J59" i="19"/>
  <c r="J70" i="19"/>
  <c r="J81" i="19"/>
  <c r="R136" i="19"/>
  <c r="M160" i="28"/>
  <c r="L160" i="28"/>
  <c r="K160" i="28"/>
  <c r="I160" i="28"/>
  <c r="J160" i="28"/>
  <c r="K145" i="41"/>
  <c r="H16" i="41"/>
  <c r="J16" i="41"/>
  <c r="I16" i="41"/>
  <c r="M17" i="2"/>
  <c r="L17" i="2"/>
  <c r="K17" i="2"/>
  <c r="J17" i="2"/>
  <c r="K77" i="17"/>
  <c r="J77" i="17"/>
  <c r="I77" i="17"/>
  <c r="M77" i="17"/>
  <c r="L77" i="17"/>
  <c r="G129" i="37"/>
  <c r="M195" i="3"/>
  <c r="J195" i="3"/>
  <c r="L195" i="3"/>
  <c r="K195" i="3"/>
  <c r="M188" i="3"/>
  <c r="L188" i="3"/>
  <c r="K188" i="3"/>
  <c r="J188" i="3"/>
  <c r="L190" i="3"/>
  <c r="K190" i="3"/>
  <c r="J190" i="3"/>
  <c r="M190" i="3"/>
  <c r="R150" i="19"/>
  <c r="J21" i="19"/>
  <c r="H21" i="19"/>
  <c r="R18" i="19"/>
  <c r="J37" i="19"/>
  <c r="H37" i="19"/>
  <c r="R43" i="19"/>
  <c r="R54" i="19"/>
  <c r="R62" i="19"/>
  <c r="R73" i="19"/>
  <c r="R84" i="19"/>
  <c r="R154" i="19"/>
  <c r="I20" i="28"/>
  <c r="M20" i="28"/>
  <c r="K20" i="28"/>
  <c r="J20" i="28"/>
  <c r="L20" i="28"/>
  <c r="R129" i="19"/>
  <c r="V23" i="14"/>
  <c r="U23" i="14"/>
  <c r="T23" i="14"/>
  <c r="R11" i="19"/>
  <c r="R19" i="19"/>
  <c r="R49" i="19"/>
  <c r="P49" i="19"/>
  <c r="M104" i="13"/>
  <c r="L104" i="13"/>
  <c r="K104" i="13"/>
  <c r="J104" i="13"/>
  <c r="I104" i="13"/>
  <c r="Y21" i="16"/>
  <c r="X21" i="16"/>
  <c r="W21" i="16"/>
  <c r="AA21" i="16"/>
  <c r="Z21" i="16"/>
  <c r="R93" i="19"/>
  <c r="P93" i="19"/>
  <c r="R115" i="19"/>
  <c r="X51" i="19"/>
  <c r="J77" i="19"/>
  <c r="H77" i="19"/>
  <c r="R74" i="19"/>
  <c r="J62" i="13"/>
  <c r="I62" i="13"/>
  <c r="M62" i="13"/>
  <c r="L62" i="13"/>
  <c r="K62" i="13"/>
  <c r="R58" i="19"/>
  <c r="R79" i="19"/>
  <c r="P79" i="19"/>
  <c r="AB21" i="22"/>
  <c r="AA21" i="22"/>
  <c r="Z21" i="22"/>
  <c r="Y21" i="22"/>
  <c r="X21" i="22"/>
  <c r="K139" i="42"/>
  <c r="N56" i="12"/>
  <c r="M56" i="12"/>
  <c r="L56" i="12"/>
  <c r="K56" i="12"/>
  <c r="J56" i="12"/>
  <c r="I56" i="12"/>
  <c r="X107" i="19"/>
  <c r="R12" i="19"/>
  <c r="R20" i="19"/>
  <c r="R31" i="19"/>
  <c r="R42" i="19"/>
  <c r="R53" i="19"/>
  <c r="R61" i="19"/>
  <c r="R91" i="19"/>
  <c r="P91" i="19"/>
  <c r="R145" i="19"/>
  <c r="I146" i="41"/>
  <c r="H146" i="41"/>
  <c r="K146" i="41" s="1"/>
  <c r="G146" i="41"/>
  <c r="X91" i="19"/>
  <c r="J89" i="19"/>
  <c r="X23" i="19"/>
  <c r="M186" i="3"/>
  <c r="L186" i="3"/>
  <c r="K186" i="3"/>
  <c r="J186" i="3"/>
  <c r="K191" i="3"/>
  <c r="J191" i="3"/>
  <c r="L191" i="3"/>
  <c r="M191" i="3"/>
  <c r="I53" i="12"/>
  <c r="H57" i="12"/>
  <c r="N53" i="12"/>
  <c r="M53" i="12"/>
  <c r="L53" i="12"/>
  <c r="K53" i="12"/>
  <c r="J53" i="12"/>
  <c r="P149" i="19"/>
  <c r="R149" i="19"/>
  <c r="J23" i="19"/>
  <c r="H23" i="19"/>
  <c r="T16" i="41"/>
  <c r="P16" i="41"/>
  <c r="S16" i="41"/>
  <c r="R16" i="41"/>
  <c r="Q16" i="41"/>
  <c r="R130" i="19"/>
  <c r="R137" i="19"/>
  <c r="R132" i="19"/>
  <c r="R35" i="19"/>
  <c r="P35" i="19"/>
  <c r="R140" i="19"/>
  <c r="R152" i="19"/>
  <c r="R113" i="19"/>
  <c r="R30" i="19"/>
  <c r="R51" i="19"/>
  <c r="P51" i="19"/>
  <c r="J79" i="19"/>
  <c r="H79" i="19"/>
  <c r="R85" i="19"/>
  <c r="J149" i="19"/>
  <c r="H149" i="19"/>
  <c r="K34" i="28"/>
  <c r="J34" i="28"/>
  <c r="I34" i="28"/>
  <c r="M34" i="28"/>
  <c r="L34" i="28"/>
  <c r="K129" i="37"/>
  <c r="O129" i="37"/>
  <c r="N129" i="37"/>
  <c r="M129" i="37"/>
  <c r="L129" i="37"/>
  <c r="M65" i="17"/>
  <c r="L65" i="17"/>
  <c r="K65" i="17"/>
  <c r="J65" i="17"/>
  <c r="I65" i="17"/>
  <c r="R114" i="19"/>
  <c r="R117" i="19"/>
  <c r="R72" i="19"/>
  <c r="X149" i="19"/>
  <c r="K143" i="41"/>
  <c r="M149" i="17"/>
  <c r="L149" i="17"/>
  <c r="K149" i="17"/>
  <c r="J149" i="17"/>
  <c r="I149" i="17"/>
  <c r="K142" i="41"/>
  <c r="K76" i="13"/>
  <c r="J76" i="13"/>
  <c r="I76" i="13"/>
  <c r="M76" i="13"/>
  <c r="L76" i="13"/>
  <c r="X133" i="19"/>
  <c r="M118" i="13"/>
  <c r="L118" i="13"/>
  <c r="K118" i="13"/>
  <c r="J118" i="13"/>
  <c r="I118" i="13"/>
  <c r="J107" i="17"/>
  <c r="I107" i="17"/>
  <c r="M107" i="17"/>
  <c r="L107" i="17"/>
  <c r="K107" i="17"/>
  <c r="AA20" i="13"/>
  <c r="Z20" i="13"/>
  <c r="Y20" i="13"/>
  <c r="X20" i="13"/>
  <c r="W20" i="13"/>
  <c r="R21" i="19"/>
  <c r="P21" i="19"/>
  <c r="C57" i="12"/>
  <c r="R161" i="19"/>
  <c r="P161" i="19"/>
  <c r="R16" i="19"/>
  <c r="R37" i="19"/>
  <c r="P37" i="19"/>
  <c r="O146" i="43"/>
  <c r="N146" i="43"/>
  <c r="M146" i="43"/>
  <c r="L146" i="43"/>
  <c r="M146" i="41"/>
  <c r="O146" i="41"/>
  <c r="N146" i="41"/>
  <c r="L146" i="41"/>
  <c r="R98" i="19"/>
  <c r="R111" i="19"/>
  <c r="M132" i="13"/>
  <c r="L132" i="13"/>
  <c r="K132" i="13"/>
  <c r="J132" i="13"/>
  <c r="I132" i="13"/>
  <c r="R110" i="19"/>
  <c r="R105" i="19"/>
  <c r="P105" i="19"/>
  <c r="R69" i="19"/>
  <c r="H135" i="19"/>
  <c r="J135" i="19"/>
  <c r="R155" i="19"/>
  <c r="M189" i="3"/>
  <c r="L189" i="3"/>
  <c r="K189" i="3"/>
  <c r="J189" i="3"/>
  <c r="R121" i="19"/>
  <c r="P121" i="19"/>
  <c r="J65" i="19"/>
  <c r="H65" i="19"/>
  <c r="G57" i="12"/>
  <c r="J43" i="2"/>
  <c r="M43" i="2"/>
  <c r="K43" i="2"/>
  <c r="L43" i="2"/>
  <c r="M119" i="17"/>
  <c r="L119" i="17"/>
  <c r="K119" i="17"/>
  <c r="J119" i="17"/>
  <c r="I119" i="17"/>
  <c r="X119" i="19"/>
  <c r="Y9" i="16"/>
  <c r="X9" i="16"/>
  <c r="W9" i="16"/>
  <c r="AA9" i="16"/>
  <c r="Z9" i="16"/>
  <c r="AA17" i="16"/>
  <c r="AA11" i="16"/>
  <c r="AA19" i="16"/>
  <c r="AA13" i="16"/>
  <c r="AA15" i="16"/>
  <c r="AA20" i="16"/>
  <c r="R23" i="19"/>
  <c r="P23" i="19"/>
  <c r="R100" i="19"/>
  <c r="J107" i="19"/>
  <c r="H107" i="19"/>
  <c r="R41" i="19"/>
  <c r="I90" i="28"/>
  <c r="L90" i="28"/>
  <c r="M90" i="28"/>
  <c r="K90" i="28"/>
  <c r="J90" i="28"/>
  <c r="D57" i="12"/>
  <c r="R94" i="19"/>
  <c r="R14" i="19"/>
  <c r="R25" i="19"/>
  <c r="R33" i="19"/>
  <c r="R63" i="19"/>
  <c r="P63" i="19"/>
  <c r="R123" i="19"/>
  <c r="R126" i="19"/>
  <c r="R97" i="19"/>
  <c r="X63" i="19"/>
  <c r="R80" i="19"/>
  <c r="K144" i="41"/>
  <c r="X93" i="19"/>
  <c r="X105" i="19"/>
  <c r="R83" i="19"/>
  <c r="R95" i="19"/>
  <c r="J63" i="17"/>
  <c r="I63" i="17"/>
  <c r="M63" i="17"/>
  <c r="L63" i="17"/>
  <c r="K63" i="17"/>
  <c r="X147" i="19"/>
  <c r="C7" i="19"/>
  <c r="M187" i="3"/>
  <c r="L187" i="3"/>
  <c r="K187" i="3"/>
  <c r="J187" i="3"/>
  <c r="L196" i="3"/>
  <c r="J196" i="3"/>
  <c r="M196" i="3"/>
  <c r="K196" i="3"/>
  <c r="J67" i="2"/>
  <c r="M67" i="2"/>
  <c r="L67" i="2"/>
  <c r="K67" i="2"/>
  <c r="L90" i="13"/>
  <c r="K90" i="13"/>
  <c r="J90" i="13"/>
  <c r="I90" i="13"/>
  <c r="M90" i="13"/>
  <c r="P133" i="19"/>
  <c r="R133" i="19"/>
  <c r="R9" i="19"/>
  <c r="P9" i="19"/>
  <c r="R128" i="19"/>
  <c r="R144" i="19"/>
  <c r="R138" i="19"/>
  <c r="K140" i="41"/>
  <c r="K121" i="17"/>
  <c r="J121" i="17"/>
  <c r="I121" i="17"/>
  <c r="M121" i="17"/>
  <c r="L121" i="17"/>
  <c r="R27" i="19"/>
  <c r="R112" i="19"/>
  <c r="X135" i="19"/>
  <c r="X35" i="19"/>
  <c r="R52" i="19"/>
  <c r="K139" i="41"/>
  <c r="N16" i="41"/>
  <c r="L16" i="41"/>
  <c r="M16" i="41"/>
  <c r="I48" i="13"/>
  <c r="M48" i="13"/>
  <c r="L48" i="13"/>
  <c r="K48" i="13"/>
  <c r="J48" i="13"/>
  <c r="I160" i="13"/>
  <c r="M160" i="13"/>
  <c r="L160" i="13"/>
  <c r="K160" i="13"/>
  <c r="J160" i="13"/>
  <c r="R131" i="19"/>
  <c r="R143" i="19"/>
  <c r="R44" i="19"/>
  <c r="R65" i="19"/>
  <c r="P65" i="19"/>
  <c r="J104" i="28"/>
  <c r="M104" i="28"/>
  <c r="L104" i="28"/>
  <c r="K104" i="28"/>
  <c r="I104" i="28"/>
  <c r="AA12" i="16"/>
  <c r="X65" i="19"/>
  <c r="J91" i="19"/>
  <c r="H91" i="19"/>
  <c r="R88" i="19"/>
  <c r="Z21" i="15"/>
  <c r="Y21" i="15"/>
  <c r="X21" i="15"/>
  <c r="AA21" i="15"/>
  <c r="W21" i="15"/>
  <c r="J121" i="19"/>
  <c r="H121" i="19"/>
  <c r="R151" i="19"/>
  <c r="R104" i="19"/>
  <c r="X77" i="19"/>
  <c r="M48" i="28"/>
  <c r="L48" i="28"/>
  <c r="K48" i="28"/>
  <c r="J48" i="28"/>
  <c r="I48" i="28"/>
  <c r="AA18" i="16"/>
  <c r="J9" i="19"/>
  <c r="H9" i="19"/>
  <c r="J140" i="19"/>
  <c r="J156" i="19"/>
  <c r="R15" i="19"/>
  <c r="R26" i="19"/>
  <c r="R34" i="19"/>
  <c r="R45" i="19"/>
  <c r="R56" i="19"/>
  <c r="R67" i="19"/>
  <c r="R75" i="19"/>
  <c r="R135" i="19"/>
  <c r="P135" i="19"/>
  <c r="Q56" i="19" l="1"/>
  <c r="K147" i="19"/>
  <c r="Q147" i="19" s="1"/>
  <c r="Q139" i="19"/>
  <c r="T91" i="19"/>
  <c r="D147" i="19"/>
  <c r="D149" i="19"/>
  <c r="K35" i="19"/>
  <c r="Q35" i="19" s="1"/>
  <c r="Q27" i="19"/>
  <c r="Q95" i="19"/>
  <c r="K37" i="19"/>
  <c r="Q37" i="19" s="1"/>
  <c r="Q38" i="19"/>
  <c r="Q46" i="19"/>
  <c r="Q57" i="19"/>
  <c r="Q68" i="19"/>
  <c r="Q76" i="19"/>
  <c r="Q87" i="19"/>
  <c r="Q99" i="19"/>
  <c r="Q110" i="19"/>
  <c r="Q118" i="19"/>
  <c r="Q129" i="19"/>
  <c r="Q140" i="19"/>
  <c r="Q151" i="19"/>
  <c r="Q159" i="19"/>
  <c r="T21" i="19"/>
  <c r="T23" i="19"/>
  <c r="T133" i="19"/>
  <c r="T135" i="19"/>
  <c r="Q67" i="19"/>
  <c r="K149" i="19"/>
  <c r="Q149" i="19" s="1"/>
  <c r="Q150" i="19"/>
  <c r="D35" i="19"/>
  <c r="D37" i="19"/>
  <c r="K9" i="19"/>
  <c r="Q9" i="19" s="1"/>
  <c r="Q10" i="19"/>
  <c r="Q31" i="19"/>
  <c r="Q16" i="19"/>
  <c r="Q39" i="19"/>
  <c r="Q47" i="19"/>
  <c r="Q58" i="19"/>
  <c r="K77" i="19"/>
  <c r="Q77" i="19" s="1"/>
  <c r="Q69" i="19"/>
  <c r="K79" i="19"/>
  <c r="Q79" i="19" s="1"/>
  <c r="Q80" i="19"/>
  <c r="Q88" i="19"/>
  <c r="Q100" i="19"/>
  <c r="K119" i="19"/>
  <c r="Q119" i="19" s="1"/>
  <c r="Q111" i="19"/>
  <c r="K121" i="19"/>
  <c r="Q121" i="19" s="1"/>
  <c r="Q122" i="19"/>
  <c r="Q130" i="19"/>
  <c r="Q141" i="19"/>
  <c r="Q152" i="19"/>
  <c r="Q160" i="19"/>
  <c r="T63" i="19"/>
  <c r="T65" i="19"/>
  <c r="D63" i="19"/>
  <c r="D107" i="19"/>
  <c r="Q15" i="19"/>
  <c r="Q109" i="19"/>
  <c r="T93" i="19"/>
  <c r="D77" i="19"/>
  <c r="D79" i="19"/>
  <c r="D119" i="19"/>
  <c r="D121" i="19"/>
  <c r="Q19" i="19"/>
  <c r="K21" i="19"/>
  <c r="Q21" i="19" s="1"/>
  <c r="Q13" i="19"/>
  <c r="Q20" i="19"/>
  <c r="Q40" i="19"/>
  <c r="Q48" i="19"/>
  <c r="Q59" i="19"/>
  <c r="Q70" i="19"/>
  <c r="Q81" i="19"/>
  <c r="Q89" i="19"/>
  <c r="Q101" i="19"/>
  <c r="Q112" i="19"/>
  <c r="Q123" i="19"/>
  <c r="Q131" i="19"/>
  <c r="Q142" i="19"/>
  <c r="K161" i="19"/>
  <c r="Q161" i="19" s="1"/>
  <c r="Q153" i="19"/>
  <c r="T105" i="19"/>
  <c r="T107" i="19"/>
  <c r="D105" i="19"/>
  <c r="Q18" i="19"/>
  <c r="Q75" i="19"/>
  <c r="Q117" i="19"/>
  <c r="Q158" i="19"/>
  <c r="D9" i="19"/>
  <c r="D161" i="19"/>
  <c r="K23" i="19"/>
  <c r="Q23" i="19" s="1"/>
  <c r="Q24" i="19"/>
  <c r="Q14" i="19"/>
  <c r="Q25" i="19"/>
  <c r="K49" i="19"/>
  <c r="Q49" i="19" s="1"/>
  <c r="Q41" i="19"/>
  <c r="K51" i="19"/>
  <c r="Q51" i="19" s="1"/>
  <c r="Q52" i="19"/>
  <c r="Q60" i="19"/>
  <c r="Q71" i="19"/>
  <c r="Q82" i="19"/>
  <c r="Q90" i="19"/>
  <c r="Q102" i="19"/>
  <c r="Q113" i="19"/>
  <c r="Q124" i="19"/>
  <c r="Q132" i="19"/>
  <c r="Q143" i="19"/>
  <c r="Q154" i="19"/>
  <c r="T35" i="19"/>
  <c r="T37" i="19"/>
  <c r="T147" i="19"/>
  <c r="T149" i="19"/>
  <c r="Q86" i="19"/>
  <c r="D49" i="19"/>
  <c r="D51" i="19"/>
  <c r="Q28" i="19"/>
  <c r="Q17" i="19"/>
  <c r="Q29" i="19"/>
  <c r="Q42" i="19"/>
  <c r="Q53" i="19"/>
  <c r="Q61" i="19"/>
  <c r="Q72" i="19"/>
  <c r="K91" i="19"/>
  <c r="Q91" i="19" s="1"/>
  <c r="Q83" i="19"/>
  <c r="K93" i="19"/>
  <c r="Q93" i="19" s="1"/>
  <c r="Q94" i="19"/>
  <c r="Q103" i="19"/>
  <c r="Q114" i="19"/>
  <c r="K133" i="19"/>
  <c r="Q133" i="19" s="1"/>
  <c r="Q125" i="19"/>
  <c r="K135" i="19"/>
  <c r="Q135" i="19" s="1"/>
  <c r="Q136" i="19"/>
  <c r="Q144" i="19"/>
  <c r="Q155" i="19"/>
  <c r="T77" i="19"/>
  <c r="T79" i="19"/>
  <c r="D65" i="19"/>
  <c r="Q34" i="19"/>
  <c r="Q98" i="19"/>
  <c r="D91" i="19"/>
  <c r="D93" i="19"/>
  <c r="D133" i="19"/>
  <c r="D135" i="19"/>
  <c r="Q11" i="19"/>
  <c r="Q26" i="19"/>
  <c r="Q32" i="19"/>
  <c r="Q43" i="19"/>
  <c r="Q54" i="19"/>
  <c r="Q62" i="19"/>
  <c r="Q73" i="19"/>
  <c r="Q84" i="19"/>
  <c r="Q96" i="19"/>
  <c r="Q104" i="19"/>
  <c r="Q115" i="19"/>
  <c r="Q126" i="19"/>
  <c r="Q137" i="19"/>
  <c r="Q145" i="19"/>
  <c r="Q156" i="19"/>
  <c r="T9" i="19"/>
  <c r="T119" i="19"/>
  <c r="T121" i="19"/>
  <c r="Q45" i="19"/>
  <c r="Q128" i="19"/>
  <c r="D21" i="19"/>
  <c r="D23" i="19"/>
  <c r="Q12" i="19"/>
  <c r="Q30" i="19"/>
  <c r="Q33" i="19"/>
  <c r="Q44" i="19"/>
  <c r="K63" i="19"/>
  <c r="Q63" i="19" s="1"/>
  <c r="Q55" i="19"/>
  <c r="K65" i="19"/>
  <c r="Q65" i="19" s="1"/>
  <c r="Q66" i="19"/>
  <c r="Q74" i="19"/>
  <c r="Q85" i="19"/>
  <c r="K105" i="19"/>
  <c r="Q105" i="19" s="1"/>
  <c r="Q97" i="19"/>
  <c r="K107" i="19"/>
  <c r="Q107" i="19" s="1"/>
  <c r="Q108" i="19"/>
  <c r="Q116" i="19"/>
  <c r="Q127" i="19"/>
  <c r="Q138" i="19"/>
  <c r="Q146" i="19"/>
  <c r="Q157" i="19"/>
  <c r="T49" i="19"/>
  <c r="T51" i="19"/>
  <c r="T161" i="19"/>
  <c r="Z96" i="19"/>
  <c r="Z131" i="19"/>
  <c r="Z69" i="19"/>
  <c r="Z140" i="19"/>
  <c r="Z80" i="19"/>
  <c r="Z117" i="19"/>
  <c r="Z58" i="19"/>
  <c r="Z138" i="19"/>
  <c r="Z66" i="19"/>
  <c r="Z21" i="19"/>
  <c r="Z57" i="19"/>
  <c r="Z114" i="19"/>
  <c r="Z29" i="19"/>
  <c r="Z28" i="19"/>
  <c r="Z93" i="19"/>
  <c r="Z46" i="19"/>
  <c r="Z37" i="19"/>
  <c r="Z122" i="19"/>
  <c r="Z10" i="19"/>
  <c r="Z65" i="19"/>
  <c r="Z81" i="19"/>
  <c r="Z34" i="19"/>
  <c r="Z133" i="19"/>
  <c r="Z53" i="19"/>
  <c r="Z102" i="19"/>
  <c r="I7" i="19"/>
  <c r="Z129" i="19"/>
  <c r="Z11" i="19"/>
  <c r="Z109" i="19"/>
  <c r="Z89" i="19"/>
  <c r="Z127" i="19"/>
  <c r="Z62" i="19"/>
  <c r="Z13" i="19"/>
  <c r="Z156" i="19"/>
  <c r="Z54" i="19"/>
  <c r="Z103" i="19"/>
  <c r="Z63" i="19"/>
  <c r="Z94" i="19"/>
  <c r="Z30" i="19"/>
  <c r="Z38" i="19"/>
  <c r="Z121" i="19"/>
  <c r="Z23" i="19"/>
  <c r="I57" i="12"/>
  <c r="N57" i="12"/>
  <c r="M57" i="12"/>
  <c r="L57" i="12"/>
  <c r="K57" i="12"/>
  <c r="J57" i="12"/>
  <c r="Z118" i="19"/>
  <c r="Z90" i="19"/>
  <c r="Z158" i="19"/>
  <c r="Z98" i="19"/>
  <c r="Z60" i="19"/>
  <c r="Z116" i="19"/>
  <c r="Z76" i="19"/>
  <c r="Z142" i="19"/>
  <c r="Z145" i="19"/>
  <c r="Z68" i="19"/>
  <c r="Z155" i="19"/>
  <c r="Z95" i="19"/>
  <c r="Z55" i="19"/>
  <c r="Z154" i="19"/>
  <c r="Z40" i="19"/>
  <c r="Z123" i="19"/>
  <c r="Z111" i="19"/>
  <c r="Z24" i="19"/>
  <c r="Z101" i="19"/>
  <c r="Z110" i="19"/>
  <c r="Z19" i="19"/>
  <c r="Z150" i="19"/>
  <c r="Z74" i="19"/>
  <c r="Z26" i="19"/>
  <c r="Z108" i="19"/>
  <c r="Z73" i="19"/>
  <c r="Z35" i="19"/>
  <c r="Z137" i="19"/>
  <c r="Z56" i="19"/>
  <c r="Z144" i="19"/>
  <c r="Z48" i="19"/>
  <c r="Z51" i="19"/>
  <c r="Z143" i="19"/>
  <c r="Z31" i="19"/>
  <c r="Z33" i="19"/>
  <c r="Z119" i="19"/>
  <c r="Z75" i="19"/>
  <c r="Z153" i="19"/>
  <c r="Y7" i="19"/>
  <c r="Z99" i="19"/>
  <c r="Z67" i="19"/>
  <c r="Z149" i="19"/>
  <c r="Z71" i="19"/>
  <c r="Z107" i="19"/>
  <c r="Z70" i="19"/>
  <c r="Z27" i="19"/>
  <c r="Z126" i="19"/>
  <c r="Z61" i="19"/>
  <c r="Z136" i="19"/>
  <c r="Z45" i="19"/>
  <c r="Z52" i="19"/>
  <c r="Z132" i="19"/>
  <c r="Z42" i="19"/>
  <c r="Z160" i="19"/>
  <c r="Z100" i="19"/>
  <c r="Z16" i="19"/>
  <c r="Z161" i="19"/>
  <c r="Z91" i="19"/>
  <c r="Z15" i="19"/>
  <c r="Z139" i="19"/>
  <c r="Z85" i="19"/>
  <c r="Z112" i="19"/>
  <c r="Z97" i="19"/>
  <c r="Z49" i="19"/>
  <c r="Z17" i="19"/>
  <c r="Z115" i="19"/>
  <c r="Z32" i="19"/>
  <c r="Z135" i="19"/>
  <c r="Z59" i="19"/>
  <c r="Z124" i="19"/>
  <c r="Z39" i="19"/>
  <c r="Z152" i="19"/>
  <c r="Z88" i="19"/>
  <c r="Z14" i="19"/>
  <c r="Z12" i="19"/>
  <c r="Z25" i="19"/>
  <c r="Z159" i="19"/>
  <c r="Z83" i="19"/>
  <c r="Z86" i="19"/>
  <c r="Z147" i="19"/>
  <c r="Z82" i="19"/>
  <c r="Z84" i="19"/>
  <c r="Z157" i="19"/>
  <c r="Z105" i="19"/>
  <c r="Z41" i="19"/>
  <c r="Z104" i="19"/>
  <c r="Z72" i="19"/>
  <c r="Z125" i="19"/>
  <c r="Z47" i="19"/>
  <c r="Z113" i="19"/>
  <c r="Z44" i="19"/>
  <c r="Z141" i="19"/>
  <c r="Z18" i="19"/>
  <c r="Z77" i="19"/>
  <c r="Z20" i="19"/>
  <c r="S51" i="19" l="1"/>
  <c r="Y51" i="19" s="1"/>
  <c r="Y52" i="19"/>
  <c r="Y112" i="19"/>
  <c r="I54" i="19"/>
  <c r="Y11" i="19"/>
  <c r="Y42" i="19"/>
  <c r="Y61" i="19"/>
  <c r="S91" i="19"/>
  <c r="Y91" i="19" s="1"/>
  <c r="Y83" i="19"/>
  <c r="Y20" i="19"/>
  <c r="Y18" i="19"/>
  <c r="Y32" i="19"/>
  <c r="Y43" i="19"/>
  <c r="Y54" i="19"/>
  <c r="Y62" i="19"/>
  <c r="Y73" i="19"/>
  <c r="Y84" i="19"/>
  <c r="Y95" i="19"/>
  <c r="Y103" i="19"/>
  <c r="Y114" i="19"/>
  <c r="S133" i="19"/>
  <c r="Y133" i="19" s="1"/>
  <c r="Y125" i="19"/>
  <c r="S135" i="19"/>
  <c r="Y135" i="19" s="1"/>
  <c r="Y136" i="19"/>
  <c r="Y144" i="19"/>
  <c r="Y155" i="19"/>
  <c r="I14" i="19"/>
  <c r="I29" i="19"/>
  <c r="I34" i="19"/>
  <c r="I45" i="19"/>
  <c r="I56" i="19"/>
  <c r="I67" i="19"/>
  <c r="I75" i="19"/>
  <c r="I86" i="19"/>
  <c r="C105" i="19"/>
  <c r="I105" i="19" s="1"/>
  <c r="I97" i="19"/>
  <c r="C107" i="19"/>
  <c r="I107" i="19" s="1"/>
  <c r="I108" i="19"/>
  <c r="I116" i="19"/>
  <c r="I127" i="19"/>
  <c r="I138" i="19"/>
  <c r="I146" i="19"/>
  <c r="I157" i="19"/>
  <c r="Y26" i="19"/>
  <c r="Y90" i="19"/>
  <c r="Y142" i="19"/>
  <c r="I43" i="19"/>
  <c r="S35" i="19"/>
  <c r="Y35" i="19" s="1"/>
  <c r="Y27" i="19"/>
  <c r="Y44" i="19"/>
  <c r="S63" i="19"/>
  <c r="Y63" i="19" s="1"/>
  <c r="Y55" i="19"/>
  <c r="Y74" i="19"/>
  <c r="Y85" i="19"/>
  <c r="Y96" i="19"/>
  <c r="Y104" i="19"/>
  <c r="Y115" i="19"/>
  <c r="Y126" i="19"/>
  <c r="Y137" i="19"/>
  <c r="Y145" i="19"/>
  <c r="Y156" i="19"/>
  <c r="I15" i="19"/>
  <c r="C9" i="19"/>
  <c r="I9" i="19" s="1"/>
  <c r="I10" i="19"/>
  <c r="C37" i="19"/>
  <c r="I37" i="19" s="1"/>
  <c r="I38" i="19"/>
  <c r="I46" i="19"/>
  <c r="I57" i="19"/>
  <c r="I68" i="19"/>
  <c r="I76" i="19"/>
  <c r="I87" i="19"/>
  <c r="I98" i="19"/>
  <c r="I109" i="19"/>
  <c r="I117" i="19"/>
  <c r="I128" i="19"/>
  <c r="C147" i="19"/>
  <c r="I147" i="19" s="1"/>
  <c r="I139" i="19"/>
  <c r="C149" i="19"/>
  <c r="I149" i="19" s="1"/>
  <c r="I150" i="19"/>
  <c r="I158" i="19"/>
  <c r="Y15" i="19"/>
  <c r="Y71" i="19"/>
  <c r="S161" i="19"/>
  <c r="Y161" i="19" s="1"/>
  <c r="Y153" i="19"/>
  <c r="C35" i="19"/>
  <c r="I35" i="19" s="1"/>
  <c r="I27" i="19"/>
  <c r="I20" i="19"/>
  <c r="Y16" i="19"/>
  <c r="Y25" i="19"/>
  <c r="Y33" i="19"/>
  <c r="S65" i="19"/>
  <c r="Y65" i="19" s="1"/>
  <c r="Y66" i="19"/>
  <c r="Y29" i="19"/>
  <c r="Y31" i="19"/>
  <c r="Y34" i="19"/>
  <c r="Y45" i="19"/>
  <c r="Y56" i="19"/>
  <c r="Y67" i="19"/>
  <c r="Y75" i="19"/>
  <c r="Y86" i="19"/>
  <c r="S105" i="19"/>
  <c r="Y105" i="19" s="1"/>
  <c r="Y97" i="19"/>
  <c r="S107" i="19"/>
  <c r="Y107" i="19" s="1"/>
  <c r="Y108" i="19"/>
  <c r="Y116" i="19"/>
  <c r="Y127" i="19"/>
  <c r="Y138" i="19"/>
  <c r="Y146" i="19"/>
  <c r="Y157" i="19"/>
  <c r="I17" i="19"/>
  <c r="I11" i="19"/>
  <c r="I39" i="19"/>
  <c r="I47" i="19"/>
  <c r="I58" i="19"/>
  <c r="C77" i="19"/>
  <c r="I77" i="19" s="1"/>
  <c r="I69" i="19"/>
  <c r="C79" i="19"/>
  <c r="I79" i="19" s="1"/>
  <c r="I80" i="19"/>
  <c r="I88" i="19"/>
  <c r="I99" i="19"/>
  <c r="I110" i="19"/>
  <c r="I118" i="19"/>
  <c r="I129" i="19"/>
  <c r="I140" i="19"/>
  <c r="I151" i="19"/>
  <c r="I159" i="19"/>
  <c r="S9" i="19"/>
  <c r="Y9" i="19" s="1"/>
  <c r="Y10" i="19"/>
  <c r="Y101" i="19"/>
  <c r="Y19" i="19"/>
  <c r="Y12" i="19"/>
  <c r="S37" i="19"/>
  <c r="Y37" i="19" s="1"/>
  <c r="Y38" i="19"/>
  <c r="Y46" i="19"/>
  <c r="Y57" i="19"/>
  <c r="Y68" i="19"/>
  <c r="Y76" i="19"/>
  <c r="Y87" i="19"/>
  <c r="Y98" i="19"/>
  <c r="Y109" i="19"/>
  <c r="Y117" i="19"/>
  <c r="Y128" i="19"/>
  <c r="S147" i="19"/>
  <c r="Y147" i="19" s="1"/>
  <c r="Y139" i="19"/>
  <c r="S149" i="19"/>
  <c r="Y149" i="19" s="1"/>
  <c r="Y150" i="19"/>
  <c r="Y158" i="19"/>
  <c r="I12" i="19"/>
  <c r="I26" i="19"/>
  <c r="I19" i="19"/>
  <c r="I40" i="19"/>
  <c r="I48" i="19"/>
  <c r="I59" i="19"/>
  <c r="I70" i="19"/>
  <c r="I81" i="19"/>
  <c r="I89" i="19"/>
  <c r="I100" i="19"/>
  <c r="C119" i="19"/>
  <c r="I119" i="19" s="1"/>
  <c r="I111" i="19"/>
  <c r="C121" i="19"/>
  <c r="I121" i="19" s="1"/>
  <c r="I122" i="19"/>
  <c r="I130" i="19"/>
  <c r="I141" i="19"/>
  <c r="I152" i="19"/>
  <c r="I160" i="19"/>
  <c r="S23" i="19"/>
  <c r="Y23" i="19" s="1"/>
  <c r="Y24" i="19"/>
  <c r="S21" i="19"/>
  <c r="Y21" i="19" s="1"/>
  <c r="Y13" i="19"/>
  <c r="Y39" i="19"/>
  <c r="Y47" i="19"/>
  <c r="Y58" i="19"/>
  <c r="S77" i="19"/>
  <c r="Y77" i="19" s="1"/>
  <c r="Y69" i="19"/>
  <c r="S79" i="19"/>
  <c r="Y79" i="19" s="1"/>
  <c r="Y80" i="19"/>
  <c r="Y88" i="19"/>
  <c r="Y99" i="19"/>
  <c r="Y110" i="19"/>
  <c r="Y118" i="19"/>
  <c r="Y129" i="19"/>
  <c r="Y140" i="19"/>
  <c r="Y151" i="19"/>
  <c r="Y159" i="19"/>
  <c r="C21" i="19"/>
  <c r="I21" i="19" s="1"/>
  <c r="I13" i="19"/>
  <c r="I30" i="19"/>
  <c r="C23" i="19"/>
  <c r="I23" i="19" s="1"/>
  <c r="I24" i="19"/>
  <c r="C49" i="19"/>
  <c r="I49" i="19" s="1"/>
  <c r="I41" i="19"/>
  <c r="C51" i="19"/>
  <c r="I51" i="19" s="1"/>
  <c r="I52" i="19"/>
  <c r="I60" i="19"/>
  <c r="I71" i="19"/>
  <c r="I82" i="19"/>
  <c r="I90" i="19"/>
  <c r="I101" i="19"/>
  <c r="I112" i="19"/>
  <c r="I123" i="19"/>
  <c r="I131" i="19"/>
  <c r="I142" i="19"/>
  <c r="C161" i="19"/>
  <c r="I161" i="19" s="1"/>
  <c r="I153" i="19"/>
  <c r="Y14" i="19"/>
  <c r="Y28" i="19"/>
  <c r="Y17" i="19"/>
  <c r="Y40" i="19"/>
  <c r="Y48" i="19"/>
  <c r="Y59" i="19"/>
  <c r="Y70" i="19"/>
  <c r="Y81" i="19"/>
  <c r="Y89" i="19"/>
  <c r="Y100" i="19"/>
  <c r="S119" i="19"/>
  <c r="Y119" i="19" s="1"/>
  <c r="Y111" i="19"/>
  <c r="S121" i="19"/>
  <c r="Y121" i="19" s="1"/>
  <c r="Y122" i="19"/>
  <c r="Y130" i="19"/>
  <c r="Y141" i="19"/>
  <c r="Y152" i="19"/>
  <c r="Y160" i="19"/>
  <c r="I18" i="19"/>
  <c r="I16" i="19"/>
  <c r="I28" i="19"/>
  <c r="I42" i="19"/>
  <c r="I53" i="19"/>
  <c r="I61" i="19"/>
  <c r="I72" i="19"/>
  <c r="C91" i="19"/>
  <c r="I91" i="19" s="1"/>
  <c r="I83" i="19"/>
  <c r="C93" i="19"/>
  <c r="I93" i="19" s="1"/>
  <c r="I94" i="19"/>
  <c r="I102" i="19"/>
  <c r="I113" i="19"/>
  <c r="I124" i="19"/>
  <c r="I132" i="19"/>
  <c r="I143" i="19"/>
  <c r="I154" i="19"/>
  <c r="Y60" i="19"/>
  <c r="Y131" i="19"/>
  <c r="I62" i="19"/>
  <c r="I73" i="19"/>
  <c r="I84" i="19"/>
  <c r="I95" i="19"/>
  <c r="I103" i="19"/>
  <c r="I114" i="19"/>
  <c r="C133" i="19"/>
  <c r="I133" i="19" s="1"/>
  <c r="I125" i="19"/>
  <c r="C135" i="19"/>
  <c r="I135" i="19" s="1"/>
  <c r="I136" i="19"/>
  <c r="I144" i="19"/>
  <c r="I155" i="19"/>
  <c r="S49" i="19"/>
  <c r="Y49" i="19" s="1"/>
  <c r="Y41" i="19"/>
  <c r="Y82" i="19"/>
  <c r="Y123" i="19"/>
  <c r="I32" i="19"/>
  <c r="Y30" i="19"/>
  <c r="Y53" i="19"/>
  <c r="Y72" i="19"/>
  <c r="S93" i="19"/>
  <c r="Y93" i="19" s="1"/>
  <c r="Y94" i="19"/>
  <c r="Y102" i="19"/>
  <c r="Y113" i="19"/>
  <c r="Y124" i="19"/>
  <c r="Y132" i="19"/>
  <c r="Y143" i="19"/>
  <c r="Y154" i="19"/>
  <c r="I31" i="19"/>
  <c r="I25" i="19"/>
  <c r="I33" i="19"/>
  <c r="I44" i="19"/>
  <c r="C63" i="19"/>
  <c r="I63" i="19" s="1"/>
  <c r="I55" i="19"/>
  <c r="C65" i="19"/>
  <c r="I65" i="19" s="1"/>
  <c r="I66" i="19"/>
  <c r="I74" i="19"/>
  <c r="I85" i="19"/>
  <c r="I96" i="19"/>
  <c r="I104" i="19"/>
  <c r="I115" i="19"/>
  <c r="I126" i="19"/>
  <c r="I137" i="19"/>
  <c r="I145" i="19"/>
  <c r="I156" i="19"/>
</calcChain>
</file>

<file path=xl/sharedStrings.xml><?xml version="1.0" encoding="utf-8"?>
<sst xmlns="http://schemas.openxmlformats.org/spreadsheetml/2006/main" count="5548" uniqueCount="323">
  <si>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</si>
  <si>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</si>
  <si>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</si>
  <si>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</si>
  <si>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</si>
  <si>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</si>
  <si>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</si>
  <si>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</si>
  <si>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</si>
  <si>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</si>
  <si>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</si>
  <si>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</si>
  <si>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</si>
  <si>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</si>
  <si>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</si>
  <si>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</si>
  <si>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</si>
  <si>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</si>
  <si>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</si>
  <si>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</si>
  <si>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</si>
  <si>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</si>
  <si>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</si>
  <si>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</si>
  <si>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</si>
  <si>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</si>
  <si>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</si>
  <si>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</si>
  <si>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</si>
  <si>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</si>
  <si>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</si>
  <si>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</si>
  <si>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</si>
  <si>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</si>
  <si>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</si>
  <si>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</si>
  <si>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</si>
  <si>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</si>
  <si>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</si>
  <si>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</si>
  <si>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</si>
  <si>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</si>
  <si>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</si>
  <si>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</si>
  <si>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</si>
  <si>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</si>
  <si>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</si>
  <si>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</si>
  <si>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</si>
  <si>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</si>
  <si>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</si>
  <si>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</si>
  <si>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</si>
  <si>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</si>
  <si>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</si>
  <si>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</si>
  <si>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</si>
  <si>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</si>
  <si>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</si>
  <si>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</si>
  <si>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</si>
  <si>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</si>
  <si>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</si>
  <si>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</si>
  <si>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</si>
  <si>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</si>
  <si>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</si>
  <si>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</si>
  <si>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</si>
  <si>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</si>
  <si>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</si>
  <si>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</si>
  <si>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</si>
  <si>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</si>
  <si>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</si>
  <si>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</si>
  <si>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</si>
  <si>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</si>
  <si>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</si>
  <si>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</si>
  <si>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</si>
  <si>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</si>
  <si>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</si>
  <si>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</si>
  <si>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</si>
  <si>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</si>
  <si>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</si>
  <si>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</si>
  <si>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</si>
  <si>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</si>
  <si>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</si>
  <si>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</si>
  <si>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</si>
  <si>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</si>
  <si>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</si>
  <si>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</si>
  <si>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</si>
  <si>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</si>
  <si>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</si>
  <si>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</si>
  <si>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</si>
  <si>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</si>
  <si>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</si>
  <si>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</si>
  <si>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</si>
  <si>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</si>
  <si>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</si>
  <si>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</si>
  <si>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</si>
  <si>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</si>
  <si>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</si>
  <si>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</si>
  <si>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</si>
  <si>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</si>
  <si>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</si>
  <si>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</si>
  <si>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</si>
  <si>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</si>
  <si>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</si>
  <si>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</si>
  <si>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</si>
  <si>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</si>
  <si>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</si>
  <si>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</si>
  <si>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</si>
  <si>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</si>
  <si>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</si>
  <si>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</si>
  <si>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</si>
  <si>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</si>
  <si>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</si>
  <si>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</si>
  <si>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</si>
  <si>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</si>
  <si>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</si>
  <si>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</si>
  <si>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</si>
  <si>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</si>
  <si>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</si>
  <si>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</si>
  <si>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</si>
  <si>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</si>
  <si>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</si>
  <si>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</si>
  <si>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</si>
  <si>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</si>
  <si>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</si>
  <si>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</si>
  <si>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</si>
  <si>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</si>
  <si>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</si>
  <si>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</si>
  <si>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</si>
  <si>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</si>
  <si>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</si>
  <si>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</si>
  <si>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</si>
  <si>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</si>
  <si>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</si>
  <si>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</si>
  <si>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</si>
  <si>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</si>
  <si>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</si>
  <si>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</si>
  <si>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</si>
  <si>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</si>
  <si>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</si>
  <si>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</si>
  <si>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</si>
  <si>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</si>
  <si>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</si>
  <si>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</si>
  <si>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</si>
  <si>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</si>
  <si>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</si>
  <si>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</si>
  <si>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</si>
  <si>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</si>
  <si>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</si>
  <si>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</si>
  <si>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</si>
  <si>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</si>
  <si>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</si>
  <si>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</si>
  <si>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</si>
  <si>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</si>
  <si>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</si>
  <si>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</si>
  <si>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</si>
  <si>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</si>
  <si>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</si>
  <si>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</si>
  <si>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</si>
  <si>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</si>
  <si>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</si>
  <si>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</si>
  <si>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</si>
  <si>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</si>
  <si>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</si>
  <si>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</si>
  <si>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</si>
  <si>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</si>
  <si>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</si>
  <si>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</si>
  <si>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</si>
  <si>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</si>
  <si>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</si>
  <si>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</si>
  <si>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</si>
  <si>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julio 2024</t>
  </si>
  <si>
    <t>Resumen indicadores Puerto de la Cruz</t>
  </si>
  <si>
    <t>Evolución mensual de viajeros entrados en Puerto de la Cruz según lugar de residencia</t>
  </si>
  <si>
    <t>Evolución mensual de viajeros entrados en Puerto de la Cruz según categoría del establecimiento</t>
  </si>
  <si>
    <t>Evolución anual de viajeros entrados en Puerto de la Cruz según categoría del establecimiento</t>
  </si>
  <si>
    <t>Evolución mensual de pernoctaciones en Puerto de la Cruz según lugar de residencia</t>
  </si>
  <si>
    <t>Evolución mensual de pernoctaciones en Puerto de la Cruz según categoría del establecimiento</t>
  </si>
  <si>
    <t>Evolución mensual de estancia media en Puerto de la Cruz según lugar de residencia</t>
  </si>
  <si>
    <t>Evolución mensual de estancia media en Puerto de la Cruz según categoría del establecimiento</t>
  </si>
  <si>
    <t>Evolución mensual de tasa de ocupación en Puerto de la Cruz según categoría del establecimiento</t>
  </si>
  <si>
    <t>Viajeros españoles entrados en los hoteles y apartamentos de Puerto de la Cruz según lugar de residencia - acumulado</t>
  </si>
  <si>
    <t>Viajeros españoles entrados en los hoteles y apartamentos de Puerto de la Cruz por tipología y categoría de alojamiento - acumulado</t>
  </si>
  <si>
    <t>Viajeros peninsulares entrados en los hoteles y apartamentos de Puerto de la Cruz por tipología y categoría de alojamiento - acumulado</t>
  </si>
  <si>
    <t>Viajeros canarios entrados en los hoteles y apartamentos de Puerto de la Cruz por tipología y categoría de alojamiento - acumulado</t>
  </si>
  <si>
    <t>Resumen de indicadores turísticos de Tenerife-Puerto de la Cruz</t>
  </si>
  <si>
    <t>julio 2019</t>
  </si>
  <si>
    <t>julio 2021</t>
  </si>
  <si>
    <t>julio 2022</t>
  </si>
  <si>
    <t>julio 2023</t>
  </si>
  <si>
    <t>julio 2024</t>
  </si>
  <si>
    <t>acumulado a julio 2019</t>
  </si>
  <si>
    <t>acumulado a julio 2021</t>
  </si>
  <si>
    <t>acumulado a julio 2022</t>
  </si>
  <si>
    <t>acumulado a julio 2023</t>
  </si>
  <si>
    <t>acumulado a julio 2024</t>
  </si>
  <si>
    <t>julio 2020</t>
  </si>
  <si>
    <t>Viajeros  entrados en los establecimientos alojativos de Puerto de la Cruz 
(hotel + apartamento)</t>
  </si>
  <si>
    <t>-</t>
  </si>
  <si>
    <t>Viajeros españoles entrados en los establecimientos alojativos de Puerto de la Cruz 
(hotel + apartamento)</t>
  </si>
  <si>
    <t>Viajeros peninsulares entrados en los establecimientos alojativos de Puerto de la Cruz 
(hotel + apartamento)</t>
  </si>
  <si>
    <t>Viajeros canarios entrados en los establecimientos alojativos de Puerto de la Cruz 
(hotel + apartamento)</t>
  </si>
  <si>
    <t>Viajeros extranjeros entrados en los establecimientos alojativos de Puerto de la Cruz 
(hotel + apartamento)</t>
  </si>
  <si>
    <t>Viajeros británicos entrados en los establecimientos alojativos de Puerto de la Cruz 
(hotel + apartamento)</t>
  </si>
  <si>
    <t>Viajeros alemanes entrados en los establecimientos alojativos de Puerto de la Cruz 
(hotel + apartamento)</t>
  </si>
  <si>
    <t>Viajeros franceses entrados en los establecimientos alojativos de Puerto de la Cruz 
(hotel + apartamento)</t>
  </si>
  <si>
    <t>Viajeros belgas entrados en los establecimientos alojativos de Puerto de la Cruz 
(hotel + apartamento)</t>
  </si>
  <si>
    <t>Viajeros holandeses entrados en los establecimientos alojativos de Puerto de la Cruz 
(hotel + apartamento)</t>
  </si>
  <si>
    <t>Viajeros daneses entrados en los establecimientos alojativos de Puerto de la Cruz 
(hotel + apartamento)</t>
  </si>
  <si>
    <t>Viajeros suecos entrados en los establecimientos alojativos de Puerto de la Cruz 
(hotel + apartamento)</t>
  </si>
  <si>
    <t>var 21/20</t>
  </si>
  <si>
    <t>var 23/22</t>
  </si>
  <si>
    <t>Viajeros entrados en los establecimientos alojativos de Puerto de la Cruz 
(hotel + apartamento)</t>
  </si>
  <si>
    <t>Viajeros entrados en los hoteles de Puerto de la Cruz</t>
  </si>
  <si>
    <t>Viajeros entrados en los hoteles de 4, 5 estrellas Puerto de la Cruz</t>
  </si>
  <si>
    <t>Viajeros entrados en los hoteles de 1, 2, 3 estrellas Puerto de la Cruz</t>
  </si>
  <si>
    <t>Viajeros entrados en los apartamentos de Puerto de la Cruz</t>
  </si>
  <si>
    <t>Evolución de viajeros entrados en los establecimientos alojativos de Puerto de la Cruz 
(hotel + apartamento)</t>
  </si>
  <si>
    <t>Evolución de viajeros entrados en los hoteles de Puerto de la Cruz</t>
  </si>
  <si>
    <t>Evolución de viajeros entrados en los hoteles de 4, 5 estrellas de Puerto de la Cruz</t>
  </si>
  <si>
    <t>Evolución de viajeros entrados en los apartamentos de Puerto de la Cruz</t>
  </si>
  <si>
    <t>acumulado a julio 2020</t>
  </si>
  <si>
    <t>Viajeros entrados en los establecimientos alojativos de Puerto de la Cruz según lugar de residencia (hotel + apartamento)</t>
  </si>
  <si>
    <t>acumulado julio 2018</t>
  </si>
  <si>
    <t>acumulado julio 2019</t>
  </si>
  <si>
    <t>acumulado julio 2020</t>
  </si>
  <si>
    <t>acumulado julio 2022</t>
  </si>
  <si>
    <t>acumulado julio 2023</t>
  </si>
  <si>
    <t>acumulado julio 2024</t>
  </si>
  <si>
    <t>Viajeros entrados en los hoteles de Puerto de la Cruz según lugar de residencia (hotel + apartamento)</t>
  </si>
  <si>
    <t>Viajeros entrados en los apartamentos de Puerto de la Cruz según lugar de residencia (hotel + apartamento)</t>
  </si>
  <si>
    <t>acumulado julio 2021</t>
  </si>
  <si>
    <t>Viajeros alojados en los establecimientos alojativos de Puerto de la Cruz según lugar de residencia (hotel + apartamento)</t>
  </si>
  <si>
    <t>Pernoctaciones realizadas por los turistas en los establecimientos alojativos de Puerto de la Cruz (hotel + apartamento)</t>
  </si>
  <si>
    <t>Pernoctaciones realizadas por los turistas españoles en los establecimientos alojativos de Puerto de la Cruz (hotel + apartamento)</t>
  </si>
  <si>
    <t>var 24/23</t>
  </si>
  <si>
    <t>var 24/19</t>
  </si>
  <si>
    <t>Pernoctaciones realizadas por los procedentes de Península en los establecimientos alojativos de Puerto de la Cruz (hotel + apartamento)</t>
  </si>
  <si>
    <t>Pernoctaciones realizadas por los procedentes de Canarias en los establecimientos alojativos de Puerto de la Cruz (hotel + apartamento)</t>
  </si>
  <si>
    <t>Pernoctaciones realizadas por los procedentes de Total residentes en el extranjero en los establecimientos alojativos de Puerto de la Cruz (hotel + apartamento)</t>
  </si>
  <si>
    <t>Pernoctaciones realizadas por los procedentes de Reino Unido en los establecimientos alojativos de Puerto de la Cruz (hotel + apartamento)</t>
  </si>
  <si>
    <t>Pernoctaciones realizadas por los procedentes de Alemania en los establecimientos alojativos de Puerto de la Cruz (hotel + apartamento)</t>
  </si>
  <si>
    <t>Pernoctaciones realizadas por los procedentes de Francia en los establecimientos alojativos de Puerto de la Cruz (hotel + apartamento)</t>
  </si>
  <si>
    <t>Pernoctaciones realizadas por los procedentes de Bélgica en los establecimientos alojativos de Puerto de la Cruz (hotel + apartamento)</t>
  </si>
  <si>
    <t>Pernoctaciones realizadas por los procedentes de Países Bajos en los establecimientos alojativos de Puerto de la Cruz (hotel + apartamento)</t>
  </si>
  <si>
    <t>Pernoctaciones realizadas por los procedentes de Dinamarca en los establecimientos alojativos de Puerto de la Cruz (hotel + apartamento)</t>
  </si>
  <si>
    <t>Pernoctaciones realizadas por los procedentes de Suecia en los establecimientos alojativos de Puerto de la Cruz (hotel + apartamento)</t>
  </si>
  <si>
    <t>2020</t>
  </si>
  <si>
    <t>2021</t>
  </si>
  <si>
    <t>2022</t>
  </si>
  <si>
    <t>Pernoctaciones realizadas por los turistas en los hoteles de Puerto de la Cruz</t>
  </si>
  <si>
    <t>Pernoctaciones realizadas por los turistas en los hoteles de 4 y 5 estrellas de Puerto de la Cruz</t>
  </si>
  <si>
    <t>Pernoctaciones realizadas por los turistas en los hoteles de 1, 2, 3 estrellas de Puerto de la Cruz</t>
  </si>
  <si>
    <t>Pernoctaciones realizadas por los turistas en los apartamentos de Puerto de la Cruz</t>
  </si>
  <si>
    <t>julio 2018</t>
  </si>
  <si>
    <t>Estancia Media en los establecimientos alojativos de Puerto de la Cruz
(hotel + apartamento)</t>
  </si>
  <si>
    <t>Estancia media de los viajeros españoles entrados en los establecimientos alojativos de Puerto de la Cruz (hotel + apartamento)</t>
  </si>
  <si>
    <t>Estancia media de los viajeros peninsulares entrados en los establecimientos alojativos de Puerto de la Cruz (hotel + apartamento)</t>
  </si>
  <si>
    <t>Estancia media de los viajeros canarios entrados en los establecimientos alojativos de Puerto de la Cruz (hotel + apartamento)</t>
  </si>
  <si>
    <t>Estancia media de los viajeros extranjeros entrados en los establecimientos alojativos de Puerto de la Cruz (hotel + apartamento)</t>
  </si>
  <si>
    <t>Estancia media de los viajeros británicos entrados en los establecimientos alojativos de Puerto de la Cruz (hotel + apartamento)</t>
  </si>
  <si>
    <t>Estancia media de los viajeros alemanes entrados en los establecimientos alojativos de Puerto de la Cruz (hotel + apartamento)</t>
  </si>
  <si>
    <t>Estancia media de los viajeros franceses entrados en los establecimientos alojativos de Puerto de la Cruz (hotel + apartamento)</t>
  </si>
  <si>
    <t>Estancia media de los viajeros belgas entrados en los establecimientos alojativos de Puerto de la Cruz (hotel + apartamento)</t>
  </si>
  <si>
    <t>Estancia media de los viajeros holandeses entrados en los establecimientos alojativos de Puerto de la Cruz (hotel + apartamento)</t>
  </si>
  <si>
    <t>Estancia media de los viajeros daneses entrados en los establecimientos alojativos de Puerto de la Cruz (hotel + apartamento)</t>
  </si>
  <si>
    <t>Estancia media de los viajeros suecos entrados en los establecimientos alojativos de Puerto de la Cruz (hotel + apartamento)</t>
  </si>
  <si>
    <t>Estancia Media en los hoteles de Puerto de la Cruz</t>
  </si>
  <si>
    <t>Estancia Media en los hoteles de 4, 5 estrellas de Puerto de la Cruz</t>
  </si>
  <si>
    <t>Estancia Media en los hoteles de 1, 2, 3 Estrellas de Puerto de la Cruz</t>
  </si>
  <si>
    <t>Estancia Media en los apartamentos de Puerto de la Cruz</t>
  </si>
  <si>
    <t>Tasa de ocupación por plaza en los establecimientos alojativos de Puerto de la Cruz
(hotel + apartamento)</t>
  </si>
  <si>
    <t>Tasa de ocupación por plaza en los hoteles de Puerto de la Cruz</t>
  </si>
  <si>
    <t>Tasa de ocupación por plaza en los hoteles de 4, 5 Estrellas de Puerto de la Cruz</t>
  </si>
  <si>
    <t>Tasa de ocupación por plaza en los hoteles de 1, 2, 3 Estrellas de Puerto de la Cruz</t>
  </si>
  <si>
    <t>Tasa de ocupación por plaza en los apartamentos de Puerto de la Cruz</t>
  </si>
  <si>
    <t>Distribución de viajeros españoles entrados en hoteles y apartamentos de Puerto de la Cruz  por lugar de residencia</t>
  </si>
  <si>
    <t>Viajeros españoles entrados en los hoteles y apartamentos de Puerto de la Cruz según lugar de residencia</t>
  </si>
  <si>
    <t>Viajeros españoles entrados en los hoteles y apartamentos de Puerto de la Cruz por tipología y categoría de alojamiento</t>
  </si>
  <si>
    <t>Viajeros peninsulares entrados en los hoteles y apartamentos de Puerto de la Cruz por tipología y categoría de alojamiento</t>
  </si>
  <si>
    <t>Viajeros canarios entrados en los hoteles y apartamentos de Puerto de la Cruz por tipología y categoría de alojamiento</t>
  </si>
  <si>
    <t>Evolución de viajeros españoles entrados en los establecimientos alojativos de Puerto de la Cruz
(hotel + apartamento)</t>
  </si>
  <si>
    <t>Evolución de viajeros peninsulares entrados en los establecimientos alojativos de Puerto de la Cruz
(hotel + apartamento)</t>
  </si>
  <si>
    <t>Evolución de viajeros canarios entrados en los establecimientos alojativos de Puerto de la Cruz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</si>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</sst>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72996658-6FA6-4321-A875-888F1DA0B048}"/>
    <cellStyle name="Normal 2 6" xfId="3" xr:uid="{261DB73E-55FA-4E87-8A00-7918FA8B4B82}"/>
    <cellStyle name="Porcentaje" xfId="1" builtinId="5"/>
  </cellStyles>
  <dxfs count="0"/>
  <tableStyles count="1" defaultTableStyle="TableStyleMedium2" defaultPivotStyle="PivotStyleLight16">
    <tableStyle name="Invisible" pivot="0" table="0" count="0" xr9:uid="{BD6FE5E8-AB33-471F-8E8F-F13A7C8B16F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23-486C-81D8-F6A6CD73EF1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57351</c:v>
                </c:pt>
                <c:pt idx="1">
                  <c:v>52983</c:v>
                </c:pt>
                <c:pt idx="2">
                  <c:v>68140</c:v>
                </c:pt>
                <c:pt idx="3">
                  <c:v>63613</c:v>
                </c:pt>
                <c:pt idx="4">
                  <c:v>65314</c:v>
                </c:pt>
                <c:pt idx="5">
                  <c:v>70924</c:v>
                </c:pt>
                <c:pt idx="6">
                  <c:v>72529</c:v>
                </c:pt>
                <c:pt idx="7">
                  <c:v>76074</c:v>
                </c:pt>
                <c:pt idx="8">
                  <c:v>69073</c:v>
                </c:pt>
                <c:pt idx="9">
                  <c:v>66991</c:v>
                </c:pt>
                <c:pt idx="10">
                  <c:v>66714</c:v>
                </c:pt>
                <c:pt idx="11">
                  <c:v>62015</c:v>
                </c:pt>
                <c:pt idx="12">
                  <c:v>791721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23-486C-81D8-F6A6CD73EF1C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23-486C-81D8-F6A6CD73EF1C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36105</c:v>
                </c:pt>
                <c:pt idx="1">
                  <c:v>50459</c:v>
                </c:pt>
                <c:pt idx="2">
                  <c:v>57186</c:v>
                </c:pt>
                <c:pt idx="3">
                  <c:v>60780</c:v>
                </c:pt>
                <c:pt idx="4">
                  <c:v>53595</c:v>
                </c:pt>
                <c:pt idx="5">
                  <c:v>63207</c:v>
                </c:pt>
                <c:pt idx="6">
                  <c:v>73949</c:v>
                </c:pt>
                <c:pt idx="7">
                  <c:v>65748</c:v>
                </c:pt>
                <c:pt idx="8">
                  <c:v>62173</c:v>
                </c:pt>
                <c:pt idx="9">
                  <c:v>64171</c:v>
                </c:pt>
                <c:pt idx="10">
                  <c:v>61752</c:v>
                </c:pt>
                <c:pt idx="11">
                  <c:v>61100</c:v>
                </c:pt>
                <c:pt idx="12">
                  <c:v>710225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23-486C-81D8-F6A6CD73EF1C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23-486C-81D8-F6A6CD73EF1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60088</c:v>
                </c:pt>
                <c:pt idx="1">
                  <c:v>57829</c:v>
                </c:pt>
                <c:pt idx="2">
                  <c:v>66430</c:v>
                </c:pt>
                <c:pt idx="3">
                  <c:v>65148</c:v>
                </c:pt>
                <c:pt idx="4">
                  <c:v>58098</c:v>
                </c:pt>
                <c:pt idx="5">
                  <c:v>71344</c:v>
                </c:pt>
                <c:pt idx="6">
                  <c:v>74357</c:v>
                </c:pt>
                <c:pt idx="7">
                  <c:v>73184</c:v>
                </c:pt>
                <c:pt idx="8">
                  <c:v>71851</c:v>
                </c:pt>
                <c:pt idx="9">
                  <c:v>70925</c:v>
                </c:pt>
                <c:pt idx="10">
                  <c:v>66055</c:v>
                </c:pt>
                <c:pt idx="11">
                  <c:v>62539</c:v>
                </c:pt>
                <c:pt idx="12">
                  <c:v>797848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23-486C-81D8-F6A6CD73EF1C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223-486C-81D8-F6A6CD73EF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223-486C-81D8-F6A6CD73EF1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64481</c:v>
                </c:pt>
                <c:pt idx="1">
                  <c:v>66869</c:v>
                </c:pt>
                <c:pt idx="2">
                  <c:v>76278</c:v>
                </c:pt>
                <c:pt idx="3">
                  <c:v>66545</c:v>
                </c:pt>
                <c:pt idx="4">
                  <c:v>77065</c:v>
                </c:pt>
                <c:pt idx="5">
                  <c:v>83393</c:v>
                </c:pt>
                <c:pt idx="6">
                  <c:v>90048</c:v>
                </c:pt>
                <c:pt idx="12">
                  <c:v>524679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223-486C-81D8-F6A6CD73E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23-486C-81D8-F6A6CD73EF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23-486C-81D8-F6A6CD73EF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23-486C-81D8-F6A6CD73EF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23-486C-81D8-F6A6CD73EF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23-486C-81D8-F6A6CD73EF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23-486C-81D8-F6A6CD73EF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23-486C-81D8-F6A6CD73EF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23-486C-81D8-F6A6CD73EF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23-486C-81D8-F6A6CD73EF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23-486C-81D8-F6A6CD73EF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23-486C-81D8-F6A6CD73EF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23-486C-81D8-F6A6CD73EF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23-486C-81D8-F6A6CD73EF1C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7.3109439488749928E-2</c:v>
                </c:pt>
                <c:pt idx="1">
                  <c:v>0.1563229521520344</c:v>
                </c:pt>
                <c:pt idx="2">
                  <c:v>0.14824627427367143</c:v>
                </c:pt>
                <c:pt idx="3">
                  <c:v>2.1443482532080838E-2</c:v>
                </c:pt>
                <c:pt idx="4">
                  <c:v>0.32646562704396032</c:v>
                </c:pt>
                <c:pt idx="5">
                  <c:v>0.16888596097779773</c:v>
                </c:pt>
                <c:pt idx="6">
                  <c:v>0.21102249956291952</c:v>
                </c:pt>
                <c:pt idx="12">
                  <c:v>0.15748057552052308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223-486C-81D8-F6A6CD73EF1C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0.12432215654478562</c:v>
                </c:pt>
                <c:pt idx="1">
                  <c:v>0.26208406469999801</c:v>
                </c:pt>
                <c:pt idx="2">
                  <c:v>0.11943058409157614</c:v>
                </c:pt>
                <c:pt idx="3">
                  <c:v>4.6091207771996379E-2</c:v>
                </c:pt>
                <c:pt idx="4">
                  <c:v>0.17991548519459832</c:v>
                </c:pt>
                <c:pt idx="5">
                  <c:v>0.17580790705543969</c:v>
                </c:pt>
                <c:pt idx="6">
                  <c:v>0.2415447614057824</c:v>
                </c:pt>
                <c:pt idx="12">
                  <c:v>0.16374480430471938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223-486C-81D8-F6A6CD73E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06-4F5F-8C4C-B04E0D7B427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651</c:v>
                </c:pt>
                <c:pt idx="1">
                  <c:v>577</c:v>
                </c:pt>
                <c:pt idx="2">
                  <c:v>732</c:v>
                </c:pt>
                <c:pt idx="3">
                  <c:v>589</c:v>
                </c:pt>
                <c:pt idx="4">
                  <c:v>502</c:v>
                </c:pt>
                <c:pt idx="5">
                  <c:v>600</c:v>
                </c:pt>
                <c:pt idx="6">
                  <c:v>1496</c:v>
                </c:pt>
                <c:pt idx="7">
                  <c:v>1491</c:v>
                </c:pt>
                <c:pt idx="8">
                  <c:v>765</c:v>
                </c:pt>
                <c:pt idx="9">
                  <c:v>687</c:v>
                </c:pt>
                <c:pt idx="10">
                  <c:v>622</c:v>
                </c:pt>
                <c:pt idx="11">
                  <c:v>584</c:v>
                </c:pt>
                <c:pt idx="12">
                  <c:v>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06-4F5F-8C4C-B04E0D7B4270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06-4F5F-8C4C-B04E0D7B4270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1010</c:v>
                </c:pt>
                <c:pt idx="1">
                  <c:v>945</c:v>
                </c:pt>
                <c:pt idx="2">
                  <c:v>771</c:v>
                </c:pt>
                <c:pt idx="3">
                  <c:v>905</c:v>
                </c:pt>
                <c:pt idx="4">
                  <c:v>629</c:v>
                </c:pt>
                <c:pt idx="5">
                  <c:v>536</c:v>
                </c:pt>
                <c:pt idx="6">
                  <c:v>1018</c:v>
                </c:pt>
                <c:pt idx="7">
                  <c:v>1226</c:v>
                </c:pt>
                <c:pt idx="8">
                  <c:v>829</c:v>
                </c:pt>
                <c:pt idx="9">
                  <c:v>890</c:v>
                </c:pt>
                <c:pt idx="10">
                  <c:v>1031</c:v>
                </c:pt>
                <c:pt idx="11">
                  <c:v>923</c:v>
                </c:pt>
                <c:pt idx="12">
                  <c:v>10713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06-4F5F-8C4C-B04E0D7B4270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06-4F5F-8C4C-B04E0D7B427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878</c:v>
                </c:pt>
                <c:pt idx="1">
                  <c:v>744</c:v>
                </c:pt>
                <c:pt idx="2">
                  <c:v>855</c:v>
                </c:pt>
                <c:pt idx="3">
                  <c:v>706</c:v>
                </c:pt>
                <c:pt idx="4">
                  <c:v>669</c:v>
                </c:pt>
                <c:pt idx="5">
                  <c:v>895</c:v>
                </c:pt>
                <c:pt idx="6">
                  <c:v>1074</c:v>
                </c:pt>
                <c:pt idx="7">
                  <c:v>1726</c:v>
                </c:pt>
                <c:pt idx="8">
                  <c:v>1287</c:v>
                </c:pt>
                <c:pt idx="9">
                  <c:v>1412</c:v>
                </c:pt>
                <c:pt idx="10">
                  <c:v>1290</c:v>
                </c:pt>
                <c:pt idx="11">
                  <c:v>1375</c:v>
                </c:pt>
                <c:pt idx="12">
                  <c:v>12911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06-4F5F-8C4C-B04E0D7B4270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06-4F5F-8C4C-B04E0D7B42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306-4F5F-8C4C-B04E0D7B427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1284</c:v>
                </c:pt>
                <c:pt idx="1">
                  <c:v>1177</c:v>
                </c:pt>
                <c:pt idx="2">
                  <c:v>1050</c:v>
                </c:pt>
                <c:pt idx="3">
                  <c:v>1179</c:v>
                </c:pt>
                <c:pt idx="4">
                  <c:v>1100</c:v>
                </c:pt>
                <c:pt idx="5">
                  <c:v>1467</c:v>
                </c:pt>
                <c:pt idx="6">
                  <c:v>2460</c:v>
                </c:pt>
                <c:pt idx="12">
                  <c:v>9717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06-4F5F-8C4C-B04E0D7B4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06-4F5F-8C4C-B04E0D7B42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06-4F5F-8C4C-B04E0D7B42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06-4F5F-8C4C-B04E0D7B42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06-4F5F-8C4C-B04E0D7B42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06-4F5F-8C4C-B04E0D7B42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06-4F5F-8C4C-B04E0D7B42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06-4F5F-8C4C-B04E0D7B42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06-4F5F-8C4C-B04E0D7B42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06-4F5F-8C4C-B04E0D7B42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06-4F5F-8C4C-B04E0D7B42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06-4F5F-8C4C-B04E0D7B42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06-4F5F-8C4C-B04E0D7B42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06-4F5F-8C4C-B04E0D7B4270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0.46241457858769941</c:v>
                </c:pt>
                <c:pt idx="1">
                  <c:v>0.581989247311828</c:v>
                </c:pt>
                <c:pt idx="2">
                  <c:v>0.22807017543859653</c:v>
                </c:pt>
                <c:pt idx="3">
                  <c:v>0.66997167138810187</c:v>
                </c:pt>
                <c:pt idx="4">
                  <c:v>0.64424514200298955</c:v>
                </c:pt>
                <c:pt idx="5">
                  <c:v>0.63910614525139664</c:v>
                </c:pt>
                <c:pt idx="6">
                  <c:v>1.2905027932960893</c:v>
                </c:pt>
                <c:pt idx="12">
                  <c:v>0.6693008074214053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06-4F5F-8C4C-B04E0D7B4270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0.97235023041474644</c:v>
                </c:pt>
                <c:pt idx="1">
                  <c:v>1.0398613518197575</c:v>
                </c:pt>
                <c:pt idx="2">
                  <c:v>0.43442622950819665</c:v>
                </c:pt>
                <c:pt idx="3">
                  <c:v>1.0016977928692699</c:v>
                </c:pt>
                <c:pt idx="4">
                  <c:v>1.191235059760956</c:v>
                </c:pt>
                <c:pt idx="5">
                  <c:v>1.4449999999999998</c:v>
                </c:pt>
                <c:pt idx="6">
                  <c:v>0.64438502673796783</c:v>
                </c:pt>
                <c:pt idx="12">
                  <c:v>0.88789586166699053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306-4F5F-8C4C-B04E0D7B4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05-4D86-A8EB-9CCA09E8F42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591</c:v>
                </c:pt>
                <c:pt idx="1">
                  <c:v>372</c:v>
                </c:pt>
                <c:pt idx="2">
                  <c:v>497</c:v>
                </c:pt>
                <c:pt idx="3">
                  <c:v>594</c:v>
                </c:pt>
                <c:pt idx="4">
                  <c:v>430</c:v>
                </c:pt>
                <c:pt idx="5">
                  <c:v>493</c:v>
                </c:pt>
                <c:pt idx="6">
                  <c:v>784</c:v>
                </c:pt>
                <c:pt idx="7">
                  <c:v>664</c:v>
                </c:pt>
                <c:pt idx="8">
                  <c:v>538</c:v>
                </c:pt>
                <c:pt idx="9">
                  <c:v>392</c:v>
                </c:pt>
                <c:pt idx="10">
                  <c:v>468</c:v>
                </c:pt>
                <c:pt idx="11">
                  <c:v>426</c:v>
                </c:pt>
                <c:pt idx="12">
                  <c:v>6249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5-4D86-A8EB-9CCA09E8F42D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05-4D86-A8EB-9CCA09E8F42D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563</c:v>
                </c:pt>
                <c:pt idx="1">
                  <c:v>604</c:v>
                </c:pt>
                <c:pt idx="2">
                  <c:v>493</c:v>
                </c:pt>
                <c:pt idx="3">
                  <c:v>523</c:v>
                </c:pt>
                <c:pt idx="4">
                  <c:v>318</c:v>
                </c:pt>
                <c:pt idx="5">
                  <c:v>399</c:v>
                </c:pt>
                <c:pt idx="6">
                  <c:v>504</c:v>
                </c:pt>
                <c:pt idx="7">
                  <c:v>374</c:v>
                </c:pt>
                <c:pt idx="8">
                  <c:v>477</c:v>
                </c:pt>
                <c:pt idx="9">
                  <c:v>428</c:v>
                </c:pt>
                <c:pt idx="10">
                  <c:v>514</c:v>
                </c:pt>
                <c:pt idx="11">
                  <c:v>675</c:v>
                </c:pt>
                <c:pt idx="12">
                  <c:v>5872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05-4D86-A8EB-9CCA09E8F42D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05-4D86-A8EB-9CCA09E8F42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577</c:v>
                </c:pt>
                <c:pt idx="1">
                  <c:v>464</c:v>
                </c:pt>
                <c:pt idx="2">
                  <c:v>655</c:v>
                </c:pt>
                <c:pt idx="3">
                  <c:v>328</c:v>
                </c:pt>
                <c:pt idx="4">
                  <c:v>353</c:v>
                </c:pt>
                <c:pt idx="5">
                  <c:v>397</c:v>
                </c:pt>
                <c:pt idx="6">
                  <c:v>799</c:v>
                </c:pt>
                <c:pt idx="7">
                  <c:v>830</c:v>
                </c:pt>
                <c:pt idx="8">
                  <c:v>664</c:v>
                </c:pt>
                <c:pt idx="9">
                  <c:v>701</c:v>
                </c:pt>
                <c:pt idx="10">
                  <c:v>587</c:v>
                </c:pt>
                <c:pt idx="11">
                  <c:v>613</c:v>
                </c:pt>
                <c:pt idx="12">
                  <c:v>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05-4D86-A8EB-9CCA09E8F42D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05-4D86-A8EB-9CCA09E8F4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605-4D86-A8EB-9CCA09E8F42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552</c:v>
                </c:pt>
                <c:pt idx="1">
                  <c:v>653</c:v>
                </c:pt>
                <c:pt idx="2">
                  <c:v>624</c:v>
                </c:pt>
                <c:pt idx="3">
                  <c:v>505</c:v>
                </c:pt>
                <c:pt idx="4">
                  <c:v>606</c:v>
                </c:pt>
                <c:pt idx="5">
                  <c:v>702</c:v>
                </c:pt>
                <c:pt idx="6">
                  <c:v>1214</c:v>
                </c:pt>
                <c:pt idx="12">
                  <c:v>4856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05-4D86-A8EB-9CCA09E8F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05-4D86-A8EB-9CCA09E8F4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05-4D86-A8EB-9CCA09E8F4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05-4D86-A8EB-9CCA09E8F4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05-4D86-A8EB-9CCA09E8F4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05-4D86-A8EB-9CCA09E8F4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05-4D86-A8EB-9CCA09E8F4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05-4D86-A8EB-9CCA09E8F4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05-4D86-A8EB-9CCA09E8F4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05-4D86-A8EB-9CCA09E8F4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05-4D86-A8EB-9CCA09E8F4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05-4D86-A8EB-9CCA09E8F4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05-4D86-A8EB-9CCA09E8F4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05-4D86-A8EB-9CCA09E8F42D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-4.3327556325823191E-2</c:v>
                </c:pt>
                <c:pt idx="1">
                  <c:v>0.40732758620689657</c:v>
                </c:pt>
                <c:pt idx="2">
                  <c:v>-4.7328244274809195E-2</c:v>
                </c:pt>
                <c:pt idx="3">
                  <c:v>0.53963414634146334</c:v>
                </c:pt>
                <c:pt idx="4">
                  <c:v>0.71671388101983013</c:v>
                </c:pt>
                <c:pt idx="5">
                  <c:v>0.76826196473551644</c:v>
                </c:pt>
                <c:pt idx="6">
                  <c:v>0.51939924906132662</c:v>
                </c:pt>
                <c:pt idx="12">
                  <c:v>0.35908200391827605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05-4D86-A8EB-9CCA09E8F42D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-6.5989847715736016E-2</c:v>
                </c:pt>
                <c:pt idx="1">
                  <c:v>0.7553763440860215</c:v>
                </c:pt>
                <c:pt idx="2">
                  <c:v>0.25553319919517103</c:v>
                </c:pt>
                <c:pt idx="3">
                  <c:v>-0.14983164983164987</c:v>
                </c:pt>
                <c:pt idx="4">
                  <c:v>0.40930232558139545</c:v>
                </c:pt>
                <c:pt idx="5">
                  <c:v>0.42393509127789053</c:v>
                </c:pt>
                <c:pt idx="6">
                  <c:v>0.54846938775510212</c:v>
                </c:pt>
                <c:pt idx="12">
                  <c:v>0.29114597181600632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05-4D86-A8EB-9CCA09E8F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98-4E70-BB6B-0193D9939C3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1443</c:v>
                </c:pt>
                <c:pt idx="1">
                  <c:v>1063</c:v>
                </c:pt>
                <c:pt idx="2">
                  <c:v>1474</c:v>
                </c:pt>
                <c:pt idx="3">
                  <c:v>444</c:v>
                </c:pt>
                <c:pt idx="4">
                  <c:v>137</c:v>
                </c:pt>
                <c:pt idx="5">
                  <c:v>130</c:v>
                </c:pt>
                <c:pt idx="6">
                  <c:v>357</c:v>
                </c:pt>
                <c:pt idx="7">
                  <c:v>253</c:v>
                </c:pt>
                <c:pt idx="8">
                  <c:v>237</c:v>
                </c:pt>
                <c:pt idx="9">
                  <c:v>767</c:v>
                </c:pt>
                <c:pt idx="10">
                  <c:v>1193</c:v>
                </c:pt>
                <c:pt idx="11">
                  <c:v>1022</c:v>
                </c:pt>
                <c:pt idx="12">
                  <c:v>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98-4E70-BB6B-0193D9939C3A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98-4E70-BB6B-0193D9939C3A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889</c:v>
                </c:pt>
                <c:pt idx="1">
                  <c:v>888</c:v>
                </c:pt>
                <c:pt idx="2">
                  <c:v>943</c:v>
                </c:pt>
                <c:pt idx="3">
                  <c:v>477</c:v>
                </c:pt>
                <c:pt idx="4">
                  <c:v>77</c:v>
                </c:pt>
                <c:pt idx="5">
                  <c:v>102</c:v>
                </c:pt>
                <c:pt idx="6">
                  <c:v>397</c:v>
                </c:pt>
                <c:pt idx="7">
                  <c:v>242</c:v>
                </c:pt>
                <c:pt idx="8">
                  <c:v>238</c:v>
                </c:pt>
                <c:pt idx="9">
                  <c:v>871</c:v>
                </c:pt>
                <c:pt idx="10">
                  <c:v>1448</c:v>
                </c:pt>
                <c:pt idx="11">
                  <c:v>1009</c:v>
                </c:pt>
                <c:pt idx="12">
                  <c:v>7581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98-4E70-BB6B-0193D9939C3A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98-4E70-BB6B-0193D9939C3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1686</c:v>
                </c:pt>
                <c:pt idx="1">
                  <c:v>1463</c:v>
                </c:pt>
                <c:pt idx="2">
                  <c:v>1196</c:v>
                </c:pt>
                <c:pt idx="3">
                  <c:v>518</c:v>
                </c:pt>
                <c:pt idx="4">
                  <c:v>201</c:v>
                </c:pt>
                <c:pt idx="5">
                  <c:v>160</c:v>
                </c:pt>
                <c:pt idx="6">
                  <c:v>140</c:v>
                </c:pt>
                <c:pt idx="7">
                  <c:v>157</c:v>
                </c:pt>
                <c:pt idx="8">
                  <c:v>125</c:v>
                </c:pt>
                <c:pt idx="9">
                  <c:v>669</c:v>
                </c:pt>
                <c:pt idx="10">
                  <c:v>1197</c:v>
                </c:pt>
                <c:pt idx="11">
                  <c:v>1012</c:v>
                </c:pt>
                <c:pt idx="12">
                  <c:v>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98-4E70-BB6B-0193D9939C3A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B98-4E70-BB6B-0193D9939C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B98-4E70-BB6B-0193D9939C3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1354</c:v>
                </c:pt>
                <c:pt idx="1">
                  <c:v>1259</c:v>
                </c:pt>
                <c:pt idx="2">
                  <c:v>1166</c:v>
                </c:pt>
                <c:pt idx="3">
                  <c:v>300</c:v>
                </c:pt>
                <c:pt idx="4">
                  <c:v>111</c:v>
                </c:pt>
                <c:pt idx="5">
                  <c:v>128</c:v>
                </c:pt>
                <c:pt idx="6">
                  <c:v>219</c:v>
                </c:pt>
                <c:pt idx="12">
                  <c:v>4537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B98-4E70-BB6B-0193D9939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98-4E70-BB6B-0193D9939C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98-4E70-BB6B-0193D9939C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98-4E70-BB6B-0193D9939C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98-4E70-BB6B-0193D9939C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98-4E70-BB6B-0193D9939C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98-4E70-BB6B-0193D9939C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98-4E70-BB6B-0193D9939C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98-4E70-BB6B-0193D9939C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98-4E70-BB6B-0193D9939C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98-4E70-BB6B-0193D9939C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98-4E70-BB6B-0193D9939C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98-4E70-BB6B-0193D9939C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98-4E70-BB6B-0193D9939C3A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-0.1969157769869514</c:v>
                </c:pt>
                <c:pt idx="1">
                  <c:v>-0.13943950786056047</c:v>
                </c:pt>
                <c:pt idx="2">
                  <c:v>-2.5083612040133763E-2</c:v>
                </c:pt>
                <c:pt idx="3">
                  <c:v>-0.4208494208494209</c:v>
                </c:pt>
                <c:pt idx="4">
                  <c:v>-0.44776119402985071</c:v>
                </c:pt>
                <c:pt idx="5">
                  <c:v>-0.19999999999999996</c:v>
                </c:pt>
                <c:pt idx="6">
                  <c:v>0.56428571428571428</c:v>
                </c:pt>
                <c:pt idx="12">
                  <c:v>-0.15417598806860555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B98-4E70-BB6B-0193D9939C3A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-6.1677061677061662E-2</c:v>
                </c:pt>
                <c:pt idx="1">
                  <c:v>0.18438381937911563</c:v>
                </c:pt>
                <c:pt idx="2">
                  <c:v>-0.20895522388059706</c:v>
                </c:pt>
                <c:pt idx="3">
                  <c:v>-0.32432432432432434</c:v>
                </c:pt>
                <c:pt idx="4">
                  <c:v>-0.18978102189781021</c:v>
                </c:pt>
                <c:pt idx="5">
                  <c:v>-1.538461538461533E-2</c:v>
                </c:pt>
                <c:pt idx="6">
                  <c:v>-0.38655462184873945</c:v>
                </c:pt>
                <c:pt idx="12">
                  <c:v>-0.10122820919175912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B98-4E70-BB6B-0193D9939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1F-4EA6-8440-309F3506358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2174</c:v>
                </c:pt>
                <c:pt idx="1">
                  <c:v>1622</c:v>
                </c:pt>
                <c:pt idx="2">
                  <c:v>2011</c:v>
                </c:pt>
                <c:pt idx="3">
                  <c:v>677</c:v>
                </c:pt>
                <c:pt idx="4">
                  <c:v>63</c:v>
                </c:pt>
                <c:pt idx="5">
                  <c:v>168</c:v>
                </c:pt>
                <c:pt idx="6">
                  <c:v>289</c:v>
                </c:pt>
                <c:pt idx="7">
                  <c:v>195</c:v>
                </c:pt>
                <c:pt idx="8">
                  <c:v>148</c:v>
                </c:pt>
                <c:pt idx="9">
                  <c:v>1419</c:v>
                </c:pt>
                <c:pt idx="10">
                  <c:v>2227</c:v>
                </c:pt>
                <c:pt idx="11">
                  <c:v>2188</c:v>
                </c:pt>
                <c:pt idx="12">
                  <c:v>13181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F-4EA6-8440-309F3506358D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1F-4EA6-8440-309F3506358D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919</c:v>
                </c:pt>
                <c:pt idx="1">
                  <c:v>702</c:v>
                </c:pt>
                <c:pt idx="2">
                  <c:v>795</c:v>
                </c:pt>
                <c:pt idx="3">
                  <c:v>625</c:v>
                </c:pt>
                <c:pt idx="4">
                  <c:v>39</c:v>
                </c:pt>
                <c:pt idx="5">
                  <c:v>75</c:v>
                </c:pt>
                <c:pt idx="6">
                  <c:v>149</c:v>
                </c:pt>
                <c:pt idx="7">
                  <c:v>168</c:v>
                </c:pt>
                <c:pt idx="8">
                  <c:v>170</c:v>
                </c:pt>
                <c:pt idx="9">
                  <c:v>931</c:v>
                </c:pt>
                <c:pt idx="10">
                  <c:v>1396</c:v>
                </c:pt>
                <c:pt idx="11">
                  <c:v>1630</c:v>
                </c:pt>
                <c:pt idx="12">
                  <c:v>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1F-4EA6-8440-309F3506358D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1F-4EA6-8440-309F3506358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1727</c:v>
                </c:pt>
                <c:pt idx="1">
                  <c:v>1268</c:v>
                </c:pt>
                <c:pt idx="2">
                  <c:v>1579</c:v>
                </c:pt>
                <c:pt idx="3">
                  <c:v>823</c:v>
                </c:pt>
                <c:pt idx="4">
                  <c:v>114</c:v>
                </c:pt>
                <c:pt idx="5">
                  <c:v>147</c:v>
                </c:pt>
                <c:pt idx="6">
                  <c:v>117</c:v>
                </c:pt>
                <c:pt idx="7">
                  <c:v>94</c:v>
                </c:pt>
                <c:pt idx="8">
                  <c:v>101</c:v>
                </c:pt>
                <c:pt idx="9">
                  <c:v>842</c:v>
                </c:pt>
                <c:pt idx="10">
                  <c:v>1400</c:v>
                </c:pt>
                <c:pt idx="11">
                  <c:v>1749</c:v>
                </c:pt>
                <c:pt idx="12">
                  <c:v>9961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1F-4EA6-8440-309F3506358D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F1F-4EA6-8440-309F350635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F1F-4EA6-8440-309F3506358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1751</c:v>
                </c:pt>
                <c:pt idx="1">
                  <c:v>1627</c:v>
                </c:pt>
                <c:pt idx="2">
                  <c:v>1711</c:v>
                </c:pt>
                <c:pt idx="3">
                  <c:v>657</c:v>
                </c:pt>
                <c:pt idx="4">
                  <c:v>74</c:v>
                </c:pt>
                <c:pt idx="5">
                  <c:v>119</c:v>
                </c:pt>
                <c:pt idx="6">
                  <c:v>69</c:v>
                </c:pt>
                <c:pt idx="12">
                  <c:v>6008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F1F-4EA6-8440-309F35063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1F-4EA6-8440-309F350635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1F-4EA6-8440-309F350635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1F-4EA6-8440-309F350635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1F-4EA6-8440-309F350635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1F-4EA6-8440-309F350635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1F-4EA6-8440-309F350635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1F-4EA6-8440-309F350635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1F-4EA6-8440-309F350635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1F-4EA6-8440-309F350635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1F-4EA6-8440-309F350635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1F-4EA6-8440-309F350635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1F-4EA6-8440-309F350635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1F-4EA6-8440-309F3506358D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1.389693109438328E-2</c:v>
                </c:pt>
                <c:pt idx="1">
                  <c:v>0.28312302839116721</c:v>
                </c:pt>
                <c:pt idx="2">
                  <c:v>8.3597213426219064E-2</c:v>
                </c:pt>
                <c:pt idx="3">
                  <c:v>-0.20170109356014576</c:v>
                </c:pt>
                <c:pt idx="4">
                  <c:v>-0.35087719298245612</c:v>
                </c:pt>
                <c:pt idx="5">
                  <c:v>-0.19047619047619047</c:v>
                </c:pt>
                <c:pt idx="6">
                  <c:v>-0.41025641025641024</c:v>
                </c:pt>
                <c:pt idx="12">
                  <c:v>4.0346320346320352E-2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F1F-4EA6-8440-309F3506358D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-0.19457221711131556</c:v>
                </c:pt>
                <c:pt idx="1">
                  <c:v>3.0826140567201676E-3</c:v>
                </c:pt>
                <c:pt idx="2">
                  <c:v>-0.14917951268025853</c:v>
                </c:pt>
                <c:pt idx="3">
                  <c:v>-2.954209748892167E-2</c:v>
                </c:pt>
                <c:pt idx="4">
                  <c:v>0.17460317460317465</c:v>
                </c:pt>
                <c:pt idx="5">
                  <c:v>-0.29166666666666663</c:v>
                </c:pt>
                <c:pt idx="6">
                  <c:v>-0.76124567474048443</c:v>
                </c:pt>
                <c:pt idx="12">
                  <c:v>-0.14220445459737296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F1F-4EA6-8440-309F35063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F9-4E16-9EDC-3583C7B3A68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57351</c:v>
                </c:pt>
                <c:pt idx="1">
                  <c:v>52983</c:v>
                </c:pt>
                <c:pt idx="2">
                  <c:v>68140</c:v>
                </c:pt>
                <c:pt idx="3">
                  <c:v>63613</c:v>
                </c:pt>
                <c:pt idx="4">
                  <c:v>65314</c:v>
                </c:pt>
                <c:pt idx="5">
                  <c:v>70924</c:v>
                </c:pt>
                <c:pt idx="6">
                  <c:v>72529</c:v>
                </c:pt>
                <c:pt idx="7">
                  <c:v>76074</c:v>
                </c:pt>
                <c:pt idx="8">
                  <c:v>69073</c:v>
                </c:pt>
                <c:pt idx="9">
                  <c:v>66991</c:v>
                </c:pt>
                <c:pt idx="10">
                  <c:v>66714</c:v>
                </c:pt>
                <c:pt idx="11">
                  <c:v>62015</c:v>
                </c:pt>
                <c:pt idx="12">
                  <c:v>791721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F9-4E16-9EDC-3583C7B3A68D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F9-4E16-9EDC-3583C7B3A68D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36105</c:v>
                </c:pt>
                <c:pt idx="1">
                  <c:v>50459</c:v>
                </c:pt>
                <c:pt idx="2">
                  <c:v>57186</c:v>
                </c:pt>
                <c:pt idx="3">
                  <c:v>60780</c:v>
                </c:pt>
                <c:pt idx="4">
                  <c:v>53595</c:v>
                </c:pt>
                <c:pt idx="5">
                  <c:v>63207</c:v>
                </c:pt>
                <c:pt idx="6">
                  <c:v>73949</c:v>
                </c:pt>
                <c:pt idx="7">
                  <c:v>65748</c:v>
                </c:pt>
                <c:pt idx="8">
                  <c:v>62173</c:v>
                </c:pt>
                <c:pt idx="9">
                  <c:v>64171</c:v>
                </c:pt>
                <c:pt idx="10">
                  <c:v>61752</c:v>
                </c:pt>
                <c:pt idx="11">
                  <c:v>61100</c:v>
                </c:pt>
                <c:pt idx="12">
                  <c:v>710225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F9-4E16-9EDC-3583C7B3A68D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F9-4E16-9EDC-3583C7B3A68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60088</c:v>
                </c:pt>
                <c:pt idx="1">
                  <c:v>57829</c:v>
                </c:pt>
                <c:pt idx="2">
                  <c:v>66430</c:v>
                </c:pt>
                <c:pt idx="3">
                  <c:v>65148</c:v>
                </c:pt>
                <c:pt idx="4">
                  <c:v>58098</c:v>
                </c:pt>
                <c:pt idx="5">
                  <c:v>71344</c:v>
                </c:pt>
                <c:pt idx="6">
                  <c:v>74357</c:v>
                </c:pt>
                <c:pt idx="7">
                  <c:v>73184</c:v>
                </c:pt>
                <c:pt idx="8">
                  <c:v>71851</c:v>
                </c:pt>
                <c:pt idx="9">
                  <c:v>70925</c:v>
                </c:pt>
                <c:pt idx="10">
                  <c:v>66055</c:v>
                </c:pt>
                <c:pt idx="11">
                  <c:v>62539</c:v>
                </c:pt>
                <c:pt idx="12">
                  <c:v>797848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F9-4E16-9EDC-3583C7B3A68D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2F9-4E16-9EDC-3583C7B3A6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2F9-4E16-9EDC-3583C7B3A68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64481</c:v>
                </c:pt>
                <c:pt idx="1">
                  <c:v>66869</c:v>
                </c:pt>
                <c:pt idx="2">
                  <c:v>76278</c:v>
                </c:pt>
                <c:pt idx="3">
                  <c:v>66545</c:v>
                </c:pt>
                <c:pt idx="4">
                  <c:v>77065</c:v>
                </c:pt>
                <c:pt idx="5">
                  <c:v>83393</c:v>
                </c:pt>
                <c:pt idx="6">
                  <c:v>90048</c:v>
                </c:pt>
                <c:pt idx="12">
                  <c:v>524679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2F9-4E16-9EDC-3583C7B3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F9-4E16-9EDC-3583C7B3A6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F9-4E16-9EDC-3583C7B3A6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F9-4E16-9EDC-3583C7B3A6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F9-4E16-9EDC-3583C7B3A6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F9-4E16-9EDC-3583C7B3A6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F9-4E16-9EDC-3583C7B3A6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F9-4E16-9EDC-3583C7B3A6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F9-4E16-9EDC-3583C7B3A6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F9-4E16-9EDC-3583C7B3A6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F9-4E16-9EDC-3583C7B3A6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F9-4E16-9EDC-3583C7B3A6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F9-4E16-9EDC-3583C7B3A6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F9-4E16-9EDC-3583C7B3A68D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7.3109439488749928E-2</c:v>
                </c:pt>
                <c:pt idx="1">
                  <c:v>0.1563229521520344</c:v>
                </c:pt>
                <c:pt idx="2">
                  <c:v>0.14824627427367143</c:v>
                </c:pt>
                <c:pt idx="3">
                  <c:v>2.1443482532080838E-2</c:v>
                </c:pt>
                <c:pt idx="4">
                  <c:v>0.32646562704396032</c:v>
                </c:pt>
                <c:pt idx="5">
                  <c:v>0.16888596097779773</c:v>
                </c:pt>
                <c:pt idx="6">
                  <c:v>0.21102249956291952</c:v>
                </c:pt>
                <c:pt idx="12">
                  <c:v>0.15748057552052308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2F9-4E16-9EDC-3583C7B3A68D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0.12432215654478562</c:v>
                </c:pt>
                <c:pt idx="1">
                  <c:v>0.26208406469999801</c:v>
                </c:pt>
                <c:pt idx="2">
                  <c:v>0.11943058409157614</c:v>
                </c:pt>
                <c:pt idx="3">
                  <c:v>4.6091207771996379E-2</c:v>
                </c:pt>
                <c:pt idx="4">
                  <c:v>0.17991548519459832</c:v>
                </c:pt>
                <c:pt idx="5">
                  <c:v>0.17580790705543969</c:v>
                </c:pt>
                <c:pt idx="6">
                  <c:v>0.2415447614057824</c:v>
                </c:pt>
                <c:pt idx="12">
                  <c:v>0.16374480430471938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2F9-4E16-9EDC-3583C7B3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78-4CEC-ABD4-3EDFBFE7B9C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45267</c:v>
                </c:pt>
                <c:pt idx="1">
                  <c:v>42754</c:v>
                </c:pt>
                <c:pt idx="2">
                  <c:v>53570</c:v>
                </c:pt>
                <c:pt idx="3">
                  <c:v>50234</c:v>
                </c:pt>
                <c:pt idx="4">
                  <c:v>51257</c:v>
                </c:pt>
                <c:pt idx="5">
                  <c:v>55245</c:v>
                </c:pt>
                <c:pt idx="6">
                  <c:v>57630</c:v>
                </c:pt>
                <c:pt idx="7">
                  <c:v>61154</c:v>
                </c:pt>
                <c:pt idx="8">
                  <c:v>56624</c:v>
                </c:pt>
                <c:pt idx="9">
                  <c:v>54932</c:v>
                </c:pt>
                <c:pt idx="10">
                  <c:v>54302</c:v>
                </c:pt>
                <c:pt idx="11">
                  <c:v>49590</c:v>
                </c:pt>
                <c:pt idx="12">
                  <c:v>632559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78-4CEC-ABD4-3EDFBFE7B9C7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78-4CEC-ABD4-3EDFBFE7B9C7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28358</c:v>
                </c:pt>
                <c:pt idx="1">
                  <c:v>41758</c:v>
                </c:pt>
                <c:pt idx="2">
                  <c:v>46880</c:v>
                </c:pt>
                <c:pt idx="3">
                  <c:v>49231</c:v>
                </c:pt>
                <c:pt idx="4">
                  <c:v>43875</c:v>
                </c:pt>
                <c:pt idx="5">
                  <c:v>51223</c:v>
                </c:pt>
                <c:pt idx="6">
                  <c:v>58059</c:v>
                </c:pt>
                <c:pt idx="7">
                  <c:v>52300</c:v>
                </c:pt>
                <c:pt idx="8">
                  <c:v>51986</c:v>
                </c:pt>
                <c:pt idx="9">
                  <c:v>50768</c:v>
                </c:pt>
                <c:pt idx="10">
                  <c:v>50254</c:v>
                </c:pt>
                <c:pt idx="11">
                  <c:v>50108</c:v>
                </c:pt>
                <c:pt idx="12">
                  <c:v>574800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78-4CEC-ABD4-3EDFBFE7B9C7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78-4CEC-ABD4-3EDFBFE7B9C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49540</c:v>
                </c:pt>
                <c:pt idx="1">
                  <c:v>48085</c:v>
                </c:pt>
                <c:pt idx="2">
                  <c:v>53645</c:v>
                </c:pt>
                <c:pt idx="3">
                  <c:v>51684</c:v>
                </c:pt>
                <c:pt idx="4">
                  <c:v>46378</c:v>
                </c:pt>
                <c:pt idx="5">
                  <c:v>57186</c:v>
                </c:pt>
                <c:pt idx="6">
                  <c:v>61296</c:v>
                </c:pt>
                <c:pt idx="7">
                  <c:v>61320</c:v>
                </c:pt>
                <c:pt idx="8">
                  <c:v>58014</c:v>
                </c:pt>
                <c:pt idx="9">
                  <c:v>58960</c:v>
                </c:pt>
                <c:pt idx="10">
                  <c:v>55542</c:v>
                </c:pt>
                <c:pt idx="11">
                  <c:v>50998</c:v>
                </c:pt>
                <c:pt idx="12">
                  <c:v>652648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78-4CEC-ABD4-3EDFBFE7B9C7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78-4CEC-ABD4-3EDFBFE7B9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578-4CEC-ABD4-3EDFBFE7B9C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54397</c:v>
                </c:pt>
                <c:pt idx="1">
                  <c:v>56657</c:v>
                </c:pt>
                <c:pt idx="2">
                  <c:v>62724</c:v>
                </c:pt>
                <c:pt idx="3">
                  <c:v>51569</c:v>
                </c:pt>
                <c:pt idx="4">
                  <c:v>61791</c:v>
                </c:pt>
                <c:pt idx="5">
                  <c:v>66284</c:v>
                </c:pt>
                <c:pt idx="6">
                  <c:v>71595</c:v>
                </c:pt>
                <c:pt idx="12">
                  <c:v>425017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78-4CEC-ABD4-3EDFBFE7B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78-4CEC-ABD4-3EDFBFE7B9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78-4CEC-ABD4-3EDFBFE7B9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78-4CEC-ABD4-3EDFBFE7B9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78-4CEC-ABD4-3EDFBFE7B9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78-4CEC-ABD4-3EDFBFE7B9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78-4CEC-ABD4-3EDFBFE7B9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78-4CEC-ABD4-3EDFBFE7B9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78-4CEC-ABD4-3EDFBFE7B9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78-4CEC-ABD4-3EDFBFE7B9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78-4CEC-ABD4-3EDFBFE7B9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78-4CEC-ABD4-3EDFBFE7B9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78-4CEC-ABD4-3EDFBFE7B9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78-4CEC-ABD4-3EDFBFE7B9C7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9.8041986273718296E-2</c:v>
                </c:pt>
                <c:pt idx="1">
                  <c:v>0.17826765103462616</c:v>
                </c:pt>
                <c:pt idx="2">
                  <c:v>0.16924224065616555</c:v>
                </c:pt>
                <c:pt idx="3">
                  <c:v>-2.2250599798777637E-3</c:v>
                </c:pt>
                <c:pt idx="4">
                  <c:v>0.33233429643365398</c:v>
                </c:pt>
                <c:pt idx="5">
                  <c:v>0.15909488336306099</c:v>
                </c:pt>
                <c:pt idx="6">
                  <c:v>0.16802075176194209</c:v>
                </c:pt>
                <c:pt idx="12">
                  <c:v>0.15552154077876312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578-4CEC-ABD4-3EDFBFE7B9C7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0.20169218194269556</c:v>
                </c:pt>
                <c:pt idx="1">
                  <c:v>0.3251859475136829</c:v>
                </c:pt>
                <c:pt idx="2">
                  <c:v>0.17087922344595863</c:v>
                </c:pt>
                <c:pt idx="3">
                  <c:v>2.6575626069992531E-2</c:v>
                </c:pt>
                <c:pt idx="4">
                  <c:v>0.20551339329262341</c:v>
                </c:pt>
                <c:pt idx="5">
                  <c:v>0.19981898814372334</c:v>
                </c:pt>
                <c:pt idx="6">
                  <c:v>0.24232170744403958</c:v>
                </c:pt>
                <c:pt idx="12">
                  <c:v>0.19401219810257975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578-4CEC-ABD4-3EDFBFE7B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DF-43C2-B0EC-1A9C9AD8067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34864</c:v>
                </c:pt>
                <c:pt idx="1">
                  <c:v>33220</c:v>
                </c:pt>
                <c:pt idx="2">
                  <c:v>41510</c:v>
                </c:pt>
                <c:pt idx="3">
                  <c:v>40181</c:v>
                </c:pt>
                <c:pt idx="4">
                  <c:v>40802</c:v>
                </c:pt>
                <c:pt idx="5">
                  <c:v>44012</c:v>
                </c:pt>
                <c:pt idx="6">
                  <c:v>46407</c:v>
                </c:pt>
                <c:pt idx="7">
                  <c:v>48602</c:v>
                </c:pt>
                <c:pt idx="8">
                  <c:v>44948</c:v>
                </c:pt>
                <c:pt idx="9">
                  <c:v>44583</c:v>
                </c:pt>
                <c:pt idx="10">
                  <c:v>42309</c:v>
                </c:pt>
                <c:pt idx="11">
                  <c:v>39769</c:v>
                </c:pt>
                <c:pt idx="12">
                  <c:v>501207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DF-43C2-B0EC-1A9C9AD80676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DF-43C2-B0EC-1A9C9AD80676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21891</c:v>
                </c:pt>
                <c:pt idx="1">
                  <c:v>31654</c:v>
                </c:pt>
                <c:pt idx="2">
                  <c:v>36530</c:v>
                </c:pt>
                <c:pt idx="3">
                  <c:v>40420</c:v>
                </c:pt>
                <c:pt idx="4">
                  <c:v>36270</c:v>
                </c:pt>
                <c:pt idx="5">
                  <c:v>43291</c:v>
                </c:pt>
                <c:pt idx="6">
                  <c:v>49808</c:v>
                </c:pt>
                <c:pt idx="7">
                  <c:v>43951</c:v>
                </c:pt>
                <c:pt idx="8">
                  <c:v>44396</c:v>
                </c:pt>
                <c:pt idx="9">
                  <c:v>43447</c:v>
                </c:pt>
                <c:pt idx="10">
                  <c:v>41928</c:v>
                </c:pt>
                <c:pt idx="11">
                  <c:v>42758</c:v>
                </c:pt>
                <c:pt idx="12">
                  <c:v>476344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DF-43C2-B0EC-1A9C9AD80676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DF-43C2-B0EC-1A9C9AD8067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42127</c:v>
                </c:pt>
                <c:pt idx="1">
                  <c:v>40353</c:v>
                </c:pt>
                <c:pt idx="2">
                  <c:v>44700</c:v>
                </c:pt>
                <c:pt idx="3">
                  <c:v>43079</c:v>
                </c:pt>
                <c:pt idx="4">
                  <c:v>38430</c:v>
                </c:pt>
                <c:pt idx="5">
                  <c:v>47732</c:v>
                </c:pt>
                <c:pt idx="6">
                  <c:v>51553</c:v>
                </c:pt>
                <c:pt idx="7">
                  <c:v>52333</c:v>
                </c:pt>
                <c:pt idx="8">
                  <c:v>49248</c:v>
                </c:pt>
                <c:pt idx="9">
                  <c:v>50542</c:v>
                </c:pt>
                <c:pt idx="10">
                  <c:v>46726</c:v>
                </c:pt>
                <c:pt idx="11">
                  <c:v>42526</c:v>
                </c:pt>
                <c:pt idx="12">
                  <c:v>549349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DF-43C2-B0EC-1A9C9AD80676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8DF-43C2-B0EC-1A9C9AD8067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8DF-43C2-B0EC-1A9C9AD8067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46328</c:v>
                </c:pt>
                <c:pt idx="1">
                  <c:v>48431</c:v>
                </c:pt>
                <c:pt idx="2">
                  <c:v>53005</c:v>
                </c:pt>
                <c:pt idx="3">
                  <c:v>42442</c:v>
                </c:pt>
                <c:pt idx="4">
                  <c:v>51394</c:v>
                </c:pt>
                <c:pt idx="5">
                  <c:v>55532</c:v>
                </c:pt>
                <c:pt idx="6">
                  <c:v>60327</c:v>
                </c:pt>
                <c:pt idx="12">
                  <c:v>357459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8DF-43C2-B0EC-1A9C9AD80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DF-43C2-B0EC-1A9C9AD806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DF-43C2-B0EC-1A9C9AD806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DF-43C2-B0EC-1A9C9AD806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DF-43C2-B0EC-1A9C9AD806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DF-43C2-B0EC-1A9C9AD806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DF-43C2-B0EC-1A9C9AD806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DF-43C2-B0EC-1A9C9AD806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DF-43C2-B0EC-1A9C9AD806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DF-43C2-B0EC-1A9C9AD806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DF-43C2-B0EC-1A9C9AD806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DF-43C2-B0EC-1A9C9AD806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DF-43C2-B0EC-1A9C9AD806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DF-43C2-B0EC-1A9C9AD80676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9.9722268378949375E-2</c:v>
                </c:pt>
                <c:pt idx="1">
                  <c:v>0.2001833816568781</c:v>
                </c:pt>
                <c:pt idx="2">
                  <c:v>0.18579418344519016</c:v>
                </c:pt>
                <c:pt idx="3">
                  <c:v>-1.4786787065623641E-2</c:v>
                </c:pt>
                <c:pt idx="4">
                  <c:v>0.33734061930783232</c:v>
                </c:pt>
                <c:pt idx="5">
                  <c:v>0.16341238582083295</c:v>
                </c:pt>
                <c:pt idx="6">
                  <c:v>0.17019378115725559</c:v>
                </c:pt>
                <c:pt idx="12">
                  <c:v>0.16067914823978646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8DF-43C2-B0EC-1A9C9AD80676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0.3288205598898577</c:v>
                </c:pt>
                <c:pt idx="1">
                  <c:v>0.45788681517158336</c:v>
                </c:pt>
                <c:pt idx="2">
                  <c:v>0.27692122380149353</c:v>
                </c:pt>
                <c:pt idx="3">
                  <c:v>5.6270376546128764E-2</c:v>
                </c:pt>
                <c:pt idx="4">
                  <c:v>0.25959511788637801</c:v>
                </c:pt>
                <c:pt idx="5">
                  <c:v>0.26174679632827402</c:v>
                </c:pt>
                <c:pt idx="6">
                  <c:v>0.29995474820608958</c:v>
                </c:pt>
                <c:pt idx="12">
                  <c:v>0.27211419379635293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8DF-43C2-B0EC-1A9C9AD80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1B-4AA5-A593-CF429340909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10403</c:v>
                </c:pt>
                <c:pt idx="1">
                  <c:v>9534</c:v>
                </c:pt>
                <c:pt idx="2">
                  <c:v>12060</c:v>
                </c:pt>
                <c:pt idx="3">
                  <c:v>10053</c:v>
                </c:pt>
                <c:pt idx="4">
                  <c:v>10455</c:v>
                </c:pt>
                <c:pt idx="5">
                  <c:v>11233</c:v>
                </c:pt>
                <c:pt idx="6">
                  <c:v>11223</c:v>
                </c:pt>
                <c:pt idx="7">
                  <c:v>12552</c:v>
                </c:pt>
                <c:pt idx="8">
                  <c:v>11676</c:v>
                </c:pt>
                <c:pt idx="9">
                  <c:v>10349</c:v>
                </c:pt>
                <c:pt idx="10">
                  <c:v>11993</c:v>
                </c:pt>
                <c:pt idx="11">
                  <c:v>9821</c:v>
                </c:pt>
                <c:pt idx="12">
                  <c:v>131352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1B-4AA5-A593-CF429340909A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1B-4AA5-A593-CF429340909A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6467</c:v>
                </c:pt>
                <c:pt idx="1">
                  <c:v>10104</c:v>
                </c:pt>
                <c:pt idx="2">
                  <c:v>10350</c:v>
                </c:pt>
                <c:pt idx="3">
                  <c:v>8811</c:v>
                </c:pt>
                <c:pt idx="4">
                  <c:v>7605</c:v>
                </c:pt>
                <c:pt idx="5">
                  <c:v>7932</c:v>
                </c:pt>
                <c:pt idx="6">
                  <c:v>8251</c:v>
                </c:pt>
                <c:pt idx="7">
                  <c:v>8349</c:v>
                </c:pt>
                <c:pt idx="8">
                  <c:v>7590</c:v>
                </c:pt>
                <c:pt idx="9">
                  <c:v>7321</c:v>
                </c:pt>
                <c:pt idx="10">
                  <c:v>8326</c:v>
                </c:pt>
                <c:pt idx="11">
                  <c:v>7350</c:v>
                </c:pt>
                <c:pt idx="12">
                  <c:v>98456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1B-4AA5-A593-CF429340909A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1B-4AA5-A593-CF429340909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7413</c:v>
                </c:pt>
                <c:pt idx="1">
                  <c:v>7732</c:v>
                </c:pt>
                <c:pt idx="2">
                  <c:v>8945</c:v>
                </c:pt>
                <c:pt idx="3">
                  <c:v>8605</c:v>
                </c:pt>
                <c:pt idx="4">
                  <c:v>7948</c:v>
                </c:pt>
                <c:pt idx="5">
                  <c:v>9454</c:v>
                </c:pt>
                <c:pt idx="6">
                  <c:v>9743</c:v>
                </c:pt>
                <c:pt idx="7">
                  <c:v>8987</c:v>
                </c:pt>
                <c:pt idx="8">
                  <c:v>8766</c:v>
                </c:pt>
                <c:pt idx="9">
                  <c:v>8418</c:v>
                </c:pt>
                <c:pt idx="10">
                  <c:v>8816</c:v>
                </c:pt>
                <c:pt idx="11">
                  <c:v>8472</c:v>
                </c:pt>
                <c:pt idx="12">
                  <c:v>103299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1B-4AA5-A593-CF429340909A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61B-4AA5-A593-CF42934090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61B-4AA5-A593-CF429340909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8069</c:v>
                </c:pt>
                <c:pt idx="1">
                  <c:v>8226</c:v>
                </c:pt>
                <c:pt idx="2">
                  <c:v>9719</c:v>
                </c:pt>
                <c:pt idx="3">
                  <c:v>9127</c:v>
                </c:pt>
                <c:pt idx="4">
                  <c:v>10397</c:v>
                </c:pt>
                <c:pt idx="5">
                  <c:v>10752</c:v>
                </c:pt>
                <c:pt idx="6">
                  <c:v>11268</c:v>
                </c:pt>
                <c:pt idx="12">
                  <c:v>67558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61B-4AA5-A593-CF4293409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1B-4AA5-A593-CF42934090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1B-4AA5-A593-CF42934090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1B-4AA5-A593-CF42934090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1B-4AA5-A593-CF42934090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1B-4AA5-A593-CF42934090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1B-4AA5-A593-CF42934090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1B-4AA5-A593-CF42934090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1B-4AA5-A593-CF42934090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1B-4AA5-A593-CF42934090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1B-4AA5-A593-CF42934090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1B-4AA5-A593-CF42934090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1B-4AA5-A593-CF42934090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1B-4AA5-A593-CF429340909A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8.8493187643329252E-2</c:v>
                </c:pt>
                <c:pt idx="1">
                  <c:v>6.3890325918261714E-2</c:v>
                </c:pt>
                <c:pt idx="2">
                  <c:v>8.6528787031861398E-2</c:v>
                </c:pt>
                <c:pt idx="3">
                  <c:v>6.0662405578152168E-2</c:v>
                </c:pt>
                <c:pt idx="4">
                  <c:v>0.30812783090085549</c:v>
                </c:pt>
                <c:pt idx="5">
                  <c:v>0.13729638248360487</c:v>
                </c:pt>
                <c:pt idx="6">
                  <c:v>0.15652263163296731</c:v>
                </c:pt>
                <c:pt idx="12">
                  <c:v>0.12897727272727266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61B-4AA5-A593-CF429340909A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-0.22435835816591365</c:v>
                </c:pt>
                <c:pt idx="1">
                  <c:v>-0.1371932032724984</c:v>
                </c:pt>
                <c:pt idx="2">
                  <c:v>-0.19411276948590384</c:v>
                </c:pt>
                <c:pt idx="3">
                  <c:v>-9.2111807420670488E-2</c:v>
                </c:pt>
                <c:pt idx="4">
                  <c:v>-5.5475848876135325E-3</c:v>
                </c:pt>
                <c:pt idx="5">
                  <c:v>-4.2820261728834685E-2</c:v>
                </c:pt>
                <c:pt idx="6">
                  <c:v>4.0096230954289602E-3</c:v>
                </c:pt>
                <c:pt idx="12">
                  <c:v>-9.8758020837502181E-2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61B-4AA5-A593-CF4293409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BD-42A1-9208-A64C921A701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12084</c:v>
                </c:pt>
                <c:pt idx="1">
                  <c:v>10229</c:v>
                </c:pt>
                <c:pt idx="2">
                  <c:v>14570</c:v>
                </c:pt>
                <c:pt idx="3">
                  <c:v>13379</c:v>
                </c:pt>
                <c:pt idx="4">
                  <c:v>14057</c:v>
                </c:pt>
                <c:pt idx="5">
                  <c:v>15679</c:v>
                </c:pt>
                <c:pt idx="6">
                  <c:v>14899</c:v>
                </c:pt>
                <c:pt idx="7">
                  <c:v>14920</c:v>
                </c:pt>
                <c:pt idx="8">
                  <c:v>12449</c:v>
                </c:pt>
                <c:pt idx="9">
                  <c:v>12059</c:v>
                </c:pt>
                <c:pt idx="10">
                  <c:v>12412</c:v>
                </c:pt>
                <c:pt idx="11">
                  <c:v>12425</c:v>
                </c:pt>
                <c:pt idx="12">
                  <c:v>159162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BD-42A1-9208-A64C921A7010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BD-42A1-9208-A64C921A7010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7747</c:v>
                </c:pt>
                <c:pt idx="1">
                  <c:v>8701</c:v>
                </c:pt>
                <c:pt idx="2">
                  <c:v>10306</c:v>
                </c:pt>
                <c:pt idx="3">
                  <c:v>11549</c:v>
                </c:pt>
                <c:pt idx="4">
                  <c:v>9720</c:v>
                </c:pt>
                <c:pt idx="5">
                  <c:v>11984</c:v>
                </c:pt>
                <c:pt idx="6">
                  <c:v>15890</c:v>
                </c:pt>
                <c:pt idx="7">
                  <c:v>13448</c:v>
                </c:pt>
                <c:pt idx="8">
                  <c:v>10187</c:v>
                </c:pt>
                <c:pt idx="9">
                  <c:v>13403</c:v>
                </c:pt>
                <c:pt idx="10">
                  <c:v>11498</c:v>
                </c:pt>
                <c:pt idx="11">
                  <c:v>10992</c:v>
                </c:pt>
                <c:pt idx="12">
                  <c:v>135425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BD-42A1-9208-A64C921A7010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BD-42A1-9208-A64C921A701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10548</c:v>
                </c:pt>
                <c:pt idx="1">
                  <c:v>9744</c:v>
                </c:pt>
                <c:pt idx="2">
                  <c:v>12785</c:v>
                </c:pt>
                <c:pt idx="3">
                  <c:v>13464</c:v>
                </c:pt>
                <c:pt idx="4">
                  <c:v>11720</c:v>
                </c:pt>
                <c:pt idx="5">
                  <c:v>14158</c:v>
                </c:pt>
                <c:pt idx="6">
                  <c:v>13061</c:v>
                </c:pt>
                <c:pt idx="7">
                  <c:v>11864</c:v>
                </c:pt>
                <c:pt idx="8">
                  <c:v>13837</c:v>
                </c:pt>
                <c:pt idx="9">
                  <c:v>11965</c:v>
                </c:pt>
                <c:pt idx="10">
                  <c:v>10513</c:v>
                </c:pt>
                <c:pt idx="11">
                  <c:v>11541</c:v>
                </c:pt>
                <c:pt idx="12">
                  <c:v>145200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BD-42A1-9208-A64C921A7010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DBD-42A1-9208-A64C921A70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DBD-42A1-9208-A64C921A701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10084</c:v>
                </c:pt>
                <c:pt idx="1">
                  <c:v>10212</c:v>
                </c:pt>
                <c:pt idx="2">
                  <c:v>13554</c:v>
                </c:pt>
                <c:pt idx="3">
                  <c:v>14976</c:v>
                </c:pt>
                <c:pt idx="4">
                  <c:v>15274</c:v>
                </c:pt>
                <c:pt idx="5">
                  <c:v>17109</c:v>
                </c:pt>
                <c:pt idx="6">
                  <c:v>18453</c:v>
                </c:pt>
                <c:pt idx="12">
                  <c:v>99662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DBD-42A1-9208-A64C921A7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BD-42A1-9208-A64C921A70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BD-42A1-9208-A64C921A70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BD-42A1-9208-A64C921A70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BD-42A1-9208-A64C921A70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BD-42A1-9208-A64C921A70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BD-42A1-9208-A64C921A70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BD-42A1-9208-A64C921A70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BD-42A1-9208-A64C921A70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BD-42A1-9208-A64C921A70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BD-42A1-9208-A64C921A70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BD-42A1-9208-A64C921A70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BD-42A1-9208-A64C921A70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BD-42A1-9208-A64C921A7010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-4.3989381873340894E-2</c:v>
                </c:pt>
                <c:pt idx="1">
                  <c:v>4.8029556650246219E-2</c:v>
                </c:pt>
                <c:pt idx="2">
                  <c:v>6.0148611654282425E-2</c:v>
                </c:pt>
                <c:pt idx="3">
                  <c:v>0.11229946524064172</c:v>
                </c:pt>
                <c:pt idx="4">
                  <c:v>0.30324232081911262</c:v>
                </c:pt>
                <c:pt idx="5">
                  <c:v>0.20843339454725252</c:v>
                </c:pt>
                <c:pt idx="6">
                  <c:v>0.41283209555164224</c:v>
                </c:pt>
                <c:pt idx="12">
                  <c:v>0.16591015442208712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DBD-42A1-9208-A64C921A7010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-0.16550810989738496</c:v>
                </c:pt>
                <c:pt idx="1">
                  <c:v>-1.6619415387623127E-3</c:v>
                </c:pt>
                <c:pt idx="2">
                  <c:v>-6.9732326698696001E-2</c:v>
                </c:pt>
                <c:pt idx="3">
                  <c:v>0.11936617086478818</c:v>
                </c:pt>
                <c:pt idx="4">
                  <c:v>8.6576083090275313E-2</c:v>
                </c:pt>
                <c:pt idx="5">
                  <c:v>9.1204796224249041E-2</c:v>
                </c:pt>
                <c:pt idx="6">
                  <c:v>0.23853949929525475</c:v>
                </c:pt>
                <c:pt idx="12">
                  <c:v>5.0212335479519865E-2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DBD-42A1-9208-A64C921A7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797848</c:v>
                </c:pt>
                <c:pt idx="1">
                  <c:v>710225</c:v>
                </c:pt>
                <c:pt idx="2">
                  <c:v>354204</c:v>
                </c:pt>
                <c:pt idx="3">
                  <c:v>225835</c:v>
                </c:pt>
                <c:pt idx="4">
                  <c:v>791721</c:v>
                </c:pt>
                <c:pt idx="5">
                  <c:v>816835</c:v>
                </c:pt>
                <c:pt idx="6">
                  <c:v>816827</c:v>
                </c:pt>
                <c:pt idx="7">
                  <c:v>779287</c:v>
                </c:pt>
                <c:pt idx="8">
                  <c:v>691266</c:v>
                </c:pt>
                <c:pt idx="9">
                  <c:v>716342</c:v>
                </c:pt>
                <c:pt idx="10">
                  <c:v>710064</c:v>
                </c:pt>
                <c:pt idx="11">
                  <c:v>683727</c:v>
                </c:pt>
                <c:pt idx="12">
                  <c:v>697620</c:v>
                </c:pt>
                <c:pt idx="13">
                  <c:v>687177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1-4D31-9AFD-C4FAD36F4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0.12337357879545219</c:v>
                </c:pt>
                <c:pt idx="1">
                  <c:v>1.0051298121986201</c:v>
                </c:pt>
                <c:pt idx="2">
                  <c:v>0.56841942125888378</c:v>
                </c:pt>
                <c:pt idx="3">
                  <c:v>-0.71475431370394371</c:v>
                </c:pt>
                <c:pt idx="4">
                  <c:v>-3.0745499397063059E-2</c:v>
                </c:pt>
                <c:pt idx="5">
                  <c:v>9.7939955461257E-6</c:v>
                </c:pt>
                <c:pt idx="6">
                  <c:v>4.8172239495846814E-2</c:v>
                </c:pt>
                <c:pt idx="7">
                  <c:v>0.12733303822262343</c:v>
                </c:pt>
                <c:pt idx="8">
                  <c:v>-3.5005625804434226E-2</c:v>
                </c:pt>
                <c:pt idx="9">
                  <c:v>8.8414565447620941E-3</c:v>
                </c:pt>
                <c:pt idx="10">
                  <c:v>3.8519760079680943E-2</c:v>
                </c:pt>
                <c:pt idx="11">
                  <c:v>-1.9914853358561913E-2</c:v>
                </c:pt>
                <c:pt idx="12">
                  <c:v>1.5196957988989679E-2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01-4D31-9AFD-C4FAD36F4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25-4324-80C2-1B979AC364C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15001</c:v>
                </c:pt>
                <c:pt idx="1">
                  <c:v>15850</c:v>
                </c:pt>
                <c:pt idx="2">
                  <c:v>23828</c:v>
                </c:pt>
                <c:pt idx="3">
                  <c:v>32525</c:v>
                </c:pt>
                <c:pt idx="4">
                  <c:v>38671</c:v>
                </c:pt>
                <c:pt idx="5">
                  <c:v>41845</c:v>
                </c:pt>
                <c:pt idx="6">
                  <c:v>38654</c:v>
                </c:pt>
                <c:pt idx="7">
                  <c:v>41294</c:v>
                </c:pt>
                <c:pt idx="8">
                  <c:v>32388</c:v>
                </c:pt>
                <c:pt idx="9">
                  <c:v>28745</c:v>
                </c:pt>
                <c:pt idx="10">
                  <c:v>24381</c:v>
                </c:pt>
                <c:pt idx="11">
                  <c:v>23101</c:v>
                </c:pt>
                <c:pt idx="12">
                  <c:v>356283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25-4324-80C2-1B979AC364C3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25-4324-80C2-1B979AC364C3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12392</c:v>
                </c:pt>
                <c:pt idx="1">
                  <c:v>19887</c:v>
                </c:pt>
                <c:pt idx="2">
                  <c:v>21912</c:v>
                </c:pt>
                <c:pt idx="3">
                  <c:v>29771</c:v>
                </c:pt>
                <c:pt idx="4">
                  <c:v>31151</c:v>
                </c:pt>
                <c:pt idx="5">
                  <c:v>38004</c:v>
                </c:pt>
                <c:pt idx="6">
                  <c:v>43951</c:v>
                </c:pt>
                <c:pt idx="7">
                  <c:v>37614</c:v>
                </c:pt>
                <c:pt idx="8">
                  <c:v>32660</c:v>
                </c:pt>
                <c:pt idx="9">
                  <c:v>30437</c:v>
                </c:pt>
                <c:pt idx="10">
                  <c:v>21959</c:v>
                </c:pt>
                <c:pt idx="11">
                  <c:v>22605</c:v>
                </c:pt>
                <c:pt idx="12">
                  <c:v>342343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25-4324-80C2-1B979AC364C3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25-4324-80C2-1B979AC364C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18745</c:v>
                </c:pt>
                <c:pt idx="1">
                  <c:v>18181</c:v>
                </c:pt>
                <c:pt idx="2">
                  <c:v>25120</c:v>
                </c:pt>
                <c:pt idx="3">
                  <c:v>30357</c:v>
                </c:pt>
                <c:pt idx="4">
                  <c:v>31312</c:v>
                </c:pt>
                <c:pt idx="5">
                  <c:v>41665</c:v>
                </c:pt>
                <c:pt idx="6">
                  <c:v>40381</c:v>
                </c:pt>
                <c:pt idx="7">
                  <c:v>37101</c:v>
                </c:pt>
                <c:pt idx="8">
                  <c:v>34430</c:v>
                </c:pt>
                <c:pt idx="9">
                  <c:v>27145</c:v>
                </c:pt>
                <c:pt idx="10">
                  <c:v>18241</c:v>
                </c:pt>
                <c:pt idx="11">
                  <c:v>19245</c:v>
                </c:pt>
                <c:pt idx="12">
                  <c:v>341923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25-4324-80C2-1B979AC364C3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025-4324-80C2-1B979AC364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025-4324-80C2-1B979AC364C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17189</c:v>
                </c:pt>
                <c:pt idx="1">
                  <c:v>18681</c:v>
                </c:pt>
                <c:pt idx="2">
                  <c:v>25095</c:v>
                </c:pt>
                <c:pt idx="3">
                  <c:v>29692</c:v>
                </c:pt>
                <c:pt idx="4">
                  <c:v>41525</c:v>
                </c:pt>
                <c:pt idx="5">
                  <c:v>44993</c:v>
                </c:pt>
                <c:pt idx="6">
                  <c:v>46418</c:v>
                </c:pt>
                <c:pt idx="12">
                  <c:v>223593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025-4324-80C2-1B979AC36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25-4324-80C2-1B979AC364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25-4324-80C2-1B979AC364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25-4324-80C2-1B979AC364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25-4324-80C2-1B979AC364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25-4324-80C2-1B979AC364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25-4324-80C2-1B979AC364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25-4324-80C2-1B979AC364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25-4324-80C2-1B979AC364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25-4324-80C2-1B979AC364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25-4324-80C2-1B979AC364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25-4324-80C2-1B979AC364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25-4324-80C2-1B979AC364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25-4324-80C2-1B979AC364C3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-8.3008802347292576E-2</c:v>
                </c:pt>
                <c:pt idx="1">
                  <c:v>2.7501237555690006E-2</c:v>
                </c:pt>
                <c:pt idx="2">
                  <c:v>-9.9522292993625694E-4</c:v>
                </c:pt>
                <c:pt idx="3">
                  <c:v>-2.1905985439931497E-2</c:v>
                </c:pt>
                <c:pt idx="4">
                  <c:v>0.32616888094021457</c:v>
                </c:pt>
                <c:pt idx="5">
                  <c:v>7.987519500780027E-2</c:v>
                </c:pt>
                <c:pt idx="6">
                  <c:v>0.14950100294693058</c:v>
                </c:pt>
                <c:pt idx="12">
                  <c:v>8.6663653462026424E-2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025-4324-80C2-1B979AC364C3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0.14585694287047524</c:v>
                </c:pt>
                <c:pt idx="1">
                  <c:v>0.17861198738170336</c:v>
                </c:pt>
                <c:pt idx="2">
                  <c:v>5.3172737955346605E-2</c:v>
                </c:pt>
                <c:pt idx="3">
                  <c:v>-8.7102229054573432E-2</c:v>
                </c:pt>
                <c:pt idx="4">
                  <c:v>7.3802073905510523E-2</c:v>
                </c:pt>
                <c:pt idx="5">
                  <c:v>7.5230015533516603E-2</c:v>
                </c:pt>
                <c:pt idx="6">
                  <c:v>0.20085890205412116</c:v>
                </c:pt>
                <c:pt idx="12">
                  <c:v>8.3435897932879088E-2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025-4324-80C2-1B979AC36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652648</c:v>
                </c:pt>
                <c:pt idx="1">
                  <c:v>574800</c:v>
                </c:pt>
                <c:pt idx="2">
                  <c:v>285256</c:v>
                </c:pt>
                <c:pt idx="3">
                  <c:v>177177</c:v>
                </c:pt>
                <c:pt idx="4">
                  <c:v>632559</c:v>
                </c:pt>
                <c:pt idx="5">
                  <c:v>643249</c:v>
                </c:pt>
                <c:pt idx="6">
                  <c:v>632543</c:v>
                </c:pt>
                <c:pt idx="7">
                  <c:v>588624</c:v>
                </c:pt>
                <c:pt idx="8">
                  <c:v>528310</c:v>
                </c:pt>
                <c:pt idx="9">
                  <c:v>558325</c:v>
                </c:pt>
                <c:pt idx="10">
                  <c:v>563361</c:v>
                </c:pt>
                <c:pt idx="11">
                  <c:v>544807</c:v>
                </c:pt>
                <c:pt idx="12">
                  <c:v>547396</c:v>
                </c:pt>
                <c:pt idx="13">
                  <c:v>526599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89-4E33-A365-CA5D227E3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0.13543493389004868</c:v>
                </c:pt>
                <c:pt idx="1">
                  <c:v>1.0150321115068568</c:v>
                </c:pt>
                <c:pt idx="2">
                  <c:v>0.61000581339564386</c:v>
                </c:pt>
                <c:pt idx="3">
                  <c:v>-0.71990438836535409</c:v>
                </c:pt>
                <c:pt idx="4">
                  <c:v>-1.6618758832116387E-2</c:v>
                </c:pt>
                <c:pt idx="5">
                  <c:v>1.6925331558486967E-2</c:v>
                </c:pt>
                <c:pt idx="6">
                  <c:v>7.4612995732419973E-2</c:v>
                </c:pt>
                <c:pt idx="7">
                  <c:v>0.11416403248092966</c:v>
                </c:pt>
                <c:pt idx="8">
                  <c:v>-5.375901132852734E-2</c:v>
                </c:pt>
                <c:pt idx="9">
                  <c:v>-8.9392059443234029E-3</c:v>
                </c:pt>
                <c:pt idx="10">
                  <c:v>3.4056096929738322E-2</c:v>
                </c:pt>
                <c:pt idx="11">
                  <c:v>-4.7296655437745194E-3</c:v>
                </c:pt>
                <c:pt idx="12">
                  <c:v>3.9493048790445906E-2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89-4E33-A365-CA5D227E3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549349</c:v>
                </c:pt>
                <c:pt idx="1">
                  <c:v>476344</c:v>
                </c:pt>
                <c:pt idx="2">
                  <c:v>214429</c:v>
                </c:pt>
                <c:pt idx="3">
                  <c:v>143122</c:v>
                </c:pt>
                <c:pt idx="4">
                  <c:v>501207</c:v>
                </c:pt>
                <c:pt idx="5">
                  <c:v>508840</c:v>
                </c:pt>
                <c:pt idx="6">
                  <c:v>482207</c:v>
                </c:pt>
                <c:pt idx="7">
                  <c:v>443712</c:v>
                </c:pt>
                <c:pt idx="8">
                  <c:v>412346</c:v>
                </c:pt>
                <c:pt idx="9">
                  <c:v>439654</c:v>
                </c:pt>
                <c:pt idx="10">
                  <c:v>451246</c:v>
                </c:pt>
                <c:pt idx="11">
                  <c:v>435425</c:v>
                </c:pt>
                <c:pt idx="12">
                  <c:v>430908</c:v>
                </c:pt>
                <c:pt idx="13">
                  <c:v>430020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88-4180-B15B-F3A419D1F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0.15326108862502719</c:v>
                </c:pt>
                <c:pt idx="1">
                  <c:v>1.2214532549235413</c:v>
                </c:pt>
                <c:pt idx="2">
                  <c:v>0.4982252903117621</c:v>
                </c:pt>
                <c:pt idx="3">
                  <c:v>-0.71444532897585233</c:v>
                </c:pt>
                <c:pt idx="4">
                  <c:v>-1.5000786101721508E-2</c:v>
                </c:pt>
                <c:pt idx="5">
                  <c:v>5.5231466984096089E-2</c:v>
                </c:pt>
                <c:pt idx="6">
                  <c:v>8.6756725082936637E-2</c:v>
                </c:pt>
                <c:pt idx="7">
                  <c:v>7.6067186295004641E-2</c:v>
                </c:pt>
                <c:pt idx="8">
                  <c:v>-6.2112479358768513E-2</c:v>
                </c:pt>
                <c:pt idx="9">
                  <c:v>-2.5688870372258199E-2</c:v>
                </c:pt>
                <c:pt idx="10">
                  <c:v>3.6334615605442933E-2</c:v>
                </c:pt>
                <c:pt idx="11">
                  <c:v>1.0482515989491903E-2</c:v>
                </c:pt>
                <c:pt idx="12">
                  <c:v>2.0650202316170319E-3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88-4180-B15B-F3A419D1F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F0-41FE-93D8-3B299685A5D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0F0-41FE-93D8-3B299685A5D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0F0-41FE-93D8-3B299685A5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0F0-41FE-93D8-3B299685A5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0F0-41FE-93D8-3B299685A5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0F0-41FE-93D8-3B299685A5D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0F0-41FE-93D8-3B299685A5D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0F0-41FE-93D8-3B299685A5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797848</c:v>
                </c:pt>
                <c:pt idx="1">
                  <c:v>341923</c:v>
                </c:pt>
                <c:pt idx="2">
                  <c:v>455925</c:v>
                </c:pt>
                <c:pt idx="3">
                  <c:v>93860</c:v>
                </c:pt>
                <c:pt idx="4">
                  <c:v>127349</c:v>
                </c:pt>
                <c:pt idx="5">
                  <c:v>42539</c:v>
                </c:pt>
                <c:pt idx="6">
                  <c:v>12911</c:v>
                </c:pt>
                <c:pt idx="7">
                  <c:v>6968</c:v>
                </c:pt>
                <c:pt idx="8">
                  <c:v>8524</c:v>
                </c:pt>
                <c:pt idx="9">
                  <c:v>9961</c:v>
                </c:pt>
                <c:pt idx="10">
                  <c:v>153813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0F0-41FE-93D8-3B299685A5D3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54494972743791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F0-41FE-93D8-3B299685A5D3}"/>
                </c:ext>
              </c:extLst>
            </c:dLbl>
            <c:dLbl>
              <c:idx val="1"/>
              <c:layout>
                <c:manualLayout>
                  <c:x val="-5.0322411364722135E-3"/>
                  <c:y val="-0.319112546829082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F0-41FE-93D8-3B299685A5D3}"/>
                </c:ext>
              </c:extLst>
            </c:dLbl>
            <c:dLbl>
              <c:idx val="2"/>
              <c:layout>
                <c:manualLayout>
                  <c:x val="-3.7759630879211459E-3"/>
                  <c:y val="-0.497577315656055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F0-41FE-93D8-3B299685A5D3}"/>
                </c:ext>
              </c:extLst>
            </c:dLbl>
            <c:dLbl>
              <c:idx val="3"/>
              <c:layout>
                <c:manualLayout>
                  <c:x val="-3.7759630879211459E-3"/>
                  <c:y val="-0.30575893397940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F0-41FE-93D8-3B299685A5D3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F0-41FE-93D8-3B299685A5D3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F0-41FE-93D8-3B299685A5D3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F0-41FE-93D8-3B299685A5D3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F0-41FE-93D8-3B299685A5D3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F0-41FE-93D8-3B299685A5D3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F0-41FE-93D8-3B299685A5D3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F0-41FE-93D8-3B299685A5D3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0.12337357879545219</c:v>
                </c:pt>
                <c:pt idx="1">
                  <c:v>-1.2268397484394011E-3</c:v>
                </c:pt>
                <c:pt idx="2">
                  <c:v>0.23932402237674033</c:v>
                </c:pt>
                <c:pt idx="3">
                  <c:v>0.31173659054699954</c:v>
                </c:pt>
                <c:pt idx="4">
                  <c:v>0.12578677510608194</c:v>
                </c:pt>
                <c:pt idx="5">
                  <c:v>0.38302230314064634</c:v>
                </c:pt>
                <c:pt idx="6">
                  <c:v>0.20517128722113309</c:v>
                </c:pt>
                <c:pt idx="7">
                  <c:v>0.18664850136239775</c:v>
                </c:pt>
                <c:pt idx="8">
                  <c:v>0.12438992217385558</c:v>
                </c:pt>
                <c:pt idx="9">
                  <c:v>0.31083037241742328</c:v>
                </c:pt>
                <c:pt idx="10">
                  <c:v>0.27449973070389855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0F0-41FE-93D8-3B299685A5D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40F0-41FE-93D8-3B299685A5D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0F0-41FE-93D8-3B299685A5D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0F0-41FE-93D8-3B299685A5D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40F0-41FE-93D8-3B299685A5D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40F0-41FE-93D8-3B299685A5D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0F0-41FE-93D8-3B299685A5D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40F0-41FE-93D8-3B299685A5D3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F0-41FE-93D8-3B299685A5D3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0F0-41FE-93D8-3B299685A5D3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0F0-41FE-93D8-3B299685A5D3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F0-41FE-93D8-3B299685A5D3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F0-41FE-93D8-3B299685A5D3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F0-41FE-93D8-3B299685A5D3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0F0-41FE-93D8-3B299685A5D3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0F0-41FE-93D8-3B299685A5D3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0F0-41FE-93D8-3B299685A5D3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0F0-41FE-93D8-3B299685A5D3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0F0-41FE-93D8-3B299685A5D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0.42855656716567569</c:v>
                </c:pt>
                <c:pt idx="2">
                  <c:v>0.57144343283432431</c:v>
                </c:pt>
                <c:pt idx="3">
                  <c:v>0.11764145551533625</c:v>
                </c:pt>
                <c:pt idx="4">
                  <c:v>0.15961561600705898</c:v>
                </c:pt>
                <c:pt idx="5">
                  <c:v>5.3317173195896961E-2</c:v>
                </c:pt>
                <c:pt idx="6">
                  <c:v>1.6182280334098725E-2</c:v>
                </c:pt>
                <c:pt idx="7">
                  <c:v>8.7334930964293959E-3</c:v>
                </c:pt>
                <c:pt idx="8">
                  <c:v>1.0683739258605648E-2</c:v>
                </c:pt>
                <c:pt idx="9">
                  <c:v>1.2484834204008784E-2</c:v>
                </c:pt>
                <c:pt idx="10">
                  <c:v>0.19278484122288958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40F0-41FE-93D8-3B299685A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80-42B1-BA8A-B147F4014BF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980-42B1-BA8A-B147F4014B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980-42B1-BA8A-B147F4014B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980-42B1-BA8A-B147F4014B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980-42B1-BA8A-B147F4014B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980-42B1-BA8A-B147F4014BF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980-42B1-BA8A-B147F4014BF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980-42B1-BA8A-B147F4014B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101084</c:v>
                </c:pt>
                <c:pt idx="1">
                  <c:v>49842</c:v>
                </c:pt>
                <c:pt idx="2">
                  <c:v>51242</c:v>
                </c:pt>
                <c:pt idx="3">
                  <c:v>12336</c:v>
                </c:pt>
                <c:pt idx="4">
                  <c:v>9969</c:v>
                </c:pt>
                <c:pt idx="5">
                  <c:v>6368</c:v>
                </c:pt>
                <c:pt idx="6">
                  <c:v>2772</c:v>
                </c:pt>
                <c:pt idx="7">
                  <c:v>1365</c:v>
                </c:pt>
                <c:pt idx="8">
                  <c:v>247</c:v>
                </c:pt>
                <c:pt idx="9">
                  <c:v>98</c:v>
                </c:pt>
                <c:pt idx="10">
                  <c:v>18087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80-42B1-BA8A-B147F4014BF5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-0.539314164676783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80-42B1-BA8A-B147F4014BF5}"/>
                </c:ext>
              </c:extLst>
            </c:dLbl>
            <c:dLbl>
              <c:idx val="1"/>
              <c:layout>
                <c:manualLayout>
                  <c:x val="-2.5173464295483593E-3"/>
                  <c:y val="-0.307155026674297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80-42B1-BA8A-B147F4014BF5}"/>
                </c:ext>
              </c:extLst>
            </c:dLbl>
            <c:dLbl>
              <c:idx val="2"/>
              <c:layout>
                <c:manualLayout>
                  <c:x val="-3.7759152420983179E-3"/>
                  <c:y val="-0.322362712179774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80-42B1-BA8A-B147F4014BF5}"/>
                </c:ext>
              </c:extLst>
            </c:dLbl>
            <c:dLbl>
              <c:idx val="3"/>
              <c:layout>
                <c:manualLayout>
                  <c:x val="-7.7536399835462094E-3"/>
                  <c:y val="-0.281458802612079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80-42B1-BA8A-B147F4014BF5}"/>
                </c:ext>
              </c:extLst>
            </c:dLbl>
            <c:dLbl>
              <c:idx val="4"/>
              <c:layout>
                <c:manualLayout>
                  <c:x val="-6.4950711709962751E-3"/>
                  <c:y val="-0.138019025817261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80-42B1-BA8A-B147F4014BF5}"/>
                </c:ext>
              </c:extLst>
            </c:dLbl>
            <c:dLbl>
              <c:idx val="5"/>
              <c:layout>
                <c:manualLayout>
                  <c:x val="-3.977724741447892E-3"/>
                  <c:y val="-9.8992325207469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80-42B1-BA8A-B147F4014BF5}"/>
                </c:ext>
              </c:extLst>
            </c:dLbl>
            <c:dLbl>
              <c:idx val="6"/>
              <c:layout>
                <c:manualLayout>
                  <c:x val="-6.4950711709962266E-3"/>
                  <c:y val="-0.10347146456317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80-42B1-BA8A-B147F4014BF5}"/>
                </c:ext>
              </c:extLst>
            </c:dLbl>
            <c:dLbl>
              <c:idx val="7"/>
              <c:layout>
                <c:manualLayout>
                  <c:x val="-5.2363979562220593E-3"/>
                  <c:y val="-0.103550777957266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80-42B1-BA8A-B147F4014BF5}"/>
                </c:ext>
              </c:extLst>
            </c:dLbl>
            <c:dLbl>
              <c:idx val="8"/>
              <c:layout>
                <c:manualLayout>
                  <c:x val="-5.1018234892476148E-3"/>
                  <c:y val="-7.42012511593945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80-42B1-BA8A-B147F4014BF5}"/>
                </c:ext>
              </c:extLst>
            </c:dLbl>
            <c:dLbl>
              <c:idx val="9"/>
              <c:layout>
                <c:manualLayout>
                  <c:x val="4.2467692731726929E-3"/>
                  <c:y val="0.204891493826429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80-42B1-BA8A-B147F4014BF5}"/>
                </c:ext>
              </c:extLst>
            </c:dLbl>
            <c:dLbl>
              <c:idx val="10"/>
              <c:layout>
                <c:manualLayout>
                  <c:x val="-3.977724741447892E-3"/>
                  <c:y val="-0.158112378809791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80-42B1-BA8A-B147F4014BF5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0.16745394698850835</c:v>
                </c:pt>
                <c:pt idx="1">
                  <c:v>6.0039558476360666E-2</c:v>
                </c:pt>
                <c:pt idx="2">
                  <c:v>0.29510185512814036</c:v>
                </c:pt>
                <c:pt idx="3">
                  <c:v>0.28795155564836072</c:v>
                </c:pt>
                <c:pt idx="4">
                  <c:v>0.17020777086512506</c:v>
                </c:pt>
                <c:pt idx="5">
                  <c:v>0.87625220978196827</c:v>
                </c:pt>
                <c:pt idx="6">
                  <c:v>1.1639344262295084</c:v>
                </c:pt>
                <c:pt idx="7">
                  <c:v>0.56357388316151202</c:v>
                </c:pt>
                <c:pt idx="8">
                  <c:v>0.33513513513513504</c:v>
                </c:pt>
                <c:pt idx="9">
                  <c:v>-0.39130434782608692</c:v>
                </c:pt>
                <c:pt idx="10">
                  <c:v>0.1612841091492776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980-42B1-BA8A-B147F4014BF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D980-42B1-BA8A-B147F4014BF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980-42B1-BA8A-B147F4014BF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980-42B1-BA8A-B147F4014BF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980-42B1-BA8A-B147F4014BF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980-42B1-BA8A-B147F4014BF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980-42B1-BA8A-B147F4014BF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980-42B1-BA8A-B147F4014BF5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80-42B1-BA8A-B147F4014BF5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980-42B1-BA8A-B147F4014BF5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980-42B1-BA8A-B147F4014BF5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80-42B1-BA8A-B147F4014BF5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80-42B1-BA8A-B147F4014BF5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80-42B1-BA8A-B147F4014BF5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980-42B1-BA8A-B147F4014BF5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980-42B1-BA8A-B147F4014BF5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980-42B1-BA8A-B147F4014BF5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980-42B1-BA8A-B147F4014BF5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980-42B1-BA8A-B147F4014BF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0.49307506628150843</c:v>
                </c:pt>
                <c:pt idx="2">
                  <c:v>0.50692493371849157</c:v>
                </c:pt>
                <c:pt idx="3">
                  <c:v>0.12203711764473112</c:v>
                </c:pt>
                <c:pt idx="4">
                  <c:v>9.8620948913774681E-2</c:v>
                </c:pt>
                <c:pt idx="5">
                  <c:v>6.2997111313363149E-2</c:v>
                </c:pt>
                <c:pt idx="6">
                  <c:v>2.7422737525226545E-2</c:v>
                </c:pt>
                <c:pt idx="7">
                  <c:v>1.3503620751058525E-2</c:v>
                </c:pt>
                <c:pt idx="8">
                  <c:v>2.4435123263820187E-3</c:v>
                </c:pt>
                <c:pt idx="9">
                  <c:v>9.6949072058881717E-4</c:v>
                </c:pt>
                <c:pt idx="10">
                  <c:v>0.1789303945233667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D980-42B1-BA8A-B147F4014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B8-4C47-898B-1989005A365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CB8-4C47-898B-1989005A365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CB8-4C47-898B-1989005A365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CB8-4C47-898B-1989005A365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CB8-4C47-898B-1989005A365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CB8-4C47-898B-1989005A365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CB8-4C47-898B-1989005A365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CB8-4C47-898B-1989005A36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524679</c:v>
                </c:pt>
                <c:pt idx="1">
                  <c:v>223593</c:v>
                </c:pt>
                <c:pt idx="2">
                  <c:v>301086</c:v>
                </c:pt>
                <c:pt idx="3">
                  <c:v>61329</c:v>
                </c:pt>
                <c:pt idx="4">
                  <c:v>81362</c:v>
                </c:pt>
                <c:pt idx="5">
                  <c:v>34253</c:v>
                </c:pt>
                <c:pt idx="6">
                  <c:v>9717</c:v>
                </c:pt>
                <c:pt idx="7">
                  <c:v>4856</c:v>
                </c:pt>
                <c:pt idx="8">
                  <c:v>4537</c:v>
                </c:pt>
                <c:pt idx="9">
                  <c:v>6008</c:v>
                </c:pt>
                <c:pt idx="10">
                  <c:v>99024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CB8-4C47-898B-1989005A3651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B8-4C47-898B-1989005A3651}"/>
                </c:ext>
              </c:extLst>
            </c:dLbl>
            <c:dLbl>
              <c:idx val="1"/>
              <c:layout>
                <c:manualLayout>
                  <c:x val="-6.4950711709962266E-3"/>
                  <c:y val="-0.280846285191794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B8-4C47-898B-1989005A3651}"/>
                </c:ext>
              </c:extLst>
            </c:dLbl>
            <c:dLbl>
              <c:idx val="2"/>
              <c:layout>
                <c:manualLayout>
                  <c:x val="-3.7759152420983179E-3"/>
                  <c:y val="-0.351005748341607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B8-4C47-898B-1989005A3651}"/>
                </c:ext>
              </c:extLst>
            </c:dLbl>
            <c:dLbl>
              <c:idx val="3"/>
              <c:layout>
                <c:manualLayout>
                  <c:x val="-3.7759152420983179E-3"/>
                  <c:y val="-0.164499738284594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B8-4C47-898B-1989005A3651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B8-4C47-898B-1989005A3651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B8-4C47-898B-1989005A3651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B8-4C47-898B-1989005A3651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B8-4C47-898B-1989005A3651}"/>
                </c:ext>
              </c:extLst>
            </c:dLbl>
            <c:dLbl>
              <c:idx val="8"/>
              <c:layout>
                <c:manualLayout>
                  <c:x val="-7.7536399835462094E-3"/>
                  <c:y val="0.205068539364910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B8-4C47-898B-1989005A3651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B8-4C47-898B-1989005A3651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B8-4C47-898B-1989005A3651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0.15748057552052308</c:v>
                </c:pt>
                <c:pt idx="1">
                  <c:v>8.6663653462026424E-2</c:v>
                </c:pt>
                <c:pt idx="2">
                  <c:v>0.21634691132091488</c:v>
                </c:pt>
                <c:pt idx="3">
                  <c:v>0.25276274129302423</c:v>
                </c:pt>
                <c:pt idx="4">
                  <c:v>0.13553195349681091</c:v>
                </c:pt>
                <c:pt idx="5">
                  <c:v>0.50622224176597341</c:v>
                </c:pt>
                <c:pt idx="6">
                  <c:v>0.6693008074214053</c:v>
                </c:pt>
                <c:pt idx="7">
                  <c:v>0.35908200391827605</c:v>
                </c:pt>
                <c:pt idx="8">
                  <c:v>-0.15417598806860555</c:v>
                </c:pt>
                <c:pt idx="9">
                  <c:v>4.0346320346320352E-2</c:v>
                </c:pt>
                <c:pt idx="10">
                  <c:v>0.18374714594814301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CB8-4C47-898B-1989005A365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9CB8-4C47-898B-1989005A365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CB8-4C47-898B-1989005A365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CB8-4C47-898B-1989005A365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CB8-4C47-898B-1989005A365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9CB8-4C47-898B-1989005A365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9CB8-4C47-898B-1989005A365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CB8-4C47-898B-1989005A3651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B8-4C47-898B-1989005A3651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CB8-4C47-898B-1989005A3651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CB8-4C47-898B-1989005A3651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B8-4C47-898B-1989005A3651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B8-4C47-898B-1989005A3651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B8-4C47-898B-1989005A3651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CB8-4C47-898B-1989005A3651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CB8-4C47-898B-1989005A3651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CB8-4C47-898B-1989005A3651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CB8-4C47-898B-1989005A3651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CB8-4C47-898B-1989005A365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0.4261519900739309</c:v>
                </c:pt>
                <c:pt idx="2">
                  <c:v>0.5738480099260691</c:v>
                </c:pt>
                <c:pt idx="3">
                  <c:v>0.11688861189412955</c:v>
                </c:pt>
                <c:pt idx="4">
                  <c:v>0.15507005235582136</c:v>
                </c:pt>
                <c:pt idx="5">
                  <c:v>6.5283725859049055E-2</c:v>
                </c:pt>
                <c:pt idx="6">
                  <c:v>1.8519895021527448E-2</c:v>
                </c:pt>
                <c:pt idx="7">
                  <c:v>9.2551826926558899E-3</c:v>
                </c:pt>
                <c:pt idx="8">
                  <c:v>8.6471919020963302E-3</c:v>
                </c:pt>
                <c:pt idx="9">
                  <c:v>1.1450810876745592E-2</c:v>
                </c:pt>
                <c:pt idx="10">
                  <c:v>0.18873253932404385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CB8-4C47-898B-1989005A3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5D-43BA-9878-D6AFCB22902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25D-43BA-9878-D6AFCB22902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25D-43BA-9878-D6AFCB22902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25D-43BA-9878-D6AFCB22902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25D-43BA-9878-D6AFCB22902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25D-43BA-9878-D6AFCB22902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25D-43BA-9878-D6AFCB22902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25D-43BA-9878-D6AFCB2290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425017</c:v>
                </c:pt>
                <c:pt idx="1">
                  <c:v>174809</c:v>
                </c:pt>
                <c:pt idx="2">
                  <c:v>250208</c:v>
                </c:pt>
                <c:pt idx="3">
                  <c:v>53396</c:v>
                </c:pt>
                <c:pt idx="4">
                  <c:v>70967</c:v>
                </c:pt>
                <c:pt idx="5">
                  <c:v>31004</c:v>
                </c:pt>
                <c:pt idx="6">
                  <c:v>6719</c:v>
                </c:pt>
                <c:pt idx="7">
                  <c:v>4342</c:v>
                </c:pt>
                <c:pt idx="8">
                  <c:v>2464</c:v>
                </c:pt>
                <c:pt idx="9">
                  <c:v>2950</c:v>
                </c:pt>
                <c:pt idx="10">
                  <c:v>78366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25D-43BA-9878-D6AFCB229022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5D-43BA-9878-D6AFCB229022}"/>
                </c:ext>
              </c:extLst>
            </c:dLbl>
            <c:dLbl>
              <c:idx val="1"/>
              <c:layout>
                <c:manualLayout>
                  <c:x val="-6.4950711709962266E-3"/>
                  <c:y val="-0.311876241033780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5D-43BA-9878-D6AFCB229022}"/>
                </c:ext>
              </c:extLst>
            </c:dLbl>
            <c:dLbl>
              <c:idx val="2"/>
              <c:layout>
                <c:manualLayout>
                  <c:x val="-5.1018234892476148E-3"/>
                  <c:y val="-0.396357222264510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5D-43BA-9878-D6AFCB229022}"/>
                </c:ext>
              </c:extLst>
            </c:dLbl>
            <c:dLbl>
              <c:idx val="3"/>
              <c:layout>
                <c:manualLayout>
                  <c:x val="-3.7759152420983179E-3"/>
                  <c:y val="-0.162112818604441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5D-43BA-9878-D6AFCB229022}"/>
                </c:ext>
              </c:extLst>
            </c:dLbl>
            <c:dLbl>
              <c:idx val="4"/>
              <c:layout>
                <c:manualLayout>
                  <c:x val="-6.495071170996178E-3"/>
                  <c:y val="-0.188144339100469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5D-43BA-9878-D6AFCB229022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5D-43BA-9878-D6AFCB229022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5D-43BA-9878-D6AFCB229022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5D-43BA-9878-D6AFCB229022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5D-43BA-9878-D6AFCB229022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5D-43BA-9878-D6AFCB229022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5D-43BA-9878-D6AFCB229022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0.15552154077876312</c:v>
                </c:pt>
                <c:pt idx="1">
                  <c:v>4.6528613420978582E-2</c:v>
                </c:pt>
                <c:pt idx="2">
                  <c:v>0.24619851875463827</c:v>
                </c:pt>
                <c:pt idx="3">
                  <c:v>0.2530448454696923</c:v>
                </c:pt>
                <c:pt idx="4">
                  <c:v>0.13590818874447796</c:v>
                </c:pt>
                <c:pt idx="5">
                  <c:v>0.55940046273010768</c:v>
                </c:pt>
                <c:pt idx="6">
                  <c:v>0.94810089881124959</c:v>
                </c:pt>
                <c:pt idx="7">
                  <c:v>0.35222672064777338</c:v>
                </c:pt>
                <c:pt idx="8">
                  <c:v>-2.8328611898017497E-3</c:v>
                </c:pt>
                <c:pt idx="9">
                  <c:v>0.17296222664015914</c:v>
                </c:pt>
                <c:pt idx="10">
                  <c:v>0.22141521197007474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25D-43BA-9878-D6AFCB22902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225D-43BA-9878-D6AFCB22902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225D-43BA-9878-D6AFCB22902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25D-43BA-9878-D6AFCB22902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25D-43BA-9878-D6AFCB22902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225D-43BA-9878-D6AFCB22902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225D-43BA-9878-D6AFCB22902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225D-43BA-9878-D6AFCB229022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5D-43BA-9878-D6AFCB229022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25D-43BA-9878-D6AFCB229022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25D-43BA-9878-D6AFCB229022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5D-43BA-9878-D6AFCB229022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5D-43BA-9878-D6AFCB229022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5D-43BA-9878-D6AFCB229022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25D-43BA-9878-D6AFCB229022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25D-43BA-9878-D6AFCB229022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25D-43BA-9878-D6AFCB229022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25D-43BA-9878-D6AFCB229022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25D-43BA-9878-D6AFCB22902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0.41129884216396051</c:v>
                </c:pt>
                <c:pt idx="2">
                  <c:v>0.58870115783603949</c:v>
                </c:pt>
                <c:pt idx="3">
                  <c:v>0.12563262175395337</c:v>
                </c:pt>
                <c:pt idx="4">
                  <c:v>0.1669744974906886</c:v>
                </c:pt>
                <c:pt idx="5">
                  <c:v>7.2947670328480985E-2</c:v>
                </c:pt>
                <c:pt idx="6">
                  <c:v>1.5808779413529341E-2</c:v>
                </c:pt>
                <c:pt idx="7">
                  <c:v>1.0216061945757464E-2</c:v>
                </c:pt>
                <c:pt idx="8">
                  <c:v>5.7974151622170404E-3</c:v>
                </c:pt>
                <c:pt idx="9">
                  <c:v>6.94089883463485E-3</c:v>
                </c:pt>
                <c:pt idx="10">
                  <c:v>0.18438321290677784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225D-43BA-9878-D6AFCB229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58-49D7-BDCE-D7EF7A38184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058-49D7-BDCE-D7EF7A38184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058-49D7-BDCE-D7EF7A38184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058-49D7-BDCE-D7EF7A38184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058-49D7-BDCE-D7EF7A38184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058-49D7-BDCE-D7EF7A38184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058-49D7-BDCE-D7EF7A38184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058-49D7-BDCE-D7EF7A3818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99662</c:v>
                </c:pt>
                <c:pt idx="1">
                  <c:v>48784</c:v>
                </c:pt>
                <c:pt idx="2">
                  <c:v>50878</c:v>
                </c:pt>
                <c:pt idx="3">
                  <c:v>7933</c:v>
                </c:pt>
                <c:pt idx="4">
                  <c:v>10395</c:v>
                </c:pt>
                <c:pt idx="5">
                  <c:v>3249</c:v>
                </c:pt>
                <c:pt idx="6">
                  <c:v>2998</c:v>
                </c:pt>
                <c:pt idx="7">
                  <c:v>514</c:v>
                </c:pt>
                <c:pt idx="8">
                  <c:v>2073</c:v>
                </c:pt>
                <c:pt idx="9">
                  <c:v>3058</c:v>
                </c:pt>
                <c:pt idx="10">
                  <c:v>20658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58-49D7-BDCE-D7EF7A38184A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58-49D7-BDCE-D7EF7A38184A}"/>
                </c:ext>
              </c:extLst>
            </c:dLbl>
            <c:dLbl>
              <c:idx val="1"/>
              <c:layout>
                <c:manualLayout>
                  <c:x val="-5.1691629238469535E-3"/>
                  <c:y val="-0.285620124552100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58-49D7-BDCE-D7EF7A38184A}"/>
                </c:ext>
              </c:extLst>
            </c:dLbl>
            <c:dLbl>
              <c:idx val="2"/>
              <c:layout>
                <c:manualLayout>
                  <c:x val="-7.7536399835462094E-3"/>
                  <c:y val="-0.310428113779010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58-49D7-BDCE-D7EF7A38184A}"/>
                </c:ext>
              </c:extLst>
            </c:dLbl>
            <c:dLbl>
              <c:idx val="3"/>
              <c:layout>
                <c:manualLayout>
                  <c:x val="-5.1018234892476148E-3"/>
                  <c:y val="-0.111987505321233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58-49D7-BDCE-D7EF7A38184A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58-49D7-BDCE-D7EF7A38184A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58-49D7-BDCE-D7EF7A38184A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58-49D7-BDCE-D7EF7A38184A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58-49D7-BDCE-D7EF7A38184A}"/>
                </c:ext>
              </c:extLst>
            </c:dLbl>
            <c:dLbl>
              <c:idx val="8"/>
              <c:layout>
                <c:manualLayout>
                  <c:x val="-3.7759152420983179E-3"/>
                  <c:y val="0.219390057445826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58-49D7-BDCE-D7EF7A38184A}"/>
                </c:ext>
              </c:extLst>
            </c:dLbl>
            <c:dLbl>
              <c:idx val="9"/>
              <c:layout>
                <c:manualLayout>
                  <c:x val="2.6904453172470384E-4"/>
                  <c:y val="0.20489149382642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58-49D7-BDCE-D7EF7A38184A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58-49D7-BDCE-D7EF7A38184A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0.16591015442208712</c:v>
                </c:pt>
                <c:pt idx="1">
                  <c:v>0.25978721206486943</c:v>
                </c:pt>
                <c:pt idx="2">
                  <c:v>8.8159808366840675E-2</c:v>
                </c:pt>
                <c:pt idx="3">
                  <c:v>0.25086723431094282</c:v>
                </c:pt>
                <c:pt idx="4">
                  <c:v>0.13297002724795637</c:v>
                </c:pt>
                <c:pt idx="5">
                  <c:v>0.13641133263378813</c:v>
                </c:pt>
                <c:pt idx="6">
                  <c:v>0.26391231028667783</c:v>
                </c:pt>
                <c:pt idx="7">
                  <c:v>0.41988950276243098</c:v>
                </c:pt>
                <c:pt idx="8">
                  <c:v>-0.28344279294849639</c:v>
                </c:pt>
                <c:pt idx="9">
                  <c:v>-6.1963190184049055E-2</c:v>
                </c:pt>
                <c:pt idx="10">
                  <c:v>5.976504386189907E-2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058-49D7-BDCE-D7EF7A38184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2058-49D7-BDCE-D7EF7A38184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2058-49D7-BDCE-D7EF7A38184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058-49D7-BDCE-D7EF7A38184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058-49D7-BDCE-D7EF7A38184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2058-49D7-BDCE-D7EF7A38184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2058-49D7-BDCE-D7EF7A38184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2058-49D7-BDCE-D7EF7A38184A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58-49D7-BDCE-D7EF7A38184A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058-49D7-BDCE-D7EF7A38184A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058-49D7-BDCE-D7EF7A38184A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58-49D7-BDCE-D7EF7A38184A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58-49D7-BDCE-D7EF7A38184A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58-49D7-BDCE-D7EF7A38184A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058-49D7-BDCE-D7EF7A38184A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058-49D7-BDCE-D7EF7A38184A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058-49D7-BDCE-D7EF7A38184A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058-49D7-BDCE-D7EF7A38184A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058-49D7-BDCE-D7EF7A38184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0.48949449138086731</c:v>
                </c:pt>
                <c:pt idx="2">
                  <c:v>0.51050550861913269</c:v>
                </c:pt>
                <c:pt idx="3">
                  <c:v>7.9599044771327079E-2</c:v>
                </c:pt>
                <c:pt idx="4">
                  <c:v>0.10430254259396761</c:v>
                </c:pt>
                <c:pt idx="5">
                  <c:v>3.2600188637595069E-2</c:v>
                </c:pt>
                <c:pt idx="6">
                  <c:v>3.0081676065100038E-2</c:v>
                </c:pt>
                <c:pt idx="7">
                  <c:v>5.1574321205675186E-3</c:v>
                </c:pt>
                <c:pt idx="8">
                  <c:v>2.0800305031004798E-2</c:v>
                </c:pt>
                <c:pt idx="9">
                  <c:v>3.0683710942987295E-2</c:v>
                </c:pt>
                <c:pt idx="10">
                  <c:v>0.20728060845658325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2058-49D7-BDCE-D7EF7A381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B2-4C8F-8A4C-DBBFC715B51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DB2-4C8F-8A4C-DBBFC715B51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C8F-8A4C-DBBFC715B51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DB2-4C8F-8A4C-DBBFC715B51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DB2-4C8F-8A4C-DBBFC715B51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DB2-4C8F-8A4C-DBBFC715B51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DB2-4C8F-8A4C-DBBFC715B51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DB2-4C8F-8A4C-DBBFC715B51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101084</c:v>
                </c:pt>
                <c:pt idx="1">
                  <c:v>49842</c:v>
                </c:pt>
                <c:pt idx="2">
                  <c:v>51242</c:v>
                </c:pt>
                <c:pt idx="3">
                  <c:v>12336</c:v>
                </c:pt>
                <c:pt idx="4">
                  <c:v>9969</c:v>
                </c:pt>
                <c:pt idx="5">
                  <c:v>6368</c:v>
                </c:pt>
                <c:pt idx="6">
                  <c:v>2772</c:v>
                </c:pt>
                <c:pt idx="7">
                  <c:v>1365</c:v>
                </c:pt>
                <c:pt idx="8">
                  <c:v>247</c:v>
                </c:pt>
                <c:pt idx="9">
                  <c:v>98</c:v>
                </c:pt>
                <c:pt idx="10">
                  <c:v>18087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DB2-4C8F-8A4C-DBBFC715B513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-0.48680193171342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B2-4C8F-8A4C-DBBFC715B513}"/>
                </c:ext>
              </c:extLst>
            </c:dLbl>
            <c:dLbl>
              <c:idx val="1"/>
              <c:layout>
                <c:manualLayout>
                  <c:x val="-6.4950711709962508E-3"/>
                  <c:y val="-0.34051908924918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B2-4C8F-8A4C-DBBFC715B513}"/>
                </c:ext>
              </c:extLst>
            </c:dLbl>
            <c:dLbl>
              <c:idx val="2"/>
              <c:layout>
                <c:manualLayout>
                  <c:x val="-5.1018234892476148E-3"/>
                  <c:y val="-0.322362712179774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B2-4C8F-8A4C-DBBFC715B513}"/>
                </c:ext>
              </c:extLst>
            </c:dLbl>
            <c:dLbl>
              <c:idx val="3"/>
              <c:layout>
                <c:manualLayout>
                  <c:x val="-2.4500069949490205E-3"/>
                  <c:y val="-0.164499738284594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B2-4C8F-8A4C-DBBFC715B513}"/>
                </c:ext>
              </c:extLst>
            </c:dLbl>
            <c:dLbl>
              <c:idx val="4"/>
              <c:layout>
                <c:manualLayout>
                  <c:x val="-6.4950711709962751E-3"/>
                  <c:y val="-0.152340355951746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B2-4C8F-8A4C-DBBFC715B513}"/>
                </c:ext>
              </c:extLst>
            </c:dLbl>
            <c:dLbl>
              <c:idx val="5"/>
              <c:layout>
                <c:manualLayout>
                  <c:x val="-3.977724741447892E-3"/>
                  <c:y val="-0.106153084247927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B2-4C8F-8A4C-DBBFC715B513}"/>
                </c:ext>
              </c:extLst>
            </c:dLbl>
            <c:dLbl>
              <c:idx val="6"/>
              <c:layout>
                <c:manualLayout>
                  <c:x val="-3.8432546766976323E-3"/>
                  <c:y val="-0.108245115977044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B2-4C8F-8A4C-DBBFC715B513}"/>
                </c:ext>
              </c:extLst>
            </c:dLbl>
            <c:dLbl>
              <c:idx val="7"/>
              <c:layout>
                <c:manualLayout>
                  <c:x val="-3.9104897090727619E-3"/>
                  <c:y val="-0.101163858277113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B2-4C8F-8A4C-DBBFC715B513}"/>
                </c:ext>
              </c:extLst>
            </c:dLbl>
            <c:dLbl>
              <c:idx val="8"/>
              <c:layout>
                <c:manualLayout>
                  <c:x val="-3.7759152420983179E-3"/>
                  <c:y val="-6.70404921189362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B2-4C8F-8A4C-DBBFC715B513}"/>
                </c:ext>
              </c:extLst>
            </c:dLbl>
            <c:dLbl>
              <c:idx val="9"/>
              <c:layout>
                <c:manualLayout>
                  <c:x val="-5.0345884568723876E-3"/>
                  <c:y val="0.178635377344749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B2-4C8F-8A4C-DBBFC715B513}"/>
                </c:ext>
              </c:extLst>
            </c:dLbl>
            <c:dLbl>
              <c:idx val="10"/>
              <c:layout>
                <c:manualLayout>
                  <c:x val="-3.9777247414480863E-3"/>
                  <c:y val="-0.162886218170097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B2-4C8F-8A4C-DBBFC715B513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0.16745394698850835</c:v>
                </c:pt>
                <c:pt idx="1">
                  <c:v>6.0039558476360666E-2</c:v>
                </c:pt>
                <c:pt idx="2">
                  <c:v>0.29510185512814036</c:v>
                </c:pt>
                <c:pt idx="3">
                  <c:v>0.28795155564836072</c:v>
                </c:pt>
                <c:pt idx="4">
                  <c:v>0.17020777086512506</c:v>
                </c:pt>
                <c:pt idx="5">
                  <c:v>0.87625220978196827</c:v>
                </c:pt>
                <c:pt idx="6">
                  <c:v>1.1639344262295084</c:v>
                </c:pt>
                <c:pt idx="7">
                  <c:v>0.56357388316151202</c:v>
                </c:pt>
                <c:pt idx="8">
                  <c:v>0.33513513513513504</c:v>
                </c:pt>
                <c:pt idx="9">
                  <c:v>-0.39130434782608692</c:v>
                </c:pt>
                <c:pt idx="10">
                  <c:v>0.1612841091492776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DB2-4C8F-8A4C-DBBFC715B51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DDB2-4C8F-8A4C-DBBFC715B51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DB2-4C8F-8A4C-DBBFC715B51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DB2-4C8F-8A4C-DBBFC715B51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DB2-4C8F-8A4C-DBBFC715B51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DB2-4C8F-8A4C-DBBFC715B51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DB2-4C8F-8A4C-DBBFC715B51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DB2-4C8F-8A4C-DBBFC715B513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B2-4C8F-8A4C-DBBFC715B513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DB2-4C8F-8A4C-DBBFC715B513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DB2-4C8F-8A4C-DBBFC715B513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B2-4C8F-8A4C-DBBFC715B513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B2-4C8F-8A4C-DBBFC715B513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B2-4C8F-8A4C-DBBFC715B513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DB2-4C8F-8A4C-DBBFC715B513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DB2-4C8F-8A4C-DBBFC715B513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DB2-4C8F-8A4C-DBBFC715B513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DB2-4C8F-8A4C-DBBFC715B513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DB2-4C8F-8A4C-DBBFC715B51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0.49307506628150843</c:v>
                </c:pt>
                <c:pt idx="2">
                  <c:v>0.50692493371849157</c:v>
                </c:pt>
                <c:pt idx="3">
                  <c:v>0.12203711764473112</c:v>
                </c:pt>
                <c:pt idx="4">
                  <c:v>9.8620948913774681E-2</c:v>
                </c:pt>
                <c:pt idx="5">
                  <c:v>6.2997111313363149E-2</c:v>
                </c:pt>
                <c:pt idx="6">
                  <c:v>2.7422737525226545E-2</c:v>
                </c:pt>
                <c:pt idx="7">
                  <c:v>1.3503620751058525E-2</c:v>
                </c:pt>
                <c:pt idx="8">
                  <c:v>2.4435123263820187E-3</c:v>
                </c:pt>
                <c:pt idx="9">
                  <c:v>9.6949072058881717E-4</c:v>
                </c:pt>
                <c:pt idx="10">
                  <c:v>0.1789303945233667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DDB2-4C8F-8A4C-DBBFC715B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CE-4AA2-983F-6BC5907E4791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2CE-4AA2-983F-6BC5907E479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2CE-4AA2-983F-6BC5907E479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2CE-4AA2-983F-6BC5907E479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2CE-4AA2-983F-6BC5907E479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2CE-4AA2-983F-6BC5907E479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2CE-4AA2-983F-6BC5907E479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2CE-4AA2-983F-6BC5907E47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611065</c:v>
                </c:pt>
                <c:pt idx="1">
                  <c:v>244578</c:v>
                </c:pt>
                <c:pt idx="2">
                  <c:v>68617</c:v>
                </c:pt>
                <c:pt idx="3">
                  <c:v>175961</c:v>
                </c:pt>
                <c:pt idx="4">
                  <c:v>366487</c:v>
                </c:pt>
                <c:pt idx="5">
                  <c:v>73097</c:v>
                </c:pt>
                <c:pt idx="6">
                  <c:v>105428</c:v>
                </c:pt>
                <c:pt idx="7">
                  <c:v>40162</c:v>
                </c:pt>
                <c:pt idx="8">
                  <c:v>11347</c:v>
                </c:pt>
                <c:pt idx="9">
                  <c:v>5733</c:v>
                </c:pt>
                <c:pt idx="10">
                  <c:v>6089</c:v>
                </c:pt>
                <c:pt idx="11">
                  <c:v>7814</c:v>
                </c:pt>
                <c:pt idx="12">
                  <c:v>116817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2CE-4AA2-983F-6BC5907E4791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910489709072768E-3"/>
                  <c:y val="-0.517831887555408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CE-4AA2-983F-6BC5907E4791}"/>
                </c:ext>
              </c:extLst>
            </c:dLbl>
            <c:dLbl>
              <c:idx val="1"/>
              <c:layout>
                <c:manualLayout>
                  <c:x val="-2.517346429548335E-3"/>
                  <c:y val="-0.280846285191794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CE-4AA2-983F-6BC5907E4791}"/>
                </c:ext>
              </c:extLst>
            </c:dLbl>
            <c:dLbl>
              <c:idx val="2"/>
              <c:layout>
                <c:manualLayout>
                  <c:x val="-2.6518164942986189E-3"/>
                  <c:y val="-0.1432151808091657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81-4264-AE07-D32A329AA751}"/>
                </c:ext>
              </c:extLst>
            </c:dLbl>
            <c:dLbl>
              <c:idx val="3"/>
              <c:layout>
                <c:manualLayout>
                  <c:x val="-3.977724741447892E-3"/>
                  <c:y val="-0.219596610574054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81-4264-AE07-D32A329AA751}"/>
                </c:ext>
              </c:extLst>
            </c:dLbl>
            <c:dLbl>
              <c:idx val="4"/>
              <c:layout>
                <c:manualLayout>
                  <c:x val="-2.4500069949490205E-3"/>
                  <c:y val="-0.355779587701913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CE-4AA2-983F-6BC5907E4791}"/>
                </c:ext>
              </c:extLst>
            </c:dLbl>
            <c:dLbl>
              <c:idx val="5"/>
              <c:layout>
                <c:manualLayout>
                  <c:x val="-3.7759152420983664E-3"/>
                  <c:y val="-0.150178220203677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CE-4AA2-983F-6BC5907E4791}"/>
                </c:ext>
              </c:extLst>
            </c:dLbl>
            <c:dLbl>
              <c:idx val="6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CE-4AA2-983F-6BC5907E4791}"/>
                </c:ext>
              </c:extLst>
            </c:dLbl>
            <c:dLbl>
              <c:idx val="7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CE-4AA2-983F-6BC5907E4791}"/>
                </c:ext>
              </c:extLst>
            </c:dLbl>
            <c:dLbl>
              <c:idx val="8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CE-4AA2-983F-6BC5907E4791}"/>
                </c:ext>
              </c:extLst>
            </c:dLbl>
            <c:dLbl>
              <c:idx val="9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CE-4AA2-983F-6BC5907E4791}"/>
                </c:ext>
              </c:extLst>
            </c:dLbl>
            <c:dLbl>
              <c:idx val="10"/>
              <c:layout>
                <c:manualLayout>
                  <c:x val="-3.7759152420982203E-3"/>
                  <c:y val="0.226550816486285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CE-4AA2-983F-6BC5907E4791}"/>
                </c:ext>
              </c:extLst>
            </c:dLbl>
            <c:dLbl>
              <c:idx val="11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CE-4AA2-983F-6BC5907E4791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CE-4AA2-983F-6BC5907E4791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0.15213981077503802</c:v>
                </c:pt>
                <c:pt idx="1">
                  <c:v>5.827528016961625E-2</c:v>
                </c:pt>
                <c:pt idx="2">
                  <c:v>0.14430324861583621</c:v>
                </c:pt>
                <c:pt idx="3">
                  <c:v>2.8133874002313819E-2</c:v>
                </c:pt>
                <c:pt idx="4">
                  <c:v>0.22462775342172803</c:v>
                </c:pt>
                <c:pt idx="5">
                  <c:v>0.25686921833625642</c:v>
                </c:pt>
                <c:pt idx="6">
                  <c:v>0.15702370500438989</c:v>
                </c:pt>
                <c:pt idx="7">
                  <c:v>0.53208209353780433</c:v>
                </c:pt>
                <c:pt idx="8">
                  <c:v>0.64330195510499633</c:v>
                </c:pt>
                <c:pt idx="9">
                  <c:v>0.4006840947959931</c:v>
                </c:pt>
                <c:pt idx="10">
                  <c:v>-0.11290792540792538</c:v>
                </c:pt>
                <c:pt idx="11">
                  <c:v>8.5579327590997512E-2</c:v>
                </c:pt>
                <c:pt idx="12">
                  <c:v>0.18341235108193543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2CE-4AA2-983F-6BC5907E479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F2CE-4AA2-983F-6BC5907E479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F2CE-4AA2-983F-6BC5907E479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2CE-4AA2-983F-6BC5907E479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2CE-4AA2-983F-6BC5907E479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2CE-4AA2-983F-6BC5907E479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F2CE-4AA2-983F-6BC5907E479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F2CE-4AA2-983F-6BC5907E4791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CE-4AA2-983F-6BC5907E4791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2CE-4AA2-983F-6BC5907E4791}"/>
                </c:ext>
              </c:extLst>
            </c:dLbl>
            <c:dLbl>
              <c:idx val="2"/>
              <c:layout>
                <c:manualLayout>
                  <c:x val="-3.977724741447892E-3"/>
                  <c:y val="5.9672992003819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81-4264-AE07-D32A329AA751}"/>
                </c:ext>
              </c:extLst>
            </c:dLbl>
            <c:dLbl>
              <c:idx val="3"/>
              <c:layout>
                <c:manualLayout>
                  <c:x val="-3.977724741447892E-3"/>
                  <c:y val="5.72862602700977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81-4264-AE07-D32A329AA751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2CE-4AA2-983F-6BC5907E4791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CE-4AA2-983F-6BC5907E4791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CE-4AA2-983F-6BC5907E4791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CE-4AA2-983F-6BC5907E4791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2CE-4AA2-983F-6BC5907E4791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2CE-4AA2-983F-6BC5907E4791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2CE-4AA2-983F-6BC5907E4791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2CE-4AA2-983F-6BC5907E4791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2CE-4AA2-983F-6BC5907E479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0.40024874604174676</c:v>
                </c:pt>
                <c:pt idx="2">
                  <c:v>0.11229083649038973</c:v>
                </c:pt>
                <c:pt idx="3">
                  <c:v>0.28795790955135708</c:v>
                </c:pt>
                <c:pt idx="4">
                  <c:v>0.59975125395825324</c:v>
                </c:pt>
                <c:pt idx="5">
                  <c:v>0.1196222987734529</c:v>
                </c:pt>
                <c:pt idx="6">
                  <c:v>0.1725315637452644</c:v>
                </c:pt>
                <c:pt idx="7">
                  <c:v>6.572459558312127E-2</c:v>
                </c:pt>
                <c:pt idx="8">
                  <c:v>1.8569219313820953E-2</c:v>
                </c:pt>
                <c:pt idx="9">
                  <c:v>9.3819806403574093E-3</c:v>
                </c:pt>
                <c:pt idx="10">
                  <c:v>9.9645700539222511E-3</c:v>
                </c:pt>
                <c:pt idx="11">
                  <c:v>1.2787510330324924E-2</c:v>
                </c:pt>
                <c:pt idx="12">
                  <c:v>0.19116951551798908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F2CE-4AA2-983F-6BC5907E4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2D-4DB2-B3C0-79484667175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488534</c:v>
                </c:pt>
                <c:pt idx="1">
                  <c:v>434819</c:v>
                </c:pt>
                <c:pt idx="2">
                  <c:v>469748</c:v>
                </c:pt>
                <c:pt idx="3">
                  <c:v>426118</c:v>
                </c:pt>
                <c:pt idx="4">
                  <c:v>410407</c:v>
                </c:pt>
                <c:pt idx="5">
                  <c:v>448958</c:v>
                </c:pt>
                <c:pt idx="6">
                  <c:v>485605</c:v>
                </c:pt>
                <c:pt idx="7">
                  <c:v>512668</c:v>
                </c:pt>
                <c:pt idx="8">
                  <c:v>471100</c:v>
                </c:pt>
                <c:pt idx="9">
                  <c:v>419789</c:v>
                </c:pt>
                <c:pt idx="10">
                  <c:v>463764</c:v>
                </c:pt>
                <c:pt idx="11">
                  <c:v>461041</c:v>
                </c:pt>
                <c:pt idx="12">
                  <c:v>5492551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2D-4DB2-B3C0-79484667175C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2D-4DB2-B3C0-79484667175C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262511</c:v>
                </c:pt>
                <c:pt idx="1">
                  <c:v>300105</c:v>
                </c:pt>
                <c:pt idx="2">
                  <c:v>366039</c:v>
                </c:pt>
                <c:pt idx="3">
                  <c:v>348988</c:v>
                </c:pt>
                <c:pt idx="4">
                  <c:v>310799</c:v>
                </c:pt>
                <c:pt idx="5">
                  <c:v>364068</c:v>
                </c:pt>
                <c:pt idx="6">
                  <c:v>417659</c:v>
                </c:pt>
                <c:pt idx="7">
                  <c:v>416027</c:v>
                </c:pt>
                <c:pt idx="8">
                  <c:v>378277</c:v>
                </c:pt>
                <c:pt idx="9">
                  <c:v>375972</c:v>
                </c:pt>
                <c:pt idx="10">
                  <c:v>401911</c:v>
                </c:pt>
                <c:pt idx="11">
                  <c:v>410037</c:v>
                </c:pt>
                <c:pt idx="12">
                  <c:v>4352393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2D-4DB2-B3C0-79484667175C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2D-4DB2-B3C0-79484667175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459644</c:v>
                </c:pt>
                <c:pt idx="1">
                  <c:v>411785</c:v>
                </c:pt>
                <c:pt idx="2">
                  <c:v>435839</c:v>
                </c:pt>
                <c:pt idx="3">
                  <c:v>379392</c:v>
                </c:pt>
                <c:pt idx="4">
                  <c:v>340598</c:v>
                </c:pt>
                <c:pt idx="5">
                  <c:v>393768</c:v>
                </c:pt>
                <c:pt idx="6">
                  <c:v>454413</c:v>
                </c:pt>
                <c:pt idx="7">
                  <c:v>480859</c:v>
                </c:pt>
                <c:pt idx="8">
                  <c:v>441114</c:v>
                </c:pt>
                <c:pt idx="9">
                  <c:v>428972</c:v>
                </c:pt>
                <c:pt idx="10">
                  <c:v>456108</c:v>
                </c:pt>
                <c:pt idx="11">
                  <c:v>440835</c:v>
                </c:pt>
                <c:pt idx="12">
                  <c:v>5123327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2D-4DB2-B3C0-79484667175C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2D-4DB2-B3C0-7948466717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B2D-4DB2-B3C0-79484667175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482317</c:v>
                </c:pt>
                <c:pt idx="1">
                  <c:v>476786</c:v>
                </c:pt>
                <c:pt idx="2">
                  <c:v>499150</c:v>
                </c:pt>
                <c:pt idx="3">
                  <c:v>411482</c:v>
                </c:pt>
                <c:pt idx="4">
                  <c:v>405702</c:v>
                </c:pt>
                <c:pt idx="5">
                  <c:v>460449</c:v>
                </c:pt>
                <c:pt idx="6">
                  <c:v>532065</c:v>
                </c:pt>
                <c:pt idx="12">
                  <c:v>3267951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2D-4DB2-B3C0-794846671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2D-4DB2-B3C0-7948466717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2D-4DB2-B3C0-7948466717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2D-4DB2-B3C0-7948466717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2D-4DB2-B3C0-7948466717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2D-4DB2-B3C0-7948466717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2D-4DB2-B3C0-7948466717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2D-4DB2-B3C0-7948466717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2D-4DB2-B3C0-7948466717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2D-4DB2-B3C0-7948466717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2D-4DB2-B3C0-7948466717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2D-4DB2-B3C0-7948466717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2D-4DB2-B3C0-7948466717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2D-4DB2-B3C0-79484667175C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4.9327305479893058E-2</c:v>
                </c:pt>
                <c:pt idx="1">
                  <c:v>0.15785179159027152</c:v>
                </c:pt>
                <c:pt idx="2">
                  <c:v>0.14526235605349691</c:v>
                </c:pt>
                <c:pt idx="3">
                  <c:v>8.4582700742240169E-2</c:v>
                </c:pt>
                <c:pt idx="4">
                  <c:v>0.19114616057639799</c:v>
                </c:pt>
                <c:pt idx="5">
                  <c:v>0.16934083013347956</c:v>
                </c:pt>
                <c:pt idx="6">
                  <c:v>0.17088419565461366</c:v>
                </c:pt>
                <c:pt idx="12">
                  <c:v>0.13650506931289441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B2D-4DB2-B3C0-79484667175C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-1.2725828703836428E-2</c:v>
                </c:pt>
                <c:pt idx="1">
                  <c:v>9.6516021608991309E-2</c:v>
                </c:pt>
                <c:pt idx="2">
                  <c:v>6.2591006241644376E-2</c:v>
                </c:pt>
                <c:pt idx="3">
                  <c:v>-3.4347293472700047E-2</c:v>
                </c:pt>
                <c:pt idx="4">
                  <c:v>-1.1464229411291771E-2</c:v>
                </c:pt>
                <c:pt idx="5">
                  <c:v>2.559482178733874E-2</c:v>
                </c:pt>
                <c:pt idx="6">
                  <c:v>9.5674467931755158E-2</c:v>
                </c:pt>
                <c:pt idx="12">
                  <c:v>3.2792604992938124E-2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B2D-4DB2-B3C0-794846671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BA-4C29-9290-C8066B66128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12483</c:v>
                </c:pt>
                <c:pt idx="1">
                  <c:v>13158</c:v>
                </c:pt>
                <c:pt idx="2">
                  <c:v>19921</c:v>
                </c:pt>
                <c:pt idx="3">
                  <c:v>26666</c:v>
                </c:pt>
                <c:pt idx="4">
                  <c:v>30645</c:v>
                </c:pt>
                <c:pt idx="5">
                  <c:v>33765</c:v>
                </c:pt>
                <c:pt idx="6">
                  <c:v>29343</c:v>
                </c:pt>
                <c:pt idx="7">
                  <c:v>32585</c:v>
                </c:pt>
                <c:pt idx="8">
                  <c:v>25304</c:v>
                </c:pt>
                <c:pt idx="9">
                  <c:v>22270</c:v>
                </c:pt>
                <c:pt idx="10">
                  <c:v>19221</c:v>
                </c:pt>
                <c:pt idx="11">
                  <c:v>18858</c:v>
                </c:pt>
                <c:pt idx="12">
                  <c:v>284219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BA-4C29-9290-C8066B661287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BA-4C29-9290-C8066B661287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9244</c:v>
                </c:pt>
                <c:pt idx="1">
                  <c:v>13995</c:v>
                </c:pt>
                <c:pt idx="2">
                  <c:v>16558</c:v>
                </c:pt>
                <c:pt idx="3">
                  <c:v>19780</c:v>
                </c:pt>
                <c:pt idx="4">
                  <c:v>22561</c:v>
                </c:pt>
                <c:pt idx="5">
                  <c:v>29162</c:v>
                </c:pt>
                <c:pt idx="6">
                  <c:v>27917</c:v>
                </c:pt>
                <c:pt idx="7">
                  <c:v>27261</c:v>
                </c:pt>
                <c:pt idx="8">
                  <c:v>24649</c:v>
                </c:pt>
                <c:pt idx="9">
                  <c:v>19972</c:v>
                </c:pt>
                <c:pt idx="10">
                  <c:v>16997</c:v>
                </c:pt>
                <c:pt idx="11">
                  <c:v>16856</c:v>
                </c:pt>
                <c:pt idx="12">
                  <c:v>244952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BA-4C29-9290-C8066B661287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BA-4C29-9290-C8066B66128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15131</c:v>
                </c:pt>
                <c:pt idx="1">
                  <c:v>15141</c:v>
                </c:pt>
                <c:pt idx="2">
                  <c:v>19982</c:v>
                </c:pt>
                <c:pt idx="3">
                  <c:v>21271</c:v>
                </c:pt>
                <c:pt idx="4">
                  <c:v>22383</c:v>
                </c:pt>
                <c:pt idx="5">
                  <c:v>28739</c:v>
                </c:pt>
                <c:pt idx="6">
                  <c:v>27261</c:v>
                </c:pt>
                <c:pt idx="7">
                  <c:v>28059</c:v>
                </c:pt>
                <c:pt idx="8">
                  <c:v>23246</c:v>
                </c:pt>
                <c:pt idx="9">
                  <c:v>20489</c:v>
                </c:pt>
                <c:pt idx="10">
                  <c:v>13792</c:v>
                </c:pt>
                <c:pt idx="11">
                  <c:v>14326</c:v>
                </c:pt>
                <c:pt idx="12">
                  <c:v>249820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BA-4C29-9290-C8066B661287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BA-4C29-9290-C8066B6612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BA-4C29-9290-C8066B66128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13891</c:v>
                </c:pt>
                <c:pt idx="1">
                  <c:v>15143</c:v>
                </c:pt>
                <c:pt idx="2">
                  <c:v>19127</c:v>
                </c:pt>
                <c:pt idx="3">
                  <c:v>21707</c:v>
                </c:pt>
                <c:pt idx="4">
                  <c:v>27547</c:v>
                </c:pt>
                <c:pt idx="5">
                  <c:v>29587</c:v>
                </c:pt>
                <c:pt idx="6">
                  <c:v>31281</c:v>
                </c:pt>
                <c:pt idx="12">
                  <c:v>158283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BA-4C29-9290-C8066B661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BA-4C29-9290-C8066B6612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BA-4C29-9290-C8066B6612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BA-4C29-9290-C8066B6612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BA-4C29-9290-C8066B6612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BA-4C29-9290-C8066B6612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BA-4C29-9290-C8066B6612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BA-4C29-9290-C8066B6612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BA-4C29-9290-C8066B6612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BA-4C29-9290-C8066B6612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BA-4C29-9290-C8066B6612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BA-4C29-9290-C8066B6612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BA-4C29-9290-C8066B6612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BA-4C29-9290-C8066B661287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-8.1950961602009098E-2</c:v>
                </c:pt>
                <c:pt idx="1">
                  <c:v>1.3209167162009372E-4</c:v>
                </c:pt>
                <c:pt idx="2">
                  <c:v>-4.2788509658692853E-2</c:v>
                </c:pt>
                <c:pt idx="3">
                  <c:v>2.0497390813783989E-2</c:v>
                </c:pt>
                <c:pt idx="4">
                  <c:v>0.23071080730911864</c:v>
                </c:pt>
                <c:pt idx="5">
                  <c:v>2.9506941786422658E-2</c:v>
                </c:pt>
                <c:pt idx="6">
                  <c:v>0.14746340926598434</c:v>
                </c:pt>
                <c:pt idx="12">
                  <c:v>5.5867598793926998E-2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9BA-4C29-9290-C8066B661287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0.11279339902267083</c:v>
                </c:pt>
                <c:pt idx="1">
                  <c:v>0.150858793129655</c:v>
                </c:pt>
                <c:pt idx="2">
                  <c:v>-3.9857436875658903E-2</c:v>
                </c:pt>
                <c:pt idx="3">
                  <c:v>-0.18596714917872947</c:v>
                </c:pt>
                <c:pt idx="4">
                  <c:v>-0.10109316364822973</c:v>
                </c:pt>
                <c:pt idx="5">
                  <c:v>-0.1237375981045461</c:v>
                </c:pt>
                <c:pt idx="6">
                  <c:v>6.6046416521827966E-2</c:v>
                </c:pt>
                <c:pt idx="12">
                  <c:v>-4.6378802393045038E-2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9BA-4C29-9290-C8066B661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E8-4691-BF14-5CC4995B83D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88427</c:v>
                </c:pt>
                <c:pt idx="1">
                  <c:v>85231</c:v>
                </c:pt>
                <c:pt idx="2">
                  <c:v>113996</c:v>
                </c:pt>
                <c:pt idx="3">
                  <c:v>170942</c:v>
                </c:pt>
                <c:pt idx="4">
                  <c:v>211113</c:v>
                </c:pt>
                <c:pt idx="5">
                  <c:v>228176</c:v>
                </c:pt>
                <c:pt idx="6">
                  <c:v>213759</c:v>
                </c:pt>
                <c:pt idx="7">
                  <c:v>225008</c:v>
                </c:pt>
                <c:pt idx="8">
                  <c:v>171150</c:v>
                </c:pt>
                <c:pt idx="9">
                  <c:v>127243</c:v>
                </c:pt>
                <c:pt idx="10">
                  <c:v>123532</c:v>
                </c:pt>
                <c:pt idx="11">
                  <c:v>112849</c:v>
                </c:pt>
                <c:pt idx="12">
                  <c:v>1871426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E8-4691-BF14-5CC4995B83D5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E8-4691-BF14-5CC4995B83D5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60652</c:v>
                </c:pt>
                <c:pt idx="1">
                  <c:v>88163</c:v>
                </c:pt>
                <c:pt idx="2">
                  <c:v>114307</c:v>
                </c:pt>
                <c:pt idx="3">
                  <c:v>130266</c:v>
                </c:pt>
                <c:pt idx="4">
                  <c:v>157891</c:v>
                </c:pt>
                <c:pt idx="5">
                  <c:v>189872</c:v>
                </c:pt>
                <c:pt idx="6">
                  <c:v>201715</c:v>
                </c:pt>
                <c:pt idx="7">
                  <c:v>197193</c:v>
                </c:pt>
                <c:pt idx="8">
                  <c:v>158091</c:v>
                </c:pt>
                <c:pt idx="9">
                  <c:v>140180</c:v>
                </c:pt>
                <c:pt idx="10">
                  <c:v>108306</c:v>
                </c:pt>
                <c:pt idx="11">
                  <c:v>109752</c:v>
                </c:pt>
                <c:pt idx="12">
                  <c:v>1656388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E8-4691-BF14-5CC4995B83D5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E8-4691-BF14-5CC4995B83D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107373</c:v>
                </c:pt>
                <c:pt idx="1">
                  <c:v>93902</c:v>
                </c:pt>
                <c:pt idx="2">
                  <c:v>120720</c:v>
                </c:pt>
                <c:pt idx="3">
                  <c:v>140492</c:v>
                </c:pt>
                <c:pt idx="4">
                  <c:v>148058</c:v>
                </c:pt>
                <c:pt idx="5">
                  <c:v>185864</c:v>
                </c:pt>
                <c:pt idx="6">
                  <c:v>201058</c:v>
                </c:pt>
                <c:pt idx="7">
                  <c:v>202524</c:v>
                </c:pt>
                <c:pt idx="8">
                  <c:v>158021</c:v>
                </c:pt>
                <c:pt idx="9">
                  <c:v>118073</c:v>
                </c:pt>
                <c:pt idx="10">
                  <c:v>80072</c:v>
                </c:pt>
                <c:pt idx="11">
                  <c:v>84951</c:v>
                </c:pt>
                <c:pt idx="12">
                  <c:v>1641108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E8-4691-BF14-5CC4995B83D5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9E8-4691-BF14-5CC4995B83D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9E8-4691-BF14-5CC4995B83D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84180</c:v>
                </c:pt>
                <c:pt idx="1">
                  <c:v>82338</c:v>
                </c:pt>
                <c:pt idx="2">
                  <c:v>112876</c:v>
                </c:pt>
                <c:pt idx="3">
                  <c:v>127831</c:v>
                </c:pt>
                <c:pt idx="4">
                  <c:v>161111</c:v>
                </c:pt>
                <c:pt idx="5">
                  <c:v>186304</c:v>
                </c:pt>
                <c:pt idx="6">
                  <c:v>207746</c:v>
                </c:pt>
                <c:pt idx="12">
                  <c:v>962386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9E8-4691-BF14-5CC4995B8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E8-4691-BF14-5CC4995B83D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E8-4691-BF14-5CC4995B83D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E8-4691-BF14-5CC4995B83D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E8-4691-BF14-5CC4995B83D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E8-4691-BF14-5CC4995B83D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E8-4691-BF14-5CC4995B83D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E8-4691-BF14-5CC4995B83D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E8-4691-BF14-5CC4995B83D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E8-4691-BF14-5CC4995B83D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E8-4691-BF14-5CC4995B83D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E8-4691-BF14-5CC4995B83D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E8-4691-BF14-5CC4995B83D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E8-4691-BF14-5CC4995B83D5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-0.21600402335782742</c:v>
                </c:pt>
                <c:pt idx="1">
                  <c:v>-0.12314966667376626</c:v>
                </c:pt>
                <c:pt idx="2">
                  <c:v>-6.4976805831676643E-2</c:v>
                </c:pt>
                <c:pt idx="3">
                  <c:v>-9.0119010335108052E-2</c:v>
                </c:pt>
                <c:pt idx="4">
                  <c:v>8.8161396209593512E-2</c:v>
                </c:pt>
                <c:pt idx="5">
                  <c:v>2.3673223432187918E-3</c:v>
                </c:pt>
                <c:pt idx="6">
                  <c:v>3.3264033264033266E-2</c:v>
                </c:pt>
                <c:pt idx="12">
                  <c:v>-3.5170085827400777E-2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9E8-4691-BF14-5CC4995B83D5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-4.802831714295408E-2</c:v>
                </c:pt>
                <c:pt idx="1">
                  <c:v>-3.3943048890661798E-2</c:v>
                </c:pt>
                <c:pt idx="2">
                  <c:v>-9.8249061370574431E-3</c:v>
                </c:pt>
                <c:pt idx="3">
                  <c:v>-0.25219665149582904</c:v>
                </c:pt>
                <c:pt idx="4">
                  <c:v>-0.23684945976799154</c:v>
                </c:pt>
                <c:pt idx="5">
                  <c:v>-0.18350746791950079</c:v>
                </c:pt>
                <c:pt idx="6">
                  <c:v>-2.812980973900514E-2</c:v>
                </c:pt>
                <c:pt idx="12">
                  <c:v>-0.13426780516064496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9E8-4691-BF14-5CC4995B8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5E-4136-8473-27D324A9A2E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80161</c:v>
                </c:pt>
                <c:pt idx="1">
                  <c:v>76926</c:v>
                </c:pt>
                <c:pt idx="2">
                  <c:v>103819</c:v>
                </c:pt>
                <c:pt idx="3">
                  <c:v>151185</c:v>
                </c:pt>
                <c:pt idx="4">
                  <c:v>190316</c:v>
                </c:pt>
                <c:pt idx="5">
                  <c:v>202520</c:v>
                </c:pt>
                <c:pt idx="6">
                  <c:v>181686</c:v>
                </c:pt>
                <c:pt idx="7">
                  <c:v>203316</c:v>
                </c:pt>
                <c:pt idx="8">
                  <c:v>150007</c:v>
                </c:pt>
                <c:pt idx="9">
                  <c:v>112169</c:v>
                </c:pt>
                <c:pt idx="10">
                  <c:v>109101</c:v>
                </c:pt>
                <c:pt idx="11">
                  <c:v>102182</c:v>
                </c:pt>
                <c:pt idx="12">
                  <c:v>1663388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5E-4136-8473-27D324A9A2EA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5E-4136-8473-27D324A9A2EA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52306</c:v>
                </c:pt>
                <c:pt idx="1">
                  <c:v>75169</c:v>
                </c:pt>
                <c:pt idx="2">
                  <c:v>101860</c:v>
                </c:pt>
                <c:pt idx="3">
                  <c:v>107856</c:v>
                </c:pt>
                <c:pt idx="4">
                  <c:v>138427</c:v>
                </c:pt>
                <c:pt idx="5">
                  <c:v>166385</c:v>
                </c:pt>
                <c:pt idx="6">
                  <c:v>156203</c:v>
                </c:pt>
                <c:pt idx="7">
                  <c:v>168396</c:v>
                </c:pt>
                <c:pt idx="8">
                  <c:v>138602</c:v>
                </c:pt>
                <c:pt idx="9">
                  <c:v>113852</c:v>
                </c:pt>
                <c:pt idx="10">
                  <c:v>94916</c:v>
                </c:pt>
                <c:pt idx="11">
                  <c:v>94753</c:v>
                </c:pt>
                <c:pt idx="12">
                  <c:v>1408725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5E-4136-8473-27D324A9A2EA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5E-4136-8473-27D324A9A2E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94379</c:v>
                </c:pt>
                <c:pt idx="1">
                  <c:v>85353</c:v>
                </c:pt>
                <c:pt idx="2">
                  <c:v>107350</c:v>
                </c:pt>
                <c:pt idx="3">
                  <c:v>113397</c:v>
                </c:pt>
                <c:pt idx="4">
                  <c:v>122735</c:v>
                </c:pt>
                <c:pt idx="5">
                  <c:v>151037</c:v>
                </c:pt>
                <c:pt idx="6">
                  <c:v>161599</c:v>
                </c:pt>
                <c:pt idx="7">
                  <c:v>177694</c:v>
                </c:pt>
                <c:pt idx="8">
                  <c:v>127466</c:v>
                </c:pt>
                <c:pt idx="9">
                  <c:v>103186</c:v>
                </c:pt>
                <c:pt idx="10">
                  <c:v>69364</c:v>
                </c:pt>
                <c:pt idx="11">
                  <c:v>71834</c:v>
                </c:pt>
                <c:pt idx="12">
                  <c:v>1385394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5E-4136-8473-27D324A9A2EA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5E-4136-8473-27D324A9A2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85E-4136-8473-27D324A9A2E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76235</c:v>
                </c:pt>
                <c:pt idx="1">
                  <c:v>74115</c:v>
                </c:pt>
                <c:pt idx="2">
                  <c:v>98365</c:v>
                </c:pt>
                <c:pt idx="3">
                  <c:v>108738</c:v>
                </c:pt>
                <c:pt idx="4">
                  <c:v>127566</c:v>
                </c:pt>
                <c:pt idx="5">
                  <c:v>145345</c:v>
                </c:pt>
                <c:pt idx="6">
                  <c:v>163095</c:v>
                </c:pt>
                <c:pt idx="12">
                  <c:v>793459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85E-4136-8473-27D324A9A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5E-4136-8473-27D324A9A2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5E-4136-8473-27D324A9A2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5E-4136-8473-27D324A9A2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5E-4136-8473-27D324A9A2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5E-4136-8473-27D324A9A2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5E-4136-8473-27D324A9A2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5E-4136-8473-27D324A9A2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5E-4136-8473-27D324A9A2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5E-4136-8473-27D324A9A2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5E-4136-8473-27D324A9A2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5E-4136-8473-27D324A9A2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5E-4136-8473-27D324A9A2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5E-4136-8473-27D324A9A2EA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-0.19224615645429599</c:v>
                </c:pt>
                <c:pt idx="1">
                  <c:v>-0.13166496783944326</c:v>
                </c:pt>
                <c:pt idx="2">
                  <c:v>-8.3698183511877078E-2</c:v>
                </c:pt>
                <c:pt idx="3">
                  <c:v>-4.1085743009074305E-2</c:v>
                </c:pt>
                <c:pt idx="4">
                  <c:v>3.9361225404326294E-2</c:v>
                </c:pt>
                <c:pt idx="5">
                  <c:v>-3.7686129888702791E-2</c:v>
                </c:pt>
                <c:pt idx="6">
                  <c:v>9.2574830289791077E-3</c:v>
                </c:pt>
                <c:pt idx="12">
                  <c:v>-5.0716037566549077E-2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85E-4136-8473-27D324A9A2EA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-4.8976434924714041E-2</c:v>
                </c:pt>
                <c:pt idx="1">
                  <c:v>-3.6541611418766107E-2</c:v>
                </c:pt>
                <c:pt idx="2">
                  <c:v>-5.2533736599273739E-2</c:v>
                </c:pt>
                <c:pt idx="3">
                  <c:v>-0.28076198035519395</c:v>
                </c:pt>
                <c:pt idx="4">
                  <c:v>-0.32971479013850646</c:v>
                </c:pt>
                <c:pt idx="5">
                  <c:v>-0.282317795773257</c:v>
                </c:pt>
                <c:pt idx="6">
                  <c:v>-0.10232489019517188</c:v>
                </c:pt>
                <c:pt idx="12">
                  <c:v>-0.19577483775299942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85E-4136-8473-27D324A9A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9B-4CFB-AAD9-9E9F0A4E3C9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8266</c:v>
                </c:pt>
                <c:pt idx="1">
                  <c:v>8305</c:v>
                </c:pt>
                <c:pt idx="2">
                  <c:v>10177</c:v>
                </c:pt>
                <c:pt idx="3">
                  <c:v>19757</c:v>
                </c:pt>
                <c:pt idx="4">
                  <c:v>20797</c:v>
                </c:pt>
                <c:pt idx="5">
                  <c:v>25656</c:v>
                </c:pt>
                <c:pt idx="6">
                  <c:v>32073</c:v>
                </c:pt>
                <c:pt idx="7">
                  <c:v>21692</c:v>
                </c:pt>
                <c:pt idx="8">
                  <c:v>21143</c:v>
                </c:pt>
                <c:pt idx="9">
                  <c:v>15074</c:v>
                </c:pt>
                <c:pt idx="10">
                  <c:v>14431</c:v>
                </c:pt>
                <c:pt idx="11">
                  <c:v>10667</c:v>
                </c:pt>
                <c:pt idx="12">
                  <c:v>208038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9B-4CFB-AAD9-9E9F0A4E3C9F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9B-4CFB-AAD9-9E9F0A4E3C9F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8346</c:v>
                </c:pt>
                <c:pt idx="1">
                  <c:v>12994</c:v>
                </c:pt>
                <c:pt idx="2">
                  <c:v>12447</c:v>
                </c:pt>
                <c:pt idx="3">
                  <c:v>22410</c:v>
                </c:pt>
                <c:pt idx="4">
                  <c:v>19464</c:v>
                </c:pt>
                <c:pt idx="5">
                  <c:v>23487</c:v>
                </c:pt>
                <c:pt idx="6">
                  <c:v>45512</c:v>
                </c:pt>
                <c:pt idx="7">
                  <c:v>28797</c:v>
                </c:pt>
                <c:pt idx="8">
                  <c:v>19489</c:v>
                </c:pt>
                <c:pt idx="9">
                  <c:v>26328</c:v>
                </c:pt>
                <c:pt idx="10">
                  <c:v>13390</c:v>
                </c:pt>
                <c:pt idx="11">
                  <c:v>14999</c:v>
                </c:pt>
                <c:pt idx="12">
                  <c:v>247663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9B-4CFB-AAD9-9E9F0A4E3C9F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9B-4CFB-AAD9-9E9F0A4E3C9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12994</c:v>
                </c:pt>
                <c:pt idx="1">
                  <c:v>8549</c:v>
                </c:pt>
                <c:pt idx="2">
                  <c:v>13370</c:v>
                </c:pt>
                <c:pt idx="3">
                  <c:v>27095</c:v>
                </c:pt>
                <c:pt idx="4">
                  <c:v>25323</c:v>
                </c:pt>
                <c:pt idx="5">
                  <c:v>34827</c:v>
                </c:pt>
                <c:pt idx="6">
                  <c:v>39459</c:v>
                </c:pt>
                <c:pt idx="7">
                  <c:v>24830</c:v>
                </c:pt>
                <c:pt idx="8">
                  <c:v>30555</c:v>
                </c:pt>
                <c:pt idx="9">
                  <c:v>14887</c:v>
                </c:pt>
                <c:pt idx="10">
                  <c:v>10708</c:v>
                </c:pt>
                <c:pt idx="11">
                  <c:v>13117</c:v>
                </c:pt>
                <c:pt idx="12">
                  <c:v>255714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9B-4CFB-AAD9-9E9F0A4E3C9F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B9B-4CFB-AAD9-9E9F0A4E3C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B9B-4CFB-AAD9-9E9F0A4E3C9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7945</c:v>
                </c:pt>
                <c:pt idx="1">
                  <c:v>8223</c:v>
                </c:pt>
                <c:pt idx="2">
                  <c:v>14511</c:v>
                </c:pt>
                <c:pt idx="3">
                  <c:v>19093</c:v>
                </c:pt>
                <c:pt idx="4">
                  <c:v>33545</c:v>
                </c:pt>
                <c:pt idx="5">
                  <c:v>40959</c:v>
                </c:pt>
                <c:pt idx="6">
                  <c:v>44651</c:v>
                </c:pt>
                <c:pt idx="12">
                  <c:v>168927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9B-4CFB-AAD9-9E9F0A4E3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9B-4CFB-AAD9-9E9F0A4E3C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9B-4CFB-AAD9-9E9F0A4E3C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9B-4CFB-AAD9-9E9F0A4E3C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9B-4CFB-AAD9-9E9F0A4E3C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9B-4CFB-AAD9-9E9F0A4E3C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9B-4CFB-AAD9-9E9F0A4E3C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9B-4CFB-AAD9-9E9F0A4E3C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9B-4CFB-AAD9-9E9F0A4E3C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9B-4CFB-AAD9-9E9F0A4E3C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9B-4CFB-AAD9-9E9F0A4E3C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9B-4CFB-AAD9-9E9F0A4E3C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9B-4CFB-AAD9-9E9F0A4E3C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9B-4CFB-AAD9-9E9F0A4E3C9F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-0.38856395259350474</c:v>
                </c:pt>
                <c:pt idx="1">
                  <c:v>-3.8133114984208683E-2</c:v>
                </c:pt>
                <c:pt idx="2">
                  <c:v>8.534031413612575E-2</c:v>
                </c:pt>
                <c:pt idx="3">
                  <c:v>-0.29533124192655469</c:v>
                </c:pt>
                <c:pt idx="4">
                  <c:v>0.32468506890968674</c:v>
                </c:pt>
                <c:pt idx="5">
                  <c:v>0.17607029029201482</c:v>
                </c:pt>
                <c:pt idx="6">
                  <c:v>0.13157961428317999</c:v>
                </c:pt>
                <c:pt idx="12">
                  <c:v>4.5230390367349882E-2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B9B-4CFB-AAD9-9E9F0A4E3C9F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-3.8833776917493346E-2</c:v>
                </c:pt>
                <c:pt idx="1">
                  <c:v>-9.8735701384707886E-3</c:v>
                </c:pt>
                <c:pt idx="2">
                  <c:v>0.42586223838066228</c:v>
                </c:pt>
                <c:pt idx="3">
                  <c:v>-3.3608341347370563E-2</c:v>
                </c:pt>
                <c:pt idx="4">
                  <c:v>0.61297302495552253</c:v>
                </c:pt>
                <c:pt idx="5">
                  <c:v>0.59646866230121609</c:v>
                </c:pt>
                <c:pt idx="6">
                  <c:v>0.39216786705328466</c:v>
                </c:pt>
                <c:pt idx="12">
                  <c:v>0.35108093192888168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B9B-4CFB-AAD9-9E9F0A4E3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BA-4CB9-8E19-72C9EBE7D38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400107</c:v>
                </c:pt>
                <c:pt idx="1">
                  <c:v>349588</c:v>
                </c:pt>
                <c:pt idx="2">
                  <c:v>355752</c:v>
                </c:pt>
                <c:pt idx="3">
                  <c:v>255176</c:v>
                </c:pt>
                <c:pt idx="4">
                  <c:v>199294</c:v>
                </c:pt>
                <c:pt idx="5">
                  <c:v>220782</c:v>
                </c:pt>
                <c:pt idx="6">
                  <c:v>271846</c:v>
                </c:pt>
                <c:pt idx="7">
                  <c:v>287660</c:v>
                </c:pt>
                <c:pt idx="8">
                  <c:v>299950</c:v>
                </c:pt>
                <c:pt idx="9">
                  <c:v>292546</c:v>
                </c:pt>
                <c:pt idx="10">
                  <c:v>340232</c:v>
                </c:pt>
                <c:pt idx="11">
                  <c:v>348192</c:v>
                </c:pt>
                <c:pt idx="12">
                  <c:v>3621125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BA-4CB9-8E19-72C9EBE7D382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BA-4CB9-8E19-72C9EBE7D382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201859</c:v>
                </c:pt>
                <c:pt idx="1">
                  <c:v>211942</c:v>
                </c:pt>
                <c:pt idx="2">
                  <c:v>251732</c:v>
                </c:pt>
                <c:pt idx="3">
                  <c:v>218722</c:v>
                </c:pt>
                <c:pt idx="4">
                  <c:v>152908</c:v>
                </c:pt>
                <c:pt idx="5">
                  <c:v>174196</c:v>
                </c:pt>
                <c:pt idx="6">
                  <c:v>215944</c:v>
                </c:pt>
                <c:pt idx="7">
                  <c:v>218834</c:v>
                </c:pt>
                <c:pt idx="8">
                  <c:v>220186</c:v>
                </c:pt>
                <c:pt idx="9">
                  <c:v>235792</c:v>
                </c:pt>
                <c:pt idx="10">
                  <c:v>293605</c:v>
                </c:pt>
                <c:pt idx="11">
                  <c:v>300285</c:v>
                </c:pt>
                <c:pt idx="12">
                  <c:v>2696005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BA-4CB9-8E19-72C9EBE7D382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BA-4CB9-8E19-72C9EBE7D38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352271</c:v>
                </c:pt>
                <c:pt idx="1">
                  <c:v>317883</c:v>
                </c:pt>
                <c:pt idx="2">
                  <c:v>315119</c:v>
                </c:pt>
                <c:pt idx="3">
                  <c:v>238900</c:v>
                </c:pt>
                <c:pt idx="4">
                  <c:v>192540</c:v>
                </c:pt>
                <c:pt idx="5">
                  <c:v>207904</c:v>
                </c:pt>
                <c:pt idx="6">
                  <c:v>253355</c:v>
                </c:pt>
                <c:pt idx="7">
                  <c:v>278335</c:v>
                </c:pt>
                <c:pt idx="8">
                  <c:v>283093</c:v>
                </c:pt>
                <c:pt idx="9">
                  <c:v>310899</c:v>
                </c:pt>
                <c:pt idx="10">
                  <c:v>376036</c:v>
                </c:pt>
                <c:pt idx="11">
                  <c:v>355884</c:v>
                </c:pt>
                <c:pt idx="12">
                  <c:v>3482219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BA-4CB9-8E19-72C9EBE7D382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BA-4CB9-8E19-72C9EBE7D3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0BA-4CB9-8E19-72C9EBE7D38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398137</c:v>
                </c:pt>
                <c:pt idx="1">
                  <c:v>394448</c:v>
                </c:pt>
                <c:pt idx="2">
                  <c:v>386274</c:v>
                </c:pt>
                <c:pt idx="3">
                  <c:v>283651</c:v>
                </c:pt>
                <c:pt idx="4">
                  <c:v>244591</c:v>
                </c:pt>
                <c:pt idx="5">
                  <c:v>274145</c:v>
                </c:pt>
                <c:pt idx="6">
                  <c:v>324319</c:v>
                </c:pt>
                <c:pt idx="12">
                  <c:v>2305565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BA-4CB9-8E19-72C9EBE7D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BA-4CB9-8E19-72C9EBE7D3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BA-4CB9-8E19-72C9EBE7D3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BA-4CB9-8E19-72C9EBE7D3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BA-4CB9-8E19-72C9EBE7D3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BA-4CB9-8E19-72C9EBE7D3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BA-4CB9-8E19-72C9EBE7D3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BA-4CB9-8E19-72C9EBE7D3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BA-4CB9-8E19-72C9EBE7D3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BA-4CB9-8E19-72C9EBE7D3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BA-4CB9-8E19-72C9EBE7D3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BA-4CB9-8E19-72C9EBE7D3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BA-4CB9-8E19-72C9EBE7D3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BA-4CB9-8E19-72C9EBE7D382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0.13020089646891164</c:v>
                </c:pt>
                <c:pt idx="1">
                  <c:v>0.2408590582069503</c:v>
                </c:pt>
                <c:pt idx="2">
                  <c:v>0.22580358531221534</c:v>
                </c:pt>
                <c:pt idx="3">
                  <c:v>0.18732105483465888</c:v>
                </c:pt>
                <c:pt idx="4">
                  <c:v>0.27033863093383204</c:v>
                </c:pt>
                <c:pt idx="5">
                  <c:v>0.31861339849161152</c:v>
                </c:pt>
                <c:pt idx="6">
                  <c:v>0.2800970969588128</c:v>
                </c:pt>
                <c:pt idx="12">
                  <c:v>0.22768869823405247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BA-4CB9-8E19-72C9EBE7D382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-4.9236829148202599E-3</c:v>
                </c:pt>
                <c:pt idx="1">
                  <c:v>0.12832248246507327</c:v>
                </c:pt>
                <c:pt idx="2">
                  <c:v>8.5795722863118096E-2</c:v>
                </c:pt>
                <c:pt idx="3">
                  <c:v>0.1115896479292724</c:v>
                </c:pt>
                <c:pt idx="4">
                  <c:v>0.22728732425461873</c:v>
                </c:pt>
                <c:pt idx="5">
                  <c:v>0.24169995742406547</c:v>
                </c:pt>
                <c:pt idx="6">
                  <c:v>0.19302472723527297</c:v>
                </c:pt>
                <c:pt idx="12">
                  <c:v>0.12327135336862294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BA-4CB9-8E19-72C9EBE7D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71-4104-B067-37F7E821EC0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53603</c:v>
                </c:pt>
                <c:pt idx="1">
                  <c:v>52718</c:v>
                </c:pt>
                <c:pt idx="2">
                  <c:v>48551</c:v>
                </c:pt>
                <c:pt idx="3">
                  <c:v>36215</c:v>
                </c:pt>
                <c:pt idx="4">
                  <c:v>33634</c:v>
                </c:pt>
                <c:pt idx="5">
                  <c:v>36276</c:v>
                </c:pt>
                <c:pt idx="6">
                  <c:v>53562</c:v>
                </c:pt>
                <c:pt idx="7">
                  <c:v>47204</c:v>
                </c:pt>
                <c:pt idx="8">
                  <c:v>60384</c:v>
                </c:pt>
                <c:pt idx="9">
                  <c:v>51277</c:v>
                </c:pt>
                <c:pt idx="10">
                  <c:v>47549</c:v>
                </c:pt>
                <c:pt idx="11">
                  <c:v>53911</c:v>
                </c:pt>
                <c:pt idx="12">
                  <c:v>574884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71-4104-B067-37F7E821EC01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71-4104-B067-37F7E821EC01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21971</c:v>
                </c:pt>
                <c:pt idx="1">
                  <c:v>33017</c:v>
                </c:pt>
                <c:pt idx="2">
                  <c:v>42079</c:v>
                </c:pt>
                <c:pt idx="3">
                  <c:v>41409</c:v>
                </c:pt>
                <c:pt idx="4">
                  <c:v>28356</c:v>
                </c:pt>
                <c:pt idx="5">
                  <c:v>39494</c:v>
                </c:pt>
                <c:pt idx="6">
                  <c:v>54259</c:v>
                </c:pt>
                <c:pt idx="7">
                  <c:v>55284</c:v>
                </c:pt>
                <c:pt idx="8">
                  <c:v>46875</c:v>
                </c:pt>
                <c:pt idx="9">
                  <c:v>48171</c:v>
                </c:pt>
                <c:pt idx="10">
                  <c:v>45348</c:v>
                </c:pt>
                <c:pt idx="11">
                  <c:v>47781</c:v>
                </c:pt>
                <c:pt idx="12">
                  <c:v>504044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71-4104-B067-37F7E821EC01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71-4104-B067-37F7E821EC0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54058</c:v>
                </c:pt>
                <c:pt idx="1">
                  <c:v>48665</c:v>
                </c:pt>
                <c:pt idx="2">
                  <c:v>51458</c:v>
                </c:pt>
                <c:pt idx="3">
                  <c:v>41501</c:v>
                </c:pt>
                <c:pt idx="4">
                  <c:v>37494</c:v>
                </c:pt>
                <c:pt idx="5">
                  <c:v>44671</c:v>
                </c:pt>
                <c:pt idx="6">
                  <c:v>61706</c:v>
                </c:pt>
                <c:pt idx="7">
                  <c:v>66954</c:v>
                </c:pt>
                <c:pt idx="8">
                  <c:v>70200</c:v>
                </c:pt>
                <c:pt idx="9">
                  <c:v>66201</c:v>
                </c:pt>
                <c:pt idx="10">
                  <c:v>60886</c:v>
                </c:pt>
                <c:pt idx="11">
                  <c:v>62747</c:v>
                </c:pt>
                <c:pt idx="12">
                  <c:v>666541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71-4104-B067-37F7E821EC01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671-4104-B067-37F7E821EC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671-4104-B067-37F7E821EC0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70667</c:v>
                </c:pt>
                <c:pt idx="1">
                  <c:v>65783</c:v>
                </c:pt>
                <c:pt idx="2">
                  <c:v>67607</c:v>
                </c:pt>
                <c:pt idx="3">
                  <c:v>47099</c:v>
                </c:pt>
                <c:pt idx="4">
                  <c:v>47307</c:v>
                </c:pt>
                <c:pt idx="5">
                  <c:v>59447</c:v>
                </c:pt>
                <c:pt idx="6">
                  <c:v>73992</c:v>
                </c:pt>
                <c:pt idx="12">
                  <c:v>431902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671-4104-B067-37F7E821E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71-4104-B067-37F7E821EC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71-4104-B067-37F7E821EC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71-4104-B067-37F7E821EC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71-4104-B067-37F7E821EC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71-4104-B067-37F7E821EC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71-4104-B067-37F7E821EC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71-4104-B067-37F7E821EC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71-4104-B067-37F7E821EC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71-4104-B067-37F7E821EC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71-4104-B067-37F7E821EC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71-4104-B067-37F7E821EC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71-4104-B067-37F7E821EC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71-4104-B067-37F7E821EC01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0.30724407118280372</c:v>
                </c:pt>
                <c:pt idx="1">
                  <c:v>0.35175177232096999</c:v>
                </c:pt>
                <c:pt idx="2">
                  <c:v>0.31382875354658157</c:v>
                </c:pt>
                <c:pt idx="3">
                  <c:v>0.13488831594419404</c:v>
                </c:pt>
                <c:pt idx="4">
                  <c:v>0.26172187550008008</c:v>
                </c:pt>
                <c:pt idx="5">
                  <c:v>0.33077388014595588</c:v>
                </c:pt>
                <c:pt idx="6">
                  <c:v>0.19910543545198189</c:v>
                </c:pt>
                <c:pt idx="12">
                  <c:v>0.27197226942480257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671-4104-B067-37F7E821EC01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0.3183403913960039</c:v>
                </c:pt>
                <c:pt idx="1">
                  <c:v>0.24782806631511067</c:v>
                </c:pt>
                <c:pt idx="2">
                  <c:v>0.39249449032975625</c:v>
                </c:pt>
                <c:pt idx="3">
                  <c:v>0.30053845091812792</c:v>
                </c:pt>
                <c:pt idx="4">
                  <c:v>0.40652316108699527</c:v>
                </c:pt>
                <c:pt idx="5">
                  <c:v>0.638741867901643</c:v>
                </c:pt>
                <c:pt idx="6">
                  <c:v>0.38142713117508675</c:v>
                </c:pt>
                <c:pt idx="12">
                  <c:v>0.37303971591974805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671-4104-B067-37F7E821E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97-4B31-AFC9-644D809D0A7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189937</c:v>
                </c:pt>
                <c:pt idx="1">
                  <c:v>153512</c:v>
                </c:pt>
                <c:pt idx="2">
                  <c:v>155191</c:v>
                </c:pt>
                <c:pt idx="3">
                  <c:v>117654</c:v>
                </c:pt>
                <c:pt idx="4">
                  <c:v>92061</c:v>
                </c:pt>
                <c:pt idx="5">
                  <c:v>105050</c:v>
                </c:pt>
                <c:pt idx="6">
                  <c:v>102367</c:v>
                </c:pt>
                <c:pt idx="7">
                  <c:v>111225</c:v>
                </c:pt>
                <c:pt idx="8">
                  <c:v>121486</c:v>
                </c:pt>
                <c:pt idx="9">
                  <c:v>116602</c:v>
                </c:pt>
                <c:pt idx="10">
                  <c:v>145880</c:v>
                </c:pt>
                <c:pt idx="11">
                  <c:v>151824</c:v>
                </c:pt>
                <c:pt idx="12">
                  <c:v>1562789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97-4B31-AFC9-644D809D0A7A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97-4B31-AFC9-644D809D0A7A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86286</c:v>
                </c:pt>
                <c:pt idx="1">
                  <c:v>80561</c:v>
                </c:pt>
                <c:pt idx="2">
                  <c:v>98445</c:v>
                </c:pt>
                <c:pt idx="3">
                  <c:v>80247</c:v>
                </c:pt>
                <c:pt idx="4">
                  <c:v>63199</c:v>
                </c:pt>
                <c:pt idx="5">
                  <c:v>67149</c:v>
                </c:pt>
                <c:pt idx="6">
                  <c:v>65143</c:v>
                </c:pt>
                <c:pt idx="7">
                  <c:v>66358</c:v>
                </c:pt>
                <c:pt idx="8">
                  <c:v>81698</c:v>
                </c:pt>
                <c:pt idx="9">
                  <c:v>81267</c:v>
                </c:pt>
                <c:pt idx="10">
                  <c:v>123598</c:v>
                </c:pt>
                <c:pt idx="11">
                  <c:v>120073</c:v>
                </c:pt>
                <c:pt idx="12">
                  <c:v>1014024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97-4B31-AFC9-644D809D0A7A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97-4B31-AFC9-644D809D0A7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147240</c:v>
                </c:pt>
                <c:pt idx="1">
                  <c:v>124021</c:v>
                </c:pt>
                <c:pt idx="2">
                  <c:v>121326</c:v>
                </c:pt>
                <c:pt idx="3">
                  <c:v>86889</c:v>
                </c:pt>
                <c:pt idx="4">
                  <c:v>71295</c:v>
                </c:pt>
                <c:pt idx="5">
                  <c:v>68057</c:v>
                </c:pt>
                <c:pt idx="6">
                  <c:v>61051</c:v>
                </c:pt>
                <c:pt idx="7">
                  <c:v>65688</c:v>
                </c:pt>
                <c:pt idx="8">
                  <c:v>87257</c:v>
                </c:pt>
                <c:pt idx="9">
                  <c:v>95060</c:v>
                </c:pt>
                <c:pt idx="10">
                  <c:v>146312</c:v>
                </c:pt>
                <c:pt idx="11">
                  <c:v>136634</c:v>
                </c:pt>
                <c:pt idx="12">
                  <c:v>1210830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97-4B31-AFC9-644D809D0A7A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E97-4B31-AFC9-644D809D0A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E97-4B31-AFC9-644D809D0A7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155725</c:v>
                </c:pt>
                <c:pt idx="1">
                  <c:v>152616</c:v>
                </c:pt>
                <c:pt idx="2">
                  <c:v>150045</c:v>
                </c:pt>
                <c:pt idx="3">
                  <c:v>106843</c:v>
                </c:pt>
                <c:pt idx="4">
                  <c:v>87638</c:v>
                </c:pt>
                <c:pt idx="5">
                  <c:v>81325</c:v>
                </c:pt>
                <c:pt idx="6">
                  <c:v>76623</c:v>
                </c:pt>
                <c:pt idx="12">
                  <c:v>810815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E97-4B31-AFC9-644D809D0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97-4B31-AFC9-644D809D0A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97-4B31-AFC9-644D809D0A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97-4B31-AFC9-644D809D0A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97-4B31-AFC9-644D809D0A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97-4B31-AFC9-644D809D0A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97-4B31-AFC9-644D809D0A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97-4B31-AFC9-644D809D0A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97-4B31-AFC9-644D809D0A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97-4B31-AFC9-644D809D0A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97-4B31-AFC9-644D809D0A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97-4B31-AFC9-644D809D0A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97-4B31-AFC9-644D809D0A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97-4B31-AFC9-644D809D0A7A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5.7627003531649068E-2</c:v>
                </c:pt>
                <c:pt idx="1">
                  <c:v>0.2305657912772836</c:v>
                </c:pt>
                <c:pt idx="2">
                  <c:v>0.23670936155481925</c:v>
                </c:pt>
                <c:pt idx="3">
                  <c:v>0.2296493226990759</c:v>
                </c:pt>
                <c:pt idx="4">
                  <c:v>0.22923066133669967</c:v>
                </c:pt>
                <c:pt idx="5">
                  <c:v>0.19495422954288322</c:v>
                </c:pt>
                <c:pt idx="6">
                  <c:v>0.25506543709357743</c:v>
                </c:pt>
                <c:pt idx="12">
                  <c:v>0.19258721037125714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E97-4B31-AFC9-644D809D0A7A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-0.18012288285062938</c:v>
                </c:pt>
                <c:pt idx="1">
                  <c:v>-5.8366772630152886E-3</c:v>
                </c:pt>
                <c:pt idx="2">
                  <c:v>-3.3159139383082792E-2</c:v>
                </c:pt>
                <c:pt idx="3">
                  <c:v>-9.1888078603362455E-2</c:v>
                </c:pt>
                <c:pt idx="4">
                  <c:v>-4.8044231542129667E-2</c:v>
                </c:pt>
                <c:pt idx="5">
                  <c:v>-0.22584483579247983</c:v>
                </c:pt>
                <c:pt idx="6">
                  <c:v>-0.25148729571053174</c:v>
                </c:pt>
                <c:pt idx="12">
                  <c:v>-0.11461040521003041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E97-4B31-AFC9-644D809D0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C6-4354-9147-AAC8934D811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12058</c:v>
                </c:pt>
                <c:pt idx="1">
                  <c:v>11707</c:v>
                </c:pt>
                <c:pt idx="2">
                  <c:v>11449</c:v>
                </c:pt>
                <c:pt idx="3">
                  <c:v>17773</c:v>
                </c:pt>
                <c:pt idx="4">
                  <c:v>14679</c:v>
                </c:pt>
                <c:pt idx="5">
                  <c:v>13281</c:v>
                </c:pt>
                <c:pt idx="6">
                  <c:v>16102</c:v>
                </c:pt>
                <c:pt idx="7">
                  <c:v>21584</c:v>
                </c:pt>
                <c:pt idx="8">
                  <c:v>17116</c:v>
                </c:pt>
                <c:pt idx="9">
                  <c:v>15837</c:v>
                </c:pt>
                <c:pt idx="10">
                  <c:v>11373</c:v>
                </c:pt>
                <c:pt idx="11">
                  <c:v>10701</c:v>
                </c:pt>
                <c:pt idx="12">
                  <c:v>173660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C6-4354-9147-AAC8934D8114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C6-4354-9147-AAC8934D8114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9584</c:v>
                </c:pt>
                <c:pt idx="1">
                  <c:v>15037</c:v>
                </c:pt>
                <c:pt idx="2">
                  <c:v>18097</c:v>
                </c:pt>
                <c:pt idx="3">
                  <c:v>18742</c:v>
                </c:pt>
                <c:pt idx="4">
                  <c:v>12742</c:v>
                </c:pt>
                <c:pt idx="5">
                  <c:v>10927</c:v>
                </c:pt>
                <c:pt idx="6">
                  <c:v>15423</c:v>
                </c:pt>
                <c:pt idx="7">
                  <c:v>17002</c:v>
                </c:pt>
                <c:pt idx="8">
                  <c:v>16073</c:v>
                </c:pt>
                <c:pt idx="9">
                  <c:v>15893</c:v>
                </c:pt>
                <c:pt idx="10">
                  <c:v>15008</c:v>
                </c:pt>
                <c:pt idx="11">
                  <c:v>14877</c:v>
                </c:pt>
                <c:pt idx="12">
                  <c:v>179405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C6-4354-9147-AAC8934D8114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C6-4354-9147-AAC8934D811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18854</c:v>
                </c:pt>
                <c:pt idx="1">
                  <c:v>20151</c:v>
                </c:pt>
                <c:pt idx="2">
                  <c:v>23354</c:v>
                </c:pt>
                <c:pt idx="3">
                  <c:v>23096</c:v>
                </c:pt>
                <c:pt idx="4">
                  <c:v>16668</c:v>
                </c:pt>
                <c:pt idx="5">
                  <c:v>16599</c:v>
                </c:pt>
                <c:pt idx="6">
                  <c:v>21776</c:v>
                </c:pt>
                <c:pt idx="7">
                  <c:v>33567</c:v>
                </c:pt>
                <c:pt idx="8">
                  <c:v>25350</c:v>
                </c:pt>
                <c:pt idx="9">
                  <c:v>29606</c:v>
                </c:pt>
                <c:pt idx="10">
                  <c:v>22746</c:v>
                </c:pt>
                <c:pt idx="11">
                  <c:v>23544</c:v>
                </c:pt>
                <c:pt idx="12">
                  <c:v>275311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C6-4354-9147-AAC8934D8114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8C6-4354-9147-AAC8934D81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8C6-4354-9147-AAC8934D811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25326</c:v>
                </c:pt>
                <c:pt idx="1">
                  <c:v>30435</c:v>
                </c:pt>
                <c:pt idx="2">
                  <c:v>33158</c:v>
                </c:pt>
                <c:pt idx="3">
                  <c:v>32463</c:v>
                </c:pt>
                <c:pt idx="4">
                  <c:v>30513</c:v>
                </c:pt>
                <c:pt idx="5">
                  <c:v>31108</c:v>
                </c:pt>
                <c:pt idx="6">
                  <c:v>38922</c:v>
                </c:pt>
                <c:pt idx="12">
                  <c:v>221925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C6-4354-9147-AAC8934D8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C6-4354-9147-AAC8934D81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C6-4354-9147-AAC8934D81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C6-4354-9147-AAC8934D81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C6-4354-9147-AAC8934D81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C6-4354-9147-AAC8934D81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C6-4354-9147-AAC8934D81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C6-4354-9147-AAC8934D81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C6-4354-9147-AAC8934D81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C6-4354-9147-AAC8934D81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C6-4354-9147-AAC8934D81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C6-4354-9147-AAC8934D81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C6-4354-9147-AAC8934D81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C6-4354-9147-AAC8934D8114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0.34326933276758242</c:v>
                </c:pt>
                <c:pt idx="1">
                  <c:v>0.5103468810480869</c:v>
                </c:pt>
                <c:pt idx="2">
                  <c:v>0.41979960606320121</c:v>
                </c:pt>
                <c:pt idx="3">
                  <c:v>0.4055680637339798</c:v>
                </c:pt>
                <c:pt idx="4">
                  <c:v>0.83063354931605482</c:v>
                </c:pt>
                <c:pt idx="5">
                  <c:v>0.87408880053015237</c:v>
                </c:pt>
                <c:pt idx="6">
                  <c:v>0.78738060249816311</c:v>
                </c:pt>
                <c:pt idx="12">
                  <c:v>0.57955985138578492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8C6-4354-9147-AAC8934D8114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1.1003483164703929</c:v>
                </c:pt>
                <c:pt idx="1">
                  <c:v>1.5997266592636885</c:v>
                </c:pt>
                <c:pt idx="2">
                  <c:v>1.8961481352083149</c:v>
                </c:pt>
                <c:pt idx="3">
                  <c:v>0.82653463118213022</c:v>
                </c:pt>
                <c:pt idx="4">
                  <c:v>1.0786838340486411</c:v>
                </c:pt>
                <c:pt idx="5">
                  <c:v>1.3422935019953317</c:v>
                </c:pt>
                <c:pt idx="6">
                  <c:v>1.4172152527636319</c:v>
                </c:pt>
                <c:pt idx="12">
                  <c:v>1.2867314449401848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8C6-4354-9147-AAC8934D8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85-4536-A362-6EFF2209874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4231</c:v>
                </c:pt>
                <c:pt idx="1">
                  <c:v>3025</c:v>
                </c:pt>
                <c:pt idx="2">
                  <c:v>3774</c:v>
                </c:pt>
                <c:pt idx="3">
                  <c:v>4200</c:v>
                </c:pt>
                <c:pt idx="4">
                  <c:v>3184</c:v>
                </c:pt>
                <c:pt idx="5">
                  <c:v>4112</c:v>
                </c:pt>
                <c:pt idx="6">
                  <c:v>5192</c:v>
                </c:pt>
                <c:pt idx="7">
                  <c:v>5825</c:v>
                </c:pt>
                <c:pt idx="8">
                  <c:v>4261</c:v>
                </c:pt>
                <c:pt idx="9">
                  <c:v>3124</c:v>
                </c:pt>
                <c:pt idx="10">
                  <c:v>2939</c:v>
                </c:pt>
                <c:pt idx="11">
                  <c:v>2949</c:v>
                </c:pt>
                <c:pt idx="12">
                  <c:v>46816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85-4536-A362-6EFF22098746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85-4536-A362-6EFF22098746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3071</c:v>
                </c:pt>
                <c:pt idx="1">
                  <c:v>3129</c:v>
                </c:pt>
                <c:pt idx="2">
                  <c:v>2637</c:v>
                </c:pt>
                <c:pt idx="3">
                  <c:v>2990</c:v>
                </c:pt>
                <c:pt idx="4">
                  <c:v>1713</c:v>
                </c:pt>
                <c:pt idx="5">
                  <c:v>2174</c:v>
                </c:pt>
                <c:pt idx="6">
                  <c:v>3144</c:v>
                </c:pt>
                <c:pt idx="7">
                  <c:v>2618</c:v>
                </c:pt>
                <c:pt idx="8">
                  <c:v>3064</c:v>
                </c:pt>
                <c:pt idx="9">
                  <c:v>2154</c:v>
                </c:pt>
                <c:pt idx="10">
                  <c:v>3174</c:v>
                </c:pt>
                <c:pt idx="11">
                  <c:v>3870</c:v>
                </c:pt>
                <c:pt idx="12">
                  <c:v>33738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85-4536-A362-6EFF22098746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85-4536-A362-6EFF2209874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3587</c:v>
                </c:pt>
                <c:pt idx="1">
                  <c:v>2714</c:v>
                </c:pt>
                <c:pt idx="2">
                  <c:v>4070</c:v>
                </c:pt>
                <c:pt idx="3">
                  <c:v>2042</c:v>
                </c:pt>
                <c:pt idx="4">
                  <c:v>2232</c:v>
                </c:pt>
                <c:pt idx="5">
                  <c:v>2900</c:v>
                </c:pt>
                <c:pt idx="6">
                  <c:v>5343</c:v>
                </c:pt>
                <c:pt idx="7">
                  <c:v>6391</c:v>
                </c:pt>
                <c:pt idx="8">
                  <c:v>4673</c:v>
                </c:pt>
                <c:pt idx="9">
                  <c:v>4047</c:v>
                </c:pt>
                <c:pt idx="10">
                  <c:v>3953</c:v>
                </c:pt>
                <c:pt idx="11">
                  <c:v>3615</c:v>
                </c:pt>
                <c:pt idx="12">
                  <c:v>45567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85-4536-A362-6EFF22098746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C85-4536-A362-6EFF2209874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C85-4536-A362-6EFF2209874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3593</c:v>
                </c:pt>
                <c:pt idx="1">
                  <c:v>4033</c:v>
                </c:pt>
                <c:pt idx="2">
                  <c:v>3780</c:v>
                </c:pt>
                <c:pt idx="3">
                  <c:v>3683</c:v>
                </c:pt>
                <c:pt idx="4">
                  <c:v>3663</c:v>
                </c:pt>
                <c:pt idx="5">
                  <c:v>4781</c:v>
                </c:pt>
                <c:pt idx="6">
                  <c:v>8924</c:v>
                </c:pt>
                <c:pt idx="12">
                  <c:v>32457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C85-4536-A362-6EFF22098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85-4536-A362-6EFF2209874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85-4536-A362-6EFF2209874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85-4536-A362-6EFF2209874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85-4536-A362-6EFF2209874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85-4536-A362-6EFF2209874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85-4536-A362-6EFF2209874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85-4536-A362-6EFF2209874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85-4536-A362-6EFF2209874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85-4536-A362-6EFF2209874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85-4536-A362-6EFF2209874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85-4536-A362-6EFF2209874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85-4536-A362-6EFF2209874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85-4536-A362-6EFF22098746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1.6727069974908915E-3</c:v>
                </c:pt>
                <c:pt idx="1">
                  <c:v>0.48599852616064854</c:v>
                </c:pt>
                <c:pt idx="2">
                  <c:v>-7.1253071253071232E-2</c:v>
                </c:pt>
                <c:pt idx="3">
                  <c:v>0.80362389813907931</c:v>
                </c:pt>
                <c:pt idx="4">
                  <c:v>0.6411290322580645</c:v>
                </c:pt>
                <c:pt idx="5">
                  <c:v>0.6486206896551725</c:v>
                </c:pt>
                <c:pt idx="6">
                  <c:v>0.67022272131761174</c:v>
                </c:pt>
                <c:pt idx="12">
                  <c:v>0.41807934288710236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C85-4536-A362-6EFF22098746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-0.15079177499409124</c:v>
                </c:pt>
                <c:pt idx="1">
                  <c:v>0.33322314049586788</c:v>
                </c:pt>
                <c:pt idx="2">
                  <c:v>1.5898251192367763E-3</c:v>
                </c:pt>
                <c:pt idx="3">
                  <c:v>-0.12309523809523815</c:v>
                </c:pt>
                <c:pt idx="4">
                  <c:v>0.1504396984924623</c:v>
                </c:pt>
                <c:pt idx="5">
                  <c:v>0.16269455252918297</c:v>
                </c:pt>
                <c:pt idx="6">
                  <c:v>0.71879815100154087</c:v>
                </c:pt>
                <c:pt idx="12">
                  <c:v>0.17097193159679636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C85-4536-A362-6EFF22098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D1-41D2-8F82-082F10802CA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4705</c:v>
                </c:pt>
                <c:pt idx="1">
                  <c:v>4466</c:v>
                </c:pt>
                <c:pt idx="2">
                  <c:v>4968</c:v>
                </c:pt>
                <c:pt idx="3">
                  <c:v>4755</c:v>
                </c:pt>
                <c:pt idx="4">
                  <c:v>4549</c:v>
                </c:pt>
                <c:pt idx="5">
                  <c:v>4832</c:v>
                </c:pt>
                <c:pt idx="6">
                  <c:v>11365</c:v>
                </c:pt>
                <c:pt idx="7">
                  <c:v>13998</c:v>
                </c:pt>
                <c:pt idx="8">
                  <c:v>6570</c:v>
                </c:pt>
                <c:pt idx="9">
                  <c:v>5485</c:v>
                </c:pt>
                <c:pt idx="10">
                  <c:v>4824</c:v>
                </c:pt>
                <c:pt idx="11">
                  <c:v>4718</c:v>
                </c:pt>
                <c:pt idx="12">
                  <c:v>75235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D1-41D2-8F82-082F10802CA8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D1-41D2-8F82-082F10802CA8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6256</c:v>
                </c:pt>
                <c:pt idx="1">
                  <c:v>5800</c:v>
                </c:pt>
                <c:pt idx="2">
                  <c:v>5060</c:v>
                </c:pt>
                <c:pt idx="3">
                  <c:v>5496</c:v>
                </c:pt>
                <c:pt idx="4">
                  <c:v>4009</c:v>
                </c:pt>
                <c:pt idx="5">
                  <c:v>3989</c:v>
                </c:pt>
                <c:pt idx="6">
                  <c:v>7258</c:v>
                </c:pt>
                <c:pt idx="7">
                  <c:v>10210</c:v>
                </c:pt>
                <c:pt idx="8">
                  <c:v>7103</c:v>
                </c:pt>
                <c:pt idx="9">
                  <c:v>6492</c:v>
                </c:pt>
                <c:pt idx="10">
                  <c:v>6967</c:v>
                </c:pt>
                <c:pt idx="11">
                  <c:v>6873</c:v>
                </c:pt>
                <c:pt idx="12">
                  <c:v>75513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D1-41D2-8F82-082F10802CA8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D1-41D2-8F82-082F10802CA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6581</c:v>
                </c:pt>
                <c:pt idx="1">
                  <c:v>5446</c:v>
                </c:pt>
                <c:pt idx="2">
                  <c:v>5191</c:v>
                </c:pt>
                <c:pt idx="3">
                  <c:v>4693</c:v>
                </c:pt>
                <c:pt idx="4">
                  <c:v>4570</c:v>
                </c:pt>
                <c:pt idx="5">
                  <c:v>6037</c:v>
                </c:pt>
                <c:pt idx="6">
                  <c:v>9426</c:v>
                </c:pt>
                <c:pt idx="7">
                  <c:v>13529</c:v>
                </c:pt>
                <c:pt idx="8">
                  <c:v>9989</c:v>
                </c:pt>
                <c:pt idx="9">
                  <c:v>9266</c:v>
                </c:pt>
                <c:pt idx="10">
                  <c:v>8087</c:v>
                </c:pt>
                <c:pt idx="11">
                  <c:v>7535</c:v>
                </c:pt>
                <c:pt idx="12">
                  <c:v>90350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D1-41D2-8F82-082F10802CA8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4D1-41D2-8F82-082F10802C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4D1-41D2-8F82-082F10802CA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8748</c:v>
                </c:pt>
                <c:pt idx="1">
                  <c:v>7811</c:v>
                </c:pt>
                <c:pt idx="2">
                  <c:v>7389</c:v>
                </c:pt>
                <c:pt idx="3">
                  <c:v>7994</c:v>
                </c:pt>
                <c:pt idx="4">
                  <c:v>7162</c:v>
                </c:pt>
                <c:pt idx="5">
                  <c:v>10443</c:v>
                </c:pt>
                <c:pt idx="6">
                  <c:v>17870</c:v>
                </c:pt>
                <c:pt idx="12">
                  <c:v>67417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4D1-41D2-8F82-082F10802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D1-41D2-8F82-082F10802C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D1-41D2-8F82-082F10802C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D1-41D2-8F82-082F10802C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D1-41D2-8F82-082F10802C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D1-41D2-8F82-082F10802C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D1-41D2-8F82-082F10802C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D1-41D2-8F82-082F10802C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D1-41D2-8F82-082F10802C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D1-41D2-8F82-082F10802C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D1-41D2-8F82-082F10802C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D1-41D2-8F82-082F10802C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D1-41D2-8F82-082F10802C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D1-41D2-8F82-082F10802CA8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0.32928126424555537</c:v>
                </c:pt>
                <c:pt idx="1">
                  <c:v>0.43426367976496505</c:v>
                </c:pt>
                <c:pt idx="2">
                  <c:v>0.42342515892891552</c:v>
                </c:pt>
                <c:pt idx="3">
                  <c:v>0.70338802471766471</c:v>
                </c:pt>
                <c:pt idx="4">
                  <c:v>0.56717724288840254</c:v>
                </c:pt>
                <c:pt idx="5">
                  <c:v>0.72983269836011266</c:v>
                </c:pt>
                <c:pt idx="6">
                  <c:v>0.89582007214088688</c:v>
                </c:pt>
                <c:pt idx="12">
                  <c:v>0.60730974632843782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4D1-41D2-8F82-082F10802CA8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0.859298618490967</c:v>
                </c:pt>
                <c:pt idx="1">
                  <c:v>0.7489923869234214</c:v>
                </c:pt>
                <c:pt idx="2">
                  <c:v>0.4873188405797102</c:v>
                </c:pt>
                <c:pt idx="3">
                  <c:v>0.68117770767613028</c:v>
                </c:pt>
                <c:pt idx="4">
                  <c:v>0.5744119586722356</c:v>
                </c:pt>
                <c:pt idx="5">
                  <c:v>1.1612168874172184</c:v>
                </c:pt>
                <c:pt idx="6">
                  <c:v>0.57237131544214703</c:v>
                </c:pt>
                <c:pt idx="12">
                  <c:v>0.70073158425832482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4D1-41D2-8F82-082F10802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9B-45A0-9EA7-C282386107E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13241</c:v>
                </c:pt>
                <c:pt idx="1">
                  <c:v>10288</c:v>
                </c:pt>
                <c:pt idx="2">
                  <c:v>12200</c:v>
                </c:pt>
                <c:pt idx="3">
                  <c:v>5267</c:v>
                </c:pt>
                <c:pt idx="4">
                  <c:v>1332</c:v>
                </c:pt>
                <c:pt idx="5">
                  <c:v>898</c:v>
                </c:pt>
                <c:pt idx="6">
                  <c:v>2748</c:v>
                </c:pt>
                <c:pt idx="7">
                  <c:v>2284</c:v>
                </c:pt>
                <c:pt idx="8">
                  <c:v>1927</c:v>
                </c:pt>
                <c:pt idx="9">
                  <c:v>5718</c:v>
                </c:pt>
                <c:pt idx="10">
                  <c:v>10434</c:v>
                </c:pt>
                <c:pt idx="11">
                  <c:v>8476</c:v>
                </c:pt>
                <c:pt idx="12">
                  <c:v>74813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9B-45A0-9EA7-C282386107EC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9B-45A0-9EA7-C282386107EC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8499</c:v>
                </c:pt>
                <c:pt idx="1">
                  <c:v>8138</c:v>
                </c:pt>
                <c:pt idx="2">
                  <c:v>7119</c:v>
                </c:pt>
                <c:pt idx="3">
                  <c:v>4096</c:v>
                </c:pt>
                <c:pt idx="4">
                  <c:v>576</c:v>
                </c:pt>
                <c:pt idx="5">
                  <c:v>669</c:v>
                </c:pt>
                <c:pt idx="6">
                  <c:v>2777</c:v>
                </c:pt>
                <c:pt idx="7">
                  <c:v>2025</c:v>
                </c:pt>
                <c:pt idx="8">
                  <c:v>1619</c:v>
                </c:pt>
                <c:pt idx="9">
                  <c:v>6332</c:v>
                </c:pt>
                <c:pt idx="10">
                  <c:v>11430</c:v>
                </c:pt>
                <c:pt idx="11">
                  <c:v>10183</c:v>
                </c:pt>
                <c:pt idx="12">
                  <c:v>63463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9B-45A0-9EA7-C282386107EC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9B-45A0-9EA7-C282386107E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14185</c:v>
                </c:pt>
                <c:pt idx="1">
                  <c:v>13893</c:v>
                </c:pt>
                <c:pt idx="2">
                  <c:v>12035</c:v>
                </c:pt>
                <c:pt idx="3">
                  <c:v>4421</c:v>
                </c:pt>
                <c:pt idx="4">
                  <c:v>1554</c:v>
                </c:pt>
                <c:pt idx="5">
                  <c:v>1137</c:v>
                </c:pt>
                <c:pt idx="6">
                  <c:v>1227</c:v>
                </c:pt>
                <c:pt idx="7">
                  <c:v>1177</c:v>
                </c:pt>
                <c:pt idx="8">
                  <c:v>906</c:v>
                </c:pt>
                <c:pt idx="9">
                  <c:v>4290</c:v>
                </c:pt>
                <c:pt idx="10">
                  <c:v>10498</c:v>
                </c:pt>
                <c:pt idx="11">
                  <c:v>9612</c:v>
                </c:pt>
                <c:pt idx="12">
                  <c:v>74935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9B-45A0-9EA7-C282386107EC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B9B-45A0-9EA7-C282386107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B9B-45A0-9EA7-C282386107E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11905</c:v>
                </c:pt>
                <c:pt idx="1">
                  <c:v>13299</c:v>
                </c:pt>
                <c:pt idx="2">
                  <c:v>11980</c:v>
                </c:pt>
                <c:pt idx="3">
                  <c:v>2791</c:v>
                </c:pt>
                <c:pt idx="4">
                  <c:v>1368</c:v>
                </c:pt>
                <c:pt idx="5">
                  <c:v>942</c:v>
                </c:pt>
                <c:pt idx="6">
                  <c:v>1623</c:v>
                </c:pt>
                <c:pt idx="12">
                  <c:v>43908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B9B-45A0-9EA7-C28238610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9B-45A0-9EA7-C282386107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9B-45A0-9EA7-C282386107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9B-45A0-9EA7-C282386107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9B-45A0-9EA7-C282386107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9B-45A0-9EA7-C282386107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9B-45A0-9EA7-C282386107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9B-45A0-9EA7-C282386107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9B-45A0-9EA7-C282386107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9B-45A0-9EA7-C282386107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9B-45A0-9EA7-C282386107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9B-45A0-9EA7-C282386107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9B-45A0-9EA7-C282386107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9B-45A0-9EA7-C282386107EC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-0.16073316884032429</c:v>
                </c:pt>
                <c:pt idx="1">
                  <c:v>-4.2755344418052288E-2</c:v>
                </c:pt>
                <c:pt idx="2">
                  <c:v>-4.5700041545492232E-3</c:v>
                </c:pt>
                <c:pt idx="3">
                  <c:v>-0.36869486541506447</c:v>
                </c:pt>
                <c:pt idx="4">
                  <c:v>-0.11969111969111967</c:v>
                </c:pt>
                <c:pt idx="5">
                  <c:v>-0.17150395778364114</c:v>
                </c:pt>
                <c:pt idx="6">
                  <c:v>0.32273838630806839</c:v>
                </c:pt>
                <c:pt idx="12">
                  <c:v>-9.37835383472303E-2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B9B-45A0-9EA7-C282386107EC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-0.10089872366135488</c:v>
                </c:pt>
                <c:pt idx="1">
                  <c:v>0.29267107309486784</c:v>
                </c:pt>
                <c:pt idx="2">
                  <c:v>-1.8032786885245899E-2</c:v>
                </c:pt>
                <c:pt idx="3">
                  <c:v>-0.4700968293146004</c:v>
                </c:pt>
                <c:pt idx="4">
                  <c:v>2.7027027027026973E-2</c:v>
                </c:pt>
                <c:pt idx="5">
                  <c:v>4.8997772828507813E-2</c:v>
                </c:pt>
                <c:pt idx="6">
                  <c:v>-0.40938864628820959</c:v>
                </c:pt>
                <c:pt idx="12">
                  <c:v>-4.4938443468047207E-2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B9B-45A0-9EA7-C28238610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97-487E-9D7C-8549F6C177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2518</c:v>
                </c:pt>
                <c:pt idx="1">
                  <c:v>2692</c:v>
                </c:pt>
                <c:pt idx="2">
                  <c:v>3907</c:v>
                </c:pt>
                <c:pt idx="3">
                  <c:v>5859</c:v>
                </c:pt>
                <c:pt idx="4">
                  <c:v>8026</c:v>
                </c:pt>
                <c:pt idx="5">
                  <c:v>8080</c:v>
                </c:pt>
                <c:pt idx="6">
                  <c:v>9311</c:v>
                </c:pt>
                <c:pt idx="7">
                  <c:v>8709</c:v>
                </c:pt>
                <c:pt idx="8">
                  <c:v>7084</c:v>
                </c:pt>
                <c:pt idx="9">
                  <c:v>6475</c:v>
                </c:pt>
                <c:pt idx="10">
                  <c:v>5160</c:v>
                </c:pt>
                <c:pt idx="11">
                  <c:v>4243</c:v>
                </c:pt>
                <c:pt idx="12">
                  <c:v>72064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97-487E-9D7C-8549F6C177E7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97-487E-9D7C-8549F6C177E7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3148</c:v>
                </c:pt>
                <c:pt idx="1">
                  <c:v>5892</c:v>
                </c:pt>
                <c:pt idx="2">
                  <c:v>5354</c:v>
                </c:pt>
                <c:pt idx="3">
                  <c:v>9991</c:v>
                </c:pt>
                <c:pt idx="4">
                  <c:v>8590</c:v>
                </c:pt>
                <c:pt idx="5">
                  <c:v>8842</c:v>
                </c:pt>
                <c:pt idx="6">
                  <c:v>16034</c:v>
                </c:pt>
                <c:pt idx="7">
                  <c:v>10353</c:v>
                </c:pt>
                <c:pt idx="8">
                  <c:v>8011</c:v>
                </c:pt>
                <c:pt idx="9">
                  <c:v>10465</c:v>
                </c:pt>
                <c:pt idx="10">
                  <c:v>4962</c:v>
                </c:pt>
                <c:pt idx="11">
                  <c:v>5749</c:v>
                </c:pt>
                <c:pt idx="12">
                  <c:v>97391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97-487E-9D7C-8549F6C177E7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97-487E-9D7C-8549F6C177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3614</c:v>
                </c:pt>
                <c:pt idx="1">
                  <c:v>3040</c:v>
                </c:pt>
                <c:pt idx="2">
                  <c:v>5138</c:v>
                </c:pt>
                <c:pt idx="3">
                  <c:v>9086</c:v>
                </c:pt>
                <c:pt idx="4">
                  <c:v>8929</c:v>
                </c:pt>
                <c:pt idx="5">
                  <c:v>12926</c:v>
                </c:pt>
                <c:pt idx="6">
                  <c:v>13120</c:v>
                </c:pt>
                <c:pt idx="7">
                  <c:v>9042</c:v>
                </c:pt>
                <c:pt idx="8">
                  <c:v>11184</c:v>
                </c:pt>
                <c:pt idx="9">
                  <c:v>6656</c:v>
                </c:pt>
                <c:pt idx="10">
                  <c:v>4449</c:v>
                </c:pt>
                <c:pt idx="11">
                  <c:v>4919</c:v>
                </c:pt>
                <c:pt idx="12">
                  <c:v>92103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97-487E-9D7C-8549F6C177E7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E97-487E-9D7C-8549F6C177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E97-487E-9D7C-8549F6C177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3298</c:v>
                </c:pt>
                <c:pt idx="1">
                  <c:v>3538</c:v>
                </c:pt>
                <c:pt idx="2">
                  <c:v>5968</c:v>
                </c:pt>
                <c:pt idx="3">
                  <c:v>7985</c:v>
                </c:pt>
                <c:pt idx="4">
                  <c:v>13978</c:v>
                </c:pt>
                <c:pt idx="5">
                  <c:v>15406</c:v>
                </c:pt>
                <c:pt idx="6">
                  <c:v>15137</c:v>
                </c:pt>
                <c:pt idx="12">
                  <c:v>65310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97-487E-9D7C-8549F6C17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97-487E-9D7C-8549F6C177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97-487E-9D7C-8549F6C177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97-487E-9D7C-8549F6C177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97-487E-9D7C-8549F6C177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97-487E-9D7C-8549F6C177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97-487E-9D7C-8549F6C177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97-487E-9D7C-8549F6C177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97-487E-9D7C-8549F6C177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97-487E-9D7C-8549F6C177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97-487E-9D7C-8549F6C177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97-487E-9D7C-8549F6C177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97-487E-9D7C-8549F6C177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97-487E-9D7C-8549F6C177E7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-8.7437742114001127E-2</c:v>
                </c:pt>
                <c:pt idx="1">
                  <c:v>0.16381578947368425</c:v>
                </c:pt>
                <c:pt idx="2">
                  <c:v>0.16154145581938506</c:v>
                </c:pt>
                <c:pt idx="3">
                  <c:v>-0.12117543473475678</c:v>
                </c:pt>
                <c:pt idx="4">
                  <c:v>0.56546085787882183</c:v>
                </c:pt>
                <c:pt idx="5">
                  <c:v>0.19186136469131987</c:v>
                </c:pt>
                <c:pt idx="6">
                  <c:v>0.15373475609756104</c:v>
                </c:pt>
                <c:pt idx="12">
                  <c:v>0.16931946359192884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E97-487E-9D7C-8549F6C177E7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0.30976965845909454</c:v>
                </c:pt>
                <c:pt idx="1">
                  <c:v>0.31426448736998513</c:v>
                </c:pt>
                <c:pt idx="2">
                  <c:v>0.52751471717430243</c:v>
                </c:pt>
                <c:pt idx="3">
                  <c:v>0.36286055640894355</c:v>
                </c:pt>
                <c:pt idx="4">
                  <c:v>0.74158983304261161</c:v>
                </c:pt>
                <c:pt idx="5">
                  <c:v>0.90668316831683171</c:v>
                </c:pt>
                <c:pt idx="6">
                  <c:v>0.62571152400386643</c:v>
                </c:pt>
                <c:pt idx="12">
                  <c:v>0.61686430817220805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E97-487E-9D7C-8549F6C17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4A-474A-B9B0-F4EF2CD8DE9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20146</c:v>
                </c:pt>
                <c:pt idx="1">
                  <c:v>15210</c:v>
                </c:pt>
                <c:pt idx="2">
                  <c:v>15322</c:v>
                </c:pt>
                <c:pt idx="3">
                  <c:v>7666</c:v>
                </c:pt>
                <c:pt idx="4">
                  <c:v>485</c:v>
                </c:pt>
                <c:pt idx="5">
                  <c:v>1331</c:v>
                </c:pt>
                <c:pt idx="6">
                  <c:v>2316</c:v>
                </c:pt>
                <c:pt idx="7">
                  <c:v>1635</c:v>
                </c:pt>
                <c:pt idx="8">
                  <c:v>1244</c:v>
                </c:pt>
                <c:pt idx="9">
                  <c:v>9352</c:v>
                </c:pt>
                <c:pt idx="10">
                  <c:v>18767</c:v>
                </c:pt>
                <c:pt idx="11">
                  <c:v>19271</c:v>
                </c:pt>
                <c:pt idx="12">
                  <c:v>112745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4A-474A-B9B0-F4EF2CD8DE93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4A-474A-B9B0-F4EF2CD8DE93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8088</c:v>
                </c:pt>
                <c:pt idx="1">
                  <c:v>5654</c:v>
                </c:pt>
                <c:pt idx="2">
                  <c:v>6887</c:v>
                </c:pt>
                <c:pt idx="3">
                  <c:v>5203</c:v>
                </c:pt>
                <c:pt idx="4">
                  <c:v>423</c:v>
                </c:pt>
                <c:pt idx="5">
                  <c:v>476</c:v>
                </c:pt>
                <c:pt idx="6">
                  <c:v>1013</c:v>
                </c:pt>
                <c:pt idx="7">
                  <c:v>1100</c:v>
                </c:pt>
                <c:pt idx="8">
                  <c:v>876</c:v>
                </c:pt>
                <c:pt idx="9">
                  <c:v>5750</c:v>
                </c:pt>
                <c:pt idx="10">
                  <c:v>10845</c:v>
                </c:pt>
                <c:pt idx="11">
                  <c:v>13657</c:v>
                </c:pt>
                <c:pt idx="12">
                  <c:v>59972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4A-474A-B9B0-F4EF2CD8DE93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4A-474A-B9B0-F4EF2CD8DE9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14056</c:v>
                </c:pt>
                <c:pt idx="1">
                  <c:v>10790</c:v>
                </c:pt>
                <c:pt idx="2">
                  <c:v>13448</c:v>
                </c:pt>
                <c:pt idx="3">
                  <c:v>6713</c:v>
                </c:pt>
                <c:pt idx="4">
                  <c:v>976</c:v>
                </c:pt>
                <c:pt idx="5">
                  <c:v>1174</c:v>
                </c:pt>
                <c:pt idx="6">
                  <c:v>1082</c:v>
                </c:pt>
                <c:pt idx="7">
                  <c:v>642</c:v>
                </c:pt>
                <c:pt idx="8">
                  <c:v>677</c:v>
                </c:pt>
                <c:pt idx="9">
                  <c:v>5312</c:v>
                </c:pt>
                <c:pt idx="10">
                  <c:v>12717</c:v>
                </c:pt>
                <c:pt idx="11">
                  <c:v>14110</c:v>
                </c:pt>
                <c:pt idx="12">
                  <c:v>81697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4A-474A-B9B0-F4EF2CD8DE93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A4A-474A-B9B0-F4EF2CD8DE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A4A-474A-B9B0-F4EF2CD8DE9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15423</c:v>
                </c:pt>
                <c:pt idx="1">
                  <c:v>14145</c:v>
                </c:pt>
                <c:pt idx="2">
                  <c:v>13372</c:v>
                </c:pt>
                <c:pt idx="3">
                  <c:v>6549</c:v>
                </c:pt>
                <c:pt idx="4">
                  <c:v>564</c:v>
                </c:pt>
                <c:pt idx="5">
                  <c:v>774</c:v>
                </c:pt>
                <c:pt idx="6">
                  <c:v>428</c:v>
                </c:pt>
                <c:pt idx="12">
                  <c:v>51255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4A-474A-B9B0-F4EF2CD8D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4A-474A-B9B0-F4EF2CD8DE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4A-474A-B9B0-F4EF2CD8DE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4A-474A-B9B0-F4EF2CD8DE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4A-474A-B9B0-F4EF2CD8DE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4A-474A-B9B0-F4EF2CD8DE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4A-474A-B9B0-F4EF2CD8DE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4A-474A-B9B0-F4EF2CD8DE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4A-474A-B9B0-F4EF2CD8DE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4A-474A-B9B0-F4EF2CD8DE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4A-474A-B9B0-F4EF2CD8DE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4A-474A-B9B0-F4EF2CD8DE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4A-474A-B9B0-F4EF2CD8DE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4A-474A-B9B0-F4EF2CD8DE93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9.7253841775754024E-2</c:v>
                </c:pt>
                <c:pt idx="1">
                  <c:v>0.31093605189990736</c:v>
                </c:pt>
                <c:pt idx="2">
                  <c:v>-5.6513979773944456E-3</c:v>
                </c:pt>
                <c:pt idx="3">
                  <c:v>-2.4430210040220501E-2</c:v>
                </c:pt>
                <c:pt idx="4">
                  <c:v>-0.42213114754098358</c:v>
                </c:pt>
                <c:pt idx="5">
                  <c:v>-0.34071550255536631</c:v>
                </c:pt>
                <c:pt idx="6">
                  <c:v>-0.60443622920517559</c:v>
                </c:pt>
                <c:pt idx="12">
                  <c:v>6.2522025746802434E-2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A4A-474A-B9B0-F4EF2CD8DE93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-0.23443859823289981</c:v>
                </c:pt>
                <c:pt idx="1">
                  <c:v>-7.0019723865877737E-2</c:v>
                </c:pt>
                <c:pt idx="2">
                  <c:v>-0.12726798068137324</c:v>
                </c:pt>
                <c:pt idx="3">
                  <c:v>-0.14570832246282284</c:v>
                </c:pt>
                <c:pt idx="4">
                  <c:v>0.16288659793814442</c:v>
                </c:pt>
                <c:pt idx="5">
                  <c:v>-0.41848234410217877</c:v>
                </c:pt>
                <c:pt idx="6">
                  <c:v>-0.81519861830742657</c:v>
                </c:pt>
                <c:pt idx="12">
                  <c:v>-0.17960496830783024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A4A-474A-B9B0-F4EF2CD8D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D5-419E-B5E7-3E61B37BDF3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488534</c:v>
                </c:pt>
                <c:pt idx="1">
                  <c:v>434819</c:v>
                </c:pt>
                <c:pt idx="2">
                  <c:v>469748</c:v>
                </c:pt>
                <c:pt idx="3">
                  <c:v>426118</c:v>
                </c:pt>
                <c:pt idx="4">
                  <c:v>410407</c:v>
                </c:pt>
                <c:pt idx="5">
                  <c:v>448958</c:v>
                </c:pt>
                <c:pt idx="6">
                  <c:v>485605</c:v>
                </c:pt>
                <c:pt idx="7">
                  <c:v>512668</c:v>
                </c:pt>
                <c:pt idx="8">
                  <c:v>471100</c:v>
                </c:pt>
                <c:pt idx="9">
                  <c:v>419789</c:v>
                </c:pt>
                <c:pt idx="10">
                  <c:v>463764</c:v>
                </c:pt>
                <c:pt idx="11">
                  <c:v>461041</c:v>
                </c:pt>
                <c:pt idx="12">
                  <c:v>5492551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D5-419E-B5E7-3E61B37BDF38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D5-419E-B5E7-3E61B37BDF38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262511</c:v>
                </c:pt>
                <c:pt idx="1">
                  <c:v>300105</c:v>
                </c:pt>
                <c:pt idx="2">
                  <c:v>366039</c:v>
                </c:pt>
                <c:pt idx="3">
                  <c:v>348988</c:v>
                </c:pt>
                <c:pt idx="4">
                  <c:v>310799</c:v>
                </c:pt>
                <c:pt idx="5">
                  <c:v>364068</c:v>
                </c:pt>
                <c:pt idx="6">
                  <c:v>417659</c:v>
                </c:pt>
                <c:pt idx="7">
                  <c:v>416027</c:v>
                </c:pt>
                <c:pt idx="8">
                  <c:v>378277</c:v>
                </c:pt>
                <c:pt idx="9">
                  <c:v>375972</c:v>
                </c:pt>
                <c:pt idx="10">
                  <c:v>401911</c:v>
                </c:pt>
                <c:pt idx="11">
                  <c:v>410037</c:v>
                </c:pt>
                <c:pt idx="12">
                  <c:v>4352393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D5-419E-B5E7-3E61B37BDF38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D5-419E-B5E7-3E61B37BDF3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459644</c:v>
                </c:pt>
                <c:pt idx="1">
                  <c:v>411785</c:v>
                </c:pt>
                <c:pt idx="2">
                  <c:v>435839</c:v>
                </c:pt>
                <c:pt idx="3">
                  <c:v>379392</c:v>
                </c:pt>
                <c:pt idx="4">
                  <c:v>340598</c:v>
                </c:pt>
                <c:pt idx="5">
                  <c:v>393768</c:v>
                </c:pt>
                <c:pt idx="6">
                  <c:v>454413</c:v>
                </c:pt>
                <c:pt idx="7">
                  <c:v>480859</c:v>
                </c:pt>
                <c:pt idx="8">
                  <c:v>441114</c:v>
                </c:pt>
                <c:pt idx="9">
                  <c:v>428972</c:v>
                </c:pt>
                <c:pt idx="10">
                  <c:v>456108</c:v>
                </c:pt>
                <c:pt idx="11">
                  <c:v>440835</c:v>
                </c:pt>
                <c:pt idx="12">
                  <c:v>5123327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D5-419E-B5E7-3E61B37BDF38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5D5-419E-B5E7-3E61B37BDF3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5D5-419E-B5E7-3E61B37BDF3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482317</c:v>
                </c:pt>
                <c:pt idx="1">
                  <c:v>476786</c:v>
                </c:pt>
                <c:pt idx="2">
                  <c:v>499150</c:v>
                </c:pt>
                <c:pt idx="3">
                  <c:v>411482</c:v>
                </c:pt>
                <c:pt idx="4">
                  <c:v>405702</c:v>
                </c:pt>
                <c:pt idx="5">
                  <c:v>460449</c:v>
                </c:pt>
                <c:pt idx="6">
                  <c:v>532065</c:v>
                </c:pt>
                <c:pt idx="12">
                  <c:v>3267951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D5-419E-B5E7-3E61B37BD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D5-419E-B5E7-3E61B37BDF3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D5-419E-B5E7-3E61B37BDF3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D5-419E-B5E7-3E61B37BDF3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D5-419E-B5E7-3E61B37BDF3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D5-419E-B5E7-3E61B37BDF3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D5-419E-B5E7-3E61B37BDF3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D5-419E-B5E7-3E61B37BDF3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D5-419E-B5E7-3E61B37BDF3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D5-419E-B5E7-3E61B37BDF3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D5-419E-B5E7-3E61B37BDF3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D5-419E-B5E7-3E61B37BDF3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D5-419E-B5E7-3E61B37BDF3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D5-419E-B5E7-3E61B37BDF38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4.9327305479893058E-2</c:v>
                </c:pt>
                <c:pt idx="1">
                  <c:v>0.15785179159027152</c:v>
                </c:pt>
                <c:pt idx="2">
                  <c:v>0.14526235605349691</c:v>
                </c:pt>
                <c:pt idx="3">
                  <c:v>8.4582700742240169E-2</c:v>
                </c:pt>
                <c:pt idx="4">
                  <c:v>0.19114616057639799</c:v>
                </c:pt>
                <c:pt idx="5">
                  <c:v>0.16934083013347956</c:v>
                </c:pt>
                <c:pt idx="6">
                  <c:v>0.17088419565461366</c:v>
                </c:pt>
                <c:pt idx="12">
                  <c:v>0.13650506931289441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5D5-419E-B5E7-3E61B37BDF38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-1.2725828703836428E-2</c:v>
                </c:pt>
                <c:pt idx="1">
                  <c:v>9.6516021608991309E-2</c:v>
                </c:pt>
                <c:pt idx="2">
                  <c:v>6.2591006241644376E-2</c:v>
                </c:pt>
                <c:pt idx="3">
                  <c:v>-3.4347293472700047E-2</c:v>
                </c:pt>
                <c:pt idx="4">
                  <c:v>-1.1464229411291771E-2</c:v>
                </c:pt>
                <c:pt idx="5">
                  <c:v>2.559482178733874E-2</c:v>
                </c:pt>
                <c:pt idx="6">
                  <c:v>9.5674467931755158E-2</c:v>
                </c:pt>
                <c:pt idx="12">
                  <c:v>3.2792604992938124E-2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5D5-419E-B5E7-3E61B37BD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62-4198-B9E4-94F71532E54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368192</c:v>
                </c:pt>
                <c:pt idx="1">
                  <c:v>332084</c:v>
                </c:pt>
                <c:pt idx="2">
                  <c:v>361074</c:v>
                </c:pt>
                <c:pt idx="3">
                  <c:v>331494</c:v>
                </c:pt>
                <c:pt idx="4">
                  <c:v>316176</c:v>
                </c:pt>
                <c:pt idx="5">
                  <c:v>350151</c:v>
                </c:pt>
                <c:pt idx="6">
                  <c:v>376194</c:v>
                </c:pt>
                <c:pt idx="7">
                  <c:v>403619</c:v>
                </c:pt>
                <c:pt idx="8">
                  <c:v>379129</c:v>
                </c:pt>
                <c:pt idx="9">
                  <c:v>330854</c:v>
                </c:pt>
                <c:pt idx="10">
                  <c:v>359896</c:v>
                </c:pt>
                <c:pt idx="11">
                  <c:v>352070</c:v>
                </c:pt>
                <c:pt idx="12">
                  <c:v>4260933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62-4198-B9E4-94F71532E545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62-4198-B9E4-94F71532E545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196008</c:v>
                </c:pt>
                <c:pt idx="1">
                  <c:v>230918</c:v>
                </c:pt>
                <c:pt idx="2">
                  <c:v>290346</c:v>
                </c:pt>
                <c:pt idx="3">
                  <c:v>278903</c:v>
                </c:pt>
                <c:pt idx="4">
                  <c:v>254517</c:v>
                </c:pt>
                <c:pt idx="5">
                  <c:v>296860</c:v>
                </c:pt>
                <c:pt idx="6">
                  <c:v>328256</c:v>
                </c:pt>
                <c:pt idx="7">
                  <c:v>330578</c:v>
                </c:pt>
                <c:pt idx="8">
                  <c:v>315701</c:v>
                </c:pt>
                <c:pt idx="9">
                  <c:v>299153</c:v>
                </c:pt>
                <c:pt idx="10">
                  <c:v>315687</c:v>
                </c:pt>
                <c:pt idx="11">
                  <c:v>318072</c:v>
                </c:pt>
                <c:pt idx="12">
                  <c:v>3454999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62-4198-B9E4-94F71532E545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62-4198-B9E4-94F71532E54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361401</c:v>
                </c:pt>
                <c:pt idx="1">
                  <c:v>321582</c:v>
                </c:pt>
                <c:pt idx="2">
                  <c:v>342372</c:v>
                </c:pt>
                <c:pt idx="3">
                  <c:v>302352</c:v>
                </c:pt>
                <c:pt idx="4">
                  <c:v>274338</c:v>
                </c:pt>
                <c:pt idx="5">
                  <c:v>316101</c:v>
                </c:pt>
                <c:pt idx="6">
                  <c:v>361648</c:v>
                </c:pt>
                <c:pt idx="7">
                  <c:v>399402</c:v>
                </c:pt>
                <c:pt idx="8">
                  <c:v>360982</c:v>
                </c:pt>
                <c:pt idx="9">
                  <c:v>353071</c:v>
                </c:pt>
                <c:pt idx="10">
                  <c:v>365540</c:v>
                </c:pt>
                <c:pt idx="11">
                  <c:v>348250</c:v>
                </c:pt>
                <c:pt idx="12">
                  <c:v>4107039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62-4198-B9E4-94F71532E545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62-4198-B9E4-94F71532E54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B62-4198-B9E4-94F71532E54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388603</c:v>
                </c:pt>
                <c:pt idx="1">
                  <c:v>385800</c:v>
                </c:pt>
                <c:pt idx="2">
                  <c:v>400622</c:v>
                </c:pt>
                <c:pt idx="3">
                  <c:v>325621</c:v>
                </c:pt>
                <c:pt idx="4">
                  <c:v>335432</c:v>
                </c:pt>
                <c:pt idx="5">
                  <c:v>376782</c:v>
                </c:pt>
                <c:pt idx="6">
                  <c:v>429398</c:v>
                </c:pt>
                <c:pt idx="12">
                  <c:v>2642258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62-4198-B9E4-94F71532E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62-4198-B9E4-94F71532E54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62-4198-B9E4-94F71532E54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62-4198-B9E4-94F71532E54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62-4198-B9E4-94F71532E54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62-4198-B9E4-94F71532E54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62-4198-B9E4-94F71532E54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62-4198-B9E4-94F71532E54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62-4198-B9E4-94F71532E54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62-4198-B9E4-94F71532E54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62-4198-B9E4-94F71532E54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62-4198-B9E4-94F71532E54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62-4198-B9E4-94F71532E54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62-4198-B9E4-94F71532E545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7.5268192395704592E-2</c:v>
                </c:pt>
                <c:pt idx="1">
                  <c:v>0.19969401272459275</c:v>
                </c:pt>
                <c:pt idx="2">
                  <c:v>0.17013657658920711</c:v>
                </c:pt>
                <c:pt idx="3">
                  <c:v>7.695996719055942E-2</c:v>
                </c:pt>
                <c:pt idx="4">
                  <c:v>0.22269609022446768</c:v>
                </c:pt>
                <c:pt idx="5">
                  <c:v>0.19196712443174802</c:v>
                </c:pt>
                <c:pt idx="6">
                  <c:v>0.18733685793921162</c:v>
                </c:pt>
                <c:pt idx="12">
                  <c:v>0.15898980346469904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62-4198-B9E4-94F71532E545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5.5435750912567361E-2</c:v>
                </c:pt>
                <c:pt idx="1">
                  <c:v>0.16175425494754347</c:v>
                </c:pt>
                <c:pt idx="2">
                  <c:v>0.10952879465151177</c:v>
                </c:pt>
                <c:pt idx="3">
                  <c:v>-1.7716761087681832E-2</c:v>
                </c:pt>
                <c:pt idx="4">
                  <c:v>6.0902788320429169E-2</c:v>
                </c:pt>
                <c:pt idx="5">
                  <c:v>7.6055758801202966E-2</c:v>
                </c:pt>
                <c:pt idx="6">
                  <c:v>0.14142702967086129</c:v>
                </c:pt>
                <c:pt idx="12">
                  <c:v>8.4953590118934885E-2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62-4198-B9E4-94F71532E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78-4B36-90B4-DA39C97F3BE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293211</c:v>
                </c:pt>
                <c:pt idx="1">
                  <c:v>264607</c:v>
                </c:pt>
                <c:pt idx="2">
                  <c:v>291678</c:v>
                </c:pt>
                <c:pt idx="3">
                  <c:v>271966</c:v>
                </c:pt>
                <c:pt idx="4">
                  <c:v>261652</c:v>
                </c:pt>
                <c:pt idx="5">
                  <c:v>290155</c:v>
                </c:pt>
                <c:pt idx="6">
                  <c:v>319796</c:v>
                </c:pt>
                <c:pt idx="7">
                  <c:v>341346</c:v>
                </c:pt>
                <c:pt idx="8">
                  <c:v>313571</c:v>
                </c:pt>
                <c:pt idx="9">
                  <c:v>278616</c:v>
                </c:pt>
                <c:pt idx="10">
                  <c:v>295447</c:v>
                </c:pt>
                <c:pt idx="11">
                  <c:v>290538</c:v>
                </c:pt>
                <c:pt idx="12">
                  <c:v>3512583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78-4B36-90B4-DA39C97F3BEC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78-4B36-90B4-DA39C97F3BEC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160981</c:v>
                </c:pt>
                <c:pt idx="1">
                  <c:v>189898</c:v>
                </c:pt>
                <c:pt idx="2">
                  <c:v>244364</c:v>
                </c:pt>
                <c:pt idx="3">
                  <c:v>242765</c:v>
                </c:pt>
                <c:pt idx="4">
                  <c:v>222244</c:v>
                </c:pt>
                <c:pt idx="5">
                  <c:v>261542</c:v>
                </c:pt>
                <c:pt idx="6">
                  <c:v>290404</c:v>
                </c:pt>
                <c:pt idx="7">
                  <c:v>292468</c:v>
                </c:pt>
                <c:pt idx="8">
                  <c:v>277384</c:v>
                </c:pt>
                <c:pt idx="9">
                  <c:v>264220</c:v>
                </c:pt>
                <c:pt idx="10">
                  <c:v>273635</c:v>
                </c:pt>
                <c:pt idx="11">
                  <c:v>274030</c:v>
                </c:pt>
                <c:pt idx="12">
                  <c:v>2993935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78-4B36-90B4-DA39C97F3BEC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78-4B36-90B4-DA39C97F3BE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313942</c:v>
                </c:pt>
                <c:pt idx="1">
                  <c:v>275344</c:v>
                </c:pt>
                <c:pt idx="2">
                  <c:v>297230</c:v>
                </c:pt>
                <c:pt idx="3">
                  <c:v>261963</c:v>
                </c:pt>
                <c:pt idx="4">
                  <c:v>236364</c:v>
                </c:pt>
                <c:pt idx="5">
                  <c:v>276657</c:v>
                </c:pt>
                <c:pt idx="6">
                  <c:v>321014</c:v>
                </c:pt>
                <c:pt idx="7">
                  <c:v>356449</c:v>
                </c:pt>
                <c:pt idx="8">
                  <c:v>316284</c:v>
                </c:pt>
                <c:pt idx="9">
                  <c:v>310495</c:v>
                </c:pt>
                <c:pt idx="10">
                  <c:v>312898</c:v>
                </c:pt>
                <c:pt idx="11">
                  <c:v>297298</c:v>
                </c:pt>
                <c:pt idx="12">
                  <c:v>3575938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78-4B36-90B4-DA39C97F3BEC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278-4B36-90B4-DA39C97F3B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278-4B36-90B4-DA39C97F3BE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333847</c:v>
                </c:pt>
                <c:pt idx="1">
                  <c:v>334765</c:v>
                </c:pt>
                <c:pt idx="2">
                  <c:v>347941</c:v>
                </c:pt>
                <c:pt idx="3">
                  <c:v>283297</c:v>
                </c:pt>
                <c:pt idx="4">
                  <c:v>294723</c:v>
                </c:pt>
                <c:pt idx="5">
                  <c:v>333511</c:v>
                </c:pt>
                <c:pt idx="6">
                  <c:v>378859</c:v>
                </c:pt>
                <c:pt idx="12">
                  <c:v>2306943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278-4B36-90B4-DA39C97F3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78-4B36-90B4-DA39C97F3B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78-4B36-90B4-DA39C97F3B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78-4B36-90B4-DA39C97F3B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78-4B36-90B4-DA39C97F3B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78-4B36-90B4-DA39C97F3B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78-4B36-90B4-DA39C97F3B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78-4B36-90B4-DA39C97F3B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78-4B36-90B4-DA39C97F3B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78-4B36-90B4-DA39C97F3B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78-4B36-90B4-DA39C97F3B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78-4B36-90B4-DA39C97F3B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78-4B36-90B4-DA39C97F3B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78-4B36-90B4-DA39C97F3BEC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6.3403431207038174E-2</c:v>
                </c:pt>
                <c:pt idx="1">
                  <c:v>0.21580640943692253</c:v>
                </c:pt>
                <c:pt idx="2">
                  <c:v>0.17061198398546584</c:v>
                </c:pt>
                <c:pt idx="3">
                  <c:v>8.1438981840947111E-2</c:v>
                </c:pt>
                <c:pt idx="4">
                  <c:v>0.24690308168756658</c:v>
                </c:pt>
                <c:pt idx="5">
                  <c:v>0.20550356578723838</c:v>
                </c:pt>
                <c:pt idx="6">
                  <c:v>0.18019463325587037</c:v>
                </c:pt>
                <c:pt idx="12">
                  <c:v>0.16364525042446099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278-4B36-90B4-DA39C97F3BEC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0.13858961635136469</c:v>
                </c:pt>
                <c:pt idx="1">
                  <c:v>0.26514037799453538</c:v>
                </c:pt>
                <c:pt idx="2">
                  <c:v>0.19289421896749159</c:v>
                </c:pt>
                <c:pt idx="3">
                  <c:v>4.1663296147312456E-2</c:v>
                </c:pt>
                <c:pt idx="4">
                  <c:v>0.12639307171357372</c:v>
                </c:pt>
                <c:pt idx="5">
                  <c:v>0.14942358394651145</c:v>
                </c:pt>
                <c:pt idx="6">
                  <c:v>0.1846896146293262</c:v>
                </c:pt>
                <c:pt idx="12">
                  <c:v>0.15748507951321211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278-4B36-90B4-DA39C97F3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DB-4979-B980-3A249E4E79F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74981</c:v>
                </c:pt>
                <c:pt idx="1">
                  <c:v>67477</c:v>
                </c:pt>
                <c:pt idx="2">
                  <c:v>69396</c:v>
                </c:pt>
                <c:pt idx="3">
                  <c:v>59528</c:v>
                </c:pt>
                <c:pt idx="4">
                  <c:v>54524</c:v>
                </c:pt>
                <c:pt idx="5">
                  <c:v>59996</c:v>
                </c:pt>
                <c:pt idx="6">
                  <c:v>56398</c:v>
                </c:pt>
                <c:pt idx="7">
                  <c:v>62273</c:v>
                </c:pt>
                <c:pt idx="8">
                  <c:v>65558</c:v>
                </c:pt>
                <c:pt idx="9">
                  <c:v>52238</c:v>
                </c:pt>
                <c:pt idx="10">
                  <c:v>64449</c:v>
                </c:pt>
                <c:pt idx="11">
                  <c:v>61532</c:v>
                </c:pt>
                <c:pt idx="12">
                  <c:v>748350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DB-4979-B980-3A249E4E79F1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DB-4979-B980-3A249E4E79F1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35027</c:v>
                </c:pt>
                <c:pt idx="1">
                  <c:v>41020</c:v>
                </c:pt>
                <c:pt idx="2">
                  <c:v>45982</c:v>
                </c:pt>
                <c:pt idx="3">
                  <c:v>36138</c:v>
                </c:pt>
                <c:pt idx="4">
                  <c:v>32273</c:v>
                </c:pt>
                <c:pt idx="5">
                  <c:v>35318</c:v>
                </c:pt>
                <c:pt idx="6">
                  <c:v>37852</c:v>
                </c:pt>
                <c:pt idx="7">
                  <c:v>38110</c:v>
                </c:pt>
                <c:pt idx="8">
                  <c:v>38317</c:v>
                </c:pt>
                <c:pt idx="9">
                  <c:v>34933</c:v>
                </c:pt>
                <c:pt idx="10">
                  <c:v>42052</c:v>
                </c:pt>
                <c:pt idx="11">
                  <c:v>44042</c:v>
                </c:pt>
                <c:pt idx="12">
                  <c:v>461064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DB-4979-B980-3A249E4E79F1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DB-4979-B980-3A249E4E79F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47459</c:v>
                </c:pt>
                <c:pt idx="1">
                  <c:v>46238</c:v>
                </c:pt>
                <c:pt idx="2">
                  <c:v>45142</c:v>
                </c:pt>
                <c:pt idx="3">
                  <c:v>40389</c:v>
                </c:pt>
                <c:pt idx="4">
                  <c:v>37974</c:v>
                </c:pt>
                <c:pt idx="5">
                  <c:v>39444</c:v>
                </c:pt>
                <c:pt idx="6">
                  <c:v>40634</c:v>
                </c:pt>
                <c:pt idx="7">
                  <c:v>42953</c:v>
                </c:pt>
                <c:pt idx="8">
                  <c:v>44698</c:v>
                </c:pt>
                <c:pt idx="9">
                  <c:v>42576</c:v>
                </c:pt>
                <c:pt idx="10">
                  <c:v>52642</c:v>
                </c:pt>
                <c:pt idx="11">
                  <c:v>50952</c:v>
                </c:pt>
                <c:pt idx="12">
                  <c:v>531101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DB-4979-B980-3A249E4E79F1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9DB-4979-B980-3A249E4E79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9DB-4979-B980-3A249E4E79F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54756</c:v>
                </c:pt>
                <c:pt idx="1">
                  <c:v>51035</c:v>
                </c:pt>
                <c:pt idx="2">
                  <c:v>52681</c:v>
                </c:pt>
                <c:pt idx="3">
                  <c:v>42324</c:v>
                </c:pt>
                <c:pt idx="4">
                  <c:v>40709</c:v>
                </c:pt>
                <c:pt idx="5">
                  <c:v>43271</c:v>
                </c:pt>
                <c:pt idx="6">
                  <c:v>50539</c:v>
                </c:pt>
                <c:pt idx="12">
                  <c:v>335315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9DB-4979-B980-3A249E4E7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DB-4979-B980-3A249E4E79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DB-4979-B980-3A249E4E79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DB-4979-B980-3A249E4E79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DB-4979-B980-3A249E4E79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DB-4979-B980-3A249E4E79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DB-4979-B980-3A249E4E79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DB-4979-B980-3A249E4E79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DB-4979-B980-3A249E4E79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DB-4979-B980-3A249E4E79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DB-4979-B980-3A249E4E79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DB-4979-B980-3A249E4E79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DB-4979-B980-3A249E4E79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DB-4979-B980-3A249E4E79F1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0.15375376640890037</c:v>
                </c:pt>
                <c:pt idx="1">
                  <c:v>0.10374583675764515</c:v>
                </c:pt>
                <c:pt idx="2">
                  <c:v>0.16700633556333355</c:v>
                </c:pt>
                <c:pt idx="3">
                  <c:v>4.7909084156577242E-2</c:v>
                </c:pt>
                <c:pt idx="4">
                  <c:v>7.2022963080002E-2</c:v>
                </c:pt>
                <c:pt idx="5">
                  <c:v>9.702362843524992E-2</c:v>
                </c:pt>
                <c:pt idx="6">
                  <c:v>0.24376138209381315</c:v>
                </c:pt>
                <c:pt idx="12">
                  <c:v>0.1279433530678149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9DB-4979-B980-3A249E4E79F1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-0.26973499953321511</c:v>
                </c:pt>
                <c:pt idx="1">
                  <c:v>-0.24366821287253437</c:v>
                </c:pt>
                <c:pt idx="2">
                  <c:v>-0.24086402674505736</c:v>
                </c:pt>
                <c:pt idx="3">
                  <c:v>-0.28900685391748426</c:v>
                </c:pt>
                <c:pt idx="4">
                  <c:v>-0.25337466069987524</c:v>
                </c:pt>
                <c:pt idx="5">
                  <c:v>-0.2787685845723048</c:v>
                </c:pt>
                <c:pt idx="6">
                  <c:v>-0.10388666264761159</c:v>
                </c:pt>
                <c:pt idx="12">
                  <c:v>-0.24188333710151477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9DB-4979-B980-3A249E4E7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8C-4CE1-9563-97CD1436C4F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120342</c:v>
                </c:pt>
                <c:pt idx="1">
                  <c:v>102735</c:v>
                </c:pt>
                <c:pt idx="2">
                  <c:v>108674</c:v>
                </c:pt>
                <c:pt idx="3">
                  <c:v>94624</c:v>
                </c:pt>
                <c:pt idx="4">
                  <c:v>94231</c:v>
                </c:pt>
                <c:pt idx="5">
                  <c:v>98807</c:v>
                </c:pt>
                <c:pt idx="6">
                  <c:v>109411</c:v>
                </c:pt>
                <c:pt idx="7">
                  <c:v>109049</c:v>
                </c:pt>
                <c:pt idx="8">
                  <c:v>91971</c:v>
                </c:pt>
                <c:pt idx="9">
                  <c:v>88935</c:v>
                </c:pt>
                <c:pt idx="10">
                  <c:v>103868</c:v>
                </c:pt>
                <c:pt idx="11">
                  <c:v>108971</c:v>
                </c:pt>
                <c:pt idx="12">
                  <c:v>1231618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8C-4CE1-9563-97CD1436C4F0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8C-4CE1-9563-97CD1436C4F0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66503</c:v>
                </c:pt>
                <c:pt idx="1">
                  <c:v>69187</c:v>
                </c:pt>
                <c:pt idx="2">
                  <c:v>75693</c:v>
                </c:pt>
                <c:pt idx="3">
                  <c:v>70085</c:v>
                </c:pt>
                <c:pt idx="4">
                  <c:v>56282</c:v>
                </c:pt>
                <c:pt idx="5">
                  <c:v>67208</c:v>
                </c:pt>
                <c:pt idx="6">
                  <c:v>89403</c:v>
                </c:pt>
                <c:pt idx="7">
                  <c:v>85449</c:v>
                </c:pt>
                <c:pt idx="8">
                  <c:v>62576</c:v>
                </c:pt>
                <c:pt idx="9">
                  <c:v>76819</c:v>
                </c:pt>
                <c:pt idx="10">
                  <c:v>86224</c:v>
                </c:pt>
                <c:pt idx="11">
                  <c:v>91965</c:v>
                </c:pt>
                <c:pt idx="12">
                  <c:v>897394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8C-4CE1-9563-97CD1436C4F0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8C-4CE1-9563-97CD1436C4F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98243</c:v>
                </c:pt>
                <c:pt idx="1">
                  <c:v>90203</c:v>
                </c:pt>
                <c:pt idx="2">
                  <c:v>93467</c:v>
                </c:pt>
                <c:pt idx="3">
                  <c:v>77040</c:v>
                </c:pt>
                <c:pt idx="4">
                  <c:v>66260</c:v>
                </c:pt>
                <c:pt idx="5">
                  <c:v>77667</c:v>
                </c:pt>
                <c:pt idx="6">
                  <c:v>92765</c:v>
                </c:pt>
                <c:pt idx="7">
                  <c:v>81457</c:v>
                </c:pt>
                <c:pt idx="8">
                  <c:v>80132</c:v>
                </c:pt>
                <c:pt idx="9">
                  <c:v>75901</c:v>
                </c:pt>
                <c:pt idx="10">
                  <c:v>90568</c:v>
                </c:pt>
                <c:pt idx="11">
                  <c:v>92585</c:v>
                </c:pt>
                <c:pt idx="12">
                  <c:v>1016288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8C-4CE1-9563-97CD1436C4F0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8C-4CE1-9563-97CD1436C4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B8C-4CE1-9563-97CD1436C4F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93714</c:v>
                </c:pt>
                <c:pt idx="1">
                  <c:v>90986</c:v>
                </c:pt>
                <c:pt idx="2">
                  <c:v>98528</c:v>
                </c:pt>
                <c:pt idx="3">
                  <c:v>85861</c:v>
                </c:pt>
                <c:pt idx="4">
                  <c:v>70270</c:v>
                </c:pt>
                <c:pt idx="5">
                  <c:v>83667</c:v>
                </c:pt>
                <c:pt idx="6">
                  <c:v>102667</c:v>
                </c:pt>
                <c:pt idx="12">
                  <c:v>625693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8C-4CE1-9563-97CD1436C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8C-4CE1-9563-97CD1436C4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8C-4CE1-9563-97CD1436C4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8C-4CE1-9563-97CD1436C4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8C-4CE1-9563-97CD1436C4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8C-4CE1-9563-97CD1436C4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8C-4CE1-9563-97CD1436C4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8C-4CE1-9563-97CD1436C4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8C-4CE1-9563-97CD1436C4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8C-4CE1-9563-97CD1436C4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8C-4CE1-9563-97CD1436C4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8C-4CE1-9563-97CD1436C4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8C-4CE1-9563-97CD1436C4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8C-4CE1-9563-97CD1436C4F0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-4.6099976588662828E-2</c:v>
                </c:pt>
                <c:pt idx="1">
                  <c:v>8.6804208285755635E-3</c:v>
                </c:pt>
                <c:pt idx="2">
                  <c:v>5.4147453111793364E-2</c:v>
                </c:pt>
                <c:pt idx="3">
                  <c:v>0.11449896157840089</c:v>
                </c:pt>
                <c:pt idx="4">
                  <c:v>6.0519166918201028E-2</c:v>
                </c:pt>
                <c:pt idx="5">
                  <c:v>7.7252887326663799E-2</c:v>
                </c:pt>
                <c:pt idx="6">
                  <c:v>0.10674284482293972</c:v>
                </c:pt>
                <c:pt idx="12">
                  <c:v>5.04461550084363E-2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B8C-4CE1-9563-97CD1436C4F0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-0.22126938226055737</c:v>
                </c:pt>
                <c:pt idx="1">
                  <c:v>-0.11436219399425707</c:v>
                </c:pt>
                <c:pt idx="2">
                  <c:v>-9.3361797670095892E-2</c:v>
                </c:pt>
                <c:pt idx="3">
                  <c:v>-9.2608640514034501E-2</c:v>
                </c:pt>
                <c:pt idx="4">
                  <c:v>-0.25427937727499439</c:v>
                </c:pt>
                <c:pt idx="5">
                  <c:v>-0.15322801016122345</c:v>
                </c:pt>
                <c:pt idx="6">
                  <c:v>-6.1639140488616295E-2</c:v>
                </c:pt>
                <c:pt idx="12">
                  <c:v>-0.14150329846437548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8C-4CE1-9563-97CD1436C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D1-42D1-85D1-C5A0FD2CF98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8.5183170302174336</c:v>
                </c:pt>
                <c:pt idx="1">
                  <c:v>8.2067644338750156</c:v>
                </c:pt>
                <c:pt idx="2">
                  <c:v>6.8938655708834755</c:v>
                </c:pt>
                <c:pt idx="3">
                  <c:v>6.6985993429016082</c:v>
                </c:pt>
                <c:pt idx="4">
                  <c:v>6.283599228343081</c:v>
                </c:pt>
                <c:pt idx="5">
                  <c:v>6.3301280243641083</c:v>
                </c:pt>
                <c:pt idx="6">
                  <c:v>6.6953218712514992</c:v>
                </c:pt>
                <c:pt idx="7">
                  <c:v>6.7390698530378312</c:v>
                </c:pt>
                <c:pt idx="8">
                  <c:v>6.8203205304532881</c:v>
                </c:pt>
                <c:pt idx="9">
                  <c:v>6.2663492110880563</c:v>
                </c:pt>
                <c:pt idx="10">
                  <c:v>6.9515244176634585</c:v>
                </c:pt>
                <c:pt idx="11">
                  <c:v>7.4343465290655484</c:v>
                </c:pt>
                <c:pt idx="12">
                  <c:v>6.9374830274806403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D1-42D1-85D1-C5A0FD2CF980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D1-42D1-85D1-C5A0FD2CF980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7.2707658219083227</c:v>
                </c:pt>
                <c:pt idx="1">
                  <c:v>5.9475019322618365</c:v>
                </c:pt>
                <c:pt idx="2">
                  <c:v>6.4008498583569402</c:v>
                </c:pt>
                <c:pt idx="3">
                  <c:v>5.741822968081606</c:v>
                </c:pt>
                <c:pt idx="4">
                  <c:v>5.7990297602388283</c:v>
                </c:pt>
                <c:pt idx="5">
                  <c:v>5.7599316531396836</c:v>
                </c:pt>
                <c:pt idx="6">
                  <c:v>5.6479330349294781</c:v>
                </c:pt>
                <c:pt idx="7">
                  <c:v>6.327599318610452</c:v>
                </c:pt>
                <c:pt idx="8">
                  <c:v>6.0842648738198255</c:v>
                </c:pt>
                <c:pt idx="9">
                  <c:v>5.8589082295741068</c:v>
                </c:pt>
                <c:pt idx="10">
                  <c:v>6.5084693613162328</c:v>
                </c:pt>
                <c:pt idx="11">
                  <c:v>6.7109165302782321</c:v>
                </c:pt>
                <c:pt idx="12">
                  <c:v>6.1281889542046537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D1-42D1-85D1-C5A0FD2CF980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D1-42D1-85D1-C5A0FD2CF98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7.6495140460657698</c:v>
                </c:pt>
                <c:pt idx="1">
                  <c:v>7.1207352712306973</c:v>
                </c:pt>
                <c:pt idx="2">
                  <c:v>6.5608761101911783</c:v>
                </c:pt>
                <c:pt idx="3">
                  <c:v>5.8235402468226196</c:v>
                </c:pt>
                <c:pt idx="4">
                  <c:v>5.8624737512478911</c:v>
                </c:pt>
                <c:pt idx="5">
                  <c:v>5.5192868356133662</c:v>
                </c:pt>
                <c:pt idx="6">
                  <c:v>6.1112336431001788</c:v>
                </c:pt>
                <c:pt idx="7">
                  <c:v>6.5705482072584172</c:v>
                </c:pt>
                <c:pt idx="8">
                  <c:v>6.1392882492936769</c:v>
                </c:pt>
                <c:pt idx="9">
                  <c:v>6.0482481494536486</c:v>
                </c:pt>
                <c:pt idx="10">
                  <c:v>6.9049731284535616</c:v>
                </c:pt>
                <c:pt idx="11">
                  <c:v>7.0489614480564127</c:v>
                </c:pt>
                <c:pt idx="12">
                  <c:v>6.4214324031645127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D1-42D1-85D1-C5A0FD2CF980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ED1-42D1-85D1-C5A0FD2CF98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ED1-42D1-85D1-C5A0FD2CF98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7.4799863525689734</c:v>
                </c:pt>
                <c:pt idx="1">
                  <c:v>7.130149994765886</c:v>
                </c:pt>
                <c:pt idx="2">
                  <c:v>6.5438265292744955</c:v>
                </c:pt>
                <c:pt idx="3">
                  <c:v>6.1835149147193631</c:v>
                </c:pt>
                <c:pt idx="4">
                  <c:v>5.2644131577239994</c:v>
                </c:pt>
                <c:pt idx="5">
                  <c:v>5.5214346527886038</c:v>
                </c:pt>
                <c:pt idx="6">
                  <c:v>5.9086820362473347</c:v>
                </c:pt>
                <c:pt idx="12">
                  <c:v>6.2284768401251052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ED1-42D1-85D1-C5A0FD2CF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D1-42D1-85D1-C5A0FD2CF98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D1-42D1-85D1-C5A0FD2CF98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D1-42D1-85D1-C5A0FD2CF98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D1-42D1-85D1-C5A0FD2CF98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D1-42D1-85D1-C5A0FD2CF98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D1-42D1-85D1-C5A0FD2CF98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D1-42D1-85D1-C5A0FD2CF98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D1-42D1-85D1-C5A0FD2CF98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D1-42D1-85D1-C5A0FD2CF98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D1-42D1-85D1-C5A0FD2CF98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D1-42D1-85D1-C5A0FD2CF98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D1-42D1-85D1-C5A0FD2CF98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D1-42D1-85D1-C5A0FD2CF980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-0.16952769349679642</c:v>
                </c:pt>
                <c:pt idx="1">
                  <c:v>9.4147235351886849E-3</c:v>
                </c:pt>
                <c:pt idx="2">
                  <c:v>-1.7049580916682849E-2</c:v>
                </c:pt>
                <c:pt idx="3">
                  <c:v>0.35997466789674348</c:v>
                </c:pt>
                <c:pt idx="4">
                  <c:v>-0.59806059352389163</c:v>
                </c:pt>
                <c:pt idx="5">
                  <c:v>2.1478171752375985E-3</c:v>
                </c:pt>
                <c:pt idx="6">
                  <c:v>-0.20255160685284412</c:v>
                </c:pt>
                <c:pt idx="12">
                  <c:v>-0.11495369281819467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ED1-42D1-85D1-C5A0FD2CF980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-1.0383306776484602</c:v>
                </c:pt>
                <c:pt idx="1">
                  <c:v>-1.0766144391091297</c:v>
                </c:pt>
                <c:pt idx="2">
                  <c:v>-0.35003904160898003</c:v>
                </c:pt>
                <c:pt idx="3">
                  <c:v>-0.51508442818224509</c:v>
                </c:pt>
                <c:pt idx="4">
                  <c:v>-1.0191860706190816</c:v>
                </c:pt>
                <c:pt idx="5">
                  <c:v>-0.80869337157550447</c:v>
                </c:pt>
                <c:pt idx="6">
                  <c:v>-0.78663983500416457</c:v>
                </c:pt>
                <c:pt idx="12">
                  <c:v>-0.78973526401503769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ED1-42D1-85D1-C5A0FD2CF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4B-485D-871F-2D6961B0B63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5.89474035064329</c:v>
                </c:pt>
                <c:pt idx="1">
                  <c:v>5.3773501577287064</c:v>
                </c:pt>
                <c:pt idx="2">
                  <c:v>4.7841195232499576</c:v>
                </c:pt>
                <c:pt idx="3">
                  <c:v>5.2557109915449658</c:v>
                </c:pt>
                <c:pt idx="4">
                  <c:v>5.4592071578185202</c:v>
                </c:pt>
                <c:pt idx="5">
                  <c:v>5.4528856494204803</c:v>
                </c:pt>
                <c:pt idx="6">
                  <c:v>5.5300615718942412</c:v>
                </c:pt>
                <c:pt idx="7">
                  <c:v>5.4489272049208122</c:v>
                </c:pt>
                <c:pt idx="8">
                  <c:v>5.2843645794738796</c:v>
                </c:pt>
                <c:pt idx="9">
                  <c:v>4.4266133240563574</c:v>
                </c:pt>
                <c:pt idx="10">
                  <c:v>5.0667322915384929</c:v>
                </c:pt>
                <c:pt idx="11">
                  <c:v>4.8850266222241459</c:v>
                </c:pt>
                <c:pt idx="12">
                  <c:v>5.2526390537858951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4B-485D-871F-2D6961B0B63C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4B-485D-871F-2D6961B0B63C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4.8944480309877338</c:v>
                </c:pt>
                <c:pt idx="1">
                  <c:v>4.4331975662493086</c:v>
                </c:pt>
                <c:pt idx="2">
                  <c:v>5.2166392844103688</c:v>
                </c:pt>
                <c:pt idx="3">
                  <c:v>4.3756004165127136</c:v>
                </c:pt>
                <c:pt idx="4">
                  <c:v>5.0685692273121248</c:v>
                </c:pt>
                <c:pt idx="5">
                  <c:v>4.9961056730870439</c:v>
                </c:pt>
                <c:pt idx="6">
                  <c:v>4.5895429000477801</c:v>
                </c:pt>
                <c:pt idx="7">
                  <c:v>5.2425426702823419</c:v>
                </c:pt>
                <c:pt idx="8">
                  <c:v>4.8405082669932638</c:v>
                </c:pt>
                <c:pt idx="9">
                  <c:v>4.6055787364063479</c:v>
                </c:pt>
                <c:pt idx="10">
                  <c:v>4.9321918120132979</c:v>
                </c:pt>
                <c:pt idx="11">
                  <c:v>4.8552090245520905</c:v>
                </c:pt>
                <c:pt idx="12">
                  <c:v>4.838387231519266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4B-485D-871F-2D6961B0B63C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4B-485D-871F-2D6961B0B63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5.7280874899973329</c:v>
                </c:pt>
                <c:pt idx="1">
                  <c:v>5.1648424179088055</c:v>
                </c:pt>
                <c:pt idx="2">
                  <c:v>4.8057324840764331</c:v>
                </c:pt>
                <c:pt idx="3">
                  <c:v>4.627993543499028</c:v>
                </c:pt>
                <c:pt idx="4">
                  <c:v>4.7284747061829329</c:v>
                </c:pt>
                <c:pt idx="5">
                  <c:v>4.4609144365774629</c:v>
                </c:pt>
                <c:pt idx="6">
                  <c:v>4.9790247888858623</c:v>
                </c:pt>
                <c:pt idx="7">
                  <c:v>5.4587207891970566</c:v>
                </c:pt>
                <c:pt idx="8">
                  <c:v>4.589631135637525</c:v>
                </c:pt>
                <c:pt idx="9">
                  <c:v>4.3497144962239824</c:v>
                </c:pt>
                <c:pt idx="10">
                  <c:v>4.389671618880544</c:v>
                </c:pt>
                <c:pt idx="11">
                  <c:v>4.4141855027279817</c:v>
                </c:pt>
                <c:pt idx="12">
                  <c:v>4.7996420246663725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4B-485D-871F-2D6961B0B63C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4B-485D-871F-2D6961B0B63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14B-485D-871F-2D6961B0B63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4.8973180522427135</c:v>
                </c:pt>
                <c:pt idx="1">
                  <c:v>4.4075798940099569</c:v>
                </c:pt>
                <c:pt idx="2">
                  <c:v>4.4979477983662086</c:v>
                </c:pt>
                <c:pt idx="3">
                  <c:v>4.3052337329920514</c:v>
                </c:pt>
                <c:pt idx="4">
                  <c:v>3.8798555087296811</c:v>
                </c:pt>
                <c:pt idx="5">
                  <c:v>4.1407330029115643</c:v>
                </c:pt>
                <c:pt idx="6">
                  <c:v>4.4755482786849932</c:v>
                </c:pt>
                <c:pt idx="12">
                  <c:v>4.304186624804891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4B-485D-871F-2D6961B0B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4B-485D-871F-2D6961B0B6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4B-485D-871F-2D6961B0B6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4B-485D-871F-2D6961B0B6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4B-485D-871F-2D6961B0B6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4B-485D-871F-2D6961B0B6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4B-485D-871F-2D6961B0B6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4B-485D-871F-2D6961B0B6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4B-485D-871F-2D6961B0B6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4B-485D-871F-2D6961B0B6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4B-485D-871F-2D6961B0B6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4B-485D-871F-2D6961B0B6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4B-485D-871F-2D6961B0B6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4B-485D-871F-2D6961B0B63C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-0.83076943775461931</c:v>
                </c:pt>
                <c:pt idx="1">
                  <c:v>-0.75726252389884863</c:v>
                </c:pt>
                <c:pt idx="2">
                  <c:v>-0.30778468571022444</c:v>
                </c:pt>
                <c:pt idx="3">
                  <c:v>-0.32275981050697666</c:v>
                </c:pt>
                <c:pt idx="4">
                  <c:v>-0.84861919745325176</c:v>
                </c:pt>
                <c:pt idx="5">
                  <c:v>-0.32018143366589857</c:v>
                </c:pt>
                <c:pt idx="6">
                  <c:v>-0.50347651020086914</c:v>
                </c:pt>
                <c:pt idx="12">
                  <c:v>-0.54351046064862096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14B-485D-871F-2D6961B0B63C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-0.9974222984005765</c:v>
                </c:pt>
                <c:pt idx="1">
                  <c:v>-0.96977026371874953</c:v>
                </c:pt>
                <c:pt idx="2">
                  <c:v>-0.28617172488374898</c:v>
                </c:pt>
                <c:pt idx="3">
                  <c:v>-0.95047725855291443</c:v>
                </c:pt>
                <c:pt idx="4">
                  <c:v>-1.5793516490888391</c:v>
                </c:pt>
                <c:pt idx="5">
                  <c:v>-1.3121526465089159</c:v>
                </c:pt>
                <c:pt idx="6">
                  <c:v>-1.054513293209248</c:v>
                </c:pt>
                <c:pt idx="12">
                  <c:v>-1.0823640065730924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14B-485D-871F-2D6961B0B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B1-4515-86BB-3267FCCC8A4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6.4216133942161342</c:v>
                </c:pt>
                <c:pt idx="1">
                  <c:v>5.8463292293661651</c:v>
                </c:pt>
                <c:pt idx="2">
                  <c:v>5.2115355654836604</c:v>
                </c:pt>
                <c:pt idx="3">
                  <c:v>5.6695792394809867</c:v>
                </c:pt>
                <c:pt idx="4">
                  <c:v>6.210344264969816</c:v>
                </c:pt>
                <c:pt idx="5">
                  <c:v>5.9979268473271139</c:v>
                </c:pt>
                <c:pt idx="6">
                  <c:v>6.1918004294039468</c:v>
                </c:pt>
                <c:pt idx="7">
                  <c:v>6.2395580788706457</c:v>
                </c:pt>
                <c:pt idx="8">
                  <c:v>5.9281931710401521</c:v>
                </c:pt>
                <c:pt idx="9">
                  <c:v>5.0367759317467442</c:v>
                </c:pt>
                <c:pt idx="10">
                  <c:v>5.6761354768222256</c:v>
                </c:pt>
                <c:pt idx="11">
                  <c:v>5.4184961289638354</c:v>
                </c:pt>
                <c:pt idx="12">
                  <c:v>5.8524869906656489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1-4515-86BB-3267FCCC8A49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B1-4515-86BB-3267FCCC8A49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5.6583729987018607</c:v>
                </c:pt>
                <c:pt idx="1">
                  <c:v>5.3711325473383349</c:v>
                </c:pt>
                <c:pt idx="2">
                  <c:v>6.1517091436163787</c:v>
                </c:pt>
                <c:pt idx="3">
                  <c:v>5.4527805864509604</c:v>
                </c:pt>
                <c:pt idx="4">
                  <c:v>6.1356766100793401</c:v>
                </c:pt>
                <c:pt idx="5">
                  <c:v>5.7055414580618615</c:v>
                </c:pt>
                <c:pt idx="6">
                  <c:v>5.5952645341548157</c:v>
                </c:pt>
                <c:pt idx="7">
                  <c:v>6.177176185759877</c:v>
                </c:pt>
                <c:pt idx="8">
                  <c:v>5.623027303338878</c:v>
                </c:pt>
                <c:pt idx="9">
                  <c:v>5.7005808131383935</c:v>
                </c:pt>
                <c:pt idx="10">
                  <c:v>5.5842795787491912</c:v>
                </c:pt>
                <c:pt idx="11">
                  <c:v>5.6213217845277645</c:v>
                </c:pt>
                <c:pt idx="12">
                  <c:v>5.7510246905516187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B1-4515-86BB-3267FCCC8A49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B1-4515-86BB-3267FCCC8A4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6.2374595201903373</c:v>
                </c:pt>
                <c:pt idx="1">
                  <c:v>5.6372102238953836</c:v>
                </c:pt>
                <c:pt idx="2">
                  <c:v>5.3723351015914327</c:v>
                </c:pt>
                <c:pt idx="3">
                  <c:v>5.3310610690611631</c:v>
                </c:pt>
                <c:pt idx="4">
                  <c:v>5.4834025823169368</c:v>
                </c:pt>
                <c:pt idx="5">
                  <c:v>5.2554716587215982</c:v>
                </c:pt>
                <c:pt idx="6">
                  <c:v>5.9278456402919923</c:v>
                </c:pt>
                <c:pt idx="7">
                  <c:v>6.3328700238782565</c:v>
                </c:pt>
                <c:pt idx="8">
                  <c:v>5.4833519745332531</c:v>
                </c:pt>
                <c:pt idx="9">
                  <c:v>5.0361657474742545</c:v>
                </c:pt>
                <c:pt idx="10">
                  <c:v>5.0292923433874712</c:v>
                </c:pt>
                <c:pt idx="11">
                  <c:v>5.014239843640933</c:v>
                </c:pt>
                <c:pt idx="12">
                  <c:v>5.5455688095428712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B1-4515-86BB-3267FCCC8A49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B1-4515-86BB-3267FCCC8A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1B1-4515-86BB-3267FCCC8A4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5.4880858109567345</c:v>
                </c:pt>
                <c:pt idx="1">
                  <c:v>4.8943406194281183</c:v>
                </c:pt>
                <c:pt idx="2">
                  <c:v>5.1427301720081564</c:v>
                </c:pt>
                <c:pt idx="3">
                  <c:v>5.0093518219929054</c:v>
                </c:pt>
                <c:pt idx="4">
                  <c:v>4.6308490942752387</c:v>
                </c:pt>
                <c:pt idx="5">
                  <c:v>4.9124615540609051</c:v>
                </c:pt>
                <c:pt idx="6">
                  <c:v>5.2138678430996448</c:v>
                </c:pt>
                <c:pt idx="12">
                  <c:v>5.0129135788429586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B1-4515-86BB-3267FCCC8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B1-4515-86BB-3267FCCC8A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B1-4515-86BB-3267FCCC8A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B1-4515-86BB-3267FCCC8A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B1-4515-86BB-3267FCCC8A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B1-4515-86BB-3267FCCC8A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B1-4515-86BB-3267FCCC8A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B1-4515-86BB-3267FCCC8A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B1-4515-86BB-3267FCCC8A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B1-4515-86BB-3267FCCC8A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B1-4515-86BB-3267FCCC8A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B1-4515-86BB-3267FCCC8A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B1-4515-86BB-3267FCCC8A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B1-4515-86BB-3267FCCC8A49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-0.7493737092336028</c:v>
                </c:pt>
                <c:pt idx="1">
                  <c:v>-0.74286960446726535</c:v>
                </c:pt>
                <c:pt idx="2">
                  <c:v>-0.22960492958327627</c:v>
                </c:pt>
                <c:pt idx="3">
                  <c:v>-0.32170924706825765</c:v>
                </c:pt>
                <c:pt idx="4">
                  <c:v>-0.85255348804169806</c:v>
                </c:pt>
                <c:pt idx="5">
                  <c:v>-0.34301010466069304</c:v>
                </c:pt>
                <c:pt idx="6">
                  <c:v>-0.71397779719234755</c:v>
                </c:pt>
                <c:pt idx="12">
                  <c:v>-0.56283954974257355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1B1-4515-86BB-3267FCCC8A49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-0.93352758325939966</c:v>
                </c:pt>
                <c:pt idx="1">
                  <c:v>-0.95198860993804679</c:v>
                </c:pt>
                <c:pt idx="2">
                  <c:v>-6.8805393475503962E-2</c:v>
                </c:pt>
                <c:pt idx="3">
                  <c:v>-0.66022741748808134</c:v>
                </c:pt>
                <c:pt idx="4">
                  <c:v>-1.5794951706945772</c:v>
                </c:pt>
                <c:pt idx="5">
                  <c:v>-1.0854652932662088</c:v>
                </c:pt>
                <c:pt idx="6">
                  <c:v>-0.97793258630430202</c:v>
                </c:pt>
                <c:pt idx="12">
                  <c:v>-0.9312185808620681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1B1-4515-86BB-3267FCCC8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56-4E79-B3F6-CB032F7F9E5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3.2827640984908659</c:v>
                </c:pt>
                <c:pt idx="1">
                  <c:v>3.0850668647845469</c:v>
                </c:pt>
                <c:pt idx="2">
                  <c:v>2.6048118761197849</c:v>
                </c:pt>
                <c:pt idx="3">
                  <c:v>3.3720771462706947</c:v>
                </c:pt>
                <c:pt idx="4">
                  <c:v>2.5912035883379017</c:v>
                </c:pt>
                <c:pt idx="5">
                  <c:v>3.1752475247524754</c:v>
                </c:pt>
                <c:pt idx="6">
                  <c:v>3.4446353775104717</c:v>
                </c:pt>
                <c:pt idx="7">
                  <c:v>2.4907566884831782</c:v>
                </c:pt>
                <c:pt idx="8">
                  <c:v>2.9846132128740823</c:v>
                </c:pt>
                <c:pt idx="9">
                  <c:v>2.328030888030888</c:v>
                </c:pt>
                <c:pt idx="10">
                  <c:v>2.7967054263565894</c:v>
                </c:pt>
                <c:pt idx="11">
                  <c:v>2.5140230968654254</c:v>
                </c:pt>
                <c:pt idx="12">
                  <c:v>2.8868505772646538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56-4E79-B3F6-CB032F7F9E5E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56-4E79-B3F6-CB032F7F9E5E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2.6512071156289707</c:v>
                </c:pt>
                <c:pt idx="1">
                  <c:v>2.2053632043448745</c:v>
                </c:pt>
                <c:pt idx="2">
                  <c:v>2.324803884945835</c:v>
                </c:pt>
                <c:pt idx="3">
                  <c:v>2.2430187168451607</c:v>
                </c:pt>
                <c:pt idx="4">
                  <c:v>2.2658905704307335</c:v>
                </c:pt>
                <c:pt idx="5">
                  <c:v>2.6562994797557113</c:v>
                </c:pt>
                <c:pt idx="6">
                  <c:v>2.8384682549582139</c:v>
                </c:pt>
                <c:pt idx="7">
                  <c:v>2.7815126050420167</c:v>
                </c:pt>
                <c:pt idx="8">
                  <c:v>2.4327799275995505</c:v>
                </c:pt>
                <c:pt idx="9">
                  <c:v>2.5158146201624461</c:v>
                </c:pt>
                <c:pt idx="10">
                  <c:v>2.6985086658605399</c:v>
                </c:pt>
                <c:pt idx="11">
                  <c:v>2.6089754739954776</c:v>
                </c:pt>
                <c:pt idx="12">
                  <c:v>2.5429762503722109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56-4E79-B3F6-CB032F7F9E5E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56-4E79-B3F6-CB032F7F9E5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3.5954620918649693</c:v>
                </c:pt>
                <c:pt idx="1">
                  <c:v>2.8121710526315788</c:v>
                </c:pt>
                <c:pt idx="2">
                  <c:v>2.6021798365122617</c:v>
                </c:pt>
                <c:pt idx="3">
                  <c:v>2.982060312568787</c:v>
                </c:pt>
                <c:pt idx="4">
                  <c:v>2.8360398700862359</c:v>
                </c:pt>
                <c:pt idx="5">
                  <c:v>2.6943369952034657</c:v>
                </c:pt>
                <c:pt idx="6">
                  <c:v>3.0075457317073169</c:v>
                </c:pt>
                <c:pt idx="7">
                  <c:v>2.7460738774607387</c:v>
                </c:pt>
                <c:pt idx="8">
                  <c:v>2.7320278969957084</c:v>
                </c:pt>
                <c:pt idx="9">
                  <c:v>2.2366286057692308</c:v>
                </c:pt>
                <c:pt idx="10">
                  <c:v>2.4068329961789168</c:v>
                </c:pt>
                <c:pt idx="11">
                  <c:v>2.6665989022158976</c:v>
                </c:pt>
                <c:pt idx="12">
                  <c:v>2.7763916484805056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56-4E79-B3F6-CB032F7F9E5E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56-4E79-B3F6-CB032F7F9E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256-4E79-B3F6-CB032F7F9E5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2.4090357792601576</c:v>
                </c:pt>
                <c:pt idx="1">
                  <c:v>2.3241944601469755</c:v>
                </c:pt>
                <c:pt idx="2">
                  <c:v>2.4314678284182305</c:v>
                </c:pt>
                <c:pt idx="3">
                  <c:v>2.3911083281152159</c:v>
                </c:pt>
                <c:pt idx="4">
                  <c:v>2.3998426098154244</c:v>
                </c:pt>
                <c:pt idx="5">
                  <c:v>2.658639491107361</c:v>
                </c:pt>
                <c:pt idx="6">
                  <c:v>2.9497919006408138</c:v>
                </c:pt>
                <c:pt idx="12">
                  <c:v>2.5865411116214974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56-4E79-B3F6-CB032F7F9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56-4E79-B3F6-CB032F7F9E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56-4E79-B3F6-CB032F7F9E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56-4E79-B3F6-CB032F7F9E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56-4E79-B3F6-CB032F7F9E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56-4E79-B3F6-CB032F7F9E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56-4E79-B3F6-CB032F7F9E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56-4E79-B3F6-CB032F7F9E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56-4E79-B3F6-CB032F7F9E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56-4E79-B3F6-CB032F7F9E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56-4E79-B3F6-CB032F7F9E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56-4E79-B3F6-CB032F7F9E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56-4E79-B3F6-CB032F7F9E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56-4E79-B3F6-CB032F7F9E5E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-1.1864263126048118</c:v>
                </c:pt>
                <c:pt idx="1">
                  <c:v>-0.48797659248460334</c:v>
                </c:pt>
                <c:pt idx="2">
                  <c:v>-0.1707120080940312</c:v>
                </c:pt>
                <c:pt idx="3">
                  <c:v>-0.59095198445357111</c:v>
                </c:pt>
                <c:pt idx="4">
                  <c:v>-0.43619726027081152</c:v>
                </c:pt>
                <c:pt idx="5">
                  <c:v>-3.5697504096104726E-2</c:v>
                </c:pt>
                <c:pt idx="6">
                  <c:v>-5.7753831066503114E-2</c:v>
                </c:pt>
                <c:pt idx="12">
                  <c:v>-0.30707248120252295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56-4E79-B3F6-CB032F7F9E5E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-0.87372831923070837</c:v>
                </c:pt>
                <c:pt idx="1">
                  <c:v>-0.76087240463757144</c:v>
                </c:pt>
                <c:pt idx="2">
                  <c:v>-0.17334404770155443</c:v>
                </c:pt>
                <c:pt idx="3">
                  <c:v>-0.98096881815547876</c:v>
                </c:pt>
                <c:pt idx="4">
                  <c:v>-0.19136097852247724</c:v>
                </c:pt>
                <c:pt idx="5">
                  <c:v>-0.51660803364511443</c:v>
                </c:pt>
                <c:pt idx="6">
                  <c:v>-0.49484347686965791</c:v>
                </c:pt>
                <c:pt idx="12">
                  <c:v>-0.50882194633408906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256-4E79-B3F6-CB032F7F9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C3-451E-952E-D2A321BE237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42350</c:v>
                </c:pt>
                <c:pt idx="1">
                  <c:v>37133</c:v>
                </c:pt>
                <c:pt idx="2">
                  <c:v>44312</c:v>
                </c:pt>
                <c:pt idx="3">
                  <c:v>31088</c:v>
                </c:pt>
                <c:pt idx="4">
                  <c:v>26643</c:v>
                </c:pt>
                <c:pt idx="5">
                  <c:v>29079</c:v>
                </c:pt>
                <c:pt idx="6">
                  <c:v>33875</c:v>
                </c:pt>
                <c:pt idx="7">
                  <c:v>34780</c:v>
                </c:pt>
                <c:pt idx="8">
                  <c:v>36685</c:v>
                </c:pt>
                <c:pt idx="9">
                  <c:v>38246</c:v>
                </c:pt>
                <c:pt idx="10">
                  <c:v>42333</c:v>
                </c:pt>
                <c:pt idx="11">
                  <c:v>38914</c:v>
                </c:pt>
                <c:pt idx="12">
                  <c:v>435438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C3-451E-952E-D2A321BE2371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C3-451E-952E-D2A321BE2371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23713</c:v>
                </c:pt>
                <c:pt idx="1">
                  <c:v>30572</c:v>
                </c:pt>
                <c:pt idx="2">
                  <c:v>35274</c:v>
                </c:pt>
                <c:pt idx="3">
                  <c:v>31009</c:v>
                </c:pt>
                <c:pt idx="4">
                  <c:v>22444</c:v>
                </c:pt>
                <c:pt idx="5">
                  <c:v>25203</c:v>
                </c:pt>
                <c:pt idx="6">
                  <c:v>29998</c:v>
                </c:pt>
                <c:pt idx="7">
                  <c:v>28134</c:v>
                </c:pt>
                <c:pt idx="8">
                  <c:v>29513</c:v>
                </c:pt>
                <c:pt idx="9">
                  <c:v>33734</c:v>
                </c:pt>
                <c:pt idx="10">
                  <c:v>39793</c:v>
                </c:pt>
                <c:pt idx="11">
                  <c:v>38495</c:v>
                </c:pt>
                <c:pt idx="12">
                  <c:v>367882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C3-451E-952E-D2A321BE2371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C3-451E-952E-D2A321BE237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41343</c:v>
                </c:pt>
                <c:pt idx="1">
                  <c:v>39648</c:v>
                </c:pt>
                <c:pt idx="2">
                  <c:v>41310</c:v>
                </c:pt>
                <c:pt idx="3">
                  <c:v>34791</c:v>
                </c:pt>
                <c:pt idx="4">
                  <c:v>26786</c:v>
                </c:pt>
                <c:pt idx="5">
                  <c:v>29679</c:v>
                </c:pt>
                <c:pt idx="6">
                  <c:v>33976</c:v>
                </c:pt>
                <c:pt idx="7">
                  <c:v>36083</c:v>
                </c:pt>
                <c:pt idx="8">
                  <c:v>37421</c:v>
                </c:pt>
                <c:pt idx="9">
                  <c:v>43780</c:v>
                </c:pt>
                <c:pt idx="10">
                  <c:v>47814</c:v>
                </c:pt>
                <c:pt idx="11">
                  <c:v>43294</c:v>
                </c:pt>
                <c:pt idx="12">
                  <c:v>455925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C3-451E-952E-D2A321BE2371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C3-451E-952E-D2A321BE23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C3-451E-952E-D2A321BE237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47292</c:v>
                </c:pt>
                <c:pt idx="1">
                  <c:v>48188</c:v>
                </c:pt>
                <c:pt idx="2">
                  <c:v>51183</c:v>
                </c:pt>
                <c:pt idx="3">
                  <c:v>36853</c:v>
                </c:pt>
                <c:pt idx="4">
                  <c:v>35540</c:v>
                </c:pt>
                <c:pt idx="5">
                  <c:v>38400</c:v>
                </c:pt>
                <c:pt idx="6">
                  <c:v>43630</c:v>
                </c:pt>
                <c:pt idx="12">
                  <c:v>301086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C3-451E-952E-D2A321BE2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C3-451E-952E-D2A321BE23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C3-451E-952E-D2A321BE23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C3-451E-952E-D2A321BE23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C3-451E-952E-D2A321BE23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C3-451E-952E-D2A321BE23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C3-451E-952E-D2A321BE23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C3-451E-952E-D2A321BE23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C3-451E-952E-D2A321BE23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C3-451E-952E-D2A321BE23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C3-451E-952E-D2A321BE23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C3-451E-952E-D2A321BE23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C3-451E-952E-D2A321BE23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C3-451E-952E-D2A321BE2371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0.14389376678034971</c:v>
                </c:pt>
                <c:pt idx="1">
                  <c:v>0.21539548022598876</c:v>
                </c:pt>
                <c:pt idx="2">
                  <c:v>0.23899782135076242</c:v>
                </c:pt>
                <c:pt idx="3">
                  <c:v>5.926820154637702E-2</c:v>
                </c:pt>
                <c:pt idx="4">
                  <c:v>0.32681251399985056</c:v>
                </c:pt>
                <c:pt idx="5">
                  <c:v>0.29384413221469718</c:v>
                </c:pt>
                <c:pt idx="6">
                  <c:v>0.28414174711561091</c:v>
                </c:pt>
                <c:pt idx="12">
                  <c:v>0.21634691132091488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C3-451E-952E-D2A321BE2371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0.11669421487603304</c:v>
                </c:pt>
                <c:pt idx="1">
                  <c:v>0.29771362400021539</c:v>
                </c:pt>
                <c:pt idx="2">
                  <c:v>0.15505957754107236</c:v>
                </c:pt>
                <c:pt idx="3">
                  <c:v>0.18544132784354095</c:v>
                </c:pt>
                <c:pt idx="4">
                  <c:v>0.33393386630634692</c:v>
                </c:pt>
                <c:pt idx="5">
                  <c:v>0.32054059630661302</c:v>
                </c:pt>
                <c:pt idx="6">
                  <c:v>0.28797047970479706</c:v>
                </c:pt>
                <c:pt idx="12">
                  <c:v>0.23153632198952878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C3-451E-952E-D2A321BE2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37-4843-A59D-1C829464079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9.4476269185360096</c:v>
                </c:pt>
                <c:pt idx="1">
                  <c:v>9.4144830743543473</c:v>
                </c:pt>
                <c:pt idx="2">
                  <c:v>8.0283444665102</c:v>
                </c:pt>
                <c:pt idx="3">
                  <c:v>8.2081832218219244</c:v>
                </c:pt>
                <c:pt idx="4">
                  <c:v>7.4801636452351463</c:v>
                </c:pt>
                <c:pt idx="5">
                  <c:v>7.5924894253585062</c:v>
                </c:pt>
                <c:pt idx="6">
                  <c:v>8.0249741697416983</c:v>
                </c:pt>
                <c:pt idx="7">
                  <c:v>8.2708453133985049</c:v>
                </c:pt>
                <c:pt idx="8">
                  <c:v>8.1763663622734093</c:v>
                </c:pt>
                <c:pt idx="9">
                  <c:v>7.6490613397479477</c:v>
                </c:pt>
                <c:pt idx="10">
                  <c:v>8.0370396617296205</c:v>
                </c:pt>
                <c:pt idx="11">
                  <c:v>8.9477308937657405</c:v>
                </c:pt>
                <c:pt idx="12">
                  <c:v>8.3160518833909762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37-4843-A59D-1C829464079F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37-4843-A59D-1C829464079F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8.512588031881247</c:v>
                </c:pt>
                <c:pt idx="1">
                  <c:v>6.9325526625670548</c:v>
                </c:pt>
                <c:pt idx="2">
                  <c:v>7.1364744571072176</c:v>
                </c:pt>
                <c:pt idx="3">
                  <c:v>7.0535005966009869</c:v>
                </c:pt>
                <c:pt idx="4">
                  <c:v>6.8128675815362678</c:v>
                </c:pt>
                <c:pt idx="5">
                  <c:v>6.9117168591040752</c:v>
                </c:pt>
                <c:pt idx="6">
                  <c:v>7.1986132408827253</c:v>
                </c:pt>
                <c:pt idx="7">
                  <c:v>7.778275396317623</c:v>
                </c:pt>
                <c:pt idx="8">
                  <c:v>7.4606444617626133</c:v>
                </c:pt>
                <c:pt idx="9">
                  <c:v>6.9897432857058162</c:v>
                </c:pt>
                <c:pt idx="10">
                  <c:v>7.3783077425677881</c:v>
                </c:pt>
                <c:pt idx="11">
                  <c:v>7.8006234575918949</c:v>
                </c:pt>
                <c:pt idx="12">
                  <c:v>7.3284504270391047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37-4843-A59D-1C829464079F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37-4843-A59D-1C829464079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8.5206927412137485</c:v>
                </c:pt>
                <c:pt idx="1">
                  <c:v>8.0176301452784511</c:v>
                </c:pt>
                <c:pt idx="2">
                  <c:v>7.6281529895908982</c:v>
                </c:pt>
                <c:pt idx="3">
                  <c:v>6.86671840418499</c:v>
                </c:pt>
                <c:pt idx="4">
                  <c:v>7.1880833271111779</c:v>
                </c:pt>
                <c:pt idx="5">
                  <c:v>7.0050877724990732</c:v>
                </c:pt>
                <c:pt idx="6">
                  <c:v>7.4568813279962329</c:v>
                </c:pt>
                <c:pt idx="7">
                  <c:v>7.7137433140259954</c:v>
                </c:pt>
                <c:pt idx="8">
                  <c:v>7.5650837764891374</c:v>
                </c:pt>
                <c:pt idx="9">
                  <c:v>7.1013933302878023</c:v>
                </c:pt>
                <c:pt idx="10">
                  <c:v>7.8645584975111893</c:v>
                </c:pt>
                <c:pt idx="11">
                  <c:v>8.2201690765464033</c:v>
                </c:pt>
                <c:pt idx="12">
                  <c:v>7.6377013763228598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37-4843-A59D-1C829464079F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637-4843-A59D-1C82946407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637-4843-A59D-1C829464079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8.4186966083058437</c:v>
                </c:pt>
                <c:pt idx="1">
                  <c:v>8.1856063750311279</c:v>
                </c:pt>
                <c:pt idx="2">
                  <c:v>7.5469198757399916</c:v>
                </c:pt>
                <c:pt idx="3">
                  <c:v>7.6968225110574444</c:v>
                </c:pt>
                <c:pt idx="4">
                  <c:v>6.8821328081035453</c:v>
                </c:pt>
                <c:pt idx="5">
                  <c:v>7.1391927083333337</c:v>
                </c:pt>
                <c:pt idx="6">
                  <c:v>7.4333944533577814</c:v>
                </c:pt>
                <c:pt idx="12">
                  <c:v>7.6574965292308512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637-4843-A59D-1C8294640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37-4843-A59D-1C82946407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37-4843-A59D-1C82946407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37-4843-A59D-1C82946407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37-4843-A59D-1C82946407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37-4843-A59D-1C82946407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37-4843-A59D-1C82946407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37-4843-A59D-1C82946407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37-4843-A59D-1C82946407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37-4843-A59D-1C82946407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37-4843-A59D-1C82946407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37-4843-A59D-1C82946407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37-4843-A59D-1C82946407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37-4843-A59D-1C829464079F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-0.10199613290790488</c:v>
                </c:pt>
                <c:pt idx="1">
                  <c:v>0.16797622975267679</c:v>
                </c:pt>
                <c:pt idx="2">
                  <c:v>-8.1233113850906591E-2</c:v>
                </c:pt>
                <c:pt idx="3">
                  <c:v>0.83010410687245439</c:v>
                </c:pt>
                <c:pt idx="4">
                  <c:v>-0.30595051900763259</c:v>
                </c:pt>
                <c:pt idx="5">
                  <c:v>0.13410493583426053</c:v>
                </c:pt>
                <c:pt idx="6">
                  <c:v>-2.348687463845156E-2</c:v>
                </c:pt>
                <c:pt idx="12">
                  <c:v>7.0742439877108154E-2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637-4843-A59D-1C829464079F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-1.0289303102301659</c:v>
                </c:pt>
                <c:pt idx="1">
                  <c:v>-1.2288766993232194</c:v>
                </c:pt>
                <c:pt idx="2">
                  <c:v>-0.48142459077020838</c:v>
                </c:pt>
                <c:pt idx="3">
                  <c:v>-0.51136071076447998</c:v>
                </c:pt>
                <c:pt idx="4">
                  <c:v>-0.59803083713160099</c:v>
                </c:pt>
                <c:pt idx="5">
                  <c:v>-0.45329671702517249</c:v>
                </c:pt>
                <c:pt idx="6">
                  <c:v>-0.59157971638391693</c:v>
                </c:pt>
                <c:pt idx="12">
                  <c:v>-0.73805729930318087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637-4843-A59D-1C8294640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21-4675-8117-A52D2F5D430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8.4721036826299976</c:v>
                </c:pt>
                <c:pt idx="1">
                  <c:v>8.4321817018554057</c:v>
                </c:pt>
                <c:pt idx="2">
                  <c:v>7.2954169797145001</c:v>
                </c:pt>
                <c:pt idx="3">
                  <c:v>6.8875998478508942</c:v>
                </c:pt>
                <c:pt idx="4">
                  <c:v>7.3985921689397269</c:v>
                </c:pt>
                <c:pt idx="5">
                  <c:v>7.0261475886112725</c:v>
                </c:pt>
                <c:pt idx="6">
                  <c:v>7.696795516597212</c:v>
                </c:pt>
                <c:pt idx="7">
                  <c:v>7.3975865851747376</c:v>
                </c:pt>
                <c:pt idx="8">
                  <c:v>7.7395539605229429</c:v>
                </c:pt>
                <c:pt idx="9">
                  <c:v>7.7610110488875437</c:v>
                </c:pt>
                <c:pt idx="10">
                  <c:v>7.4774335587356502</c:v>
                </c:pt>
                <c:pt idx="11">
                  <c:v>7.9986646884272998</c:v>
                </c:pt>
                <c:pt idx="12">
                  <c:v>7.6601153912776985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21-4675-8117-A52D2F5D4306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21-4675-8117-A52D2F5D4306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7.5997924593566237</c:v>
                </c:pt>
                <c:pt idx="1">
                  <c:v>6.5968031968031964</c:v>
                </c:pt>
                <c:pt idx="2">
                  <c:v>7.11755751014885</c:v>
                </c:pt>
                <c:pt idx="3">
                  <c:v>6.9245819397993307</c:v>
                </c:pt>
                <c:pt idx="4">
                  <c:v>6.689313517338995</c:v>
                </c:pt>
                <c:pt idx="5">
                  <c:v>6.5790438114276197</c:v>
                </c:pt>
                <c:pt idx="6">
                  <c:v>7.0274575832146091</c:v>
                </c:pt>
                <c:pt idx="7">
                  <c:v>7.5700397097083387</c:v>
                </c:pt>
                <c:pt idx="8">
                  <c:v>7.6120493666774927</c:v>
                </c:pt>
                <c:pt idx="9">
                  <c:v>6.9833285010147872</c:v>
                </c:pt>
                <c:pt idx="10">
                  <c:v>6.7162322274881516</c:v>
                </c:pt>
                <c:pt idx="11">
                  <c:v>7.1400179318589361</c:v>
                </c:pt>
                <c:pt idx="12">
                  <c:v>7.0442463034910698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21-4675-8117-A52D2F5D4306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21-4675-8117-A52D2F5D430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7.4245295975827492</c:v>
                </c:pt>
                <c:pt idx="1">
                  <c:v>6.6255956432947585</c:v>
                </c:pt>
                <c:pt idx="2">
                  <c:v>6.6871994801819366</c:v>
                </c:pt>
                <c:pt idx="3">
                  <c:v>6.5770206022187008</c:v>
                </c:pt>
                <c:pt idx="4">
                  <c:v>6.697749196141479</c:v>
                </c:pt>
                <c:pt idx="5">
                  <c:v>6.8809303758471962</c:v>
                </c:pt>
                <c:pt idx="6">
                  <c:v>7.4940490648530487</c:v>
                </c:pt>
                <c:pt idx="7">
                  <c:v>7.5153215849141315</c:v>
                </c:pt>
                <c:pt idx="8">
                  <c:v>7.4808184143222505</c:v>
                </c:pt>
                <c:pt idx="9">
                  <c:v>6.9262397991211548</c:v>
                </c:pt>
                <c:pt idx="10">
                  <c:v>6.9560150805438132</c:v>
                </c:pt>
                <c:pt idx="11">
                  <c:v>7.5589687989398868</c:v>
                </c:pt>
                <c:pt idx="12">
                  <c:v>7.1014383123801403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21-4675-8117-A52D2F5D4306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221-4675-8117-A52D2F5D43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221-4675-8117-A52D2F5D430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7.6996077576814121</c:v>
                </c:pt>
                <c:pt idx="1">
                  <c:v>7.0288492360294903</c:v>
                </c:pt>
                <c:pt idx="2">
                  <c:v>6.9662029881504379</c:v>
                </c:pt>
                <c:pt idx="3">
                  <c:v>7.1351310407514017</c:v>
                </c:pt>
                <c:pt idx="4">
                  <c:v>6.6414432121297207</c:v>
                </c:pt>
                <c:pt idx="5">
                  <c:v>6.686951631046119</c:v>
                </c:pt>
                <c:pt idx="6">
                  <c:v>7.0650243483242621</c:v>
                </c:pt>
                <c:pt idx="12">
                  <c:v>7.0423779940974089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221-4675-8117-A52D2F5D4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21-4675-8117-A52D2F5D43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21-4675-8117-A52D2F5D43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21-4675-8117-A52D2F5D43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21-4675-8117-A52D2F5D43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21-4675-8117-A52D2F5D43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21-4675-8117-A52D2F5D43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21-4675-8117-A52D2F5D43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21-4675-8117-A52D2F5D43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21-4675-8117-A52D2F5D43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21-4675-8117-A52D2F5D43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21-4675-8117-A52D2F5D43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21-4675-8117-A52D2F5D43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21-4675-8117-A52D2F5D4306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0.27507816009866293</c:v>
                </c:pt>
                <c:pt idx="1">
                  <c:v>0.40325359273473182</c:v>
                </c:pt>
                <c:pt idx="2">
                  <c:v>0.27900350796850137</c:v>
                </c:pt>
                <c:pt idx="3">
                  <c:v>0.55811043853270093</c:v>
                </c:pt>
                <c:pt idx="4">
                  <c:v>-5.6305984011758348E-2</c:v>
                </c:pt>
                <c:pt idx="5">
                  <c:v>-0.19397874480107724</c:v>
                </c:pt>
                <c:pt idx="6">
                  <c:v>-0.4290247165287866</c:v>
                </c:pt>
                <c:pt idx="12">
                  <c:v>0.1063551159440026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221-4675-8117-A52D2F5D4306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-0.77249592494858543</c:v>
                </c:pt>
                <c:pt idx="1">
                  <c:v>-1.4033324658259154</c:v>
                </c:pt>
                <c:pt idx="2">
                  <c:v>-0.32921399156406217</c:v>
                </c:pt>
                <c:pt idx="3">
                  <c:v>0.24753119290050751</c:v>
                </c:pt>
                <c:pt idx="4">
                  <c:v>-0.75714895681000627</c:v>
                </c:pt>
                <c:pt idx="5">
                  <c:v>-0.33919595756515353</c:v>
                </c:pt>
                <c:pt idx="6">
                  <c:v>-0.63177116827294988</c:v>
                </c:pt>
                <c:pt idx="12">
                  <c:v>-0.59996894467810158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221-4675-8117-A52D2F5D4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E5-4AD9-BEE6-02B90A81937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11.168166049273829</c:v>
                </c:pt>
                <c:pt idx="1">
                  <c:v>11.055163474002592</c:v>
                </c:pt>
                <c:pt idx="2">
                  <c:v>9.1026453164408476</c:v>
                </c:pt>
                <c:pt idx="3">
                  <c:v>9.6493069794144173</c:v>
                </c:pt>
                <c:pt idx="4">
                  <c:v>8.7693846446942274</c:v>
                </c:pt>
                <c:pt idx="5">
                  <c:v>9.1007537035432726</c:v>
                </c:pt>
                <c:pt idx="6">
                  <c:v>9.2698542062845242</c:v>
                </c:pt>
                <c:pt idx="7">
                  <c:v>9.3356555313077045</c:v>
                </c:pt>
                <c:pt idx="8">
                  <c:v>9.7212130911418733</c:v>
                </c:pt>
                <c:pt idx="9">
                  <c:v>9.3558533258444996</c:v>
                </c:pt>
                <c:pt idx="10">
                  <c:v>9.1985623305378645</c:v>
                </c:pt>
                <c:pt idx="11">
                  <c:v>11.328458439038949</c:v>
                </c:pt>
                <c:pt idx="12">
                  <c:v>9.8070271220050955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5-4AD9-BEE6-02B90A81937E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E5-4AD9-BEE6-02B90A81937E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12.129041326960921</c:v>
                </c:pt>
                <c:pt idx="1">
                  <c:v>9.2217261904761898</c:v>
                </c:pt>
                <c:pt idx="2">
                  <c:v>8.391152403682236</c:v>
                </c:pt>
                <c:pt idx="3">
                  <c:v>7.9562760261748959</c:v>
                </c:pt>
                <c:pt idx="4">
                  <c:v>8.2949205932537087</c:v>
                </c:pt>
                <c:pt idx="5">
                  <c:v>8.5031024439660623</c:v>
                </c:pt>
                <c:pt idx="6">
                  <c:v>8.7805634182504377</c:v>
                </c:pt>
                <c:pt idx="7">
                  <c:v>9.1730716063035658</c:v>
                </c:pt>
                <c:pt idx="8">
                  <c:v>8.7724685922903465</c:v>
                </c:pt>
                <c:pt idx="9">
                  <c:v>8.7037592374424335</c:v>
                </c:pt>
                <c:pt idx="10">
                  <c:v>8.7484428086070221</c:v>
                </c:pt>
                <c:pt idx="11">
                  <c:v>9.601999200319872</c:v>
                </c:pt>
                <c:pt idx="12">
                  <c:v>8.9641442715700137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5-4AD9-BEE6-02B90A81937E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E5-4AD9-BEE6-02B90A81937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11.418379216750678</c:v>
                </c:pt>
                <c:pt idx="1">
                  <c:v>10.34370308590492</c:v>
                </c:pt>
                <c:pt idx="2">
                  <c:v>9.1222556390977445</c:v>
                </c:pt>
                <c:pt idx="3">
                  <c:v>7.9372430802959713</c:v>
                </c:pt>
                <c:pt idx="4">
                  <c:v>9.1007148327801897</c:v>
                </c:pt>
                <c:pt idx="5">
                  <c:v>8.989169198256505</c:v>
                </c:pt>
                <c:pt idx="6">
                  <c:v>8.5818105144784926</c:v>
                </c:pt>
                <c:pt idx="7">
                  <c:v>8.7677522690870262</c:v>
                </c:pt>
                <c:pt idx="8">
                  <c:v>9.3442921396444643</c:v>
                </c:pt>
                <c:pt idx="9">
                  <c:v>8.9645416823840058</c:v>
                </c:pt>
                <c:pt idx="10">
                  <c:v>9.3741670937980519</c:v>
                </c:pt>
                <c:pt idx="11">
                  <c:v>10.795986093552465</c:v>
                </c:pt>
                <c:pt idx="12">
                  <c:v>9.5079662973403796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E5-4AD9-BEE6-02B90A81937E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8E5-4AD9-BEE6-02B90A81937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8E5-4AD9-BEE6-02B90A81937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10.98589065255732</c:v>
                </c:pt>
                <c:pt idx="1">
                  <c:v>10.596861547007361</c:v>
                </c:pt>
                <c:pt idx="2">
                  <c:v>9.0470304492010847</c:v>
                </c:pt>
                <c:pt idx="3">
                  <c:v>9.8910386965376791</c:v>
                </c:pt>
                <c:pt idx="4">
                  <c:v>9.5351974757915343</c:v>
                </c:pt>
                <c:pt idx="5">
                  <c:v>9.7805171377029456</c:v>
                </c:pt>
                <c:pt idx="6">
                  <c:v>9.7089457678661937</c:v>
                </c:pt>
                <c:pt idx="12">
                  <c:v>9.9655244463017141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8E5-4AD9-BEE6-02B90A819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C8E5-4AD9-BEE6-02B90A81937E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15.971804511278195</c:v>
                      </c:pt>
                      <c:pt idx="1">
                        <c:v>8.7712609970674489</c:v>
                      </c:pt>
                      <c:pt idx="2">
                        <c:v>7.0540806293018683</c:v>
                      </c:pt>
                      <c:pt idx="3">
                        <c:v>9.2820895522388067</c:v>
                      </c:pt>
                      <c:pt idx="4">
                        <c:v>6.829085457271364</c:v>
                      </c:pt>
                      <c:pt idx="5">
                        <c:v>8.3425669436749761</c:v>
                      </c:pt>
                      <c:pt idx="6">
                        <c:v>8.8326253186066275</c:v>
                      </c:pt>
                      <c:pt idx="7">
                        <c:v>8.9125492925075385</c:v>
                      </c:pt>
                      <c:pt idx="8">
                        <c:v>8.8154137529137522</c:v>
                      </c:pt>
                      <c:pt idx="9">
                        <c:v>8.717644473742034</c:v>
                      </c:pt>
                      <c:pt idx="10">
                        <c:v>8.8209257098405285</c:v>
                      </c:pt>
                      <c:pt idx="11">
                        <c:v>9.8715930335530846</c:v>
                      </c:pt>
                      <c:pt idx="12">
                        <c:v>8.9848573092603381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C8E5-4AD9-BEE6-02B90A81937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E5-4AD9-BEE6-02B90A81937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E5-4AD9-BEE6-02B90A81937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E5-4AD9-BEE6-02B90A81937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E5-4AD9-BEE6-02B90A81937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E5-4AD9-BEE6-02B90A81937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E5-4AD9-BEE6-02B90A81937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E5-4AD9-BEE6-02B90A81937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E5-4AD9-BEE6-02B90A81937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E5-4AD9-BEE6-02B90A81937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E5-4AD9-BEE6-02B90A81937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E5-4AD9-BEE6-02B90A81937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E5-4AD9-BEE6-02B90A81937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E5-4AD9-BEE6-02B90A81937E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-0.43248856419335802</c:v>
                </c:pt>
                <c:pt idx="1">
                  <c:v>0.25315846110244067</c:v>
                </c:pt>
                <c:pt idx="2">
                  <c:v>-7.5225189896659828E-2</c:v>
                </c:pt>
                <c:pt idx="3">
                  <c:v>1.9537956162417078</c:v>
                </c:pt>
                <c:pt idx="4">
                  <c:v>0.43448264301134465</c:v>
                </c:pt>
                <c:pt idx="5">
                  <c:v>0.79134793944644066</c:v>
                </c:pt>
                <c:pt idx="6">
                  <c:v>1.127135253387701</c:v>
                </c:pt>
                <c:pt idx="12">
                  <c:v>0.47676643873727009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8E5-4AD9-BEE6-02B90A81937E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-0.18227539671650916</c:v>
                </c:pt>
                <c:pt idx="1">
                  <c:v>-0.45830192699523131</c:v>
                </c:pt>
                <c:pt idx="2">
                  <c:v>-5.5614867239762944E-2</c:v>
                </c:pt>
                <c:pt idx="3">
                  <c:v>0.2417317171232618</c:v>
                </c:pt>
                <c:pt idx="4">
                  <c:v>0.76581283109730691</c:v>
                </c:pt>
                <c:pt idx="5">
                  <c:v>0.679763434159673</c:v>
                </c:pt>
                <c:pt idx="6">
                  <c:v>0.43909156158166951</c:v>
                </c:pt>
                <c:pt idx="12">
                  <c:v>0.14164733970327426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8E5-4AD9-BEE6-02B90A819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23-4802-B779-547016EBD03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7.512772585669782</c:v>
                </c:pt>
                <c:pt idx="1">
                  <c:v>6.8542154566744733</c:v>
                </c:pt>
                <c:pt idx="2">
                  <c:v>5.7940283400809713</c:v>
                </c:pt>
                <c:pt idx="3">
                  <c:v>6.2980155917788805</c:v>
                </c:pt>
                <c:pt idx="4">
                  <c:v>7.0913043478260871</c:v>
                </c:pt>
                <c:pt idx="5">
                  <c:v>7.2257889009793255</c:v>
                </c:pt>
                <c:pt idx="6">
                  <c:v>7.9008832188420017</c:v>
                </c:pt>
                <c:pt idx="7">
                  <c:v>8.2570772762050506</c:v>
                </c:pt>
                <c:pt idx="8">
                  <c:v>7.6172674677347576</c:v>
                </c:pt>
                <c:pt idx="9">
                  <c:v>6.0056882821387942</c:v>
                </c:pt>
                <c:pt idx="10">
                  <c:v>5.302097902097902</c:v>
                </c:pt>
                <c:pt idx="11">
                  <c:v>6.1253577561534058</c:v>
                </c:pt>
                <c:pt idx="12">
                  <c:v>6.8243800840963571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23-4802-B779-547016EBD033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23-4802-B779-547016EBD033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5.5207373271889404</c:v>
                </c:pt>
                <c:pt idx="1">
                  <c:v>4.9907069366080314</c:v>
                </c:pt>
                <c:pt idx="2">
                  <c:v>5.4263868065967014</c:v>
                </c:pt>
                <c:pt idx="3">
                  <c:v>5.6983885679537858</c:v>
                </c:pt>
                <c:pt idx="4">
                  <c:v>5.5327833260963963</c:v>
                </c:pt>
                <c:pt idx="5">
                  <c:v>6.1491277433877318</c:v>
                </c:pt>
                <c:pt idx="6">
                  <c:v>6.5994865211810012</c:v>
                </c:pt>
                <c:pt idx="7">
                  <c:v>7.5064017660044149</c:v>
                </c:pt>
                <c:pt idx="8">
                  <c:v>6.4706119162640903</c:v>
                </c:pt>
                <c:pt idx="9">
                  <c:v>5.5164873307879212</c:v>
                </c:pt>
                <c:pt idx="10">
                  <c:v>5.9016909162406606</c:v>
                </c:pt>
                <c:pt idx="11">
                  <c:v>5.3227191413237929</c:v>
                </c:pt>
                <c:pt idx="12">
                  <c:v>5.8327914688861435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23-4802-B779-547016EBD033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23-4802-B779-547016EBD03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6.1614379084967323</c:v>
                </c:pt>
                <c:pt idx="1">
                  <c:v>6.1137742718446599</c:v>
                </c:pt>
                <c:pt idx="2">
                  <c:v>6.0897001303780964</c:v>
                </c:pt>
                <c:pt idx="3">
                  <c:v>5.785571142284569</c:v>
                </c:pt>
                <c:pt idx="4">
                  <c:v>5.9001769911504427</c:v>
                </c:pt>
                <c:pt idx="5">
                  <c:v>6.4738689547581902</c:v>
                </c:pt>
                <c:pt idx="6">
                  <c:v>6.8715683180814136</c:v>
                </c:pt>
                <c:pt idx="7">
                  <c:v>8.2840572556762098</c:v>
                </c:pt>
                <c:pt idx="8">
                  <c:v>6.6430817610062896</c:v>
                </c:pt>
                <c:pt idx="9">
                  <c:v>6.0223759153783565</c:v>
                </c:pt>
                <c:pt idx="10">
                  <c:v>6.6880329314907376</c:v>
                </c:pt>
                <c:pt idx="11">
                  <c:v>6.5164683088845834</c:v>
                </c:pt>
                <c:pt idx="12">
                  <c:v>6.4719669009614709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23-4802-B779-547016EBD033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723-4802-B779-547016EBD03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723-4802-B779-547016EBD03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7.102075154234436</c:v>
                </c:pt>
                <c:pt idx="1">
                  <c:v>6.2099571516017136</c:v>
                </c:pt>
                <c:pt idx="2">
                  <c:v>6.2966198252943411</c:v>
                </c:pt>
                <c:pt idx="3">
                  <c:v>6.4245002968533544</c:v>
                </c:pt>
                <c:pt idx="4">
                  <c:v>6.2373262469337698</c:v>
                </c:pt>
                <c:pt idx="5">
                  <c:v>5.9973009446693659</c:v>
                </c:pt>
                <c:pt idx="6">
                  <c:v>7.223830734966592</c:v>
                </c:pt>
                <c:pt idx="12">
                  <c:v>6.4789945406241793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723-4802-B779-547016EBD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23-4802-B779-547016EBD0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23-4802-B779-547016EBD0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23-4802-B779-547016EBD0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23-4802-B779-547016EBD0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23-4802-B779-547016EBD0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23-4802-B779-547016EBD0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23-4802-B779-547016EBD0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23-4802-B779-547016EBD0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23-4802-B779-547016EBD0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23-4802-B779-547016EBD0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23-4802-B779-547016EBD0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23-4802-B779-547016EBD0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23-4802-B779-547016EBD033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0.94063724573770369</c:v>
                </c:pt>
                <c:pt idx="1">
                  <c:v>9.6182879757053641E-2</c:v>
                </c:pt>
                <c:pt idx="2">
                  <c:v>0.20691969491624462</c:v>
                </c:pt>
                <c:pt idx="3">
                  <c:v>0.63892915456878541</c:v>
                </c:pt>
                <c:pt idx="4">
                  <c:v>0.33714925578332711</c:v>
                </c:pt>
                <c:pt idx="5">
                  <c:v>-0.47656801008882432</c:v>
                </c:pt>
                <c:pt idx="6">
                  <c:v>0.35226241688517845</c:v>
                </c:pt>
                <c:pt idx="12">
                  <c:v>0.30081416157312635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723-4802-B779-547016EBD033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-0.41069743143534598</c:v>
                </c:pt>
                <c:pt idx="1">
                  <c:v>-0.64425830507275972</c:v>
                </c:pt>
                <c:pt idx="2">
                  <c:v>0.50259148521336972</c:v>
                </c:pt>
                <c:pt idx="3">
                  <c:v>0.12648470507447396</c:v>
                </c:pt>
                <c:pt idx="4">
                  <c:v>-0.85397810089231729</c:v>
                </c:pt>
                <c:pt idx="5">
                  <c:v>-1.2284879563099596</c:v>
                </c:pt>
                <c:pt idx="6">
                  <c:v>-0.67705248387540973</c:v>
                </c:pt>
                <c:pt idx="12">
                  <c:v>-0.42496789801848944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723-4802-B779-547016EBD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51-4EE4-98D9-2F6EA88F6BB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7.1590524534686972</c:v>
                </c:pt>
                <c:pt idx="1">
                  <c:v>8.1317204301075261</c:v>
                </c:pt>
                <c:pt idx="2">
                  <c:v>7.5935613682092553</c:v>
                </c:pt>
                <c:pt idx="3">
                  <c:v>7.0707070707070709</c:v>
                </c:pt>
                <c:pt idx="4">
                  <c:v>7.4046511627906977</c:v>
                </c:pt>
                <c:pt idx="5">
                  <c:v>8.3407707910750499</c:v>
                </c:pt>
                <c:pt idx="6">
                  <c:v>6.6224489795918364</c:v>
                </c:pt>
                <c:pt idx="7">
                  <c:v>8.7725903614457827</c:v>
                </c:pt>
                <c:pt idx="8">
                  <c:v>7.9200743494423795</c:v>
                </c:pt>
                <c:pt idx="9">
                  <c:v>7.9693877551020407</c:v>
                </c:pt>
                <c:pt idx="10">
                  <c:v>6.2799145299145298</c:v>
                </c:pt>
                <c:pt idx="11">
                  <c:v>6.922535211267606</c:v>
                </c:pt>
                <c:pt idx="12">
                  <c:v>7.4917586813890225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51-4EE4-98D9-2F6EA88F6BB7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51-4EE4-98D9-2F6EA88F6BB7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5.4547069271758435</c:v>
                </c:pt>
                <c:pt idx="1">
                  <c:v>5.1804635761589406</c:v>
                </c:pt>
                <c:pt idx="2">
                  <c:v>5.3488843813387428</c:v>
                </c:pt>
                <c:pt idx="3">
                  <c:v>5.7170172084130018</c:v>
                </c:pt>
                <c:pt idx="4">
                  <c:v>5.3867924528301883</c:v>
                </c:pt>
                <c:pt idx="5">
                  <c:v>5.4486215538847116</c:v>
                </c:pt>
                <c:pt idx="6">
                  <c:v>6.2380952380952381</c:v>
                </c:pt>
                <c:pt idx="7">
                  <c:v>7</c:v>
                </c:pt>
                <c:pt idx="8">
                  <c:v>6.4234800838574424</c:v>
                </c:pt>
                <c:pt idx="9">
                  <c:v>5.0327102803738315</c:v>
                </c:pt>
                <c:pt idx="10">
                  <c:v>6.1750972762645917</c:v>
                </c:pt>
                <c:pt idx="11">
                  <c:v>5.7333333333333334</c:v>
                </c:pt>
                <c:pt idx="12">
                  <c:v>5.7455722070844688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51-4EE4-98D9-2F6EA88F6BB7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51-4EE4-98D9-2F6EA88F6BB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6.2166377816291165</c:v>
                </c:pt>
                <c:pt idx="1">
                  <c:v>5.8491379310344831</c:v>
                </c:pt>
                <c:pt idx="2">
                  <c:v>6.2137404580152671</c:v>
                </c:pt>
                <c:pt idx="3">
                  <c:v>6.225609756097561</c:v>
                </c:pt>
                <c:pt idx="4">
                  <c:v>6.3229461756373935</c:v>
                </c:pt>
                <c:pt idx="5">
                  <c:v>7.3047858942065496</c:v>
                </c:pt>
                <c:pt idx="6">
                  <c:v>6.6871088861076347</c:v>
                </c:pt>
                <c:pt idx="7">
                  <c:v>7.7</c:v>
                </c:pt>
                <c:pt idx="8">
                  <c:v>7.0376506024096388</c:v>
                </c:pt>
                <c:pt idx="9">
                  <c:v>5.7731811697574891</c:v>
                </c:pt>
                <c:pt idx="10">
                  <c:v>6.7342419080068145</c:v>
                </c:pt>
                <c:pt idx="11">
                  <c:v>5.8972267536704734</c:v>
                </c:pt>
                <c:pt idx="12">
                  <c:v>6.5394661308840414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51-4EE4-98D9-2F6EA88F6BB7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51-4EE4-98D9-2F6EA88F6B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B51-4EE4-98D9-2F6EA88F6BB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6.5090579710144931</c:v>
                </c:pt>
                <c:pt idx="1">
                  <c:v>6.1761102603369062</c:v>
                </c:pt>
                <c:pt idx="2">
                  <c:v>6.0576923076923075</c:v>
                </c:pt>
                <c:pt idx="3">
                  <c:v>7.2930693069306933</c:v>
                </c:pt>
                <c:pt idx="4">
                  <c:v>6.0445544554455441</c:v>
                </c:pt>
                <c:pt idx="5">
                  <c:v>6.8105413105413106</c:v>
                </c:pt>
                <c:pt idx="6">
                  <c:v>7.3509060955518946</c:v>
                </c:pt>
                <c:pt idx="12">
                  <c:v>6.6838962108731463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51-4EE4-98D9-2F6EA88F6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51-4EE4-98D9-2F6EA88F6B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51-4EE4-98D9-2F6EA88F6B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51-4EE4-98D9-2F6EA88F6B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51-4EE4-98D9-2F6EA88F6B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51-4EE4-98D9-2F6EA88F6B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51-4EE4-98D9-2F6EA88F6B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51-4EE4-98D9-2F6EA88F6B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51-4EE4-98D9-2F6EA88F6B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51-4EE4-98D9-2F6EA88F6B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51-4EE4-98D9-2F6EA88F6B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51-4EE4-98D9-2F6EA88F6B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51-4EE4-98D9-2F6EA88F6B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51-4EE4-98D9-2F6EA88F6BB7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0.29242018938537662</c:v>
                </c:pt>
                <c:pt idx="1">
                  <c:v>0.32697232930242315</c:v>
                </c:pt>
                <c:pt idx="2">
                  <c:v>-0.1560481503229596</c:v>
                </c:pt>
                <c:pt idx="3">
                  <c:v>1.0674595508331324</c:v>
                </c:pt>
                <c:pt idx="4">
                  <c:v>-0.27839172019184932</c:v>
                </c:pt>
                <c:pt idx="5">
                  <c:v>-0.49424458366523893</c:v>
                </c:pt>
                <c:pt idx="6">
                  <c:v>0.66379720944425991</c:v>
                </c:pt>
                <c:pt idx="12">
                  <c:v>0.2780747723061161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B51-4EE4-98D9-2F6EA88F6BB7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-0.6499944824542041</c:v>
                </c:pt>
                <c:pt idx="1">
                  <c:v>-1.9556101697706199</c:v>
                </c:pt>
                <c:pt idx="2">
                  <c:v>-1.5358690605169478</c:v>
                </c:pt>
                <c:pt idx="3">
                  <c:v>0.22236223622362239</c:v>
                </c:pt>
                <c:pt idx="4">
                  <c:v>-1.3600967073451535</c:v>
                </c:pt>
                <c:pt idx="5">
                  <c:v>-1.5302294805337393</c:v>
                </c:pt>
                <c:pt idx="6">
                  <c:v>0.72845711596005813</c:v>
                </c:pt>
                <c:pt idx="12">
                  <c:v>-0.68595223368946989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B51-4EE4-98D9-2F6EA88F6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4E-4719-93DB-8085051EF0B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7.2273425499231951</c:v>
                </c:pt>
                <c:pt idx="1">
                  <c:v>7.7400346620450611</c:v>
                </c:pt>
                <c:pt idx="2">
                  <c:v>6.7868852459016393</c:v>
                </c:pt>
                <c:pt idx="3">
                  <c:v>8.0730050933786082</c:v>
                </c:pt>
                <c:pt idx="4">
                  <c:v>9.0617529880478092</c:v>
                </c:pt>
                <c:pt idx="5">
                  <c:v>8.0533333333333328</c:v>
                </c:pt>
                <c:pt idx="6">
                  <c:v>7.5969251336898393</c:v>
                </c:pt>
                <c:pt idx="7">
                  <c:v>9.3883299798792752</c:v>
                </c:pt>
                <c:pt idx="8">
                  <c:v>8.5882352941176467</c:v>
                </c:pt>
                <c:pt idx="9">
                  <c:v>7.9839883551673942</c:v>
                </c:pt>
                <c:pt idx="10">
                  <c:v>7.755627009646302</c:v>
                </c:pt>
                <c:pt idx="11">
                  <c:v>8.0787671232876708</c:v>
                </c:pt>
                <c:pt idx="12">
                  <c:v>8.0932659208261626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4E-4719-93DB-8085051EF0BB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4E-4719-93DB-8085051EF0BB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6.1940594059405942</c:v>
                </c:pt>
                <c:pt idx="1">
                  <c:v>6.1375661375661377</c:v>
                </c:pt>
                <c:pt idx="2">
                  <c:v>6.5629053177691308</c:v>
                </c:pt>
                <c:pt idx="3">
                  <c:v>6.0729281767955801</c:v>
                </c:pt>
                <c:pt idx="4">
                  <c:v>6.373608903020668</c:v>
                </c:pt>
                <c:pt idx="5">
                  <c:v>7.4421641791044779</c:v>
                </c:pt>
                <c:pt idx="6">
                  <c:v>7.129666011787819</c:v>
                </c:pt>
                <c:pt idx="7">
                  <c:v>8.3278955954323006</c:v>
                </c:pt>
                <c:pt idx="8">
                  <c:v>8.568154402895054</c:v>
                </c:pt>
                <c:pt idx="9">
                  <c:v>7.2943820224719103</c:v>
                </c:pt>
                <c:pt idx="10">
                  <c:v>6.7575169738118328</c:v>
                </c:pt>
                <c:pt idx="11">
                  <c:v>7.4463705308775729</c:v>
                </c:pt>
                <c:pt idx="12">
                  <c:v>7.0487258471016521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4E-4719-93DB-8085051EF0BB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4E-4719-93DB-8085051EF0B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7.4954441913439638</c:v>
                </c:pt>
                <c:pt idx="1">
                  <c:v>7.31989247311828</c:v>
                </c:pt>
                <c:pt idx="2">
                  <c:v>6.0713450292397662</c:v>
                </c:pt>
                <c:pt idx="3">
                  <c:v>6.6473087818696888</c:v>
                </c:pt>
                <c:pt idx="4">
                  <c:v>6.8310911808669657</c:v>
                </c:pt>
                <c:pt idx="5">
                  <c:v>6.7452513966480447</c:v>
                </c:pt>
                <c:pt idx="6">
                  <c:v>8.7765363128491618</c:v>
                </c:pt>
                <c:pt idx="7">
                  <c:v>7.8383545770567791</c:v>
                </c:pt>
                <c:pt idx="8">
                  <c:v>7.7614607614607616</c:v>
                </c:pt>
                <c:pt idx="9">
                  <c:v>6.5623229461756374</c:v>
                </c:pt>
                <c:pt idx="10">
                  <c:v>6.2689922480620153</c:v>
                </c:pt>
                <c:pt idx="11">
                  <c:v>5.48</c:v>
                </c:pt>
                <c:pt idx="12">
                  <c:v>6.997908759972117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4E-4719-93DB-8085051EF0BB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4E-4719-93DB-8085051EF0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94E-4719-93DB-8085051EF0B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6.8130841121495331</c:v>
                </c:pt>
                <c:pt idx="1">
                  <c:v>6.6363636363636367</c:v>
                </c:pt>
                <c:pt idx="2">
                  <c:v>7.0371428571428574</c:v>
                </c:pt>
                <c:pt idx="3">
                  <c:v>6.7803223070398646</c:v>
                </c:pt>
                <c:pt idx="4">
                  <c:v>6.5109090909090908</c:v>
                </c:pt>
                <c:pt idx="5">
                  <c:v>7.1186094069529648</c:v>
                </c:pt>
                <c:pt idx="6">
                  <c:v>7.2642276422764231</c:v>
                </c:pt>
                <c:pt idx="12">
                  <c:v>6.938046722239374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4E-4719-93DB-8085051EF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4E-4719-93DB-8085051EF0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4E-4719-93DB-8085051EF0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4E-4719-93DB-8085051EF0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4E-4719-93DB-8085051EF0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4E-4719-93DB-8085051EF0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4E-4719-93DB-8085051EF0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4E-4719-93DB-8085051EF0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4E-4719-93DB-8085051EF0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4E-4719-93DB-8085051EF0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4E-4719-93DB-8085051EF0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4E-4719-93DB-8085051EF0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4E-4719-93DB-8085051EF0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4E-4719-93DB-8085051EF0BB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-0.68236007919443065</c:v>
                </c:pt>
                <c:pt idx="1">
                  <c:v>-0.68352883675464327</c:v>
                </c:pt>
                <c:pt idx="2">
                  <c:v>0.96579782790309121</c:v>
                </c:pt>
                <c:pt idx="3">
                  <c:v>0.13301352517017584</c:v>
                </c:pt>
                <c:pt idx="4">
                  <c:v>-0.32018208995787489</c:v>
                </c:pt>
                <c:pt idx="5">
                  <c:v>0.37335801030492011</c:v>
                </c:pt>
                <c:pt idx="6">
                  <c:v>-1.5123086705727387</c:v>
                </c:pt>
                <c:pt idx="12">
                  <c:v>-0.26758804841858819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94E-4719-93DB-8085051EF0BB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-0.414258437773662</c:v>
                </c:pt>
                <c:pt idx="1">
                  <c:v>-1.1036710256814244</c:v>
                </c:pt>
                <c:pt idx="2">
                  <c:v>0.25025761124121804</c:v>
                </c:pt>
                <c:pt idx="3">
                  <c:v>-1.2926827863387436</c:v>
                </c:pt>
                <c:pt idx="4">
                  <c:v>-2.5508438971387184</c:v>
                </c:pt>
                <c:pt idx="5">
                  <c:v>-0.93472392638036794</c:v>
                </c:pt>
                <c:pt idx="6">
                  <c:v>-0.3326974914134162</c:v>
                </c:pt>
                <c:pt idx="12">
                  <c:v>-0.76352701003185164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94E-4719-93DB-8085051EF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E9-4006-B947-89DCB59A79A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7.1590524534686972</c:v>
                </c:pt>
                <c:pt idx="1">
                  <c:v>8.1317204301075261</c:v>
                </c:pt>
                <c:pt idx="2">
                  <c:v>7.5935613682092553</c:v>
                </c:pt>
                <c:pt idx="3">
                  <c:v>7.0707070707070709</c:v>
                </c:pt>
                <c:pt idx="4">
                  <c:v>7.4046511627906977</c:v>
                </c:pt>
                <c:pt idx="5">
                  <c:v>8.3407707910750499</c:v>
                </c:pt>
                <c:pt idx="6">
                  <c:v>6.6224489795918364</c:v>
                </c:pt>
                <c:pt idx="7">
                  <c:v>8.7725903614457827</c:v>
                </c:pt>
                <c:pt idx="8">
                  <c:v>7.9200743494423795</c:v>
                </c:pt>
                <c:pt idx="9">
                  <c:v>7.9693877551020407</c:v>
                </c:pt>
                <c:pt idx="10">
                  <c:v>6.2799145299145298</c:v>
                </c:pt>
                <c:pt idx="11">
                  <c:v>6.922535211267606</c:v>
                </c:pt>
                <c:pt idx="12">
                  <c:v>7.4917586813890225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E9-4006-B947-89DCB59A79AB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E9-4006-B947-89DCB59A79AB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5.4547069271758435</c:v>
                </c:pt>
                <c:pt idx="1">
                  <c:v>5.1804635761589406</c:v>
                </c:pt>
                <c:pt idx="2">
                  <c:v>5.3488843813387428</c:v>
                </c:pt>
                <c:pt idx="3">
                  <c:v>5.7170172084130018</c:v>
                </c:pt>
                <c:pt idx="4">
                  <c:v>5.3867924528301883</c:v>
                </c:pt>
                <c:pt idx="5">
                  <c:v>5.4486215538847116</c:v>
                </c:pt>
                <c:pt idx="6">
                  <c:v>6.2380952380952381</c:v>
                </c:pt>
                <c:pt idx="7">
                  <c:v>7</c:v>
                </c:pt>
                <c:pt idx="8">
                  <c:v>6.4234800838574424</c:v>
                </c:pt>
                <c:pt idx="9">
                  <c:v>5.0327102803738315</c:v>
                </c:pt>
                <c:pt idx="10">
                  <c:v>6.1750972762645917</c:v>
                </c:pt>
                <c:pt idx="11">
                  <c:v>5.7333333333333334</c:v>
                </c:pt>
                <c:pt idx="12">
                  <c:v>5.7455722070844688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E9-4006-B947-89DCB59A79AB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E9-4006-B947-89DCB59A79A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6.2166377816291165</c:v>
                </c:pt>
                <c:pt idx="1">
                  <c:v>5.8491379310344831</c:v>
                </c:pt>
                <c:pt idx="2">
                  <c:v>6.2137404580152671</c:v>
                </c:pt>
                <c:pt idx="3">
                  <c:v>6.225609756097561</c:v>
                </c:pt>
                <c:pt idx="4">
                  <c:v>6.3229461756373935</c:v>
                </c:pt>
                <c:pt idx="5">
                  <c:v>7.3047858942065496</c:v>
                </c:pt>
                <c:pt idx="6">
                  <c:v>6.6871088861076347</c:v>
                </c:pt>
                <c:pt idx="7">
                  <c:v>7.7</c:v>
                </c:pt>
                <c:pt idx="8">
                  <c:v>7.0376506024096388</c:v>
                </c:pt>
                <c:pt idx="9">
                  <c:v>5.7731811697574891</c:v>
                </c:pt>
                <c:pt idx="10">
                  <c:v>6.7342419080068145</c:v>
                </c:pt>
                <c:pt idx="11">
                  <c:v>5.8972267536704734</c:v>
                </c:pt>
                <c:pt idx="12">
                  <c:v>6.5394661308840414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E9-4006-B947-89DCB59A79AB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E9-4006-B947-89DCB59A79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7E9-4006-B947-89DCB59A79A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6.5090579710144931</c:v>
                </c:pt>
                <c:pt idx="1">
                  <c:v>6.1761102603369062</c:v>
                </c:pt>
                <c:pt idx="2">
                  <c:v>6.0576923076923075</c:v>
                </c:pt>
                <c:pt idx="3">
                  <c:v>7.2930693069306933</c:v>
                </c:pt>
                <c:pt idx="4">
                  <c:v>6.0445544554455441</c:v>
                </c:pt>
                <c:pt idx="5">
                  <c:v>6.8105413105413106</c:v>
                </c:pt>
                <c:pt idx="6">
                  <c:v>7.3509060955518946</c:v>
                </c:pt>
                <c:pt idx="12">
                  <c:v>6.6838962108731463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E9-4006-B947-89DCB59A7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E9-4006-B947-89DCB59A79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E9-4006-B947-89DCB59A79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E9-4006-B947-89DCB59A79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E9-4006-B947-89DCB59A79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E9-4006-B947-89DCB59A79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E9-4006-B947-89DCB59A79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E9-4006-B947-89DCB59A79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E9-4006-B947-89DCB59A79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E9-4006-B947-89DCB59A79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E9-4006-B947-89DCB59A79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E9-4006-B947-89DCB59A79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E9-4006-B947-89DCB59A79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E9-4006-B947-89DCB59A79AB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0.29242018938537662</c:v>
                </c:pt>
                <c:pt idx="1">
                  <c:v>0.32697232930242315</c:v>
                </c:pt>
                <c:pt idx="2">
                  <c:v>-0.1560481503229596</c:v>
                </c:pt>
                <c:pt idx="3">
                  <c:v>1.0674595508331324</c:v>
                </c:pt>
                <c:pt idx="4">
                  <c:v>-0.27839172019184932</c:v>
                </c:pt>
                <c:pt idx="5">
                  <c:v>-0.49424458366523893</c:v>
                </c:pt>
                <c:pt idx="6">
                  <c:v>0.66379720944425991</c:v>
                </c:pt>
                <c:pt idx="12">
                  <c:v>0.2780747723061161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E9-4006-B947-89DCB59A79AB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-0.6499944824542041</c:v>
                </c:pt>
                <c:pt idx="1">
                  <c:v>-1.9556101697706199</c:v>
                </c:pt>
                <c:pt idx="2">
                  <c:v>-1.5358690605169478</c:v>
                </c:pt>
                <c:pt idx="3">
                  <c:v>0.22236223622362239</c:v>
                </c:pt>
                <c:pt idx="4">
                  <c:v>-1.3600967073451535</c:v>
                </c:pt>
                <c:pt idx="5">
                  <c:v>-1.5302294805337393</c:v>
                </c:pt>
                <c:pt idx="6">
                  <c:v>0.72845711596005813</c:v>
                </c:pt>
                <c:pt idx="12">
                  <c:v>-0.68595223368946989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E9-4006-B947-89DCB59A7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2C-4A32-B3AF-E4D609F3808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9.1760221760221761</c:v>
                </c:pt>
                <c:pt idx="1">
                  <c:v>9.6782690498588906</c:v>
                </c:pt>
                <c:pt idx="2">
                  <c:v>8.2767978290366351</c:v>
                </c:pt>
                <c:pt idx="3">
                  <c:v>11.862612612612613</c:v>
                </c:pt>
                <c:pt idx="4">
                  <c:v>9.7226277372262775</c:v>
                </c:pt>
                <c:pt idx="5">
                  <c:v>6.907692307692308</c:v>
                </c:pt>
                <c:pt idx="6">
                  <c:v>7.6974789915966388</c:v>
                </c:pt>
                <c:pt idx="7">
                  <c:v>9.0276679841897227</c:v>
                </c:pt>
                <c:pt idx="8">
                  <c:v>8.1308016877637126</c:v>
                </c:pt>
                <c:pt idx="9">
                  <c:v>7.4550195567144719</c:v>
                </c:pt>
                <c:pt idx="10">
                  <c:v>8.7460184409052815</c:v>
                </c:pt>
                <c:pt idx="11">
                  <c:v>8.2935420743639927</c:v>
                </c:pt>
                <c:pt idx="12">
                  <c:v>8.7808685446009385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C-4A32-B3AF-E4D609F38083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2C-4A32-B3AF-E4D609F38083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9.5601799775028127</c:v>
                </c:pt>
                <c:pt idx="1">
                  <c:v>9.1644144144144146</c:v>
                </c:pt>
                <c:pt idx="2">
                  <c:v>7.5493107104984096</c:v>
                </c:pt>
                <c:pt idx="3">
                  <c:v>8.5870020964360592</c:v>
                </c:pt>
                <c:pt idx="4">
                  <c:v>7.4805194805194803</c:v>
                </c:pt>
                <c:pt idx="5">
                  <c:v>6.5588235294117645</c:v>
                </c:pt>
                <c:pt idx="6">
                  <c:v>6.9949622166246854</c:v>
                </c:pt>
                <c:pt idx="7">
                  <c:v>8.3677685950413228</c:v>
                </c:pt>
                <c:pt idx="8">
                  <c:v>6.8025210084033612</c:v>
                </c:pt>
                <c:pt idx="9">
                  <c:v>7.2698048220436284</c:v>
                </c:pt>
                <c:pt idx="10">
                  <c:v>7.8936464088397793</c:v>
                </c:pt>
                <c:pt idx="11">
                  <c:v>10.09217046580773</c:v>
                </c:pt>
                <c:pt idx="12">
                  <c:v>8.3713230444532378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C-4A32-B3AF-E4D609F38083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2C-4A32-B3AF-E4D609F3808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8.4134045077105579</c:v>
                </c:pt>
                <c:pt idx="1">
                  <c:v>9.496240601503759</c:v>
                </c:pt>
                <c:pt idx="2">
                  <c:v>10.062709030100335</c:v>
                </c:pt>
                <c:pt idx="3">
                  <c:v>8.5347490347490353</c:v>
                </c:pt>
                <c:pt idx="4">
                  <c:v>7.7313432835820892</c:v>
                </c:pt>
                <c:pt idx="5">
                  <c:v>7.1062500000000002</c:v>
                </c:pt>
                <c:pt idx="6">
                  <c:v>8.7642857142857142</c:v>
                </c:pt>
                <c:pt idx="7">
                  <c:v>7.4968152866242042</c:v>
                </c:pt>
                <c:pt idx="8">
                  <c:v>7.2480000000000002</c:v>
                </c:pt>
                <c:pt idx="9">
                  <c:v>6.4125560538116595</c:v>
                </c:pt>
                <c:pt idx="10">
                  <c:v>8.7702589807852966</c:v>
                </c:pt>
                <c:pt idx="11">
                  <c:v>9.4980237154150196</c:v>
                </c:pt>
                <c:pt idx="12">
                  <c:v>8.7910605349601134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2C-4A32-B3AF-E4D609F38083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62C-4A32-B3AF-E4D609F380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62C-4A32-B3AF-E4D609F3808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8.7924667651403254</c:v>
                </c:pt>
                <c:pt idx="1">
                  <c:v>10.563145353455123</c:v>
                </c:pt>
                <c:pt idx="2">
                  <c:v>10.274442538593481</c:v>
                </c:pt>
                <c:pt idx="3">
                  <c:v>9.3033333333333328</c:v>
                </c:pt>
                <c:pt idx="4">
                  <c:v>12.324324324324325</c:v>
                </c:pt>
                <c:pt idx="5">
                  <c:v>7.359375</c:v>
                </c:pt>
                <c:pt idx="6">
                  <c:v>7.4109589041095889</c:v>
                </c:pt>
                <c:pt idx="12">
                  <c:v>9.6777606347806913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62C-4A32-B3AF-E4D609F38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2C-4A32-B3AF-E4D609F380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2C-4A32-B3AF-E4D609F380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2C-4A32-B3AF-E4D609F380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2C-4A32-B3AF-E4D609F380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2C-4A32-B3AF-E4D609F380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2C-4A32-B3AF-E4D609F380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2C-4A32-B3AF-E4D609F380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2C-4A32-B3AF-E4D609F380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2C-4A32-B3AF-E4D609F380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2C-4A32-B3AF-E4D609F380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2C-4A32-B3AF-E4D609F380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2C-4A32-B3AF-E4D609F380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2C-4A32-B3AF-E4D609F38083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0.37906225742976751</c:v>
                </c:pt>
                <c:pt idx="1">
                  <c:v>1.0669047519513644</c:v>
                </c:pt>
                <c:pt idx="2">
                  <c:v>0.21173350849314687</c:v>
                </c:pt>
                <c:pt idx="3">
                  <c:v>0.76858429858429744</c:v>
                </c:pt>
                <c:pt idx="4">
                  <c:v>4.5929810407422353</c:v>
                </c:pt>
                <c:pt idx="5">
                  <c:v>0.25312499999999982</c:v>
                </c:pt>
                <c:pt idx="6">
                  <c:v>-1.3533268101761253</c:v>
                </c:pt>
                <c:pt idx="12">
                  <c:v>0.64494929995593431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62C-4A32-B3AF-E4D609F38083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-0.38355541088185063</c:v>
                </c:pt>
                <c:pt idx="1">
                  <c:v>0.88487630359623282</c:v>
                </c:pt>
                <c:pt idx="2">
                  <c:v>1.9976447095568464</c:v>
                </c:pt>
                <c:pt idx="3">
                  <c:v>-2.5592792792792807</c:v>
                </c:pt>
                <c:pt idx="4">
                  <c:v>2.6016965870980471</c:v>
                </c:pt>
                <c:pt idx="5">
                  <c:v>0.45168269230769198</c:v>
                </c:pt>
                <c:pt idx="6">
                  <c:v>-0.28652008748704993</c:v>
                </c:pt>
                <c:pt idx="12">
                  <c:v>0.57039137963013609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62C-4A32-B3AF-E4D609F38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89-4EB1-9717-0DF0FD6730D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9.2667893284268636</c:v>
                </c:pt>
                <c:pt idx="1">
                  <c:v>9.3773119605425403</c:v>
                </c:pt>
                <c:pt idx="2">
                  <c:v>7.6190949776230728</c:v>
                </c:pt>
                <c:pt idx="3">
                  <c:v>11.323485967503693</c:v>
                </c:pt>
                <c:pt idx="4">
                  <c:v>7.6984126984126986</c:v>
                </c:pt>
                <c:pt idx="5">
                  <c:v>7.9226190476190474</c:v>
                </c:pt>
                <c:pt idx="6">
                  <c:v>8.0138408304498263</c:v>
                </c:pt>
                <c:pt idx="7">
                  <c:v>8.384615384615385</c:v>
                </c:pt>
                <c:pt idx="8">
                  <c:v>8.4054054054054053</c:v>
                </c:pt>
                <c:pt idx="9">
                  <c:v>6.5905567300916141</c:v>
                </c:pt>
                <c:pt idx="10">
                  <c:v>8.4270318814548713</c:v>
                </c:pt>
                <c:pt idx="11">
                  <c:v>8.8075868372943322</c:v>
                </c:pt>
                <c:pt idx="12">
                  <c:v>8.5535998786131557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89-4EB1-9717-0DF0FD6730D4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89-4EB1-9717-0DF0FD6730D4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8.8008705114254617</c:v>
                </c:pt>
                <c:pt idx="1">
                  <c:v>8.0541310541310533</c:v>
                </c:pt>
                <c:pt idx="2">
                  <c:v>8.6628930817610055</c:v>
                </c:pt>
                <c:pt idx="3">
                  <c:v>8.3247999999999998</c:v>
                </c:pt>
                <c:pt idx="4">
                  <c:v>10.846153846153847</c:v>
                </c:pt>
                <c:pt idx="5">
                  <c:v>6.3466666666666667</c:v>
                </c:pt>
                <c:pt idx="6">
                  <c:v>6.798657718120805</c:v>
                </c:pt>
                <c:pt idx="7">
                  <c:v>6.5476190476190474</c:v>
                </c:pt>
                <c:pt idx="8">
                  <c:v>5.1529411764705886</c:v>
                </c:pt>
                <c:pt idx="9">
                  <c:v>6.176154672395274</c:v>
                </c:pt>
                <c:pt idx="10">
                  <c:v>7.768624641833811</c:v>
                </c:pt>
                <c:pt idx="11">
                  <c:v>8.3785276073619634</c:v>
                </c:pt>
                <c:pt idx="12">
                  <c:v>7.8920910646137648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89-4EB1-9717-0DF0FD6730D4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89-4EB1-9717-0DF0FD6730D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8.1389693109438337</c:v>
                </c:pt>
                <c:pt idx="1">
                  <c:v>8.5094637223974772</c:v>
                </c:pt>
                <c:pt idx="2">
                  <c:v>8.5167827739075364</c:v>
                </c:pt>
                <c:pt idx="3">
                  <c:v>8.1567436208991495</c:v>
                </c:pt>
                <c:pt idx="4">
                  <c:v>8.5614035087719298</c:v>
                </c:pt>
                <c:pt idx="5">
                  <c:v>7.9863945578231297</c:v>
                </c:pt>
                <c:pt idx="6">
                  <c:v>9.247863247863247</c:v>
                </c:pt>
                <c:pt idx="7">
                  <c:v>6.8297872340425529</c:v>
                </c:pt>
                <c:pt idx="8">
                  <c:v>6.7029702970297027</c:v>
                </c:pt>
                <c:pt idx="9">
                  <c:v>6.3087885985748215</c:v>
                </c:pt>
                <c:pt idx="10">
                  <c:v>9.0835714285714282</c:v>
                </c:pt>
                <c:pt idx="11">
                  <c:v>8.0674671240708982</c:v>
                </c:pt>
                <c:pt idx="12">
                  <c:v>8.2016865776528469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89-4EB1-9717-0DF0FD6730D4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89-4EB1-9717-0DF0FD6730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489-4EB1-9717-0DF0FD6730D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8.8081096516276407</c:v>
                </c:pt>
                <c:pt idx="1">
                  <c:v>8.6939151813153046</c:v>
                </c:pt>
                <c:pt idx="2">
                  <c:v>7.8153126826417303</c:v>
                </c:pt>
                <c:pt idx="3">
                  <c:v>9.968036529680365</c:v>
                </c:pt>
                <c:pt idx="4">
                  <c:v>7.6216216216216219</c:v>
                </c:pt>
                <c:pt idx="5">
                  <c:v>6.5042016806722689</c:v>
                </c:pt>
                <c:pt idx="6">
                  <c:v>6.2028985507246377</c:v>
                </c:pt>
                <c:pt idx="12">
                  <c:v>8.5311251664447401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89-4EB1-9717-0DF0FD673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89-4EB1-9717-0DF0FD6730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89-4EB1-9717-0DF0FD6730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89-4EB1-9717-0DF0FD6730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89-4EB1-9717-0DF0FD6730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89-4EB1-9717-0DF0FD6730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89-4EB1-9717-0DF0FD6730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89-4EB1-9717-0DF0FD6730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89-4EB1-9717-0DF0FD6730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89-4EB1-9717-0DF0FD6730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89-4EB1-9717-0DF0FD6730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89-4EB1-9717-0DF0FD6730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89-4EB1-9717-0DF0FD6730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89-4EB1-9717-0DF0FD6730D4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0.66914034068380701</c:v>
                </c:pt>
                <c:pt idx="1">
                  <c:v>0.18445145891782744</c:v>
                </c:pt>
                <c:pt idx="2">
                  <c:v>-0.70147009126580606</c:v>
                </c:pt>
                <c:pt idx="3">
                  <c:v>1.8112929087812155</c:v>
                </c:pt>
                <c:pt idx="4">
                  <c:v>-0.93978188715030786</c:v>
                </c:pt>
                <c:pt idx="5">
                  <c:v>-1.4821928771508608</c:v>
                </c:pt>
                <c:pt idx="6">
                  <c:v>-3.0449646971386093</c:v>
                </c:pt>
                <c:pt idx="12">
                  <c:v>0.17805157337114785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489-4EB1-9717-0DF0FD6730D4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-0.45867967679922295</c:v>
                </c:pt>
                <c:pt idx="1">
                  <c:v>-0.68339677922723574</c:v>
                </c:pt>
                <c:pt idx="2">
                  <c:v>0.19621770501865754</c:v>
                </c:pt>
                <c:pt idx="3">
                  <c:v>-1.3554494378233279</c:v>
                </c:pt>
                <c:pt idx="4">
                  <c:v>-7.6791076791076662E-2</c:v>
                </c:pt>
                <c:pt idx="5">
                  <c:v>-1.4184173669467786</c:v>
                </c:pt>
                <c:pt idx="6">
                  <c:v>-1.8109422797251886</c:v>
                </c:pt>
                <c:pt idx="12">
                  <c:v>-0.3889205217334446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489-4EB1-9717-0DF0FD673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12-45F3-9712-60F5EF89046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8.5183170302174336</c:v>
                </c:pt>
                <c:pt idx="1">
                  <c:v>8.2067644338750156</c:v>
                </c:pt>
                <c:pt idx="2">
                  <c:v>6.8938655708834755</c:v>
                </c:pt>
                <c:pt idx="3">
                  <c:v>6.6985993429016082</c:v>
                </c:pt>
                <c:pt idx="4">
                  <c:v>6.283599228343081</c:v>
                </c:pt>
                <c:pt idx="5">
                  <c:v>6.3301280243641083</c:v>
                </c:pt>
                <c:pt idx="6">
                  <c:v>6.6953218712514992</c:v>
                </c:pt>
                <c:pt idx="7">
                  <c:v>6.7390698530378312</c:v>
                </c:pt>
                <c:pt idx="8">
                  <c:v>6.8203205304532881</c:v>
                </c:pt>
                <c:pt idx="9">
                  <c:v>6.2663492110880563</c:v>
                </c:pt>
                <c:pt idx="10">
                  <c:v>6.9515244176634585</c:v>
                </c:pt>
                <c:pt idx="11">
                  <c:v>7.4343465290655484</c:v>
                </c:pt>
                <c:pt idx="12">
                  <c:v>6.9374830274806403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12-45F3-9712-60F5EF890468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12-45F3-9712-60F5EF890468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7.2707658219083227</c:v>
                </c:pt>
                <c:pt idx="1">
                  <c:v>5.9475019322618365</c:v>
                </c:pt>
                <c:pt idx="2">
                  <c:v>6.4008498583569402</c:v>
                </c:pt>
                <c:pt idx="3">
                  <c:v>5.741822968081606</c:v>
                </c:pt>
                <c:pt idx="4">
                  <c:v>5.7990297602388283</c:v>
                </c:pt>
                <c:pt idx="5">
                  <c:v>5.7599316531396836</c:v>
                </c:pt>
                <c:pt idx="6">
                  <c:v>5.6479330349294781</c:v>
                </c:pt>
                <c:pt idx="7">
                  <c:v>6.327599318610452</c:v>
                </c:pt>
                <c:pt idx="8">
                  <c:v>6.0842648738198255</c:v>
                </c:pt>
                <c:pt idx="9">
                  <c:v>5.8589082295741068</c:v>
                </c:pt>
                <c:pt idx="10">
                  <c:v>6.5084693613162328</c:v>
                </c:pt>
                <c:pt idx="11">
                  <c:v>6.7109165302782321</c:v>
                </c:pt>
                <c:pt idx="12">
                  <c:v>6.1281889542046537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12-45F3-9712-60F5EF890468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12-45F3-9712-60F5EF89046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7.6495140460657698</c:v>
                </c:pt>
                <c:pt idx="1">
                  <c:v>7.1207352712306973</c:v>
                </c:pt>
                <c:pt idx="2">
                  <c:v>6.5608761101911783</c:v>
                </c:pt>
                <c:pt idx="3">
                  <c:v>5.8235402468226196</c:v>
                </c:pt>
                <c:pt idx="4">
                  <c:v>5.8624737512478911</c:v>
                </c:pt>
                <c:pt idx="5">
                  <c:v>5.5192868356133662</c:v>
                </c:pt>
                <c:pt idx="6">
                  <c:v>6.1112336431001788</c:v>
                </c:pt>
                <c:pt idx="7">
                  <c:v>6.5705482072584172</c:v>
                </c:pt>
                <c:pt idx="8">
                  <c:v>6.1392882492936769</c:v>
                </c:pt>
                <c:pt idx="9">
                  <c:v>6.0482481494536486</c:v>
                </c:pt>
                <c:pt idx="10">
                  <c:v>6.9049731284535616</c:v>
                </c:pt>
                <c:pt idx="11">
                  <c:v>7.0489614480564127</c:v>
                </c:pt>
                <c:pt idx="12">
                  <c:v>6.4214324031645127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12-45F3-9712-60F5EF890468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B12-45F3-9712-60F5EF8904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B12-45F3-9712-60F5EF89046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7.4799863525689734</c:v>
                </c:pt>
                <c:pt idx="1">
                  <c:v>7.130149994765886</c:v>
                </c:pt>
                <c:pt idx="2">
                  <c:v>6.5438265292744955</c:v>
                </c:pt>
                <c:pt idx="3">
                  <c:v>6.1835149147193631</c:v>
                </c:pt>
                <c:pt idx="4">
                  <c:v>5.2644131577239994</c:v>
                </c:pt>
                <c:pt idx="5">
                  <c:v>5.5214346527886038</c:v>
                </c:pt>
                <c:pt idx="6">
                  <c:v>5.9086820362473347</c:v>
                </c:pt>
                <c:pt idx="12">
                  <c:v>6.2284768401251052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B12-45F3-9712-60F5EF890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12-45F3-9712-60F5EF8904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12-45F3-9712-60F5EF8904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12-45F3-9712-60F5EF8904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12-45F3-9712-60F5EF8904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12-45F3-9712-60F5EF8904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12-45F3-9712-60F5EF8904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12-45F3-9712-60F5EF8904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12-45F3-9712-60F5EF8904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12-45F3-9712-60F5EF8904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12-45F3-9712-60F5EF8904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12-45F3-9712-60F5EF8904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12-45F3-9712-60F5EF8904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12-45F3-9712-60F5EF890468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-0.16952769349679642</c:v>
                </c:pt>
                <c:pt idx="1">
                  <c:v>9.4147235351886849E-3</c:v>
                </c:pt>
                <c:pt idx="2">
                  <c:v>-1.7049580916682849E-2</c:v>
                </c:pt>
                <c:pt idx="3">
                  <c:v>0.35997466789674348</c:v>
                </c:pt>
                <c:pt idx="4">
                  <c:v>-0.59806059352389163</c:v>
                </c:pt>
                <c:pt idx="5">
                  <c:v>2.1478171752375985E-3</c:v>
                </c:pt>
                <c:pt idx="6">
                  <c:v>-0.20255160685284412</c:v>
                </c:pt>
                <c:pt idx="12">
                  <c:v>-0.11495369281819467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B12-45F3-9712-60F5EF890468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-1.0383306776484602</c:v>
                </c:pt>
                <c:pt idx="1">
                  <c:v>-1.0766144391091297</c:v>
                </c:pt>
                <c:pt idx="2">
                  <c:v>-0.35003904160898003</c:v>
                </c:pt>
                <c:pt idx="3">
                  <c:v>-0.51508442818224509</c:v>
                </c:pt>
                <c:pt idx="4">
                  <c:v>-1.0191860706190816</c:v>
                </c:pt>
                <c:pt idx="5">
                  <c:v>-0.80869337157550447</c:v>
                </c:pt>
                <c:pt idx="6">
                  <c:v>-0.78663983500416457</c:v>
                </c:pt>
                <c:pt idx="12">
                  <c:v>-0.78973526401503769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B12-45F3-9712-60F5EF890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B2-40C1-AD62-AC9500D62C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6327</c:v>
                </c:pt>
                <c:pt idx="1">
                  <c:v>6252</c:v>
                </c:pt>
                <c:pt idx="2">
                  <c:v>6655</c:v>
                </c:pt>
                <c:pt idx="3">
                  <c:v>5258</c:v>
                </c:pt>
                <c:pt idx="4">
                  <c:v>4546</c:v>
                </c:pt>
                <c:pt idx="5">
                  <c:v>5163</c:v>
                </c:pt>
                <c:pt idx="6">
                  <c:v>6959</c:v>
                </c:pt>
                <c:pt idx="7">
                  <c:v>6381</c:v>
                </c:pt>
                <c:pt idx="8">
                  <c:v>7802</c:v>
                </c:pt>
                <c:pt idx="9">
                  <c:v>6607</c:v>
                </c:pt>
                <c:pt idx="10">
                  <c:v>6359</c:v>
                </c:pt>
                <c:pt idx="11">
                  <c:v>6740</c:v>
                </c:pt>
                <c:pt idx="12">
                  <c:v>75049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B2-40C1-AD62-AC9500D62C32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B2-40C1-AD62-AC9500D62C32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2891</c:v>
                </c:pt>
                <c:pt idx="1">
                  <c:v>5005</c:v>
                </c:pt>
                <c:pt idx="2">
                  <c:v>5912</c:v>
                </c:pt>
                <c:pt idx="3">
                  <c:v>5980</c:v>
                </c:pt>
                <c:pt idx="4">
                  <c:v>4239</c:v>
                </c:pt>
                <c:pt idx="5">
                  <c:v>6003</c:v>
                </c:pt>
                <c:pt idx="6">
                  <c:v>7721</c:v>
                </c:pt>
                <c:pt idx="7">
                  <c:v>7303</c:v>
                </c:pt>
                <c:pt idx="8">
                  <c:v>6158</c:v>
                </c:pt>
                <c:pt idx="9">
                  <c:v>6898</c:v>
                </c:pt>
                <c:pt idx="10">
                  <c:v>6752</c:v>
                </c:pt>
                <c:pt idx="11">
                  <c:v>6692</c:v>
                </c:pt>
                <c:pt idx="12">
                  <c:v>71554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B2-40C1-AD62-AC9500D62C32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B2-40C1-AD62-AC9500D62C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7281</c:v>
                </c:pt>
                <c:pt idx="1">
                  <c:v>7345</c:v>
                </c:pt>
                <c:pt idx="2">
                  <c:v>7695</c:v>
                </c:pt>
                <c:pt idx="3">
                  <c:v>6310</c:v>
                </c:pt>
                <c:pt idx="4">
                  <c:v>5598</c:v>
                </c:pt>
                <c:pt idx="5">
                  <c:v>6492</c:v>
                </c:pt>
                <c:pt idx="6">
                  <c:v>8234</c:v>
                </c:pt>
                <c:pt idx="7">
                  <c:v>8909</c:v>
                </c:pt>
                <c:pt idx="8">
                  <c:v>9384</c:v>
                </c:pt>
                <c:pt idx="9">
                  <c:v>9558</c:v>
                </c:pt>
                <c:pt idx="10">
                  <c:v>8753</c:v>
                </c:pt>
                <c:pt idx="11">
                  <c:v>8301</c:v>
                </c:pt>
                <c:pt idx="12">
                  <c:v>93860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B2-40C1-AD62-AC9500D62C32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CB2-40C1-AD62-AC9500D62C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CB2-40C1-AD62-AC9500D62C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9178</c:v>
                </c:pt>
                <c:pt idx="1">
                  <c:v>9359</c:v>
                </c:pt>
                <c:pt idx="2">
                  <c:v>9705</c:v>
                </c:pt>
                <c:pt idx="3">
                  <c:v>6601</c:v>
                </c:pt>
                <c:pt idx="4">
                  <c:v>7123</c:v>
                </c:pt>
                <c:pt idx="5">
                  <c:v>8890</c:v>
                </c:pt>
                <c:pt idx="6">
                  <c:v>10473</c:v>
                </c:pt>
                <c:pt idx="12">
                  <c:v>61329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CB2-40C1-AD62-AC9500D62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B2-40C1-AD62-AC9500D62C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B2-40C1-AD62-AC9500D62C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B2-40C1-AD62-AC9500D62C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B2-40C1-AD62-AC9500D62C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B2-40C1-AD62-AC9500D62C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B2-40C1-AD62-AC9500D62C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B2-40C1-AD62-AC9500D62C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B2-40C1-AD62-AC9500D62C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B2-40C1-AD62-AC9500D62C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B2-40C1-AD62-AC9500D62C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B2-40C1-AD62-AC9500D62C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B2-40C1-AD62-AC9500D62C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B2-40C1-AD62-AC9500D62C32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0.26054113445955229</c:v>
                </c:pt>
                <c:pt idx="1">
                  <c:v>0.27420013614703875</c:v>
                </c:pt>
                <c:pt idx="2">
                  <c:v>0.26120857699805078</c:v>
                </c:pt>
                <c:pt idx="3">
                  <c:v>4.6117274167987388E-2</c:v>
                </c:pt>
                <c:pt idx="4">
                  <c:v>0.27241872097177566</c:v>
                </c:pt>
                <c:pt idx="5">
                  <c:v>0.36937769562538514</c:v>
                </c:pt>
                <c:pt idx="6">
                  <c:v>0.27192130191887287</c:v>
                </c:pt>
                <c:pt idx="12">
                  <c:v>0.25276274129302423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CB2-40C1-AD62-AC9500D62C32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0.45060850324008217</c:v>
                </c:pt>
                <c:pt idx="1">
                  <c:v>0.49696097248880355</c:v>
                </c:pt>
                <c:pt idx="2">
                  <c:v>0.45830202854996238</c:v>
                </c:pt>
                <c:pt idx="3">
                  <c:v>0.2554203119056675</c:v>
                </c:pt>
                <c:pt idx="4">
                  <c:v>0.56687197536295653</c:v>
                </c:pt>
                <c:pt idx="5">
                  <c:v>0.72186713151268633</c:v>
                </c:pt>
                <c:pt idx="6">
                  <c:v>0.5049576088518466</c:v>
                </c:pt>
                <c:pt idx="12">
                  <c:v>0.49001457725947528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CB2-40C1-AD62-AC9500D62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FC-433B-B574-8BAE47B3AC6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8.133783992754104</c:v>
                </c:pt>
                <c:pt idx="1">
                  <c:v>7.7673200168405296</c:v>
                </c:pt>
                <c:pt idx="2">
                  <c:v>6.7402277394063841</c:v>
                </c:pt>
                <c:pt idx="3">
                  <c:v>6.5989966954652228</c:v>
                </c:pt>
                <c:pt idx="4">
                  <c:v>6.1684452855219778</c:v>
                </c:pt>
                <c:pt idx="5">
                  <c:v>6.3381482487102909</c:v>
                </c:pt>
                <c:pt idx="6">
                  <c:v>6.527745965642894</c:v>
                </c:pt>
                <c:pt idx="7">
                  <c:v>6.6000425156163125</c:v>
                </c:pt>
                <c:pt idx="8">
                  <c:v>6.6955531223509466</c:v>
                </c:pt>
                <c:pt idx="9">
                  <c:v>6.0229738585888004</c:v>
                </c:pt>
                <c:pt idx="10">
                  <c:v>6.6276748554381051</c:v>
                </c:pt>
                <c:pt idx="11">
                  <c:v>7.0996168582375478</c:v>
                </c:pt>
                <c:pt idx="12">
                  <c:v>6.7360246237900334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FC-433B-B574-8BAE47B3AC69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FC-433B-B574-8BAE47B3AC69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6.9119119825093449</c:v>
                </c:pt>
                <c:pt idx="1">
                  <c:v>5.5299104363235791</c:v>
                </c:pt>
                <c:pt idx="2">
                  <c:v>6.1933873720136523</c:v>
                </c:pt>
                <c:pt idx="3">
                  <c:v>5.6651906319189127</c:v>
                </c:pt>
                <c:pt idx="4">
                  <c:v>5.8009572649572654</c:v>
                </c:pt>
                <c:pt idx="5">
                  <c:v>5.7954434531362864</c:v>
                </c:pt>
                <c:pt idx="6">
                  <c:v>5.6538348920925268</c:v>
                </c:pt>
                <c:pt idx="7">
                  <c:v>6.3208030592734223</c:v>
                </c:pt>
                <c:pt idx="8">
                  <c:v>6.0728080637094601</c:v>
                </c:pt>
                <c:pt idx="9">
                  <c:v>5.8925504254648597</c:v>
                </c:pt>
                <c:pt idx="10">
                  <c:v>6.2818283121741549</c:v>
                </c:pt>
                <c:pt idx="11">
                  <c:v>6.3477289055639821</c:v>
                </c:pt>
                <c:pt idx="12">
                  <c:v>6.0107846207376481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FC-433B-B574-8BAE47B3AC69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FC-433B-B574-8BAE47B3AC6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7.2951352442470734</c:v>
                </c:pt>
                <c:pt idx="1">
                  <c:v>6.6877820526151606</c:v>
                </c:pt>
                <c:pt idx="2">
                  <c:v>6.3821791406468451</c:v>
                </c:pt>
                <c:pt idx="3">
                  <c:v>5.8500116090085905</c:v>
                </c:pt>
                <c:pt idx="4">
                  <c:v>5.9152615464228733</c:v>
                </c:pt>
                <c:pt idx="5">
                  <c:v>5.5275941664043646</c:v>
                </c:pt>
                <c:pt idx="6">
                  <c:v>5.9000261028452101</c:v>
                </c:pt>
                <c:pt idx="7">
                  <c:v>6.5134050880626226</c:v>
                </c:pt>
                <c:pt idx="8">
                  <c:v>6.2223256455338367</c:v>
                </c:pt>
                <c:pt idx="9">
                  <c:v>5.9883141112618725</c:v>
                </c:pt>
                <c:pt idx="10">
                  <c:v>6.5813258435058151</c:v>
                </c:pt>
                <c:pt idx="11">
                  <c:v>6.8286991646731243</c:v>
                </c:pt>
                <c:pt idx="12">
                  <c:v>6.292885291918461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FC-433B-B574-8BAE47B3AC69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6FC-433B-B574-8BAE47B3AC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6FC-433B-B574-8BAE47B3AC6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7.1438314612938214</c:v>
                </c:pt>
                <c:pt idx="1">
                  <c:v>6.8093968971177432</c:v>
                </c:pt>
                <c:pt idx="2">
                  <c:v>6.3870607741853203</c:v>
                </c:pt>
                <c:pt idx="3">
                  <c:v>6.3142779576877581</c:v>
                </c:pt>
                <c:pt idx="4">
                  <c:v>5.4284928225793401</c:v>
                </c:pt>
                <c:pt idx="5">
                  <c:v>5.6843582161607626</c:v>
                </c:pt>
                <c:pt idx="6">
                  <c:v>5.9975975975975979</c:v>
                </c:pt>
                <c:pt idx="12">
                  <c:v>6.2168289738998679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6FC-433B-B574-8BAE47B3A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FC-433B-B574-8BAE47B3AC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FC-433B-B574-8BAE47B3AC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FC-433B-B574-8BAE47B3AC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FC-433B-B574-8BAE47B3AC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FC-433B-B574-8BAE47B3AC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FC-433B-B574-8BAE47B3AC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FC-433B-B574-8BAE47B3AC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FC-433B-B574-8BAE47B3AC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FC-433B-B574-8BAE47B3AC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FC-433B-B574-8BAE47B3AC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FC-433B-B574-8BAE47B3AC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FC-433B-B574-8BAE47B3AC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FC-433B-B574-8BAE47B3AC69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-0.15130378295325198</c:v>
                </c:pt>
                <c:pt idx="1">
                  <c:v>0.12161484450258264</c:v>
                </c:pt>
                <c:pt idx="2">
                  <c:v>4.8816335384751497E-3</c:v>
                </c:pt>
                <c:pt idx="3">
                  <c:v>0.46426634867916761</c:v>
                </c:pt>
                <c:pt idx="4">
                  <c:v>-0.4867687238435332</c:v>
                </c:pt>
                <c:pt idx="5">
                  <c:v>0.15676404975639802</c:v>
                </c:pt>
                <c:pt idx="6">
                  <c:v>9.75714947523878E-2</c:v>
                </c:pt>
                <c:pt idx="12">
                  <c:v>1.8603783994100453E-2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6FC-433B-B574-8BAE47B3AC69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-0.98995253146028261</c:v>
                </c:pt>
                <c:pt idx="1">
                  <c:v>-0.95792311972278643</c:v>
                </c:pt>
                <c:pt idx="2">
                  <c:v>-0.35316696522106383</c:v>
                </c:pt>
                <c:pt idx="3">
                  <c:v>-0.2847187377774647</c:v>
                </c:pt>
                <c:pt idx="4">
                  <c:v>-0.73995246294263772</c:v>
                </c:pt>
                <c:pt idx="5">
                  <c:v>-0.65379003254952828</c:v>
                </c:pt>
                <c:pt idx="6">
                  <c:v>-0.53014836804529608</c:v>
                </c:pt>
                <c:pt idx="12">
                  <c:v>-0.62491033730907031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6FC-433B-B574-8BAE47B3A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86-450C-989A-87CE5EEDD1D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8.4101365305185869</c:v>
                </c:pt>
                <c:pt idx="1">
                  <c:v>7.9652919927754366</c:v>
                </c:pt>
                <c:pt idx="2">
                  <c:v>7.0266923632859548</c:v>
                </c:pt>
                <c:pt idx="3">
                  <c:v>6.7685224359772036</c:v>
                </c:pt>
                <c:pt idx="4">
                  <c:v>6.4127248664281167</c:v>
                </c:pt>
                <c:pt idx="5">
                  <c:v>6.5926338271380533</c:v>
                </c:pt>
                <c:pt idx="6">
                  <c:v>6.8911155644622575</c:v>
                </c:pt>
                <c:pt idx="7">
                  <c:v>7.023291222583433</c:v>
                </c:pt>
                <c:pt idx="8">
                  <c:v>6.9763059535463201</c:v>
                </c:pt>
                <c:pt idx="9">
                  <c:v>6.2493775654397412</c:v>
                </c:pt>
                <c:pt idx="10">
                  <c:v>6.9830768867144108</c:v>
                </c:pt>
                <c:pt idx="11">
                  <c:v>7.305640071412407</c:v>
                </c:pt>
                <c:pt idx="12">
                  <c:v>7.0082480891128816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86-450C-989A-87CE5EEDD1DB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86-450C-989A-87CE5EEDD1DB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7.3537526837513134</c:v>
                </c:pt>
                <c:pt idx="1">
                  <c:v>5.9991786188159475</c:v>
                </c:pt>
                <c:pt idx="2">
                  <c:v>6.6894059676977831</c:v>
                </c:pt>
                <c:pt idx="3">
                  <c:v>6.0060613557644729</c:v>
                </c:pt>
                <c:pt idx="4">
                  <c:v>6.1274882823269916</c:v>
                </c:pt>
                <c:pt idx="5">
                  <c:v>6.0414866831443028</c:v>
                </c:pt>
                <c:pt idx="6">
                  <c:v>5.830469000963701</c:v>
                </c:pt>
                <c:pt idx="7">
                  <c:v>6.6544105936156175</c:v>
                </c:pt>
                <c:pt idx="8">
                  <c:v>6.2479502657897106</c:v>
                </c:pt>
                <c:pt idx="9">
                  <c:v>6.0814325500034521</c:v>
                </c:pt>
                <c:pt idx="10">
                  <c:v>6.5263070024804426</c:v>
                </c:pt>
                <c:pt idx="11">
                  <c:v>6.4088591608587864</c:v>
                </c:pt>
                <c:pt idx="12">
                  <c:v>6.2852371395462105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86-450C-989A-87CE5EEDD1DB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86-450C-989A-87CE5EEDD1D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7.4522752628955304</c:v>
                </c:pt>
                <c:pt idx="1">
                  <c:v>6.8233836393824499</c:v>
                </c:pt>
                <c:pt idx="2">
                  <c:v>6.649440715883669</c:v>
                </c:pt>
                <c:pt idx="3">
                  <c:v>6.0809907379465633</c:v>
                </c:pt>
                <c:pt idx="4">
                  <c:v>6.1505074160811866</c:v>
                </c:pt>
                <c:pt idx="5">
                  <c:v>5.7960487723120755</c:v>
                </c:pt>
                <c:pt idx="6">
                  <c:v>6.2268733148410371</c:v>
                </c:pt>
                <c:pt idx="7">
                  <c:v>6.8111707717883556</c:v>
                </c:pt>
                <c:pt idx="8">
                  <c:v>6.4222709551656916</c:v>
                </c:pt>
                <c:pt idx="9">
                  <c:v>6.1433065569229548</c:v>
                </c:pt>
                <c:pt idx="10">
                  <c:v>6.6964430937807649</c:v>
                </c:pt>
                <c:pt idx="11">
                  <c:v>6.9909702299769556</c:v>
                </c:pt>
                <c:pt idx="12">
                  <c:v>6.5094102291985605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86-450C-989A-87CE5EEDD1DB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B86-450C-989A-87CE5EEDD1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B86-450C-989A-87CE5EEDD1D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7.2061604213434638</c:v>
                </c:pt>
                <c:pt idx="1">
                  <c:v>6.9122049926699844</c:v>
                </c:pt>
                <c:pt idx="2">
                  <c:v>6.5643052542213001</c:v>
                </c:pt>
                <c:pt idx="3">
                  <c:v>6.674921068752651</c:v>
                </c:pt>
                <c:pt idx="4">
                  <c:v>5.7345799120519905</c:v>
                </c:pt>
                <c:pt idx="5">
                  <c:v>6.0057444356407119</c:v>
                </c:pt>
                <c:pt idx="6">
                  <c:v>6.2800901752117628</c:v>
                </c:pt>
                <c:pt idx="12">
                  <c:v>6.453727560363566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86-450C-989A-87CE5EEDD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86-450C-989A-87CE5EEDD1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86-450C-989A-87CE5EEDD1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86-450C-989A-87CE5EEDD1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86-450C-989A-87CE5EEDD1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86-450C-989A-87CE5EEDD1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86-450C-989A-87CE5EEDD1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86-450C-989A-87CE5EEDD1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86-450C-989A-87CE5EEDD1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86-450C-989A-87CE5EEDD1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86-450C-989A-87CE5EEDD1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86-450C-989A-87CE5EEDD1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86-450C-989A-87CE5EEDD1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86-450C-989A-87CE5EEDD1DB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-0.24611484155206664</c:v>
                </c:pt>
                <c:pt idx="1">
                  <c:v>8.8821353287534599E-2</c:v>
                </c:pt>
                <c:pt idx="2">
                  <c:v>-8.5135461662368961E-2</c:v>
                </c:pt>
                <c:pt idx="3">
                  <c:v>0.5939303308060877</c:v>
                </c:pt>
                <c:pt idx="4">
                  <c:v>-0.41592750402919609</c:v>
                </c:pt>
                <c:pt idx="5">
                  <c:v>0.20969566332863643</c:v>
                </c:pt>
                <c:pt idx="6">
                  <c:v>5.3216860370725705E-2</c:v>
                </c:pt>
                <c:pt idx="12">
                  <c:v>1.645038761521711E-2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86-450C-989A-87CE5EEDD1DB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-1.2039761091751231</c:v>
                </c:pt>
                <c:pt idx="1">
                  <c:v>-1.0530870001054522</c:v>
                </c:pt>
                <c:pt idx="2">
                  <c:v>-0.46238710906465474</c:v>
                </c:pt>
                <c:pt idx="3">
                  <c:v>-9.360136722455259E-2</c:v>
                </c:pt>
                <c:pt idx="4">
                  <c:v>-0.67814495437612621</c:v>
                </c:pt>
                <c:pt idx="5">
                  <c:v>-0.58688939149734143</c:v>
                </c:pt>
                <c:pt idx="6">
                  <c:v>-0.61102538925049465</c:v>
                </c:pt>
                <c:pt idx="12">
                  <c:v>-0.63913141271790153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86-450C-989A-87CE5EEDD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E3-418C-944E-2ABA7494E09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7.2076324137268095</c:v>
                </c:pt>
                <c:pt idx="1">
                  <c:v>7.0775120620935601</c:v>
                </c:pt>
                <c:pt idx="2">
                  <c:v>5.7542288557213928</c:v>
                </c:pt>
                <c:pt idx="3">
                  <c:v>5.9214164925892767</c:v>
                </c:pt>
                <c:pt idx="4">
                  <c:v>5.2151123864179816</c:v>
                </c:pt>
                <c:pt idx="5">
                  <c:v>5.3410486958069976</c:v>
                </c:pt>
                <c:pt idx="6">
                  <c:v>5.0252160741334757</c:v>
                </c:pt>
                <c:pt idx="7">
                  <c:v>4.961201402166985</c:v>
                </c:pt>
                <c:pt idx="8">
                  <c:v>5.614765330592669</c:v>
                </c:pt>
                <c:pt idx="9">
                  <c:v>5.0476374528939996</c:v>
                </c:pt>
                <c:pt idx="10">
                  <c:v>5.3738847661135658</c:v>
                </c:pt>
                <c:pt idx="11">
                  <c:v>6.2653497607168314</c:v>
                </c:pt>
                <c:pt idx="12">
                  <c:v>5.6972866800657771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E3-418C-944E-2ABA7494E093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E3-418C-944E-2ABA7494E093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5.4162672027215093</c:v>
                </c:pt>
                <c:pt idx="1">
                  <c:v>4.0597783056215357</c:v>
                </c:pt>
                <c:pt idx="2">
                  <c:v>4.442705314009662</c:v>
                </c:pt>
                <c:pt idx="3">
                  <c:v>4.1014640789921692</c:v>
                </c:pt>
                <c:pt idx="4">
                  <c:v>4.2436554898093357</c:v>
                </c:pt>
                <c:pt idx="5">
                  <c:v>4.4525970751386792</c:v>
                </c:pt>
                <c:pt idx="6">
                  <c:v>4.5875651436189555</c:v>
                </c:pt>
                <c:pt idx="7">
                  <c:v>4.5646185171876867</c:v>
                </c:pt>
                <c:pt idx="8">
                  <c:v>5.0483530961791834</c:v>
                </c:pt>
                <c:pt idx="9">
                  <c:v>4.7716158994672861</c:v>
                </c:pt>
                <c:pt idx="10">
                  <c:v>5.0506846024501559</c:v>
                </c:pt>
                <c:pt idx="11">
                  <c:v>5.992108843537415</c:v>
                </c:pt>
                <c:pt idx="12">
                  <c:v>4.682944665637442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E3-418C-944E-2ABA7494E093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E3-418C-944E-2ABA7494E09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6.402131390799946</c:v>
                </c:pt>
                <c:pt idx="1">
                  <c:v>5.980082772891878</c:v>
                </c:pt>
                <c:pt idx="2">
                  <c:v>5.0466182224706539</c:v>
                </c:pt>
                <c:pt idx="3">
                  <c:v>4.6936664729808255</c:v>
                </c:pt>
                <c:pt idx="4">
                  <c:v>4.7778057372924003</c:v>
                </c:pt>
                <c:pt idx="5">
                  <c:v>4.1722022424370637</c:v>
                </c:pt>
                <c:pt idx="6">
                  <c:v>4.170584009032126</c:v>
                </c:pt>
                <c:pt idx="7">
                  <c:v>4.779459218871704</c:v>
                </c:pt>
                <c:pt idx="8">
                  <c:v>5.0990189368012775</c:v>
                </c:pt>
                <c:pt idx="9">
                  <c:v>5.0577334283677837</c:v>
                </c:pt>
                <c:pt idx="10">
                  <c:v>5.9711887477313974</c:v>
                </c:pt>
                <c:pt idx="11">
                  <c:v>6.0141643059490084</c:v>
                </c:pt>
                <c:pt idx="12">
                  <c:v>5.1413953668476946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E3-418C-944E-2ABA7494E093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E3-418C-944E-2ABA7494E0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7E3-418C-944E-2ABA7494E09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6.7859710001239311</c:v>
                </c:pt>
                <c:pt idx="1">
                  <c:v>6.2041089229273041</c:v>
                </c:pt>
                <c:pt idx="2">
                  <c:v>5.4204136228006998</c:v>
                </c:pt>
                <c:pt idx="3">
                  <c:v>4.637230196121398</c:v>
                </c:pt>
                <c:pt idx="4">
                  <c:v>3.9154563816485526</c:v>
                </c:pt>
                <c:pt idx="5">
                  <c:v>4.0244605654761907</c:v>
                </c:pt>
                <c:pt idx="6">
                  <c:v>4.4851792687255942</c:v>
                </c:pt>
                <c:pt idx="12">
                  <c:v>4.9633648124574439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E3-418C-944E-2ABA7494E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E3-418C-944E-2ABA7494E0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E3-418C-944E-2ABA7494E0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E3-418C-944E-2ABA7494E0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E3-418C-944E-2ABA7494E0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E3-418C-944E-2ABA7494E0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E3-418C-944E-2ABA7494E0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E3-418C-944E-2ABA7494E0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E3-418C-944E-2ABA7494E0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E3-418C-944E-2ABA7494E0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E3-418C-944E-2ABA7494E0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E3-418C-944E-2ABA7494E0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E3-418C-944E-2ABA7494E0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E3-418C-944E-2ABA7494E093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0.38383960932398509</c:v>
                </c:pt>
                <c:pt idx="1">
                  <c:v>0.22402615003542614</c:v>
                </c:pt>
                <c:pt idx="2">
                  <c:v>0.37379540033004588</c:v>
                </c:pt>
                <c:pt idx="3">
                  <c:v>-5.6436276859427537E-2</c:v>
                </c:pt>
                <c:pt idx="4">
                  <c:v>-0.86234935564384774</c:v>
                </c:pt>
                <c:pt idx="5">
                  <c:v>-0.14774167696087304</c:v>
                </c:pt>
                <c:pt idx="6">
                  <c:v>0.31459525969346824</c:v>
                </c:pt>
                <c:pt idx="12">
                  <c:v>-4.5496260452297932E-3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E3-418C-944E-2ABA7494E093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-0.42166141360287845</c:v>
                </c:pt>
                <c:pt idx="1">
                  <c:v>-0.873403139166256</c:v>
                </c:pt>
                <c:pt idx="2">
                  <c:v>-0.33381523292069293</c:v>
                </c:pt>
                <c:pt idx="3">
                  <c:v>-1.2841862964678787</c:v>
                </c:pt>
                <c:pt idx="4">
                  <c:v>-1.299656004769429</c:v>
                </c:pt>
                <c:pt idx="5">
                  <c:v>-1.3165881303308069</c:v>
                </c:pt>
                <c:pt idx="6">
                  <c:v>-0.54003680540788146</c:v>
                </c:pt>
                <c:pt idx="12">
                  <c:v>-0.93703672967779994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E3-418C-944E-2ABA7494E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EB-4474-9716-FB52F8CE6DE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9.9587884806355511</c:v>
                </c:pt>
                <c:pt idx="1">
                  <c:v>10.043503763808779</c:v>
                </c:pt>
                <c:pt idx="2">
                  <c:v>7.4587508579272477</c:v>
                </c:pt>
                <c:pt idx="3">
                  <c:v>7.0725764257418344</c:v>
                </c:pt>
                <c:pt idx="4">
                  <c:v>6.7034929216760331</c:v>
                </c:pt>
                <c:pt idx="5">
                  <c:v>6.3018687416289305</c:v>
                </c:pt>
                <c:pt idx="6">
                  <c:v>7.3435129874488219</c:v>
                </c:pt>
                <c:pt idx="7">
                  <c:v>7.3089142091152812</c:v>
                </c:pt>
                <c:pt idx="8">
                  <c:v>7.3878223150453852</c:v>
                </c:pt>
                <c:pt idx="9">
                  <c:v>7.3749896342980348</c:v>
                </c:pt>
                <c:pt idx="10">
                  <c:v>8.3683532065742838</c:v>
                </c:pt>
                <c:pt idx="11">
                  <c:v>8.7703018108651918</c:v>
                </c:pt>
                <c:pt idx="12">
                  <c:v>7.7381410135585131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EB-4474-9716-FB52F8CE6DE7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EB-4474-9716-FB52F8CE6DE7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8.5843552342842386</c:v>
                </c:pt>
                <c:pt idx="1">
                  <c:v>7.9516147569244913</c:v>
                </c:pt>
                <c:pt idx="2">
                  <c:v>7.3445565689889385</c:v>
                </c:pt>
                <c:pt idx="3">
                  <c:v>6.0684907784223743</c:v>
                </c:pt>
                <c:pt idx="4">
                  <c:v>5.7903292181069963</c:v>
                </c:pt>
                <c:pt idx="5">
                  <c:v>5.6081441922563418</c:v>
                </c:pt>
                <c:pt idx="6">
                  <c:v>5.626368785399622</c:v>
                </c:pt>
                <c:pt idx="7">
                  <c:v>6.354030339083879</c:v>
                </c:pt>
                <c:pt idx="8">
                  <c:v>6.1427309315794636</c:v>
                </c:pt>
                <c:pt idx="9">
                  <c:v>5.7314780273073191</c:v>
                </c:pt>
                <c:pt idx="10">
                  <c:v>7.4990433118803272</c:v>
                </c:pt>
                <c:pt idx="11">
                  <c:v>8.3665393013100431</c:v>
                </c:pt>
                <c:pt idx="12">
                  <c:v>6.6265017537382311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EB-4474-9716-FB52F8CE6DE7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EB-4474-9716-FB52F8CE6DE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9.3138983693591211</c:v>
                </c:pt>
                <c:pt idx="1">
                  <c:v>9.257286535303777</c:v>
                </c:pt>
                <c:pt idx="2">
                  <c:v>7.3106765741102855</c:v>
                </c:pt>
                <c:pt idx="3">
                  <c:v>5.7219251336898393</c:v>
                </c:pt>
                <c:pt idx="4">
                  <c:v>5.6535836177474401</c:v>
                </c:pt>
                <c:pt idx="5">
                  <c:v>5.485732448085888</c:v>
                </c:pt>
                <c:pt idx="6">
                  <c:v>7.1024423857285051</c:v>
                </c:pt>
                <c:pt idx="7">
                  <c:v>6.8658968307484827</c:v>
                </c:pt>
                <c:pt idx="8">
                  <c:v>5.7911396979113974</c:v>
                </c:pt>
                <c:pt idx="9">
                  <c:v>6.3435854575846218</c:v>
                </c:pt>
                <c:pt idx="10">
                  <c:v>8.6148577951108152</c:v>
                </c:pt>
                <c:pt idx="11">
                  <c:v>8.0222684342777928</c:v>
                </c:pt>
                <c:pt idx="12">
                  <c:v>6.9992286501377414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EB-4474-9716-FB52F8CE6DE7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4EB-4474-9716-FB52F8CE6D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4EB-4474-9716-FB52F8CE6DE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9.293335977786592</c:v>
                </c:pt>
                <c:pt idx="1">
                  <c:v>8.9097140618879749</c:v>
                </c:pt>
                <c:pt idx="2">
                  <c:v>7.2692931975800503</c:v>
                </c:pt>
                <c:pt idx="3">
                  <c:v>5.7332398504273501</c:v>
                </c:pt>
                <c:pt idx="4">
                  <c:v>4.600628519051984</c:v>
                </c:pt>
                <c:pt idx="5">
                  <c:v>4.8902332105909174</c:v>
                </c:pt>
                <c:pt idx="6">
                  <c:v>5.563702379016962</c:v>
                </c:pt>
                <c:pt idx="12">
                  <c:v>6.2781501474985451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4EB-4474-9716-FB52F8CE6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EB-4474-9716-FB52F8CE6D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EB-4474-9716-FB52F8CE6D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EB-4474-9716-FB52F8CE6D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EB-4474-9716-FB52F8CE6D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EB-4474-9716-FB52F8CE6D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EB-4474-9716-FB52F8CE6D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EB-4474-9716-FB52F8CE6D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EB-4474-9716-FB52F8CE6D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EB-4474-9716-FB52F8CE6D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EB-4474-9716-FB52F8CE6D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EB-4474-9716-FB52F8CE6D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EB-4474-9716-FB52F8CE6D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EB-4474-9716-FB52F8CE6DE7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-2.0562391572529037E-2</c:v>
                </c:pt>
                <c:pt idx="1">
                  <c:v>-0.34757247341580211</c:v>
                </c:pt>
                <c:pt idx="2">
                  <c:v>-4.1383376530235161E-2</c:v>
                </c:pt>
                <c:pt idx="3">
                  <c:v>1.1314716737510722E-2</c:v>
                </c:pt>
                <c:pt idx="4">
                  <c:v>-1.0529550986954561</c:v>
                </c:pt>
                <c:pt idx="5">
                  <c:v>-0.59549923749497058</c:v>
                </c:pt>
                <c:pt idx="6">
                  <c:v>-1.5387400067115431</c:v>
                </c:pt>
                <c:pt idx="12">
                  <c:v>-0.69008803687206832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4EB-4474-9716-FB52F8CE6DE7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-0.66545250284895907</c:v>
                </c:pt>
                <c:pt idx="1">
                  <c:v>-1.1337897019208043</c:v>
                </c:pt>
                <c:pt idx="2">
                  <c:v>-0.18945766034719735</c:v>
                </c:pt>
                <c:pt idx="3">
                  <c:v>-1.3393365753144844</c:v>
                </c:pt>
                <c:pt idx="4">
                  <c:v>-2.1028644026240491</c:v>
                </c:pt>
                <c:pt idx="5">
                  <c:v>-1.4116355310380131</c:v>
                </c:pt>
                <c:pt idx="6">
                  <c:v>-1.7798106084318599</c:v>
                </c:pt>
                <c:pt idx="12">
                  <c:v>-1.402008340124878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4EB-4474-9716-FB52F8CE6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81-4D57-964E-7CBFCAFBBE8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0.73620000000000008</c:v>
                </c:pt>
                <c:pt idx="1">
                  <c:v>0.72540000000000004</c:v>
                </c:pt>
                <c:pt idx="2">
                  <c:v>0.70829999999999993</c:v>
                </c:pt>
                <c:pt idx="3">
                  <c:v>0.6603</c:v>
                </c:pt>
                <c:pt idx="4">
                  <c:v>0.65040000000000009</c:v>
                </c:pt>
                <c:pt idx="5">
                  <c:v>0.70819999999999994</c:v>
                </c:pt>
                <c:pt idx="6">
                  <c:v>0.72829999999999995</c:v>
                </c:pt>
                <c:pt idx="7">
                  <c:v>0.76890000000000003</c:v>
                </c:pt>
                <c:pt idx="8">
                  <c:v>0.73010000000000008</c:v>
                </c:pt>
                <c:pt idx="9">
                  <c:v>0.62960000000000005</c:v>
                </c:pt>
                <c:pt idx="10">
                  <c:v>0.72180000000000011</c:v>
                </c:pt>
                <c:pt idx="11">
                  <c:v>0.69400000000000006</c:v>
                </c:pt>
                <c:pt idx="12">
                  <c:v>0.70518161483742259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81-4D57-964E-7CBFCAFBBE84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81-4D57-964E-7CBFCAFBBE84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0.46729999999999999</c:v>
                </c:pt>
                <c:pt idx="1">
                  <c:v>0.58499999999999996</c:v>
                </c:pt>
                <c:pt idx="2">
                  <c:v>0.64450000000000007</c:v>
                </c:pt>
                <c:pt idx="3">
                  <c:v>0.61619999999999997</c:v>
                </c:pt>
                <c:pt idx="4">
                  <c:v>0.56340000000000001</c:v>
                </c:pt>
                <c:pt idx="5">
                  <c:v>0.66049999999999998</c:v>
                </c:pt>
                <c:pt idx="6">
                  <c:v>0.7229000000000001</c:v>
                </c:pt>
                <c:pt idx="7">
                  <c:v>0.72010000000000007</c:v>
                </c:pt>
                <c:pt idx="8">
                  <c:v>0.69769999999999999</c:v>
                </c:pt>
                <c:pt idx="9">
                  <c:v>0.67110000000000003</c:v>
                </c:pt>
                <c:pt idx="10">
                  <c:v>0.74129999999999996</c:v>
                </c:pt>
                <c:pt idx="11">
                  <c:v>0.69389999999999996</c:v>
                </c:pt>
                <c:pt idx="12">
                  <c:v>0.6493275173640638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81-4D57-964E-7CBFCAFBBE84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81-4D57-964E-7CBFCAFBBE8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0.77790000000000004</c:v>
                </c:pt>
                <c:pt idx="1">
                  <c:v>0.76489999999999991</c:v>
                </c:pt>
                <c:pt idx="2">
                  <c:v>0.73129999999999995</c:v>
                </c:pt>
                <c:pt idx="3">
                  <c:v>0.65780000000000005</c:v>
                </c:pt>
                <c:pt idx="4">
                  <c:v>0.59040000000000004</c:v>
                </c:pt>
                <c:pt idx="5">
                  <c:v>0.70200000000000007</c:v>
                </c:pt>
                <c:pt idx="6">
                  <c:v>0.75970000000000004</c:v>
                </c:pt>
                <c:pt idx="7">
                  <c:v>0.79819999999999991</c:v>
                </c:pt>
                <c:pt idx="8">
                  <c:v>0.75659999999999994</c:v>
                </c:pt>
                <c:pt idx="9">
                  <c:v>0.71200000000000008</c:v>
                </c:pt>
                <c:pt idx="10">
                  <c:v>0.7823</c:v>
                </c:pt>
                <c:pt idx="11">
                  <c:v>0.73170000000000002</c:v>
                </c:pt>
                <c:pt idx="12">
                  <c:v>0.73071425433679682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81-4D57-964E-7CBFCAFBBE84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F81-4D57-964E-7CBFCAFBBE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F81-4D57-964E-7CBFCAFBBE8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0.78709999999999991</c:v>
                </c:pt>
                <c:pt idx="1">
                  <c:v>0.83169999999999999</c:v>
                </c:pt>
                <c:pt idx="2">
                  <c:v>0.81389999999999996</c:v>
                </c:pt>
                <c:pt idx="3">
                  <c:v>0.68099999999999994</c:v>
                </c:pt>
                <c:pt idx="4">
                  <c:v>0.64980000000000004</c:v>
                </c:pt>
                <c:pt idx="5">
                  <c:v>0.76209999999999989</c:v>
                </c:pt>
                <c:pt idx="6">
                  <c:v>0.85219999999999996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F81-4D57-964E-7CBFCAFBB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81-4D57-964E-7CBFCAFBBE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81-4D57-964E-7CBFCAFBBE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81-4D57-964E-7CBFCAFBBE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81-4D57-964E-7CBFCAFBBE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81-4D57-964E-7CBFCAFBBE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81-4D57-964E-7CBFCAFBBE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81-4D57-964E-7CBFCAFBBE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81-4D57-964E-7CBFCAFBBE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81-4D57-964E-7CBFCAFBBE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81-4D57-964E-7CBFCAFBBE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81-4D57-964E-7CBFCAFBBE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81-4D57-964E-7CBFCAFBBE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81-4D57-964E-7CBFCAFBBE84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1.1826712945108397E-2</c:v>
                </c:pt>
                <c:pt idx="1">
                  <c:v>8.7331677343443603E-2</c:v>
                </c:pt>
                <c:pt idx="2">
                  <c:v>0.11294954191166418</c:v>
                </c:pt>
                <c:pt idx="3">
                  <c:v>3.5269078747339533E-2</c:v>
                </c:pt>
                <c:pt idx="4">
                  <c:v>0.10060975609756095</c:v>
                </c:pt>
                <c:pt idx="5">
                  <c:v>8.5612535612535456E-2</c:v>
                </c:pt>
                <c:pt idx="6">
                  <c:v>0.12175858891667746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F81-4D57-964E-7CBFCAFBBE84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6.9138820972561632E-2</c:v>
                </c:pt>
                <c:pt idx="1">
                  <c:v>0.14653984008822718</c:v>
                </c:pt>
                <c:pt idx="2">
                  <c:v>0.14908936891147828</c:v>
                </c:pt>
                <c:pt idx="3">
                  <c:v>3.1349386642435251E-2</c:v>
                </c:pt>
                <c:pt idx="4">
                  <c:v>-9.2250922509229394E-4</c:v>
                </c:pt>
                <c:pt idx="5">
                  <c:v>7.6108443942389137E-2</c:v>
                </c:pt>
                <c:pt idx="6">
                  <c:v>0.17012220238912534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F81-4D57-964E-7CBFCAFBB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73-4CED-92DE-B16943D7237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0.54770000000000008</c:v>
                </c:pt>
                <c:pt idx="1">
                  <c:v>0.60609999999999997</c:v>
                </c:pt>
                <c:pt idx="2">
                  <c:v>0.59889999999999999</c:v>
                </c:pt>
                <c:pt idx="3">
                  <c:v>0.57189999999999996</c:v>
                </c:pt>
                <c:pt idx="4">
                  <c:v>0.44439999999999996</c:v>
                </c:pt>
                <c:pt idx="5">
                  <c:v>0.5484</c:v>
                </c:pt>
                <c:pt idx="6">
                  <c:v>0.66310000000000002</c:v>
                </c:pt>
                <c:pt idx="7">
                  <c:v>0.63380000000000003</c:v>
                </c:pt>
                <c:pt idx="8">
                  <c:v>0.47960000000000003</c:v>
                </c:pt>
                <c:pt idx="9">
                  <c:v>0.56979999999999997</c:v>
                </c:pt>
                <c:pt idx="10">
                  <c:v>0.66090000000000004</c:v>
                </c:pt>
                <c:pt idx="11">
                  <c:v>0.68209999999999993</c:v>
                </c:pt>
                <c:pt idx="12">
                  <c:v>0.58389166666666659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73-4CED-92DE-B16943D72371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73-4CED-92DE-B16943D7237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0.72870000000000001</c:v>
                </c:pt>
                <c:pt idx="1">
                  <c:v>0.74080000000000001</c:v>
                </c:pt>
                <c:pt idx="2">
                  <c:v>0.69359999999999999</c:v>
                </c:pt>
                <c:pt idx="3">
                  <c:v>0.59079999999999999</c:v>
                </c:pt>
                <c:pt idx="4">
                  <c:v>0.49170000000000003</c:v>
                </c:pt>
                <c:pt idx="5">
                  <c:v>0.59560000000000002</c:v>
                </c:pt>
                <c:pt idx="6">
                  <c:v>0.68840000000000001</c:v>
                </c:pt>
                <c:pt idx="7">
                  <c:v>0.60450000000000004</c:v>
                </c:pt>
                <c:pt idx="8">
                  <c:v>0.61450000000000005</c:v>
                </c:pt>
                <c:pt idx="9">
                  <c:v>0.56320000000000003</c:v>
                </c:pt>
                <c:pt idx="10">
                  <c:v>0.69450000000000001</c:v>
                </c:pt>
                <c:pt idx="11">
                  <c:v>0.68709999999999993</c:v>
                </c:pt>
                <c:pt idx="12">
                  <c:v>0.64111666666666667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73-4CED-92DE-B16943D72371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73-4CED-92DE-B16943D7237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0.69540000000000002</c:v>
                </c:pt>
                <c:pt idx="1">
                  <c:v>0.74750000000000005</c:v>
                </c:pt>
                <c:pt idx="2">
                  <c:v>0.72849999999999993</c:v>
                </c:pt>
                <c:pt idx="3">
                  <c:v>0.65599999999999992</c:v>
                </c:pt>
                <c:pt idx="4">
                  <c:v>0.51950000000000007</c:v>
                </c:pt>
                <c:pt idx="5">
                  <c:v>0.63919999999999999</c:v>
                </c:pt>
                <c:pt idx="6">
                  <c:v>0.7591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73-4CED-92DE-B16943D72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73-4CED-92DE-B16943D723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73-4CED-92DE-B16943D723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73-4CED-92DE-B16943D723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73-4CED-92DE-B16943D723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73-4CED-92DE-B16943D723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73-4CED-92DE-B16943D723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73-4CED-92DE-B16943D723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73-4CED-92DE-B16943D723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73-4CED-92DE-B16943D723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73-4CED-92DE-B16943D723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73-4CED-92DE-B16943D723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73-4CED-92DE-B16943D723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73-4CED-92DE-B16943D72371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-4.5697818032111925E-2</c:v>
                </c:pt>
                <c:pt idx="1">
                  <c:v>9.0442764578835266E-3</c:v>
                </c:pt>
                <c:pt idx="2">
                  <c:v>5.0317185697808409E-2</c:v>
                </c:pt>
                <c:pt idx="3">
                  <c:v>0.11035883547731884</c:v>
                </c:pt>
                <c:pt idx="4">
                  <c:v>5.6538539760016437E-2</c:v>
                </c:pt>
                <c:pt idx="5">
                  <c:v>7.3203492276695759E-2</c:v>
                </c:pt>
                <c:pt idx="6">
                  <c:v>0.10270191748983137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73-4CED-92DE-B16943D72371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-7.7106834771068278E-2</c:v>
                </c:pt>
                <c:pt idx="1">
                  <c:v>4.9564729008705566E-2</c:v>
                </c:pt>
                <c:pt idx="2">
                  <c:v>6.8181818181817899E-2</c:v>
                </c:pt>
                <c:pt idx="3">
                  <c:v>9.570736595957885E-2</c:v>
                </c:pt>
                <c:pt idx="4">
                  <c:v>-9.9653379549393351E-2</c:v>
                </c:pt>
                <c:pt idx="5">
                  <c:v>2.2392834293026187E-2</c:v>
                </c:pt>
                <c:pt idx="6">
                  <c:v>0.14684997733796656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173-4CED-92DE-B16943D72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B3-413E-972E-F2172C4D025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0.48100000000000004</c:v>
                </c:pt>
                <c:pt idx="1">
                  <c:v>0.61370000000000002</c:v>
                </c:pt>
                <c:pt idx="2">
                  <c:v>0.62139999999999995</c:v>
                </c:pt>
                <c:pt idx="3">
                  <c:v>0.49450000000000005</c:v>
                </c:pt>
                <c:pt idx="4">
                  <c:v>0.54649999999999999</c:v>
                </c:pt>
                <c:pt idx="5">
                  <c:v>0.61799999999999999</c:v>
                </c:pt>
                <c:pt idx="6">
                  <c:v>0.6409999999999999</c:v>
                </c:pt>
                <c:pt idx="7">
                  <c:v>0.64529999999999998</c:v>
                </c:pt>
                <c:pt idx="8">
                  <c:v>0.67049999999999998</c:v>
                </c:pt>
                <c:pt idx="9">
                  <c:v>0.59150000000000003</c:v>
                </c:pt>
                <c:pt idx="10">
                  <c:v>0.73580000000000001</c:v>
                </c:pt>
                <c:pt idx="11">
                  <c:v>0.74580000000000002</c:v>
                </c:pt>
                <c:pt idx="12">
                  <c:v>0.61708333333333332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B3-413E-972E-F2172C4D025E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B3-413E-972E-F2172C4D025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0.80359999999999998</c:v>
                </c:pt>
                <c:pt idx="1">
                  <c:v>0.79700000000000004</c:v>
                </c:pt>
                <c:pt idx="2">
                  <c:v>0.70279999999999998</c:v>
                </c:pt>
                <c:pt idx="3">
                  <c:v>0.64980000000000004</c:v>
                </c:pt>
                <c:pt idx="4">
                  <c:v>0.60970000000000002</c:v>
                </c:pt>
                <c:pt idx="5">
                  <c:v>0.62639999999999996</c:v>
                </c:pt>
                <c:pt idx="6">
                  <c:v>0.62450000000000006</c:v>
                </c:pt>
                <c:pt idx="7">
                  <c:v>0.66010000000000002</c:v>
                </c:pt>
                <c:pt idx="8">
                  <c:v>0.70979999999999999</c:v>
                </c:pt>
                <c:pt idx="9">
                  <c:v>0.6543000000000001</c:v>
                </c:pt>
                <c:pt idx="10">
                  <c:v>0.83599999999999997</c:v>
                </c:pt>
                <c:pt idx="11">
                  <c:v>0.78299999999999992</c:v>
                </c:pt>
                <c:pt idx="12">
                  <c:v>0.7047500000000001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B3-413E-972E-F2172C4D025E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B3-413E-972E-F2172C4D025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0.83989999999999998</c:v>
                </c:pt>
                <c:pt idx="1">
                  <c:v>0.86670000000000003</c:v>
                </c:pt>
                <c:pt idx="2">
                  <c:v>0.80810000000000004</c:v>
                </c:pt>
                <c:pt idx="3">
                  <c:v>0.67090000000000005</c:v>
                </c:pt>
                <c:pt idx="4">
                  <c:v>0.62439999999999996</c:v>
                </c:pt>
                <c:pt idx="5">
                  <c:v>0.68590000000000007</c:v>
                </c:pt>
                <c:pt idx="6">
                  <c:v>0.7752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B3-413E-972E-F2172C4D0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7B3-413E-972E-F2172C4D02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7B3-413E-972E-F2172C4D02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B3-413E-972E-F2172C4D02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B3-413E-972E-F2172C4D02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B3-413E-972E-F2172C4D02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B3-413E-972E-F2172C4D02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B3-413E-972E-F2172C4D02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B3-413E-972E-F2172C4D02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B3-413E-972E-F2172C4D02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B3-413E-972E-F2172C4D02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B3-413E-972E-F2172C4D02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B3-413E-972E-F2172C4D02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B3-413E-972E-F2172C4D025E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4.517172722747631E-2</c:v>
                </c:pt>
                <c:pt idx="1">
                  <c:v>8.7452948557088961E-2</c:v>
                </c:pt>
                <c:pt idx="2">
                  <c:v>0.14982925441092787</c:v>
                </c:pt>
                <c:pt idx="3">
                  <c:v>3.2471529701446622E-2</c:v>
                </c:pt>
                <c:pt idx="4">
                  <c:v>2.4110218140068751E-2</c:v>
                </c:pt>
                <c:pt idx="5">
                  <c:v>9.4987228607918528E-2</c:v>
                </c:pt>
                <c:pt idx="6">
                  <c:v>0.24131305044035223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B3-413E-972E-F2172C4D025E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0.12271086753107863</c:v>
                </c:pt>
                <c:pt idx="1">
                  <c:v>0.16273141937214919</c:v>
                </c:pt>
                <c:pt idx="2">
                  <c:v>0.16709994222992508</c:v>
                </c:pt>
                <c:pt idx="3">
                  <c:v>8.9123376623376771E-2</c:v>
                </c:pt>
                <c:pt idx="4">
                  <c:v>6.3895041744760572E-2</c:v>
                </c:pt>
                <c:pt idx="5">
                  <c:v>0.10468674504751174</c:v>
                </c:pt>
                <c:pt idx="6">
                  <c:v>0.3439667128987518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7B3-413E-972E-F2172C4D0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90-46C9-A076-503B952B496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0.72959999999999992</c:v>
                </c:pt>
                <c:pt idx="2">
                  <c:v>0.71660000000000001</c:v>
                </c:pt>
                <c:pt idx="3">
                  <c:v>0.68030000000000002</c:v>
                </c:pt>
                <c:pt idx="4">
                  <c:v>0.67610000000000003</c:v>
                </c:pt>
                <c:pt idx="5">
                  <c:v>0.73580000000000001</c:v>
                </c:pt>
                <c:pt idx="6">
                  <c:v>0.75019999999999998</c:v>
                </c:pt>
                <c:pt idx="7">
                  <c:v>0.80489999999999995</c:v>
                </c:pt>
                <c:pt idx="8">
                  <c:v>0.78129999999999999</c:v>
                </c:pt>
                <c:pt idx="9">
                  <c:v>0.65980000000000005</c:v>
                </c:pt>
                <c:pt idx="10">
                  <c:v>0.73860000000000003</c:v>
                </c:pt>
                <c:pt idx="11">
                  <c:v>0.69920000000000004</c:v>
                </c:pt>
                <c:pt idx="12">
                  <c:v>0.7253556911866621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90-46C9-A076-503B952B496B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90-46C9-A076-503B952B496B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0.4451</c:v>
                </c:pt>
                <c:pt idx="1">
                  <c:v>0.57899999999999996</c:v>
                </c:pt>
                <c:pt idx="2">
                  <c:v>0.65749999999999997</c:v>
                </c:pt>
                <c:pt idx="3">
                  <c:v>0.62850000000000006</c:v>
                </c:pt>
                <c:pt idx="4">
                  <c:v>0.59889999999999999</c:v>
                </c:pt>
                <c:pt idx="5">
                  <c:v>0.6926000000000001</c:v>
                </c:pt>
                <c:pt idx="6">
                  <c:v>0.74109999999999998</c:v>
                </c:pt>
                <c:pt idx="7">
                  <c:v>0.74629999999999996</c:v>
                </c:pt>
                <c:pt idx="8">
                  <c:v>0.76680000000000004</c:v>
                </c:pt>
                <c:pt idx="9">
                  <c:v>0.70319999999999994</c:v>
                </c:pt>
                <c:pt idx="10">
                  <c:v>0.76680000000000004</c:v>
                </c:pt>
                <c:pt idx="11">
                  <c:v>0.69739999999999991</c:v>
                </c:pt>
                <c:pt idx="12">
                  <c:v>0.66840723443186234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90-46C9-A076-503B952B496B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90-46C9-A076-503B952B496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0.79239999999999999</c:v>
                </c:pt>
                <c:pt idx="1">
                  <c:v>0.77190000000000003</c:v>
                </c:pt>
                <c:pt idx="2">
                  <c:v>0.74230000000000007</c:v>
                </c:pt>
                <c:pt idx="3">
                  <c:v>0.6774</c:v>
                </c:pt>
                <c:pt idx="4">
                  <c:v>0.62049999999999994</c:v>
                </c:pt>
                <c:pt idx="5">
                  <c:v>0.73419999999999996</c:v>
                </c:pt>
                <c:pt idx="6">
                  <c:v>0.78040000000000009</c:v>
                </c:pt>
                <c:pt idx="7">
                  <c:v>0.85400000000000009</c:v>
                </c:pt>
                <c:pt idx="8">
                  <c:v>0.79760000000000009</c:v>
                </c:pt>
                <c:pt idx="9">
                  <c:v>0.7548999999999999</c:v>
                </c:pt>
                <c:pt idx="10">
                  <c:v>0.8076000000000001</c:v>
                </c:pt>
                <c:pt idx="11">
                  <c:v>0.74459999999999993</c:v>
                </c:pt>
                <c:pt idx="12">
                  <c:v>0.75711049413019116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90-46C9-A076-503B952B496B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490-46C9-A076-503B952B49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490-46C9-A076-503B952B496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0.81290000000000007</c:v>
                </c:pt>
                <c:pt idx="1">
                  <c:v>0.89349999999999996</c:v>
                </c:pt>
                <c:pt idx="2">
                  <c:v>0.83799999999999997</c:v>
                </c:pt>
                <c:pt idx="3">
                  <c:v>0.68799999999999994</c:v>
                </c:pt>
                <c:pt idx="4">
                  <c:v>0.68579999999999997</c:v>
                </c:pt>
                <c:pt idx="5">
                  <c:v>0.79610000000000003</c:v>
                </c:pt>
                <c:pt idx="6">
                  <c:v>0.878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90-46C9-A076-503B952B4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90-46C9-A076-503B952B49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90-46C9-A076-503B952B49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90-46C9-A076-503B952B49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90-46C9-A076-503B952B49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90-46C9-A076-503B952B49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90-46C9-A076-503B952B49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90-46C9-A076-503B952B49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90-46C9-A076-503B952B49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90-46C9-A076-503B952B49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90-46C9-A076-503B952B49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90-46C9-A076-503B952B49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90-46C9-A076-503B952B49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90-46C9-A076-503B952B496B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2.5870772337203585E-2</c:v>
                </c:pt>
                <c:pt idx="1">
                  <c:v>0.15753335924342515</c:v>
                </c:pt>
                <c:pt idx="2">
                  <c:v>0.12892361578876455</c:v>
                </c:pt>
                <c:pt idx="3">
                  <c:v>1.5648066135222738E-2</c:v>
                </c:pt>
                <c:pt idx="4">
                  <c:v>0.10523771152296546</c:v>
                </c:pt>
                <c:pt idx="5">
                  <c:v>8.4309452465268331E-2</c:v>
                </c:pt>
                <c:pt idx="6">
                  <c:v>0.12506406970784201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490-46C9-A076-503B952B496B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0.11249486793485719</c:v>
                </c:pt>
                <c:pt idx="1">
                  <c:v>0.22464364035087736</c:v>
                </c:pt>
                <c:pt idx="2">
                  <c:v>0.16941110801004733</c:v>
                </c:pt>
                <c:pt idx="3">
                  <c:v>1.1318535940026297E-2</c:v>
                </c:pt>
                <c:pt idx="4">
                  <c:v>1.4346990090223333E-2</c:v>
                </c:pt>
                <c:pt idx="5">
                  <c:v>8.1951617287306266E-2</c:v>
                </c:pt>
                <c:pt idx="6">
                  <c:v>0.17035457211410288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490-46C9-A076-503B952B4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8D-4311-872C-4B8230761B5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0.72629999999999995</c:v>
                </c:pt>
                <c:pt idx="1">
                  <c:v>0.7256999999999999</c:v>
                </c:pt>
                <c:pt idx="2">
                  <c:v>0.72250000000000003</c:v>
                </c:pt>
                <c:pt idx="3">
                  <c:v>0.69620000000000004</c:v>
                </c:pt>
                <c:pt idx="4">
                  <c:v>0.69819999999999993</c:v>
                </c:pt>
                <c:pt idx="5">
                  <c:v>0.7651</c:v>
                </c:pt>
                <c:pt idx="6">
                  <c:v>0.79220000000000002</c:v>
                </c:pt>
                <c:pt idx="7">
                  <c:v>0.84560000000000002</c:v>
                </c:pt>
                <c:pt idx="8">
                  <c:v>0.80269999999999997</c:v>
                </c:pt>
                <c:pt idx="9">
                  <c:v>0.69019999999999992</c:v>
                </c:pt>
                <c:pt idx="10">
                  <c:v>0.75629999999999997</c:v>
                </c:pt>
                <c:pt idx="11">
                  <c:v>0.71970000000000001</c:v>
                </c:pt>
                <c:pt idx="12">
                  <c:v>0.74534296318442883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8D-4311-872C-4B8230761B5F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8D-4311-872C-4B8230761B5F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0.43799999999999994</c:v>
                </c:pt>
                <c:pt idx="1">
                  <c:v>0.57200000000000006</c:v>
                </c:pt>
                <c:pt idx="2">
                  <c:v>0.66480000000000006</c:v>
                </c:pt>
                <c:pt idx="3">
                  <c:v>0.65489999999999993</c:v>
                </c:pt>
                <c:pt idx="4">
                  <c:v>0.60740000000000005</c:v>
                </c:pt>
                <c:pt idx="5">
                  <c:v>0.70400000000000007</c:v>
                </c:pt>
                <c:pt idx="6">
                  <c:v>0.75650000000000006</c:v>
                </c:pt>
                <c:pt idx="7">
                  <c:v>0.76190000000000002</c:v>
                </c:pt>
                <c:pt idx="8">
                  <c:v>0.7823</c:v>
                </c:pt>
                <c:pt idx="9">
                  <c:v>0.72109999999999996</c:v>
                </c:pt>
                <c:pt idx="10">
                  <c:v>0.77170000000000005</c:v>
                </c:pt>
                <c:pt idx="11">
                  <c:v>0.69019999999999992</c:v>
                </c:pt>
                <c:pt idx="12">
                  <c:v>0.67804411957207555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8D-4311-872C-4B8230761B5F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8D-4311-872C-4B8230761B5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0.79079999999999995</c:v>
                </c:pt>
                <c:pt idx="1">
                  <c:v>0.76780000000000004</c:v>
                </c:pt>
                <c:pt idx="2">
                  <c:v>0.74870000000000003</c:v>
                </c:pt>
                <c:pt idx="3">
                  <c:v>0.68180000000000007</c:v>
                </c:pt>
                <c:pt idx="4">
                  <c:v>0.62229999999999996</c:v>
                </c:pt>
                <c:pt idx="5">
                  <c:v>0.75269999999999992</c:v>
                </c:pt>
                <c:pt idx="6">
                  <c:v>0.80590000000000006</c:v>
                </c:pt>
                <c:pt idx="7">
                  <c:v>0.88529999999999998</c:v>
                </c:pt>
                <c:pt idx="8">
                  <c:v>0.81169999999999998</c:v>
                </c:pt>
                <c:pt idx="9">
                  <c:v>0.7712</c:v>
                </c:pt>
                <c:pt idx="10">
                  <c:v>0.80299999999999994</c:v>
                </c:pt>
                <c:pt idx="11">
                  <c:v>0.73840000000000006</c:v>
                </c:pt>
                <c:pt idx="12">
                  <c:v>0.76577549497344044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8D-4311-872C-4B8230761B5F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8D-4311-872C-4B8230761B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C8D-4311-872C-4B8230761B5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0.80859999999999999</c:v>
                </c:pt>
                <c:pt idx="1">
                  <c:v>0.89769999999999994</c:v>
                </c:pt>
                <c:pt idx="2">
                  <c:v>0.84279999999999999</c:v>
                </c:pt>
                <c:pt idx="3">
                  <c:v>0.69059999999999999</c:v>
                </c:pt>
                <c:pt idx="4">
                  <c:v>0.69530000000000003</c:v>
                </c:pt>
                <c:pt idx="5">
                  <c:v>0.81299999999999994</c:v>
                </c:pt>
                <c:pt idx="6">
                  <c:v>0.89379999999999993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C8D-4311-872C-4B8230761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8D-4311-872C-4B8230761B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8D-4311-872C-4B8230761B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8D-4311-872C-4B8230761B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8D-4311-872C-4B8230761B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8D-4311-872C-4B8230761B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8D-4311-872C-4B8230761B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8D-4311-872C-4B8230761B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8D-4311-872C-4B8230761B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8D-4311-872C-4B8230761B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8D-4311-872C-4B8230761B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8D-4311-872C-4B8230761B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8D-4311-872C-4B8230761B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8D-4311-872C-4B8230761B5F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2.2508851795649987E-2</c:v>
                </c:pt>
                <c:pt idx="1">
                  <c:v>0.16918468351133087</c:v>
                </c:pt>
                <c:pt idx="2">
                  <c:v>0.12568451983437945</c:v>
                </c:pt>
                <c:pt idx="3">
                  <c:v>1.2907010853622669E-2</c:v>
                </c:pt>
                <c:pt idx="4">
                  <c:v>0.11730676522577554</c:v>
                </c:pt>
                <c:pt idx="5">
                  <c:v>8.0111598246313198E-2</c:v>
                </c:pt>
                <c:pt idx="6">
                  <c:v>0.10907060429333648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C8D-4311-872C-4B8230761B5F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0.11331405755197577</c:v>
                </c:pt>
                <c:pt idx="1">
                  <c:v>0.23701253961692159</c:v>
                </c:pt>
                <c:pt idx="2">
                  <c:v>0.16650519031141853</c:v>
                </c:pt>
                <c:pt idx="3">
                  <c:v>-8.043665613329587E-3</c:v>
                </c:pt>
                <c:pt idx="4">
                  <c:v>-4.1535376682897418E-3</c:v>
                </c:pt>
                <c:pt idx="5">
                  <c:v>6.2606195268592346E-2</c:v>
                </c:pt>
                <c:pt idx="6">
                  <c:v>0.12825044180762424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C8D-4311-872C-4B8230761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149908</c:v>
                </c:pt>
                <c:pt idx="1">
                  <c:v>29856</c:v>
                </c:pt>
                <c:pt idx="2">
                  <c:v>25997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6-4B98-AE57-54D63BBCA423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158283</c:v>
                </c:pt>
                <c:pt idx="1">
                  <c:v>29752</c:v>
                </c:pt>
                <c:pt idx="2">
                  <c:v>35558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6-4B98-AE57-54D63BBCA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696-4B98-AE57-54D63BBCA42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696-4B98-AE57-54D63BBCA42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696-4B98-AE57-54D63BBCA42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96-4B98-AE57-54D63BBCA423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96-4B98-AE57-54D63BBCA423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96-4B98-AE57-54D63BBCA423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96-4B98-AE57-54D63BBCA423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96-4B98-AE57-54D63BBCA42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96-4B98-AE57-54D63BBCA423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0.70790677704579308</c:v>
                </c:pt>
                <c:pt idx="1">
                  <c:v>0.13306319965294083</c:v>
                </c:pt>
                <c:pt idx="2">
                  <c:v>0.15903002330126614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696-4B98-AE57-54D63BBCA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96-4B98-AE57-54D63BBCA42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96-4B98-AE57-54D63BBCA42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96-4B98-AE57-54D63BBCA42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96-4B98-AE57-54D63BBCA42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96-4B98-AE57-54D63BBCA42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96-4B98-AE57-54D63BBCA423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96-4B98-AE57-54D63BBCA423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96-4B98-AE57-54D63BBCA423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96-4B98-AE57-54D63BBCA423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96-4B98-AE57-54D63BBCA423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96-4B98-AE57-54D63BBCA423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96-4B98-AE57-54D63BBCA42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5.5867598793926998E-2</c:v>
                </c:pt>
                <c:pt idx="1">
                  <c:v>-3.4833869239013771E-3</c:v>
                </c:pt>
                <c:pt idx="2">
                  <c:v>0.36777320460053087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96-4B98-AE57-54D63BBCA4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0-4501-B616-1D8865693B3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17007</c:v>
                </c:pt>
                <c:pt idx="1">
                  <c:v>13886</c:v>
                </c:pt>
                <c:pt idx="2">
                  <c:v>17049</c:v>
                </c:pt>
                <c:pt idx="3">
                  <c:v>12193</c:v>
                </c:pt>
                <c:pt idx="4">
                  <c:v>10498</c:v>
                </c:pt>
                <c:pt idx="5">
                  <c:v>11543</c:v>
                </c:pt>
                <c:pt idx="6">
                  <c:v>11043</c:v>
                </c:pt>
                <c:pt idx="7">
                  <c:v>11914</c:v>
                </c:pt>
                <c:pt idx="8">
                  <c:v>12497</c:v>
                </c:pt>
                <c:pt idx="9">
                  <c:v>12463</c:v>
                </c:pt>
                <c:pt idx="10">
                  <c:v>15859</c:v>
                </c:pt>
                <c:pt idx="11">
                  <c:v>13402</c:v>
                </c:pt>
                <c:pt idx="12">
                  <c:v>159354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A0-4501-B616-1D8865693B3A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A0-4501-B616-1D8865693B3A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7114</c:v>
                </c:pt>
                <c:pt idx="1">
                  <c:v>8736</c:v>
                </c:pt>
                <c:pt idx="2">
                  <c:v>11732</c:v>
                </c:pt>
                <c:pt idx="3">
                  <c:v>10086</c:v>
                </c:pt>
                <c:pt idx="4">
                  <c:v>7619</c:v>
                </c:pt>
                <c:pt idx="5">
                  <c:v>7897</c:v>
                </c:pt>
                <c:pt idx="6">
                  <c:v>7419</c:v>
                </c:pt>
                <c:pt idx="7">
                  <c:v>7234</c:v>
                </c:pt>
                <c:pt idx="8">
                  <c:v>9313</c:v>
                </c:pt>
                <c:pt idx="9">
                  <c:v>9337</c:v>
                </c:pt>
                <c:pt idx="10">
                  <c:v>14128</c:v>
                </c:pt>
                <c:pt idx="11">
                  <c:v>12505</c:v>
                </c:pt>
                <c:pt idx="12">
                  <c:v>113120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A0-4501-B616-1D8865693B3A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A0-4501-B616-1D8865693B3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12895</c:v>
                </c:pt>
                <c:pt idx="1">
                  <c:v>11990</c:v>
                </c:pt>
                <c:pt idx="2">
                  <c:v>13300</c:v>
                </c:pt>
                <c:pt idx="3">
                  <c:v>10947</c:v>
                </c:pt>
                <c:pt idx="4">
                  <c:v>7834</c:v>
                </c:pt>
                <c:pt idx="5">
                  <c:v>7571</c:v>
                </c:pt>
                <c:pt idx="6">
                  <c:v>7114</c:v>
                </c:pt>
                <c:pt idx="7">
                  <c:v>7492</c:v>
                </c:pt>
                <c:pt idx="8">
                  <c:v>9338</c:v>
                </c:pt>
                <c:pt idx="9">
                  <c:v>10604</c:v>
                </c:pt>
                <c:pt idx="10">
                  <c:v>15608</c:v>
                </c:pt>
                <c:pt idx="11">
                  <c:v>12656</c:v>
                </c:pt>
                <c:pt idx="12">
                  <c:v>127349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A0-4501-B616-1D8865693B3A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8A0-4501-B616-1D8865693B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8A0-4501-B616-1D8865693B3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14175</c:v>
                </c:pt>
                <c:pt idx="1">
                  <c:v>14402</c:v>
                </c:pt>
                <c:pt idx="2">
                  <c:v>16585</c:v>
                </c:pt>
                <c:pt idx="3">
                  <c:v>10802</c:v>
                </c:pt>
                <c:pt idx="4">
                  <c:v>9191</c:v>
                </c:pt>
                <c:pt idx="5">
                  <c:v>8315</c:v>
                </c:pt>
                <c:pt idx="6">
                  <c:v>7892</c:v>
                </c:pt>
                <c:pt idx="12">
                  <c:v>81362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A0-4501-B616-1D8865693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28A0-4501-B616-1D8865693B3A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532</c:v>
                      </c:pt>
                      <c:pt idx="1">
                        <c:v>682</c:v>
                      </c:pt>
                      <c:pt idx="2">
                        <c:v>1017</c:v>
                      </c:pt>
                      <c:pt idx="3">
                        <c:v>670</c:v>
                      </c:pt>
                      <c:pt idx="4">
                        <c:v>1334</c:v>
                      </c:pt>
                      <c:pt idx="5">
                        <c:v>2166</c:v>
                      </c:pt>
                      <c:pt idx="6">
                        <c:v>3531</c:v>
                      </c:pt>
                      <c:pt idx="7">
                        <c:v>4311</c:v>
                      </c:pt>
                      <c:pt idx="8">
                        <c:v>6864</c:v>
                      </c:pt>
                      <c:pt idx="9">
                        <c:v>9102</c:v>
                      </c:pt>
                      <c:pt idx="10">
                        <c:v>12855</c:v>
                      </c:pt>
                      <c:pt idx="11">
                        <c:v>10163</c:v>
                      </c:pt>
                      <c:pt idx="12">
                        <c:v>53227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28A0-4501-B616-1D8865693B3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A0-4501-B616-1D8865693B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A0-4501-B616-1D8865693B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A0-4501-B616-1D8865693B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A0-4501-B616-1D8865693B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A0-4501-B616-1D8865693B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A0-4501-B616-1D8865693B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A0-4501-B616-1D8865693B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A0-4501-B616-1D8865693B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A0-4501-B616-1D8865693B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A0-4501-B616-1D8865693B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A0-4501-B616-1D8865693B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A0-4501-B616-1D8865693B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A0-4501-B616-1D8865693B3A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9.9263280341217452E-2</c:v>
                </c:pt>
                <c:pt idx="1">
                  <c:v>0.20116763969974971</c:v>
                </c:pt>
                <c:pt idx="2">
                  <c:v>0.24699248120300754</c:v>
                </c:pt>
                <c:pt idx="3">
                  <c:v>-1.3245638074358301E-2</c:v>
                </c:pt>
                <c:pt idx="4">
                  <c:v>0.17321930048506506</c:v>
                </c:pt>
                <c:pt idx="5">
                  <c:v>9.8269713380002566E-2</c:v>
                </c:pt>
                <c:pt idx="6">
                  <c:v>0.10936182175990994</c:v>
                </c:pt>
                <c:pt idx="12">
                  <c:v>0.13553195349681091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8A0-4501-B616-1D8865693B3A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-0.16651966837184684</c:v>
                </c:pt>
                <c:pt idx="1">
                  <c:v>3.7159729223678495E-2</c:v>
                </c:pt>
                <c:pt idx="2">
                  <c:v>-2.7215672473458907E-2</c:v>
                </c:pt>
                <c:pt idx="3">
                  <c:v>-0.11408185024194206</c:v>
                </c:pt>
                <c:pt idx="4">
                  <c:v>-0.12449990474376071</c:v>
                </c:pt>
                <c:pt idx="5">
                  <c:v>-0.27965000433162956</c:v>
                </c:pt>
                <c:pt idx="6">
                  <c:v>-0.28533912885991131</c:v>
                </c:pt>
                <c:pt idx="12">
                  <c:v>-0.12719509971143217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8A0-4501-B616-1D8865693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A8B-41FB-9723-9BDB3FA7E2D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A8B-41FB-9723-9BDB3FA7E2D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A8B-41FB-9723-9BDB3FA7E2D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A8B-41FB-9723-9BDB3FA7E2D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A8B-41FB-9723-9BDB3FA7E2DE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8B-41FB-9723-9BDB3FA7E2DE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B-41FB-9723-9BDB3FA7E2DE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8B-41FB-9723-9BDB3FA7E2D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8B-41FB-9723-9BDB3FA7E2D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8B-41FB-9723-9BDB3FA7E2DE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8B-41FB-9723-9BDB3FA7E2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158283</c:v>
                </c:pt>
                <c:pt idx="1">
                  <c:v>29752</c:v>
                </c:pt>
                <c:pt idx="2">
                  <c:v>35558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A8B-41FB-9723-9BDB3FA7E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92-4960-ACEF-AEBEDDF5CD9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92-4960-ACEF-AEBEDDF5CD9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92-4960-ACEF-AEBEDDF5CD9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92-4960-ACEF-AEBEDDF5CD9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92-4960-ACEF-AEBEDDF5CD9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92-4960-ACEF-AEBEDDF5CD9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92-4960-ACEF-AEBEDDF5CD9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92-4960-ACEF-AEBEDDF5CD9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92-4960-ACEF-AEBEDDF5CD9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92-4960-ACEF-AEBEDDF5CD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292-4960-ACEF-AEBEDDF5CD9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92-4960-ACEF-AEBEDDF5CD9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92-4960-ACEF-AEBEDDF5CD9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92-4960-ACEF-AEBEDDF5CD9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92-4960-ACEF-AEBEDDF5CD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292-4960-ACEF-AEBEDDF5CD9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292-4960-ACEF-AEBEDDF5CD9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92-4960-ACEF-AEBEDDF5CD9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92-4960-ACEF-AEBEDDF5CD9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92-4960-ACEF-AEBEDDF5CD9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92-4960-ACEF-AEBEDDF5CD9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92-4960-ACEF-AEBEDDF5CD9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92-4960-ACEF-AEBEDDF5CD9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92-4960-ACEF-AEBEDDF5CD9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92-4960-ACEF-AEBEDDF5CD9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92-4960-ACEF-AEBEDDF5CD9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92-4960-ACEF-AEBEDDF5CD9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92-4960-ACEF-AEBEDDF5CD9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92-4960-ACEF-AEBEDDF5CD9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92-4960-ACEF-AEBEDDF5CD9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92-4960-ACEF-AEBEDDF5CD9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92-4960-ACEF-AEBEDDF5CD9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92-4960-ACEF-AEBEDDF5C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292-4960-ACEF-AEBEDDF5CD9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292-4960-ACEF-AEBEDDF5CD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292-4960-ACEF-AEBEDDF5CD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292-4960-ACEF-AEBEDDF5CD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292-4960-ACEF-AEBEDDF5CD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292-4960-ACEF-AEBEDDF5CD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292-4960-ACEF-AEBEDDF5CD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292-4960-ACEF-AEBEDDF5CD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292-4960-ACEF-AEBEDDF5CD9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292-4960-ACEF-AEBEDDF5CD9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292-4960-ACEF-AEBEDDF5CD9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292-4960-ACEF-AEBEDDF5CD9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292-4960-ACEF-AEBEDDF5CD9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292-4960-ACEF-AEBEDDF5CD9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292-4960-ACEF-AEBEDDF5CD9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292-4960-ACEF-AEBEDDF5CD9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292-4960-ACEF-AEBEDDF5CD9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292-4960-ACEF-AEBEDDF5CD9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292-4960-ACEF-AEBEDDF5CD9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292-4960-ACEF-AEBEDDF5CD9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292-4960-ACEF-AEBEDDF5CD9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292-4960-ACEF-AEBEDDF5CD9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292-4960-ACEF-AEBEDDF5CD9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292-4960-ACEF-AEBEDDF5CD9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292-4960-ACEF-AEBEDDF5CD9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292-4960-ACEF-AEBEDDF5CD9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292-4960-ACEF-AEBEDDF5CD9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292-4960-ACEF-AEBEDDF5CD9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292-4960-ACEF-AEBEDDF5CD9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292-4960-ACEF-AEBEDDF5CD9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292-4960-ACEF-AEBEDDF5CD9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292-4960-ACEF-AEBEDDF5CD9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292-4960-ACEF-AEBEDDF5C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292-4960-ACEF-AEBEDDF5CD9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292-4960-ACEF-AEBEDDF5CD9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292-4960-ACEF-AEBEDDF5CD9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292-4960-ACEF-AEBEDDF5CD9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292-4960-ACEF-AEBEDDF5CD9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292-4960-ACEF-AEBEDDF5CD9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292-4960-ACEF-AEBEDDF5CD9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292-4960-ACEF-AEBEDDF5CD9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292-4960-ACEF-AEBEDDF5CD9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292-4960-ACEF-AEBEDDF5CD9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292-4960-ACEF-AEBEDDF5CD9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292-4960-ACEF-AEBEDDF5CD9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292-4960-ACEF-AEBEDDF5CD9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292-4960-ACEF-AEBEDDF5CD9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292-4960-ACEF-AEBEDDF5CD9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292-4960-ACEF-AEBEDDF5CD9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292-4960-ACEF-AEBEDDF5C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292-4960-ACEF-AEBEDDF5C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7DD-47BE-B776-B03190E36FDA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7DD-47BE-B776-B03190E36FDA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D-47BE-B776-B03190E36FDA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D-47BE-B776-B03190E36FD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32953</c:v>
                </c:pt>
                <c:pt idx="1">
                  <c:v>141856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DD-47BE-B776-B03190E36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40712</c:v>
                </c:pt>
                <c:pt idx="1">
                  <c:v>7130</c:v>
                </c:pt>
                <c:pt idx="2">
                  <c:v>33582</c:v>
                </c:pt>
                <c:pt idx="3">
                  <c:v>6348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66-4503-B459-9EED779C6353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167037</c:v>
                </c:pt>
                <c:pt idx="1">
                  <c:v>29663</c:v>
                </c:pt>
                <c:pt idx="2">
                  <c:v>137374</c:v>
                </c:pt>
                <c:pt idx="3">
                  <c:v>38724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66-4503-B459-9EED779C6353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174809</c:v>
                </c:pt>
                <c:pt idx="1">
                  <c:v>32953</c:v>
                </c:pt>
                <c:pt idx="2">
                  <c:v>141856</c:v>
                </c:pt>
                <c:pt idx="3">
                  <c:v>48784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66-4503-B459-9EED779C6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4.6528613420978582E-2</c:v>
                </c:pt>
                <c:pt idx="1">
                  <c:v>0.11091258470148002</c:v>
                </c:pt>
                <c:pt idx="2">
                  <c:v>3.2626261155677128E-2</c:v>
                </c:pt>
                <c:pt idx="3">
                  <c:v>0.25978721206486943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66-4503-B459-9EED779C6353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8.6323469096061256E-2</c:v>
                </c:pt>
                <c:pt idx="1">
                  <c:v>-1.1844788293151054E-2</c:v>
                </c:pt>
                <c:pt idx="2">
                  <c:v>0.11198557654620989</c:v>
                </c:pt>
                <c:pt idx="3">
                  <c:v>7.321365716297068E-2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66-4503-B459-9EED779C6353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0.77094921945092409</c:v>
                </c:pt>
                <c:pt idx="1">
                  <c:v>0.24463185597224715</c:v>
                </c:pt>
                <c:pt idx="2">
                  <c:v>0.52631736347867697</c:v>
                </c:pt>
                <c:pt idx="3">
                  <c:v>0.22905078054907591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66-4503-B459-9EED779C6353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0.78181785655185987</c:v>
                </c:pt>
                <c:pt idx="1">
                  <c:v>0.14737939023135788</c:v>
                </c:pt>
                <c:pt idx="2">
                  <c:v>0.63443846632050194</c:v>
                </c:pt>
                <c:pt idx="3">
                  <c:v>0.21818214344814016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66-4503-B459-9EED779C6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B85-430D-AF15-17A65E5C38F5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B85-430D-AF15-17A65E5C38F5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85-430D-AF15-17A65E5C38F5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85-430D-AF15-17A65E5C38F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15073</c:v>
                </c:pt>
                <c:pt idx="1">
                  <c:v>115632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85-430D-AF15-17A65E5C3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33908</c:v>
                </c:pt>
                <c:pt idx="1">
                  <c:v>4834</c:v>
                </c:pt>
                <c:pt idx="2">
                  <c:v>29074</c:v>
                </c:pt>
                <c:pt idx="3">
                  <c:v>4400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6D-4CE2-A04E-C67BE24DB68D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131904</c:v>
                </c:pt>
                <c:pt idx="1">
                  <c:v>10878</c:v>
                </c:pt>
                <c:pt idx="2">
                  <c:v>121026</c:v>
                </c:pt>
                <c:pt idx="3">
                  <c:v>18004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6D-4CE2-A04E-C67BE24DB68D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130705</c:v>
                </c:pt>
                <c:pt idx="1">
                  <c:v>15073</c:v>
                </c:pt>
                <c:pt idx="2">
                  <c:v>115632</c:v>
                </c:pt>
                <c:pt idx="3">
                  <c:v>27578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6D-4CE2-A04E-C67BE24DB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-9.0899442018437249E-3</c:v>
                </c:pt>
                <c:pt idx="1">
                  <c:v>0.38564074278359994</c:v>
                </c:pt>
                <c:pt idx="2">
                  <c:v>-4.4568935600614701E-2</c:v>
                </c:pt>
                <c:pt idx="3">
                  <c:v>0.53177071761830708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6D-4CE2-A04E-C67BE24DB68D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-2.4210887807208814E-2</c:v>
                </c:pt>
                <c:pt idx="1">
                  <c:v>-0.34666897837111521</c:v>
                </c:pt>
                <c:pt idx="2">
                  <c:v>4.2885359452366156E-2</c:v>
                </c:pt>
                <c:pt idx="3">
                  <c:v>-0.13907532856741489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6D-4CE2-A04E-C67BE24DB68D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0.82002295625557964</c:v>
                </c:pt>
                <c:pt idx="1">
                  <c:v>0.138885346256855</c:v>
                </c:pt>
                <c:pt idx="2">
                  <c:v>0.68113760999872464</c:v>
                </c:pt>
                <c:pt idx="3">
                  <c:v>0.17997704374442036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6D-4CE2-A04E-C67BE24DB68D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0.82576777038595428</c:v>
                </c:pt>
                <c:pt idx="1">
                  <c:v>9.5228167270016359E-2</c:v>
                </c:pt>
                <c:pt idx="2">
                  <c:v>0.73053960311593791</c:v>
                </c:pt>
                <c:pt idx="3">
                  <c:v>0.17423222961404572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C6D-4CE2-A04E-C67BE24DB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709-4A67-9C14-BA925D085E83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709-4A67-9C14-BA925D085E83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09-4A67-9C14-BA925D085E83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09-4A67-9C14-BA925D085E8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17880</c:v>
                </c:pt>
                <c:pt idx="1">
                  <c:v>26224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09-4A67-9C14-BA925D085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6804</c:v>
                </c:pt>
                <c:pt idx="1">
                  <c:v>2296</c:v>
                </c:pt>
                <c:pt idx="2">
                  <c:v>4508</c:v>
                </c:pt>
                <c:pt idx="3">
                  <c:v>1948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C8-4EC6-8FBC-6F742EE36509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35133</c:v>
                </c:pt>
                <c:pt idx="1">
                  <c:v>18785</c:v>
                </c:pt>
                <c:pt idx="2">
                  <c:v>16348</c:v>
                </c:pt>
                <c:pt idx="3">
                  <c:v>20720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C8-4EC6-8FBC-6F742EE36509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44104</c:v>
                </c:pt>
                <c:pt idx="1">
                  <c:v>17880</c:v>
                </c:pt>
                <c:pt idx="2">
                  <c:v>26224</c:v>
                </c:pt>
                <c:pt idx="3">
                  <c:v>21206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C8-4EC6-8FBC-6F742EE36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0.25534397859562241</c:v>
                </c:pt>
                <c:pt idx="1">
                  <c:v>-4.8176736758051675E-2</c:v>
                </c:pt>
                <c:pt idx="2">
                  <c:v>0.60411059456814287</c:v>
                </c:pt>
                <c:pt idx="3">
                  <c:v>2.3455598455598414E-2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C8-4EC6-8FBC-6F742EE36509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0.63529847979236198</c:v>
                </c:pt>
                <c:pt idx="1">
                  <c:v>0.73980733677143129</c:v>
                </c:pt>
                <c:pt idx="2">
                  <c:v>0.57095788653926793</c:v>
                </c:pt>
                <c:pt idx="3">
                  <c:v>0.57982567235342319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C8-4EC6-8FBC-6F742EE36509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0.70142025947743125</c:v>
                </c:pt>
                <c:pt idx="1">
                  <c:v>0.39445628997867804</c:v>
                </c:pt>
                <c:pt idx="2">
                  <c:v>0.30696396949875321</c:v>
                </c:pt>
                <c:pt idx="3">
                  <c:v>0.29857974052256875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C8-4EC6-8FBC-6F742EE36509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0.67530240391976726</c:v>
                </c:pt>
                <c:pt idx="1">
                  <c:v>0.27377124483233806</c:v>
                </c:pt>
                <c:pt idx="2">
                  <c:v>0.4015311590874292</c:v>
                </c:pt>
                <c:pt idx="3">
                  <c:v>0.32469759608023274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C8-4EC6-8FBC-6F742EE36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66-4A4C-B6CE-BA4AE1436B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466-4A4C-B6CE-BA4AE1436B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466-4A4C-B6CE-BA4AE1436B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466-4A4C-B6CE-BA4AE1436B43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466-4A4C-B6CE-BA4AE1436B4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466-4A4C-B6CE-BA4AE1436B4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466-4A4C-B6CE-BA4AE1436B4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466-4A4C-B6CE-BA4AE1436B4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466-4A4C-B6CE-BA4AE1436B4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466-4A4C-B6CE-BA4AE1436B43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66-4A4C-B6CE-BA4AE1436B43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66-4A4C-B6CE-BA4AE1436B43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66-4A4C-B6CE-BA4AE1436B43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66-4A4C-B6CE-BA4AE1436B43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66-4A4C-B6CE-BA4AE1436B43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66-4A4C-B6CE-BA4AE1436B43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66-4A4C-B6CE-BA4AE1436B43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66-4A4C-B6CE-BA4AE1436B43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66-4A4C-B6CE-BA4AE1436B43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5466-4A4C-B6CE-BA4AE1436B4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88842</c:v>
                </c:pt>
                <c:pt idx="1">
                  <c:v>61151</c:v>
                </c:pt>
                <c:pt idx="2">
                  <c:v>7210</c:v>
                </c:pt>
                <c:pt idx="3">
                  <c:v>223593</c:v>
                </c:pt>
                <c:pt idx="4">
                  <c:v>28196</c:v>
                </c:pt>
                <c:pt idx="5">
                  <c:v>92234</c:v>
                </c:pt>
                <c:pt idx="6">
                  <c:v>20343</c:v>
                </c:pt>
                <c:pt idx="7">
                  <c:v>15150</c:v>
                </c:pt>
                <c:pt idx="8">
                  <c:v>32909</c:v>
                </c:pt>
                <c:pt idx="9">
                  <c:v>33119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466-4A4C-B6CE-BA4AE1436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95-4C2E-AAD6-D2B84D9FA1A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95-4C2E-AAD6-D2B84D9FA1A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95-4C2E-AAD6-D2B84D9FA1A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95-4C2E-AAD6-D2B84D9FA1A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95-4C2E-AAD6-D2B84D9FA1A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95-4C2E-AAD6-D2B84D9FA1A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95-4C2E-AAD6-D2B84D9FA1A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95-4C2E-AAD6-D2B84D9FA1A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95-4C2E-AAD6-D2B84D9FA1A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95-4C2E-AAD6-D2B84D9FA1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195-4C2E-AAD6-D2B84D9FA1A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95-4C2E-AAD6-D2B84D9FA1A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95-4C2E-AAD6-D2B84D9FA1A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95-4C2E-AAD6-D2B84D9FA1A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95-4C2E-AAD6-D2B84D9FA1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195-4C2E-AAD6-D2B84D9FA1A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195-4C2E-AAD6-D2B84D9FA1A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95-4C2E-AAD6-D2B84D9FA1A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95-4C2E-AAD6-D2B84D9FA1A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95-4C2E-AAD6-D2B84D9FA1A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95-4C2E-AAD6-D2B84D9FA1A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95-4C2E-AAD6-D2B84D9FA1A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95-4C2E-AAD6-D2B84D9FA1A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95-4C2E-AAD6-D2B84D9FA1A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95-4C2E-AAD6-D2B84D9FA1A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95-4C2E-AAD6-D2B84D9FA1A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95-4C2E-AAD6-D2B84D9FA1A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95-4C2E-AAD6-D2B84D9FA1A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95-4C2E-AAD6-D2B84D9FA1A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95-4C2E-AAD6-D2B84D9FA1A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195-4C2E-AAD6-D2B84D9FA1A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195-4C2E-AAD6-D2B84D9FA1A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195-4C2E-AAD6-D2B84D9FA1A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195-4C2E-AAD6-D2B84D9FA1A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195-4C2E-AAD6-D2B84D9FA1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195-4C2E-AAD6-D2B84D9FA1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195-4C2E-AAD6-D2B84D9FA1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195-4C2E-AAD6-D2B84D9FA1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195-4C2E-AAD6-D2B84D9FA1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195-4C2E-AAD6-D2B84D9FA1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195-4C2E-AAD6-D2B84D9FA1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195-4C2E-AAD6-D2B84D9FA1A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195-4C2E-AAD6-D2B84D9FA1A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195-4C2E-AAD6-D2B84D9FA1A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195-4C2E-AAD6-D2B84D9FA1A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195-4C2E-AAD6-D2B84D9FA1A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195-4C2E-AAD6-D2B84D9FA1A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195-4C2E-AAD6-D2B84D9FA1A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195-4C2E-AAD6-D2B84D9FA1A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195-4C2E-AAD6-D2B84D9FA1A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195-4C2E-AAD6-D2B84D9FA1A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195-4C2E-AAD6-D2B84D9FA1A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195-4C2E-AAD6-D2B84D9FA1A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195-4C2E-AAD6-D2B84D9FA1A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195-4C2E-AAD6-D2B84D9FA1A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195-4C2E-AAD6-D2B84D9FA1A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195-4C2E-AAD6-D2B84D9FA1A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195-4C2E-AAD6-D2B84D9FA1A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195-4C2E-AAD6-D2B84D9FA1A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195-4C2E-AAD6-D2B84D9FA1A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195-4C2E-AAD6-D2B84D9FA1A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195-4C2E-AAD6-D2B84D9FA1A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195-4C2E-AAD6-D2B84D9FA1A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195-4C2E-AAD6-D2B84D9FA1A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195-4C2E-AAD6-D2B84D9FA1A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195-4C2E-AAD6-D2B84D9FA1A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195-4C2E-AAD6-D2B84D9FA1A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195-4C2E-AAD6-D2B84D9FA1A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195-4C2E-AAD6-D2B84D9FA1A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195-4C2E-AAD6-D2B84D9FA1A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195-4C2E-AAD6-D2B84D9FA1A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195-4C2E-AAD6-D2B84D9FA1A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195-4C2E-AAD6-D2B84D9FA1A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195-4C2E-AAD6-D2B84D9FA1A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195-4C2E-AAD6-D2B84D9FA1A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195-4C2E-AAD6-D2B84D9FA1A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195-4C2E-AAD6-D2B84D9FA1A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195-4C2E-AAD6-D2B84D9FA1A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195-4C2E-AAD6-D2B84D9FA1A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195-4C2E-AAD6-D2B84D9FA1A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195-4C2E-AAD6-D2B84D9FA1A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195-4C2E-AAD6-D2B84D9FA1A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195-4C2E-AAD6-D2B84D9FA1A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195-4C2E-AAD6-D2B84D9FA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4F-4E6D-8F07-8013F86199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1605</c:v>
                </c:pt>
                <c:pt idx="1">
                  <c:v>1708</c:v>
                </c:pt>
                <c:pt idx="2">
                  <c:v>1976</c:v>
                </c:pt>
                <c:pt idx="3">
                  <c:v>2822</c:v>
                </c:pt>
                <c:pt idx="4">
                  <c:v>2070</c:v>
                </c:pt>
                <c:pt idx="5">
                  <c:v>1838</c:v>
                </c:pt>
                <c:pt idx="6">
                  <c:v>2038</c:v>
                </c:pt>
                <c:pt idx="7">
                  <c:v>2614</c:v>
                </c:pt>
                <c:pt idx="8">
                  <c:v>2247</c:v>
                </c:pt>
                <c:pt idx="9">
                  <c:v>2637</c:v>
                </c:pt>
                <c:pt idx="10">
                  <c:v>2145</c:v>
                </c:pt>
                <c:pt idx="11">
                  <c:v>1747</c:v>
                </c:pt>
                <c:pt idx="12">
                  <c:v>25447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4F-4E6D-8F07-8013F861990C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4F-4E6D-8F07-8013F861990C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1736</c:v>
                </c:pt>
                <c:pt idx="1">
                  <c:v>3013</c:v>
                </c:pt>
                <c:pt idx="2">
                  <c:v>3335</c:v>
                </c:pt>
                <c:pt idx="3">
                  <c:v>3289</c:v>
                </c:pt>
                <c:pt idx="4">
                  <c:v>2303</c:v>
                </c:pt>
                <c:pt idx="5">
                  <c:v>1777</c:v>
                </c:pt>
                <c:pt idx="6">
                  <c:v>2337</c:v>
                </c:pt>
                <c:pt idx="7">
                  <c:v>2265</c:v>
                </c:pt>
                <c:pt idx="8">
                  <c:v>2484</c:v>
                </c:pt>
                <c:pt idx="9">
                  <c:v>2881</c:v>
                </c:pt>
                <c:pt idx="10">
                  <c:v>2543</c:v>
                </c:pt>
                <c:pt idx="11">
                  <c:v>2795</c:v>
                </c:pt>
                <c:pt idx="12">
                  <c:v>30758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4F-4E6D-8F07-8013F861990C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4F-4E6D-8F07-8013F86199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3060</c:v>
                </c:pt>
                <c:pt idx="1">
                  <c:v>3296</c:v>
                </c:pt>
                <c:pt idx="2">
                  <c:v>3835</c:v>
                </c:pt>
                <c:pt idx="3">
                  <c:v>3992</c:v>
                </c:pt>
                <c:pt idx="4">
                  <c:v>2825</c:v>
                </c:pt>
                <c:pt idx="5">
                  <c:v>2564</c:v>
                </c:pt>
                <c:pt idx="6">
                  <c:v>3169</c:v>
                </c:pt>
                <c:pt idx="7">
                  <c:v>4052</c:v>
                </c:pt>
                <c:pt idx="8">
                  <c:v>3816</c:v>
                </c:pt>
                <c:pt idx="9">
                  <c:v>4916</c:v>
                </c:pt>
                <c:pt idx="10">
                  <c:v>3401</c:v>
                </c:pt>
                <c:pt idx="11">
                  <c:v>3613</c:v>
                </c:pt>
                <c:pt idx="12">
                  <c:v>42539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4F-4E6D-8F07-8013F861990C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4F-4E6D-8F07-8013F86199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04F-4E6D-8F07-8013F86199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3566</c:v>
                </c:pt>
                <c:pt idx="1">
                  <c:v>4901</c:v>
                </c:pt>
                <c:pt idx="2">
                  <c:v>5266</c:v>
                </c:pt>
                <c:pt idx="3">
                  <c:v>5053</c:v>
                </c:pt>
                <c:pt idx="4">
                  <c:v>4892</c:v>
                </c:pt>
                <c:pt idx="5">
                  <c:v>5187</c:v>
                </c:pt>
                <c:pt idx="6">
                  <c:v>5388</c:v>
                </c:pt>
                <c:pt idx="12">
                  <c:v>34253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04F-4E6D-8F07-8013F8619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4F-4E6D-8F07-8013F86199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4F-4E6D-8F07-8013F86199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4F-4E6D-8F07-8013F86199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4F-4E6D-8F07-8013F86199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4F-4E6D-8F07-8013F86199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4F-4E6D-8F07-8013F86199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4F-4E6D-8F07-8013F86199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4F-4E6D-8F07-8013F86199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4F-4E6D-8F07-8013F86199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4F-4E6D-8F07-8013F86199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4F-4E6D-8F07-8013F86199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4F-4E6D-8F07-8013F86199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4F-4E6D-8F07-8013F861990C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0.16535947712418309</c:v>
                </c:pt>
                <c:pt idx="1">
                  <c:v>0.48695388349514568</c:v>
                </c:pt>
                <c:pt idx="2">
                  <c:v>0.37314211212516302</c:v>
                </c:pt>
                <c:pt idx="3">
                  <c:v>0.26578156312625256</c:v>
                </c:pt>
                <c:pt idx="4">
                  <c:v>0.73168141592920355</c:v>
                </c:pt>
                <c:pt idx="5">
                  <c:v>1.0230109204368176</c:v>
                </c:pt>
                <c:pt idx="6">
                  <c:v>0.7002208898706217</c:v>
                </c:pt>
                <c:pt idx="12">
                  <c:v>0.50622224176597341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04F-4E6D-8F07-8013F861990C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1.2218068535825544</c:v>
                </c:pt>
                <c:pt idx="1">
                  <c:v>1.8694379391100702</c:v>
                </c:pt>
                <c:pt idx="2">
                  <c:v>1.6649797570850202</c:v>
                </c:pt>
                <c:pt idx="3">
                  <c:v>0.79057406094968097</c:v>
                </c:pt>
                <c:pt idx="4">
                  <c:v>1.3632850241545893</c:v>
                </c:pt>
                <c:pt idx="5">
                  <c:v>1.82208922742111</c:v>
                </c:pt>
                <c:pt idx="6">
                  <c:v>1.6437684003925419</c:v>
                </c:pt>
                <c:pt idx="12">
                  <c:v>1.4367219179056696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04F-4E6D-8F07-8013F8619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20277</c:v>
                </c:pt>
                <c:pt idx="1">
                  <c:v>13953</c:v>
                </c:pt>
                <c:pt idx="2">
                  <c:v>1123</c:v>
                </c:pt>
                <c:pt idx="3">
                  <c:v>47060</c:v>
                </c:pt>
                <c:pt idx="4">
                  <c:v>7208</c:v>
                </c:pt>
                <c:pt idx="5">
                  <c:v>26940</c:v>
                </c:pt>
                <c:pt idx="6">
                  <c:v>7454</c:v>
                </c:pt>
                <c:pt idx="7">
                  <c:v>2629</c:v>
                </c:pt>
                <c:pt idx="8">
                  <c:v>5545</c:v>
                </c:pt>
                <c:pt idx="9">
                  <c:v>58373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CF-47CB-88BF-137A6BA5831D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103873</c:v>
                </c:pt>
                <c:pt idx="1">
                  <c:v>63702</c:v>
                </c:pt>
                <c:pt idx="2">
                  <c:v>13397</c:v>
                </c:pt>
                <c:pt idx="3">
                  <c:v>205761</c:v>
                </c:pt>
                <c:pt idx="4">
                  <c:v>31500</c:v>
                </c:pt>
                <c:pt idx="5">
                  <c:v>88192</c:v>
                </c:pt>
                <c:pt idx="6">
                  <c:v>23106</c:v>
                </c:pt>
                <c:pt idx="7">
                  <c:v>18834</c:v>
                </c:pt>
                <c:pt idx="8">
                  <c:v>27541</c:v>
                </c:pt>
                <c:pt idx="9">
                  <c:v>34724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CF-47CB-88BF-137A6BA5831D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88842</c:v>
                </c:pt>
                <c:pt idx="1">
                  <c:v>61151</c:v>
                </c:pt>
                <c:pt idx="2">
                  <c:v>7210</c:v>
                </c:pt>
                <c:pt idx="3">
                  <c:v>223593</c:v>
                </c:pt>
                <c:pt idx="4">
                  <c:v>28196</c:v>
                </c:pt>
                <c:pt idx="5">
                  <c:v>92234</c:v>
                </c:pt>
                <c:pt idx="6">
                  <c:v>20343</c:v>
                </c:pt>
                <c:pt idx="7">
                  <c:v>15150</c:v>
                </c:pt>
                <c:pt idx="8">
                  <c:v>32909</c:v>
                </c:pt>
                <c:pt idx="9">
                  <c:v>33119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CF-47CB-88BF-137A6BA58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-0.14470555389754802</c:v>
                </c:pt>
                <c:pt idx="1">
                  <c:v>-4.0045838435213921E-2</c:v>
                </c:pt>
                <c:pt idx="2">
                  <c:v>-0.46181981040531461</c:v>
                </c:pt>
                <c:pt idx="3">
                  <c:v>8.6663653462026424E-2</c:v>
                </c:pt>
                <c:pt idx="4">
                  <c:v>-0.10488888888888892</c:v>
                </c:pt>
                <c:pt idx="5">
                  <c:v>4.5831821480406321E-2</c:v>
                </c:pt>
                <c:pt idx="6">
                  <c:v>-0.11957933004414434</c:v>
                </c:pt>
                <c:pt idx="7">
                  <c:v>-0.19560369544440903</c:v>
                </c:pt>
                <c:pt idx="8">
                  <c:v>0.19490940779201926</c:v>
                </c:pt>
                <c:pt idx="9">
                  <c:v>-4.6221633452367183E-2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CF-47CB-88BF-137A6BA5831D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-0.25409299279633268</c:v>
                </c:pt>
                <c:pt idx="1">
                  <c:v>-0.13279444089909953</c:v>
                </c:pt>
                <c:pt idx="2">
                  <c:v>0.18507560815253132</c:v>
                </c:pt>
                <c:pt idx="3">
                  <c:v>8.3435897932879088E-2</c:v>
                </c:pt>
                <c:pt idx="4">
                  <c:v>0.68909123584736109</c:v>
                </c:pt>
                <c:pt idx="5">
                  <c:v>0.31527985739750441</c:v>
                </c:pt>
                <c:pt idx="6">
                  <c:v>-1.6195524146054296E-3</c:v>
                </c:pt>
                <c:pt idx="7">
                  <c:v>-0.38397104867238641</c:v>
                </c:pt>
                <c:pt idx="8">
                  <c:v>0.52469421793921422</c:v>
                </c:pt>
                <c:pt idx="9">
                  <c:v>-6.0351851293038994E-4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CF-47CB-88BF-137A6BA5831D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0.35734699449999352</c:v>
                </c:pt>
                <c:pt idx="1">
                  <c:v>0.10696797513945051</c:v>
                </c:pt>
                <c:pt idx="2">
                  <c:v>6.0357045339297088E-3</c:v>
                </c:pt>
                <c:pt idx="3">
                  <c:v>0.17390942542485274</c:v>
                </c:pt>
                <c:pt idx="4">
                  <c:v>6.6426556059758932E-2</c:v>
                </c:pt>
                <c:pt idx="5">
                  <c:v>0.12633631954647701</c:v>
                </c:pt>
                <c:pt idx="6">
                  <c:v>2.3513502971043702E-2</c:v>
                </c:pt>
                <c:pt idx="7">
                  <c:v>6.1927732775097846E-2</c:v>
                </c:pt>
                <c:pt idx="8">
                  <c:v>2.8730057600540898E-2</c:v>
                </c:pt>
                <c:pt idx="9">
                  <c:v>4.8805731448855139E-2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CF-47CB-88BF-137A6BA5831D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0.14739517575367442</c:v>
                </c:pt>
                <c:pt idx="1">
                  <c:v>0.10145384381838483</c:v>
                </c:pt>
                <c:pt idx="2">
                  <c:v>1.1961901096148135E-2</c:v>
                </c:pt>
                <c:pt idx="3">
                  <c:v>0.37095663686422331</c:v>
                </c:pt>
                <c:pt idx="4">
                  <c:v>4.6779162733286105E-2</c:v>
                </c:pt>
                <c:pt idx="5">
                  <c:v>0.15302274420279155</c:v>
                </c:pt>
                <c:pt idx="6">
                  <c:v>3.3750479056718657E-2</c:v>
                </c:pt>
                <c:pt idx="7">
                  <c:v>2.5134923939895179E-2</c:v>
                </c:pt>
                <c:pt idx="8">
                  <c:v>5.4598363824291118E-2</c:v>
                </c:pt>
                <c:pt idx="9">
                  <c:v>5.4946768710586701E-2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CF-47CB-88BF-137A6BA58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75-460D-8C1E-A131A99C49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275-460D-8C1E-A131A99C49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275-460D-8C1E-A131A99C49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275-460D-8C1E-A131A99C490A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275-460D-8C1E-A131A99C490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275-460D-8C1E-A131A99C490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275-460D-8C1E-A131A99C490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275-460D-8C1E-A131A99C490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275-460D-8C1E-A131A99C490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275-460D-8C1E-A131A99C490A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75-460D-8C1E-A131A99C490A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75-460D-8C1E-A131A99C490A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75-460D-8C1E-A131A99C490A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75-460D-8C1E-A131A99C490A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75-460D-8C1E-A131A99C490A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75-460D-8C1E-A131A99C490A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75-460D-8C1E-A131A99C490A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75-460D-8C1E-A131A99C490A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75-460D-8C1E-A131A99C490A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275-460D-8C1E-A131A99C490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54537</c:v>
                </c:pt>
                <c:pt idx="1">
                  <c:v>34129</c:v>
                </c:pt>
                <c:pt idx="2">
                  <c:v>2330</c:v>
                </c:pt>
                <c:pt idx="3">
                  <c:v>158283</c:v>
                </c:pt>
                <c:pt idx="4">
                  <c:v>19490</c:v>
                </c:pt>
                <c:pt idx="5">
                  <c:v>48247</c:v>
                </c:pt>
                <c:pt idx="6">
                  <c:v>14063</c:v>
                </c:pt>
                <c:pt idx="7">
                  <c:v>5126</c:v>
                </c:pt>
                <c:pt idx="8">
                  <c:v>13110</c:v>
                </c:pt>
                <c:pt idx="9">
                  <c:v>10515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275-460D-8C1E-A131A99C4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07-44AC-B7F1-4C96FD72766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07-44AC-B7F1-4C96FD72766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07-44AC-B7F1-4C96FD72766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07-44AC-B7F1-4C96FD72766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07-44AC-B7F1-4C96FD72766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07-44AC-B7F1-4C96FD72766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07-44AC-B7F1-4C96FD72766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07-44AC-B7F1-4C96FD72766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07-44AC-B7F1-4C96FD72766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07-44AC-B7F1-4C96FD7276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407-44AC-B7F1-4C96FD72766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07-44AC-B7F1-4C96FD72766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07-44AC-B7F1-4C96FD72766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07-44AC-B7F1-4C96FD72766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07-44AC-B7F1-4C96FD7276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407-44AC-B7F1-4C96FD72766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C407-44AC-B7F1-4C96FD72766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07-44AC-B7F1-4C96FD72766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07-44AC-B7F1-4C96FD72766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07-44AC-B7F1-4C96FD72766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07-44AC-B7F1-4C96FD72766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07-44AC-B7F1-4C96FD72766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07-44AC-B7F1-4C96FD72766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07-44AC-B7F1-4C96FD72766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07-44AC-B7F1-4C96FD72766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07-44AC-B7F1-4C96FD72766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07-44AC-B7F1-4C96FD72766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07-44AC-B7F1-4C96FD72766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07-44AC-B7F1-4C96FD72766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07-44AC-B7F1-4C96FD72766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07-44AC-B7F1-4C96FD72766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407-44AC-B7F1-4C96FD72766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407-44AC-B7F1-4C96FD72766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C407-44AC-B7F1-4C96FD72766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407-44AC-B7F1-4C96FD7276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407-44AC-B7F1-4C96FD7276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407-44AC-B7F1-4C96FD7276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407-44AC-B7F1-4C96FD7276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407-44AC-B7F1-4C96FD7276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407-44AC-B7F1-4C96FD7276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407-44AC-B7F1-4C96FD7276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407-44AC-B7F1-4C96FD72766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407-44AC-B7F1-4C96FD72766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407-44AC-B7F1-4C96FD72766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407-44AC-B7F1-4C96FD72766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407-44AC-B7F1-4C96FD72766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407-44AC-B7F1-4C96FD72766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407-44AC-B7F1-4C96FD72766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C407-44AC-B7F1-4C96FD72766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C407-44AC-B7F1-4C96FD72766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407-44AC-B7F1-4C96FD72766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407-44AC-B7F1-4C96FD72766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407-44AC-B7F1-4C96FD72766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407-44AC-B7F1-4C96FD72766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407-44AC-B7F1-4C96FD72766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407-44AC-B7F1-4C96FD72766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407-44AC-B7F1-4C96FD72766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407-44AC-B7F1-4C96FD72766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407-44AC-B7F1-4C96FD72766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407-44AC-B7F1-4C96FD72766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407-44AC-B7F1-4C96FD72766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407-44AC-B7F1-4C96FD72766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407-44AC-B7F1-4C96FD72766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407-44AC-B7F1-4C96FD72766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407-44AC-B7F1-4C96FD72766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407-44AC-B7F1-4C96FD72766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C407-44AC-B7F1-4C96FD72766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407-44AC-B7F1-4C96FD72766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407-44AC-B7F1-4C96FD72766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407-44AC-B7F1-4C96FD72766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407-44AC-B7F1-4C96FD72766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407-44AC-B7F1-4C96FD72766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407-44AC-B7F1-4C96FD72766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407-44AC-B7F1-4C96FD72766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407-44AC-B7F1-4C96FD72766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407-44AC-B7F1-4C96FD72766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407-44AC-B7F1-4C96FD72766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407-44AC-B7F1-4C96FD72766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407-44AC-B7F1-4C96FD72766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407-44AC-B7F1-4C96FD72766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407-44AC-B7F1-4C96FD72766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407-44AC-B7F1-4C96FD72766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407-44AC-B7F1-4C96FD72766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C407-44AC-B7F1-4C96FD727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10899</c:v>
                </c:pt>
                <c:pt idx="1">
                  <c:v>8874</c:v>
                </c:pt>
                <c:pt idx="2">
                  <c:v>585</c:v>
                </c:pt>
                <c:pt idx="3">
                  <c:v>38308</c:v>
                </c:pt>
                <c:pt idx="4">
                  <c:v>5757</c:v>
                </c:pt>
                <c:pt idx="5">
                  <c:v>13225</c:v>
                </c:pt>
                <c:pt idx="6">
                  <c:v>3215</c:v>
                </c:pt>
                <c:pt idx="7">
                  <c:v>866</c:v>
                </c:pt>
                <c:pt idx="8">
                  <c:v>3282</c:v>
                </c:pt>
                <c:pt idx="9">
                  <c:v>28160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16-4AAC-A77E-E1062EE11A5A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59643</c:v>
                </c:pt>
                <c:pt idx="1">
                  <c:v>36779</c:v>
                </c:pt>
                <c:pt idx="2">
                  <c:v>3389</c:v>
                </c:pt>
                <c:pt idx="3">
                  <c:v>149908</c:v>
                </c:pt>
                <c:pt idx="4">
                  <c:v>18555</c:v>
                </c:pt>
                <c:pt idx="5">
                  <c:v>48144</c:v>
                </c:pt>
                <c:pt idx="6">
                  <c:v>15942</c:v>
                </c:pt>
                <c:pt idx="7">
                  <c:v>6449</c:v>
                </c:pt>
                <c:pt idx="8">
                  <c:v>6685</c:v>
                </c:pt>
                <c:pt idx="9">
                  <c:v>10146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16-4AAC-A77E-E1062EE11A5A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54537</c:v>
                </c:pt>
                <c:pt idx="1">
                  <c:v>34129</c:v>
                </c:pt>
                <c:pt idx="2">
                  <c:v>2330</c:v>
                </c:pt>
                <c:pt idx="3">
                  <c:v>158283</c:v>
                </c:pt>
                <c:pt idx="4">
                  <c:v>19490</c:v>
                </c:pt>
                <c:pt idx="5">
                  <c:v>48247</c:v>
                </c:pt>
                <c:pt idx="6">
                  <c:v>14063</c:v>
                </c:pt>
                <c:pt idx="7">
                  <c:v>5126</c:v>
                </c:pt>
                <c:pt idx="8">
                  <c:v>13110</c:v>
                </c:pt>
                <c:pt idx="9">
                  <c:v>10515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16-4AAC-A77E-E1062EE11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-8.5609375785926312E-2</c:v>
                </c:pt>
                <c:pt idx="1">
                  <c:v>-7.2051986187770201E-2</c:v>
                </c:pt>
                <c:pt idx="2">
                  <c:v>-0.31248155798170552</c:v>
                </c:pt>
                <c:pt idx="3">
                  <c:v>5.5867598793926998E-2</c:v>
                </c:pt>
                <c:pt idx="4">
                  <c:v>5.0390730261385075E-2</c:v>
                </c:pt>
                <c:pt idx="5">
                  <c:v>2.1394150880691409E-3</c:v>
                </c:pt>
                <c:pt idx="6">
                  <c:v>-0.11786475975410859</c:v>
                </c:pt>
                <c:pt idx="7">
                  <c:v>-0.20514808497441461</c:v>
                </c:pt>
                <c:pt idx="8">
                  <c:v>0.96110695587135386</c:v>
                </c:pt>
                <c:pt idx="9">
                  <c:v>3.6369012418687063E-2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16-4AAC-A77E-E1062EE11A5A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-8.6711881436824956E-2</c:v>
                </c:pt>
                <c:pt idx="1">
                  <c:v>-0.19276709477518394</c:v>
                </c:pt>
                <c:pt idx="2">
                  <c:v>-0.16036036036036039</c:v>
                </c:pt>
                <c:pt idx="3">
                  <c:v>-4.6378802393045038E-2</c:v>
                </c:pt>
                <c:pt idx="4">
                  <c:v>0.88181905957323559</c:v>
                </c:pt>
                <c:pt idx="5">
                  <c:v>0.35960660542185652</c:v>
                </c:pt>
                <c:pt idx="6">
                  <c:v>0.33374430955993928</c:v>
                </c:pt>
                <c:pt idx="7">
                  <c:v>-0.47377066009649937</c:v>
                </c:pt>
                <c:pt idx="8">
                  <c:v>0.32103990326481258</c:v>
                </c:pt>
                <c:pt idx="9">
                  <c:v>-0.18859479898140286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16-4AAC-A77E-E1062EE11A5A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0.37079550144449031</c:v>
                </c:pt>
                <c:pt idx="1">
                  <c:v>7.9737154354106485E-2</c:v>
                </c:pt>
                <c:pt idx="2">
                  <c:v>7.4803962030540651E-3</c:v>
                </c:pt>
                <c:pt idx="3">
                  <c:v>0.25281804581097811</c:v>
                </c:pt>
                <c:pt idx="4">
                  <c:v>5.9140270326042098E-2</c:v>
                </c:pt>
                <c:pt idx="5">
                  <c:v>0.14907913743293438</c:v>
                </c:pt>
                <c:pt idx="6">
                  <c:v>2.6819799834915396E-2</c:v>
                </c:pt>
                <c:pt idx="7">
                  <c:v>3.2462340074288075E-2</c:v>
                </c:pt>
                <c:pt idx="8">
                  <c:v>3.0566446553858852E-3</c:v>
                </c:pt>
                <c:pt idx="9">
                  <c:v>1.8610709863805201E-2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16-4AAC-A77E-E1062EE11A5A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0.15156323819581469</c:v>
                </c:pt>
                <c:pt idx="1">
                  <c:v>9.484756690659478E-2</c:v>
                </c:pt>
                <c:pt idx="2">
                  <c:v>6.4752799933301833E-3</c:v>
                </c:pt>
                <c:pt idx="3">
                  <c:v>0.4398827223966873</c:v>
                </c:pt>
                <c:pt idx="4">
                  <c:v>5.4164466553650335E-2</c:v>
                </c:pt>
                <c:pt idx="5">
                  <c:v>0.13408276130394908</c:v>
                </c:pt>
                <c:pt idx="6">
                  <c:v>3.9082344440430204E-2</c:v>
                </c:pt>
                <c:pt idx="7">
                  <c:v>1.4245615985326403E-2</c:v>
                </c:pt>
                <c:pt idx="8">
                  <c:v>3.6433871550454383E-2</c:v>
                </c:pt>
                <c:pt idx="9">
                  <c:v>2.922213267376261E-2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16-4AAC-A77E-E1062EE11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8C-4C0D-B3EE-AD10BE2A789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B8C-4C0D-B3EE-AD10BE2A789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B8C-4C0D-B3EE-AD10BE2A789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B8C-4C0D-B3EE-AD10BE2A7893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B8C-4C0D-B3EE-AD10BE2A789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B8C-4C0D-B3EE-AD10BE2A789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B8C-4C0D-B3EE-AD10BE2A789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B8C-4C0D-B3EE-AD10BE2A789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B8C-4C0D-B3EE-AD10BE2A789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B8C-4C0D-B3EE-AD10BE2A7893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8C-4C0D-B3EE-AD10BE2A7893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8C-4C0D-B3EE-AD10BE2A7893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8C-4C0D-B3EE-AD10BE2A7893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8C-4C0D-B3EE-AD10BE2A7893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8C-4C0D-B3EE-AD10BE2A7893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8C-4C0D-B3EE-AD10BE2A7893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8C-4C0D-B3EE-AD10BE2A7893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8C-4C0D-B3EE-AD10BE2A7893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8C-4C0D-B3EE-AD10BE2A7893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B8C-4C0D-B3EE-AD10BE2A789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34305</c:v>
                </c:pt>
                <c:pt idx="1">
                  <c:v>27022</c:v>
                </c:pt>
                <c:pt idx="2">
                  <c:v>4880</c:v>
                </c:pt>
                <c:pt idx="3">
                  <c:v>65310</c:v>
                </c:pt>
                <c:pt idx="4">
                  <c:v>8706</c:v>
                </c:pt>
                <c:pt idx="5">
                  <c:v>43987</c:v>
                </c:pt>
                <c:pt idx="6">
                  <c:v>6280</c:v>
                </c:pt>
                <c:pt idx="7">
                  <c:v>10024</c:v>
                </c:pt>
                <c:pt idx="8">
                  <c:v>19799</c:v>
                </c:pt>
                <c:pt idx="9">
                  <c:v>22604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B8C-4C0D-B3EE-AD10BE2A7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55-496D-9ADF-054D5DEDBBB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55-496D-9ADF-054D5DEDBBB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55-496D-9ADF-054D5DEDBBB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55-496D-9ADF-054D5DEDBBB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55-496D-9ADF-054D5DEDBBB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55-496D-9ADF-054D5DEDBBB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55-496D-9ADF-054D5DEDBBB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55-496D-9ADF-054D5DEDBBB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55-496D-9ADF-054D5DEDBBB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55-496D-9ADF-054D5DEDBB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E55-496D-9ADF-054D5DEDBBB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55-496D-9ADF-054D5DEDBBB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55-496D-9ADF-054D5DEDBBB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55-496D-9ADF-054D5DEDBBB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55-496D-9ADF-054D5DEDBB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E55-496D-9ADF-054D5DEDBBB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E55-496D-9ADF-054D5DEDBBB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55-496D-9ADF-054D5DEDBBB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55-496D-9ADF-054D5DEDBBB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55-496D-9ADF-054D5DEDBBB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55-496D-9ADF-054D5DEDBBB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55-496D-9ADF-054D5DEDBBB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55-496D-9ADF-054D5DEDBBB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55-496D-9ADF-054D5DEDBBB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55-496D-9ADF-054D5DEDBBB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55-496D-9ADF-054D5DEDBBB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55-496D-9ADF-054D5DEDBBB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55-496D-9ADF-054D5DEDBBB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55-496D-9ADF-054D5DEDBBB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55-496D-9ADF-054D5DEDBBB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55-496D-9ADF-054D5DEDBBB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E55-496D-9ADF-054D5DEDBBB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E55-496D-9ADF-054D5DEDBBB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E55-496D-9ADF-054D5DEDBBB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E55-496D-9ADF-054D5DEDBB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E55-496D-9ADF-054D5DEDBB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E55-496D-9ADF-054D5DEDBB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E55-496D-9ADF-054D5DEDBB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E55-496D-9ADF-054D5DEDBB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E55-496D-9ADF-054D5DEDBB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E55-496D-9ADF-054D5DEDBB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E55-496D-9ADF-054D5DEDBBB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E55-496D-9ADF-054D5DEDBBB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E55-496D-9ADF-054D5DEDBBB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E55-496D-9ADF-054D5DEDBBB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E55-496D-9ADF-054D5DEDBBB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E55-496D-9ADF-054D5DEDBBB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E55-496D-9ADF-054D5DEDBBB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E55-496D-9ADF-054D5DEDBBB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E55-496D-9ADF-054D5DEDBBB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E55-496D-9ADF-054D5DEDBBB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E55-496D-9ADF-054D5DEDBBB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E55-496D-9ADF-054D5DEDBBB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E55-496D-9ADF-054D5DEDBBB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E55-496D-9ADF-054D5DEDBBB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E55-496D-9ADF-054D5DEDBBB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E55-496D-9ADF-054D5DEDBBB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E55-496D-9ADF-054D5DEDBBB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E55-496D-9ADF-054D5DEDBBB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E55-496D-9ADF-054D5DEDBBB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E55-496D-9ADF-054D5DEDBBB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E55-496D-9ADF-054D5DEDBBB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E55-496D-9ADF-054D5DEDBBB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E55-496D-9ADF-054D5DEDBBB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E55-496D-9ADF-054D5DEDBBB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E55-496D-9ADF-054D5DEDBBB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E55-496D-9ADF-054D5DEDBBB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E55-496D-9ADF-054D5DEDBBB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E55-496D-9ADF-054D5DEDBBB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E55-496D-9ADF-054D5DEDBBB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E55-496D-9ADF-054D5DEDBBB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E55-496D-9ADF-054D5DEDBBB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E55-496D-9ADF-054D5DEDBBB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E55-496D-9ADF-054D5DEDBBB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E55-496D-9ADF-054D5DEDBBB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E55-496D-9ADF-054D5DEDBBB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E55-496D-9ADF-054D5DEDBBB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E55-496D-9ADF-054D5DEDBBB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E55-496D-9ADF-054D5DEDBBB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E55-496D-9ADF-054D5DEDBBB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E55-496D-9ADF-054D5DEDBBB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E55-496D-9ADF-054D5DEDBBB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E55-496D-9ADF-054D5DEDBBB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E55-496D-9ADF-054D5DEDB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9378</c:v>
                </c:pt>
                <c:pt idx="1">
                  <c:v>5079</c:v>
                </c:pt>
                <c:pt idx="2">
                  <c:v>538</c:v>
                </c:pt>
                <c:pt idx="3">
                  <c:v>8752</c:v>
                </c:pt>
                <c:pt idx="4">
                  <c:v>1451</c:v>
                </c:pt>
                <c:pt idx="5">
                  <c:v>13715</c:v>
                </c:pt>
                <c:pt idx="6">
                  <c:v>4239</c:v>
                </c:pt>
                <c:pt idx="7">
                  <c:v>1763</c:v>
                </c:pt>
                <c:pt idx="8">
                  <c:v>2263</c:v>
                </c:pt>
                <c:pt idx="9">
                  <c:v>30213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58-4C24-B8F6-BA828B9D8850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44230</c:v>
                </c:pt>
                <c:pt idx="1">
                  <c:v>26923</c:v>
                </c:pt>
                <c:pt idx="2">
                  <c:v>10008</c:v>
                </c:pt>
                <c:pt idx="3">
                  <c:v>55853</c:v>
                </c:pt>
                <c:pt idx="4">
                  <c:v>12945</c:v>
                </c:pt>
                <c:pt idx="5">
                  <c:v>40048</c:v>
                </c:pt>
                <c:pt idx="6">
                  <c:v>7164</c:v>
                </c:pt>
                <c:pt idx="7">
                  <c:v>12385</c:v>
                </c:pt>
                <c:pt idx="8">
                  <c:v>20856</c:v>
                </c:pt>
                <c:pt idx="9">
                  <c:v>24578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58-4C24-B8F6-BA828B9D8850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34305</c:v>
                </c:pt>
                <c:pt idx="1">
                  <c:v>27022</c:v>
                </c:pt>
                <c:pt idx="2">
                  <c:v>4880</c:v>
                </c:pt>
                <c:pt idx="3">
                  <c:v>65310</c:v>
                </c:pt>
                <c:pt idx="4">
                  <c:v>8706</c:v>
                </c:pt>
                <c:pt idx="5">
                  <c:v>43987</c:v>
                </c:pt>
                <c:pt idx="6">
                  <c:v>6280</c:v>
                </c:pt>
                <c:pt idx="7">
                  <c:v>10024</c:v>
                </c:pt>
                <c:pt idx="8">
                  <c:v>19799</c:v>
                </c:pt>
                <c:pt idx="9">
                  <c:v>22604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58-4C24-B8F6-BA828B9D8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-0.22439520687316306</c:v>
                </c:pt>
                <c:pt idx="1">
                  <c:v>3.6771533632953268E-3</c:v>
                </c:pt>
                <c:pt idx="2">
                  <c:v>-0.51239008792965635</c:v>
                </c:pt>
                <c:pt idx="3">
                  <c:v>0.16931946359192884</c:v>
                </c:pt>
                <c:pt idx="4">
                  <c:v>-0.32746234067207414</c:v>
                </c:pt>
                <c:pt idx="5">
                  <c:v>9.8356971634039114E-2</c:v>
                </c:pt>
                <c:pt idx="6">
                  <c:v>-0.12339475153545509</c:v>
                </c:pt>
                <c:pt idx="7">
                  <c:v>-0.19063383124747679</c:v>
                </c:pt>
                <c:pt idx="8">
                  <c:v>-5.0680859225163077E-2</c:v>
                </c:pt>
                <c:pt idx="9">
                  <c:v>-8.0315729514199741E-2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58-4C24-B8F6-BA828B9D8850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-0.42238723038844272</c:v>
                </c:pt>
                <c:pt idx="1">
                  <c:v>-4.299475846437173E-2</c:v>
                </c:pt>
                <c:pt idx="2">
                  <c:v>0.47476579026896348</c:v>
                </c:pt>
                <c:pt idx="3">
                  <c:v>0.61686430817220805</c:v>
                </c:pt>
                <c:pt idx="4">
                  <c:v>0.37405303030303028</c:v>
                </c:pt>
                <c:pt idx="5">
                  <c:v>0.26986922255261403</c:v>
                </c:pt>
                <c:pt idx="6">
                  <c:v>-0.36126932465419037</c:v>
                </c:pt>
                <c:pt idx="7">
                  <c:v>-0.32507406409911122</c:v>
                </c:pt>
                <c:pt idx="8">
                  <c:v>0.69802744425385943</c:v>
                </c:pt>
                <c:pt idx="9">
                  <c:v>0.12011892963330029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58-4C24-B8F6-BA828B9D8850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0.34825883655157686</c:v>
                </c:pt>
                <c:pt idx="1">
                  <c:v>0.12536986922208712</c:v>
                </c:pt>
                <c:pt idx="2">
                  <c:v>5.0594187551476644E-3</c:v>
                </c:pt>
                <c:pt idx="3">
                  <c:v>0.12058499256993198</c:v>
                </c:pt>
                <c:pt idx="4">
                  <c:v>7.1350442099942041E-2</c:v>
                </c:pt>
                <c:pt idx="5">
                  <c:v>0.11096730334287694</c:v>
                </c:pt>
                <c:pt idx="6">
                  <c:v>2.1279191887498747E-2</c:v>
                </c:pt>
                <c:pt idx="7">
                  <c:v>8.1839693558719326E-2</c:v>
                </c:pt>
                <c:pt idx="8">
                  <c:v>4.6079495191155388E-2</c:v>
                </c:pt>
                <c:pt idx="9">
                  <c:v>6.921075682106391E-2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58-4C24-B8F6-BA828B9D8850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0.14122107551138866</c:v>
                </c:pt>
                <c:pt idx="1">
                  <c:v>0.111239641523648</c:v>
                </c:pt>
                <c:pt idx="2">
                  <c:v>2.008916625843395E-2</c:v>
                </c:pt>
                <c:pt idx="3">
                  <c:v>0.26885726400375437</c:v>
                </c:pt>
                <c:pt idx="4">
                  <c:v>3.5839401935640572E-2</c:v>
                </c:pt>
                <c:pt idx="5">
                  <c:v>0.18107831069871602</c:v>
                </c:pt>
                <c:pt idx="6">
                  <c:v>2.5852451660443691E-2</c:v>
                </c:pt>
                <c:pt idx="7">
                  <c:v>4.1265123478389738E-2</c:v>
                </c:pt>
                <c:pt idx="8">
                  <c:v>8.150520548170774E-2</c:v>
                </c:pt>
                <c:pt idx="9">
                  <c:v>9.3052359447877264E-2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58-4C24-B8F6-BA828B9D8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43-479F-8FE7-D7A5C97F3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43-479F-8FE7-D7A5C97F3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249820</c:v>
                </c:pt>
                <c:pt idx="1">
                  <c:v>244952</c:v>
                </c:pt>
                <c:pt idx="2">
                  <c:v>114704</c:v>
                </c:pt>
                <c:pt idx="3">
                  <c:v>74813</c:v>
                </c:pt>
                <c:pt idx="4">
                  <c:v>284219</c:v>
                </c:pt>
                <c:pt idx="5">
                  <c:v>266656</c:v>
                </c:pt>
                <c:pt idx="6">
                  <c:v>241965</c:v>
                </c:pt>
                <c:pt idx="7">
                  <c:v>233787</c:v>
                </c:pt>
                <c:pt idx="8">
                  <c:v>202398</c:v>
                </c:pt>
                <c:pt idx="9">
                  <c:v>212513</c:v>
                </c:pt>
                <c:pt idx="10">
                  <c:v>237768</c:v>
                </c:pt>
                <c:pt idx="11">
                  <c:v>227454</c:v>
                </c:pt>
                <c:pt idx="12">
                  <c:v>238244</c:v>
                </c:pt>
                <c:pt idx="13">
                  <c:v>263304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D9-486B-B79B-F78CC3B71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1.987328129592747E-2</c:v>
                </c:pt>
                <c:pt idx="1">
                  <c:v>1.1355140186915889</c:v>
                </c:pt>
                <c:pt idx="2">
                  <c:v>0.53320946894256349</c:v>
                </c:pt>
                <c:pt idx="3">
                  <c:v>-0.73677692202139899</c:v>
                </c:pt>
                <c:pt idx="4">
                  <c:v>6.5863884555382279E-2</c:v>
                </c:pt>
                <c:pt idx="5">
                  <c:v>0.10204368400388475</c:v>
                </c:pt>
                <c:pt idx="6">
                  <c:v>3.4980559226988728E-2</c:v>
                </c:pt>
                <c:pt idx="7">
                  <c:v>0.15508552456051938</c:v>
                </c:pt>
                <c:pt idx="8">
                  <c:v>-4.7597088178135016E-2</c:v>
                </c:pt>
                <c:pt idx="9">
                  <c:v>-0.1062169846236668</c:v>
                </c:pt>
                <c:pt idx="10">
                  <c:v>4.5345432483051562E-2</c:v>
                </c:pt>
                <c:pt idx="11">
                  <c:v>-4.5289702993569603E-2</c:v>
                </c:pt>
                <c:pt idx="12">
                  <c:v>-9.5175158751861E-2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D9-486B-B79B-F78CC3B71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92103</c:v>
                </c:pt>
                <c:pt idx="1">
                  <c:v>97391</c:v>
                </c:pt>
                <c:pt idx="2">
                  <c:v>66989</c:v>
                </c:pt>
                <c:pt idx="3">
                  <c:v>28320</c:v>
                </c:pt>
                <c:pt idx="4">
                  <c:v>72064</c:v>
                </c:pt>
                <c:pt idx="5">
                  <c:v>89648</c:v>
                </c:pt>
                <c:pt idx="6">
                  <c:v>87379</c:v>
                </c:pt>
                <c:pt idx="7">
                  <c:v>85378</c:v>
                </c:pt>
                <c:pt idx="8">
                  <c:v>88765</c:v>
                </c:pt>
                <c:pt idx="9">
                  <c:v>85245</c:v>
                </c:pt>
                <c:pt idx="10">
                  <c:v>92480</c:v>
                </c:pt>
                <c:pt idx="11">
                  <c:v>85407</c:v>
                </c:pt>
                <c:pt idx="12">
                  <c:v>97362</c:v>
                </c:pt>
                <c:pt idx="13">
                  <c:v>114123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8C-4BF8-ADC1-717EBEC16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-5.4296598248298134E-2</c:v>
                </c:pt>
                <c:pt idx="1">
                  <c:v>0.45383570436937415</c:v>
                </c:pt>
                <c:pt idx="2">
                  <c:v>1.3654307909604522</c:v>
                </c:pt>
                <c:pt idx="3">
                  <c:v>-0.6070159857904085</c:v>
                </c:pt>
                <c:pt idx="4">
                  <c:v>-0.19614492236301984</c:v>
                </c:pt>
                <c:pt idx="5">
                  <c:v>2.5967337689833947E-2</c:v>
                </c:pt>
                <c:pt idx="6">
                  <c:v>2.34369509709762E-2</c:v>
                </c:pt>
                <c:pt idx="7">
                  <c:v>-3.8156931222891877E-2</c:v>
                </c:pt>
                <c:pt idx="8">
                  <c:v>4.1292744442489315E-2</c:v>
                </c:pt>
                <c:pt idx="9">
                  <c:v>-7.823313148788924E-2</c:v>
                </c:pt>
                <c:pt idx="10">
                  <c:v>8.281522591825019E-2</c:v>
                </c:pt>
                <c:pt idx="11">
                  <c:v>-0.12278917852961113</c:v>
                </c:pt>
                <c:pt idx="12">
                  <c:v>-0.14686785310585948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8C-4BF8-ADC1-717EBEC16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BB-4503-8C54-12C719073A7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591</c:v>
                </c:pt>
                <c:pt idx="1">
                  <c:v>372</c:v>
                </c:pt>
                <c:pt idx="2">
                  <c:v>497</c:v>
                </c:pt>
                <c:pt idx="3">
                  <c:v>594</c:v>
                </c:pt>
                <c:pt idx="4">
                  <c:v>430</c:v>
                </c:pt>
                <c:pt idx="5">
                  <c:v>493</c:v>
                </c:pt>
                <c:pt idx="6">
                  <c:v>784</c:v>
                </c:pt>
                <c:pt idx="7">
                  <c:v>664</c:v>
                </c:pt>
                <c:pt idx="8">
                  <c:v>538</c:v>
                </c:pt>
                <c:pt idx="9">
                  <c:v>392</c:v>
                </c:pt>
                <c:pt idx="10">
                  <c:v>468</c:v>
                </c:pt>
                <c:pt idx="11">
                  <c:v>426</c:v>
                </c:pt>
                <c:pt idx="12">
                  <c:v>6249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BB-4503-8C54-12C719073A73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BB-4503-8C54-12C719073A73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563</c:v>
                </c:pt>
                <c:pt idx="1">
                  <c:v>604</c:v>
                </c:pt>
                <c:pt idx="2">
                  <c:v>493</c:v>
                </c:pt>
                <c:pt idx="3">
                  <c:v>523</c:v>
                </c:pt>
                <c:pt idx="4">
                  <c:v>318</c:v>
                </c:pt>
                <c:pt idx="5">
                  <c:v>399</c:v>
                </c:pt>
                <c:pt idx="6">
                  <c:v>504</c:v>
                </c:pt>
                <c:pt idx="7">
                  <c:v>374</c:v>
                </c:pt>
                <c:pt idx="8">
                  <c:v>477</c:v>
                </c:pt>
                <c:pt idx="9">
                  <c:v>428</c:v>
                </c:pt>
                <c:pt idx="10">
                  <c:v>514</c:v>
                </c:pt>
                <c:pt idx="11">
                  <c:v>675</c:v>
                </c:pt>
                <c:pt idx="12">
                  <c:v>5872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BB-4503-8C54-12C719073A73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BB-4503-8C54-12C719073A7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577</c:v>
                </c:pt>
                <c:pt idx="1">
                  <c:v>464</c:v>
                </c:pt>
                <c:pt idx="2">
                  <c:v>655</c:v>
                </c:pt>
                <c:pt idx="3">
                  <c:v>328</c:v>
                </c:pt>
                <c:pt idx="4">
                  <c:v>353</c:v>
                </c:pt>
                <c:pt idx="5">
                  <c:v>397</c:v>
                </c:pt>
                <c:pt idx="6">
                  <c:v>799</c:v>
                </c:pt>
                <c:pt idx="7">
                  <c:v>830</c:v>
                </c:pt>
                <c:pt idx="8">
                  <c:v>664</c:v>
                </c:pt>
                <c:pt idx="9">
                  <c:v>701</c:v>
                </c:pt>
                <c:pt idx="10">
                  <c:v>587</c:v>
                </c:pt>
                <c:pt idx="11">
                  <c:v>613</c:v>
                </c:pt>
                <c:pt idx="12">
                  <c:v>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BB-4503-8C54-12C719073A73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EBB-4503-8C54-12C719073A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EBB-4503-8C54-12C719073A7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552</c:v>
                </c:pt>
                <c:pt idx="1">
                  <c:v>653</c:v>
                </c:pt>
                <c:pt idx="2">
                  <c:v>624</c:v>
                </c:pt>
                <c:pt idx="3">
                  <c:v>505</c:v>
                </c:pt>
                <c:pt idx="4">
                  <c:v>606</c:v>
                </c:pt>
                <c:pt idx="5">
                  <c:v>702</c:v>
                </c:pt>
                <c:pt idx="6">
                  <c:v>1214</c:v>
                </c:pt>
                <c:pt idx="12">
                  <c:v>4856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BB-4503-8C54-12C719073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BB-4503-8C54-12C719073A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BB-4503-8C54-12C719073A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BB-4503-8C54-12C719073A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BB-4503-8C54-12C719073A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BB-4503-8C54-12C719073A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BB-4503-8C54-12C719073A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BB-4503-8C54-12C719073A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BB-4503-8C54-12C719073A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BB-4503-8C54-12C719073A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BB-4503-8C54-12C719073A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BB-4503-8C54-12C719073A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BB-4503-8C54-12C719073A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BB-4503-8C54-12C719073A73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-4.3327556325823191E-2</c:v>
                </c:pt>
                <c:pt idx="1">
                  <c:v>0.40732758620689657</c:v>
                </c:pt>
                <c:pt idx="2">
                  <c:v>-4.7328244274809195E-2</c:v>
                </c:pt>
                <c:pt idx="3">
                  <c:v>0.53963414634146334</c:v>
                </c:pt>
                <c:pt idx="4">
                  <c:v>0.71671388101983013</c:v>
                </c:pt>
                <c:pt idx="5">
                  <c:v>0.76826196473551644</c:v>
                </c:pt>
                <c:pt idx="6">
                  <c:v>0.51939924906132662</c:v>
                </c:pt>
                <c:pt idx="12">
                  <c:v>0.35908200391827605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EBB-4503-8C54-12C719073A73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-6.5989847715736016E-2</c:v>
                </c:pt>
                <c:pt idx="1">
                  <c:v>0.7553763440860215</c:v>
                </c:pt>
                <c:pt idx="2">
                  <c:v>0.25553319919517103</c:v>
                </c:pt>
                <c:pt idx="3">
                  <c:v>-0.14983164983164987</c:v>
                </c:pt>
                <c:pt idx="4">
                  <c:v>0.40930232558139545</c:v>
                </c:pt>
                <c:pt idx="5">
                  <c:v>0.42393509127789053</c:v>
                </c:pt>
                <c:pt idx="6">
                  <c:v>0.54846938775510212</c:v>
                </c:pt>
                <c:pt idx="12">
                  <c:v>0.29114597181600632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EBB-4503-8C54-12C719073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8275B51-DAA9-4490-8ED2-A370295E0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Puerto de la Cruz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Puerto de la Cruz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04243D7-8152-4CF9-8118-79597BD35EF1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1B6F9F8-B618-CE7F-8A31-FB7AC66CE0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94345B0-5282-5241-292F-7E9845012FD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DCC8B1-EDA3-40CA-9D0C-2ABA1E1A1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F4EEC4E-321D-4DE0-ABC1-329594AF1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7B1BF92-F26A-49A5-8264-A61B245D4C15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50AB7CF-75D1-C583-95D8-42BF0DEE92D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DD3A0F8-1DC0-B1C9-71B2-E9F7C86F9B9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7C0328C-965C-422C-A7D7-49B8EB9A9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7CF6201-7C2E-41F2-915F-D62940C43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0B25321-925A-495B-8410-8A0974476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FBEDCA7E-5664-49FE-A628-23D6BA857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34A846F-3E0C-40A2-972F-3D7549858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16,9%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65.310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29,2%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Puerto de la Cruz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65.310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29,2%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42427A4-F28E-4F73-9EBE-DF2B15182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3C252E9-023A-422C-82D9-8D5D90884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7FC9356-5B63-461B-8BC2-220DEC368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8EFF277-7479-46C8-80C4-5F78D8D29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174.809 viajeros 
cuota: 78,2%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48.784 viajeros
cuota: 21,8%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5863C03-864C-4FC0-BCF4-D25032108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CB5A753-B4B2-4FAB-8BFB-C4366E7D7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DD9A659-2288-4CD6-9BF4-A5426D537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6BBA96-EE88-487E-B5BA-B8E59F234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130.705 viajeros 
cuota: 82,6%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27.578 viajeros
cuota: 17,4%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DB5D7F5-3278-4FE7-AF7B-D8E16F276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E31C4E0-12AB-4CBB-8C59-BDF58827E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A70F9AA-69D4-4057-AE37-A94171147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F46FE60-1831-491B-B57C-C4934B0A9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Puerto de la Cruz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44.104 viajeros 
cuota: 67,5%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21.206 viajeros
cuota: 32,5%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35EE076-563D-4DA3-AB02-AA9B00727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C8F1D73-E84D-43A0-BAC6-798225826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3CA77CB-D052-4749-9E5D-EFBD3E068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AFAE589-19E6-4837-9A31-4A6F8D524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2443FA0-557C-449A-9438-2AC66BA66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2D0159B-F37B-4BBB-9B87-970D4A65C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7FDD72E-4735-479C-8C12-1433F537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403882B-CFDB-41AB-BAFD-B5D82F8A7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E2C9AE5-B918-4AE2-AD28-BE822BCD5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6F1492F-38FC-4D72-B45F-AD9FEF333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673718A-04EC-4720-BDBE-1E1408543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0A26581-F426-4C39-9A6C-1598E887D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3FE1CDC-A028-46BF-9240-3A3D8F0DB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59C1BBD-493A-4F8E-A8E0-276AB87EA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F9FBDB6-5408-484D-B49C-BCD9EF16D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DAEB37D-0F7A-4315-A28E-005D3B1E9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C006547-38EC-480A-AB16-EAA60658D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EAA5B0-35AA-401E-B5B1-7CD2AC4C7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1B0C842-D245-4E41-98DF-CD3AE2FFA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19CB3B1-28BD-4A68-A352-2BEFE174E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7DD477B-1094-4EF7-A067-E39CAEAE5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0D2CDF-98EF-41BB-A8E0-0C5BDDB68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629578-B1A3-4B37-9E29-B5927F6F3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9594669-30D8-4C8A-BACF-9387C52A0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CD41CF0-158A-4133-AFA1-50ACCC476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EF31601-E5BB-4533-B6A4-F53E3032A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24A978-29F4-4148-B5F5-A7372A8CC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6513023-6516-4257-A6BB-727AE76F5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987994C-8291-4D3E-9AA1-14142A555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268BBD-BDAB-40EC-A1B9-7FFB1C495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8E20A69-AD89-40B8-A750-0CFEFF765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486B3EE-32BF-479E-B1AD-28283C6C3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7D84C0E-244F-4BF8-8A5C-1B20914F1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27BF525-9FB4-44D0-B9A0-8B9C2FC81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481565E-6315-4C5F-93C4-F2F3ACAB1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Puerto de la Cruz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E62E24C-15C5-4B43-BAA0-72A14D449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78E06F-8DDC-4D66-BF87-386A44DBB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BF2FC5-5846-41FA-9D6F-582DFC336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5005022-24F6-40F1-9F44-6EC282F14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A665BEF-1461-4BC3-9647-A665CFD4C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7AE141B-32FB-40AD-9387-60B11082C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5EC3534-7DDA-4CE2-A0B9-ED1994652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Puerto de la Cruz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Puerto de la Cruz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0BD1DF-637D-4BE7-A9D4-B41213326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6B711F6-61A1-4B4F-A038-80AEDCD88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9F4037-5C93-40B0-9FF8-95464EF18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6ED9874-5CFD-4879-B9EF-4718EAC2D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3B01690-38B7-4B5C-9F1D-E3F88626C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1CD14C-4AB7-4C5F-A8A8-5C8B74903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41065BC-850B-4EB2-84EC-CEAA57D65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95FA48E-2211-4774-9CA7-BE96C03C2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56C2CF-A202-463E-9724-6396CDF0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A5B6F4F-F944-4D0B-AF80-D8DA3C0DA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AC113C2-522D-482F-8EEB-C52160033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3A23BD2-EBCC-45A6-8685-2A56BF889601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AD525FF-F3F5-1CD6-DC37-99CFE24E96E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BAEC97B-7521-2269-FE1C-4C426F50735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48E2B5-AFFB-47B6-ADE4-E99F88358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DDB0719-FD04-4B77-93BB-415D74C4A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67A4D7E-3AFD-472F-9435-4B60D5344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777304-5C40-49D2-B671-409C78248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080D2A0-F677-4884-8E4A-FCDC6D9EB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7CBD577-7C97-4D51-8B12-D738552E6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2DDB9C-FD49-4112-8073-F2577829C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5DEFA3D-4502-48BA-BDF1-A98863511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2CDCFE-6339-4101-97AD-FD4A121F7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E9E7CAD-A727-4F82-B2F3-8A467F1E3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18FC755-8F42-4108-9BAD-9EEE834B4A66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E2CD59C-CF73-480F-A9FC-23510E7143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BC0E085-374F-F766-619F-6D1FC0355A7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C31CFF-4F2C-4849-87A8-CF6BD97B4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6860187-EB05-408E-BE6D-AC4F86969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0F883E0-4D76-43EF-967A-B034AC8D2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E73C35-12DE-4788-977C-263A69C5B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9DEA56D-A508-4C46-A61E-0E0C155F8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0537250-2CFC-4CBA-8163-6D550FC4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0F818F-1840-4399-979E-DDA2F6AE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941AB65-DE4D-47E4-A4B9-290CA773F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8ADA97B-7885-424C-9B96-3330FD290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CA3DDE8-4EB9-4AA6-8129-034C6E446407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C80D613-12EA-6C8D-56B0-A6247251DA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E5278BA-6342-A817-968A-6D2F75C03DB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DD8DEEC-606B-4585-932A-FC1716694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95DA825-E179-49A9-BD8A-C6ACBD28B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0F7E621-88A9-4744-B061-B5F7C6B22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1688EFA-1544-4857-98D7-56E10133A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F3B9549-262C-4F63-814A-A5FE50F47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E960A4A-F51C-4094-8C82-029DE3FC1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E5F7169-DBC7-4045-BDBE-9B0A62F40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682581B-BF75-415E-B42A-7E07BF48A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3420850-D29B-43BE-8408-45BBE207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6841F50-5D00-4A68-874E-550F27FA9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236D3938-DF0A-4B70-983A-F03D51006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BC9E566-F536-481C-B9D7-C906DD3AD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2C64FB5-FB76-476F-A08D-2F64A3732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51D7F07-1FBF-48DC-ABE2-F8552FBE0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40AC59-54CD-43A5-9B64-AC9FEF89B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EA032E-B10A-4FCD-A92C-48535344F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B79B239-55FF-4A26-9C49-C236CB657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4AC2095-C00B-4C19-A55B-44E5500E7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4322A60-8CDE-4E74-9BDD-88D8B2A19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ED5FD9C-8C58-4804-8D1F-ACEDEFEA6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A0DDBB5-2B21-4449-AD27-B9CED54D3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40D3104-F169-49BB-90A6-E336BF54A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BB07FE8-043D-4ED8-95F3-8C8FFF7F0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E1F61A5-4204-4834-A6F1-12246F4E6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Puerto de la Cruz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Puerto de la Cruz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A9B3803-671C-458F-96F8-79C8524039CB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29C33C3-6C07-9B9D-FD63-DF5EADDB26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A5C33E7-98A0-6644-57E2-82AFD09F7F5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Puerto de la Cruz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87357E-DA64-4E00-A8A5-F0A130929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4B0EE99-C555-4587-8256-0DF1E747F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88A8A6-E2C5-4235-8CFD-1D08E236A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D49EC65-3412-4152-9DB2-ABFD35216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5E6685-A83B-45F1-A19C-922D022C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13DF1A9-C3B8-46C6-A7EF-2342DC5D8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0875E58-9FF2-4609-8CCA-4D07DBDA3003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0661580-557A-7A54-9DA7-C6342623E6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81E6A66-46CA-E093-EE13-A73C0855E44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0B647C-3D3F-4D1F-A7A4-25DD20EF3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469455-CC35-463F-A9BB-9DA2263C8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B7D7E0B-FCB3-4626-A4BC-9B11240A6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F0B8687-6894-41CE-B2EB-0EB1C04A3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3A654FA-6BD5-4099-94A9-20C1F1F07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54D22F7-6666-4966-8748-F01EA5255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06E932C-6E4A-4B33-82E3-259D47124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FC12598-6ED6-4B2E-86F6-024530657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CAC2EF09-D89F-48A3-A42C-0D286FFE6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43B81EC0-D776-4AFA-8950-708445DAC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B964D48E-F6EE-40FD-9263-40B7201A4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606D954-D496-439A-9770-9B0E69904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110D480-05B7-4ABC-80A5-2DE9EC606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4FC98DF-1A0B-49E7-8D7C-BCBEDAFB9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9B3AA5E-D281-40CF-AC93-ADC9AF600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A3BB3FE-3AF1-446B-9CE2-A2648DD3E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83C0C9-379C-4CAA-944A-1AE8AFB6B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BE50C54-F6EC-4499-8B87-EE8A21691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0685680-7D1A-466B-BA0C-FA67DDA59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4439853-B1D0-48C8-B82E-A2E73B26E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DA5038E-6866-41CF-9C86-483DAA389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56D5FD8-2BF0-44EE-BF6A-C6F9B10AC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D0B8E3D-D6A7-480C-AB68-9775B7D06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830580C6-78E2-4FF9-B6D3-1C4AF28C9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9A06E4D6-9ECC-4C3D-988E-004778811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2874B0E1-2B8C-4EFE-B4C0-0D248FC0A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B8DFD8CE-A464-4991-81A7-3E84B04F2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6E3FB8E6-75F8-4E72-BDC2-F169B0D8C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AB3CE49-1468-4295-BCAB-BF8D7E71A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147F397-3950-496D-ACFE-7B1E0C082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A65CF81-3534-4F21-ABD8-92D354484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4573FB-8637-4659-8A4B-3CC83A560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E8F9205-4AB6-491F-B3BB-54FC53E17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13E968E-BEE0-467D-A658-2FB449937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E27B926-7406-408E-BC3D-850441BFF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8BB1639-840E-4DBD-ADD4-0A0C800BA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16F3BE1-E2DF-4973-AFD8-5CD287892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Puerto de la Cruz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Puerto de la Cruz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Puerto de la Cruz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428A440-0B52-4C17-B2EF-01A7DF64E1D5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0057A0C-AB01-C61C-98D1-A554B2CD5AD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CCBA763-3A57-584C-3883-1C91374F4EF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2670B8E-80F9-4663-A183-0F61B8847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C2C03B91-7DAE-4D71-BFFB-CCA3A964F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D0BA6796-557A-4DEE-88C5-63DD8ED60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75E715D-4714-4C36-889A-EE076A736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B2733B8-EE88-4CAA-B83D-C60269E60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C1546E6-8ED0-4486-B56E-A0DAF9B22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4F22C0B-A3F4-4093-AC19-07555F2A0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80EDE-712D-4792-B084-478FB4AE91AE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48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17C78F19-C3ED-42C5-993C-CA66C28D2B49}"/>
    <hyperlink ref="B19" location="'Viajeros entr evol mensu TF'!A1" tooltip="Evolución mensual de viajeros entrentrados en Tenerife según lugar de residencia" display="Evolución mensual de viajeros entrados en Tenerife según lugar de residencia" xr:uid="{FFFF949A-06EF-4C36-8F21-24D60762B001}"/>
    <hyperlink ref="B14" location="'Establecim aloj islas cat y tip'!A1" tooltip="Establecimientos alojativos Canarias e islas" display="Establecimientos alojativos Canarias e islas" xr:uid="{9A9C542D-E7F2-4DD4-A404-9CC390195606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2C3DE8A1-7F58-4480-B2F9-61734703B56E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E8CABBAE-1A32-4F38-AB41-137D21355257}"/>
    <hyperlink ref="B37" location="'Pernoctaciones lugar reside'!A1" tooltip="Pernoctaciones registradas en establecimientos alojativos de Canarias e islas según tipología y categoría" display="'Pernoctaciones lugar reside'!A1" xr:uid="{9895D4B8-5382-4721-BC8B-C31A9F1A8275}"/>
    <hyperlink ref="B8" location="'Resumen indicadores (aloj)'!A1" tooltip="Resumen indicadores Tenerife" display="'Resumen indicadores (aloj)'!A1" xr:uid="{518AA335-0C54-4854-853F-4C7A65B0CDB6}"/>
    <hyperlink ref="B9" location="'Resumen indicadores municipios '!A1" tooltip="Resumen indicadores municipios Tenerife" display="Resumen indicadores municipios Tenerife" xr:uid="{91BD515A-E245-44CE-A9DA-F15CBE276E1C}"/>
    <hyperlink ref="B20" location="'Viajeros entr evol mensu TF cat'!A1" tooltip="Evolución mensual de viajeros entrentrados en Tenerife según lugar de residencia" display="'Viajeros entr evol mensu TF cat'!A1" xr:uid="{AB66FCB1-0B47-4838-B31C-3199333AA38E}"/>
    <hyperlink ref="B21" location="'Viajeros entr evol anual TF cat'!A1" tooltip="Evolución mensual de viajeros entrentrados en Tenerife según lugar de residencia" display="'Viajeros entr evol anual TF cat'!A1" xr:uid="{E60D1858-01DE-429B-A510-6850C1C682DA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B1EEB3BA-66F7-423C-8D24-A2666F53BD5E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F77CF2C4-941A-49BD-B8FB-4C8A8F151B90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D45931AA-26E7-43FF-A1AD-F25FD2CE2FF2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F6CCE91C-090B-440D-922A-938463E92AC1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CE183428-3126-484D-9521-A615C5C76680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DB67BC2D-B823-45F4-9419-14D7583F4369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BA5AE0AC-BBDC-4F56-83F3-FF04CFA5BB52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147DFDB4-3063-4BB2-B1BF-FA598BF9E2F0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F401C413-D678-4203-892A-087718AAA9E7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C0C50299-EA15-4BB7-B79A-9C292B5B90A7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1284DF66-ADE1-4041-A3D1-964256B18ED8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689B8CC0-C55E-4BEA-AE21-ED92B186A1EA}"/>
    <hyperlink ref="B35" location="'Pernoctaciones evol mensu TF'!A1" tooltip="Evolución mensual de pernoctaciones en Tenerife según lugar de residencia" display="'Pernoctaciones evol mensu TF'!A1" xr:uid="{39457837-B73B-49D5-946C-C95CF74FEF2D}"/>
    <hyperlink ref="B36" location="'Pernocta evol mensu TF cat'!A1" tooltip="Evolución mensual de pernoctaciones en Tenerife según lugar de residencia" display="'Pernocta evol mensu TF cat'!A1" xr:uid="{8D438EAB-DBED-4AA3-908C-1BA345789A14}"/>
    <hyperlink ref="B38" location="'Pernoctaciones lugar residen ac'!A1" tooltip="Pernoctaciones registradas en establecimientos alojativos de Canarias e islas según tipología y categoría" display="'Pernoctaciones lugar residen ac'!A1" xr:uid="{94847746-E404-4894-907A-296DA1A1B6D3}"/>
    <hyperlink ref="B39" location="'Pernoctaciones lugar reside año'!A1" tooltip="Pernoctaciones registradas en establecimientos alojativos de Canarias e islas según tipología y categoría" display="'Pernoctaciones lugar reside año'!A1" xr:uid="{56B8C58B-92D4-425A-BAC6-351FDFDAE6F1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398F1ED4-B50F-4D23-AE46-C3C25C3165B2}"/>
    <hyperlink ref="B41" location="'EM evol menusual lugar resd'!A1" tooltip="Evolución mensual de estancia media en Tenerife según lugar de residencia" display="'EM evol menusual lugar resd'!A1" xr:uid="{D55ACEE4-5B8B-4FA3-A084-AEA6198A5270}"/>
    <hyperlink ref="B42" location="'EM evol mensu TF cat '!A1" tooltip="Evolución mensual de estancia media en Tenerife según lugar de residencia" display="'EM evol mensu TF cat '!A1" xr:uid="{32F382E4-09C5-486C-85D5-B4BB32EDD837}"/>
    <hyperlink ref="B44" location="'tasa de ocupación evol mens'!A1" tooltip="Evolución mensual de estancia media en Tenerife según lugar de residencia" display="'tasa de ocupación evol mens'!A1" xr:uid="{AFB90FF2-8709-45B6-82C2-431565DF0F09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9BD65133-6D35-4DAF-BCCD-61689F3F62AC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C6B6B09F-8A86-435C-87CD-2C025E15A65B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EFBA7107-CD72-4C93-9432-9CA03898ECFC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1DB5996C-0A2F-457A-B3F0-662D9AE9CFC9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E69ED844-4EAD-48F4-8D61-EE6B7B8670FA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C151D-3A8A-4A44-99CD-3A559F5335C6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250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57351</v>
      </c>
      <c r="D9" s="116">
        <v>4.5893254392264105E-3</v>
      </c>
      <c r="E9" s="115">
        <v>61311</v>
      </c>
      <c r="F9" s="116">
        <f t="shared" ref="F9:L21" si="0">IFERROR(E9/C9-1,"-")</f>
        <v>6.9048490871998824E-2</v>
      </c>
      <c r="G9" s="115">
        <v>4603</v>
      </c>
      <c r="H9" s="116">
        <f t="shared" si="0"/>
        <v>-0.9249237494087521</v>
      </c>
      <c r="I9" s="115">
        <v>36105</v>
      </c>
      <c r="J9" s="116">
        <f t="shared" si="0"/>
        <v>6.8437975233543344</v>
      </c>
      <c r="K9" s="115">
        <v>60088</v>
      </c>
      <c r="L9" s="116">
        <f t="shared" si="0"/>
        <v>0.6642570281124498</v>
      </c>
      <c r="M9" s="115">
        <v>64481</v>
      </c>
      <c r="N9" s="116">
        <f t="shared" ref="N9:N17" si="1">IFERROR(M9/K9-1,"-")</f>
        <v>7.3109439488749928E-2</v>
      </c>
      <c r="O9" s="116">
        <f>M9/C9-1</f>
        <v>0.12432215654478562</v>
      </c>
    </row>
    <row r="10" spans="1:16" x14ac:dyDescent="0.25">
      <c r="A10" s="1" t="s">
        <v>72</v>
      </c>
      <c r="B10" s="114" t="s">
        <v>73</v>
      </c>
      <c r="C10" s="115">
        <v>52983</v>
      </c>
      <c r="D10" s="116">
        <v>-3.5603123464205799E-2</v>
      </c>
      <c r="E10" s="115">
        <v>57643</v>
      </c>
      <c r="F10" s="116">
        <f t="shared" si="0"/>
        <v>8.7952739557971338E-2</v>
      </c>
      <c r="G10" s="115">
        <v>6183</v>
      </c>
      <c r="H10" s="116">
        <f t="shared" si="0"/>
        <v>-0.89273632531270053</v>
      </c>
      <c r="I10" s="115">
        <v>50459</v>
      </c>
      <c r="J10" s="116">
        <f t="shared" si="0"/>
        <v>7.1609251172569941</v>
      </c>
      <c r="K10" s="115">
        <v>57829</v>
      </c>
      <c r="L10" s="116">
        <f t="shared" si="0"/>
        <v>0.14605917675736735</v>
      </c>
      <c r="M10" s="115">
        <v>66869</v>
      </c>
      <c r="N10" s="116">
        <f>IFERROR(M10/K10-1,"-")</f>
        <v>0.1563229521520344</v>
      </c>
      <c r="O10" s="116">
        <f>IFERROR(M10/C10-1,"-")</f>
        <v>0.26208406469999801</v>
      </c>
    </row>
    <row r="11" spans="1:16" x14ac:dyDescent="0.25">
      <c r="A11" s="1" t="s">
        <v>74</v>
      </c>
      <c r="B11" s="114" t="s">
        <v>75</v>
      </c>
      <c r="C11" s="115">
        <v>68140</v>
      </c>
      <c r="D11" s="116">
        <v>-9.5158420311794556E-2</v>
      </c>
      <c r="E11" s="115">
        <v>23288</v>
      </c>
      <c r="F11" s="116">
        <f t="shared" si="0"/>
        <v>-0.65823304960375695</v>
      </c>
      <c r="G11" s="115">
        <v>8151</v>
      </c>
      <c r="H11" s="116">
        <f t="shared" si="0"/>
        <v>-0.64999141188594978</v>
      </c>
      <c r="I11" s="115">
        <v>57186</v>
      </c>
      <c r="J11" s="116">
        <f t="shared" si="0"/>
        <v>6.0158262789841741</v>
      </c>
      <c r="K11" s="115">
        <v>66430</v>
      </c>
      <c r="L11" s="116">
        <f t="shared" si="0"/>
        <v>0.1616479557933761</v>
      </c>
      <c r="M11" s="115">
        <v>76278</v>
      </c>
      <c r="N11" s="116">
        <f t="shared" si="1"/>
        <v>0.14824627427367143</v>
      </c>
      <c r="O11" s="116">
        <f t="shared" ref="O11:O20" si="2">IFERROR(M11/C11-1,"-")</f>
        <v>0.11943058409157614</v>
      </c>
    </row>
    <row r="12" spans="1:16" x14ac:dyDescent="0.25">
      <c r="A12" s="1" t="s">
        <v>76</v>
      </c>
      <c r="B12" s="114" t="s">
        <v>77</v>
      </c>
      <c r="C12" s="115">
        <v>63613</v>
      </c>
      <c r="D12" s="116">
        <v>3.4862443210499361E-3</v>
      </c>
      <c r="E12" s="115">
        <v>0</v>
      </c>
      <c r="F12" s="116">
        <f t="shared" si="0"/>
        <v>-1</v>
      </c>
      <c r="G12" s="115">
        <v>8112</v>
      </c>
      <c r="H12" s="116" t="str">
        <f t="shared" si="0"/>
        <v>-</v>
      </c>
      <c r="I12" s="115">
        <v>60780</v>
      </c>
      <c r="J12" s="116">
        <f t="shared" si="0"/>
        <v>6.4926035502958577</v>
      </c>
      <c r="K12" s="115">
        <v>65148</v>
      </c>
      <c r="L12" s="116">
        <f t="shared" si="0"/>
        <v>7.1865745310957463E-2</v>
      </c>
      <c r="M12" s="115">
        <v>66545</v>
      </c>
      <c r="N12" s="116">
        <f t="shared" si="1"/>
        <v>2.1443482532080838E-2</v>
      </c>
      <c r="O12" s="116">
        <f t="shared" si="2"/>
        <v>4.6091207771996379E-2</v>
      </c>
    </row>
    <row r="13" spans="1:16" x14ac:dyDescent="0.25">
      <c r="A13" s="1" t="s">
        <v>78</v>
      </c>
      <c r="B13" s="114" t="s">
        <v>79</v>
      </c>
      <c r="C13" s="115">
        <v>65314</v>
      </c>
      <c r="D13" s="116">
        <v>-3.1265758951084188E-2</v>
      </c>
      <c r="E13" s="115">
        <v>0</v>
      </c>
      <c r="F13" s="116">
        <f t="shared" si="0"/>
        <v>-1</v>
      </c>
      <c r="G13" s="115">
        <v>18010</v>
      </c>
      <c r="H13" s="116" t="str">
        <f t="shared" si="0"/>
        <v>-</v>
      </c>
      <c r="I13" s="115">
        <v>53595</v>
      </c>
      <c r="J13" s="116">
        <f t="shared" si="0"/>
        <v>1.975846751804553</v>
      </c>
      <c r="K13" s="115">
        <v>58098</v>
      </c>
      <c r="L13" s="116">
        <f t="shared" si="0"/>
        <v>8.4019031626084484E-2</v>
      </c>
      <c r="M13" s="115">
        <v>77065</v>
      </c>
      <c r="N13" s="116">
        <f t="shared" si="1"/>
        <v>0.32646562704396032</v>
      </c>
      <c r="O13" s="116">
        <f t="shared" si="2"/>
        <v>0.17991548519459832</v>
      </c>
    </row>
    <row r="14" spans="1:16" x14ac:dyDescent="0.25">
      <c r="A14" s="1" t="s">
        <v>80</v>
      </c>
      <c r="B14" s="114" t="s">
        <v>81</v>
      </c>
      <c r="C14" s="115">
        <v>70924</v>
      </c>
      <c r="D14" s="116">
        <v>-6.2484302917344081E-2</v>
      </c>
      <c r="E14" s="115">
        <v>0</v>
      </c>
      <c r="F14" s="116">
        <f t="shared" si="0"/>
        <v>-1</v>
      </c>
      <c r="G14" s="115">
        <v>25023</v>
      </c>
      <c r="H14" s="116" t="str">
        <f t="shared" si="0"/>
        <v>-</v>
      </c>
      <c r="I14" s="115">
        <v>63207</v>
      </c>
      <c r="J14" s="116">
        <f t="shared" si="0"/>
        <v>1.5259561203692602</v>
      </c>
      <c r="K14" s="115">
        <v>71344</v>
      </c>
      <c r="L14" s="116">
        <f t="shared" si="0"/>
        <v>0.12873574129447696</v>
      </c>
      <c r="M14" s="115">
        <v>83393</v>
      </c>
      <c r="N14" s="116">
        <f t="shared" si="1"/>
        <v>0.16888596097779773</v>
      </c>
      <c r="O14" s="116">
        <f t="shared" si="2"/>
        <v>0.17580790705543969</v>
      </c>
    </row>
    <row r="15" spans="1:16" x14ac:dyDescent="0.25">
      <c r="A15" s="1" t="s">
        <v>82</v>
      </c>
      <c r="B15" s="114" t="s">
        <v>83</v>
      </c>
      <c r="C15" s="115">
        <v>72529</v>
      </c>
      <c r="D15" s="116">
        <v>-2.7761394101876724E-2</v>
      </c>
      <c r="E15" s="115">
        <v>0</v>
      </c>
      <c r="F15" s="116">
        <f t="shared" si="0"/>
        <v>-1</v>
      </c>
      <c r="G15" s="115">
        <v>41575</v>
      </c>
      <c r="H15" s="116" t="str">
        <f t="shared" si="0"/>
        <v>-</v>
      </c>
      <c r="I15" s="115">
        <v>73949</v>
      </c>
      <c r="J15" s="116">
        <f t="shared" si="0"/>
        <v>0.77868911605532176</v>
      </c>
      <c r="K15" s="115">
        <v>74357</v>
      </c>
      <c r="L15" s="116">
        <f t="shared" si="0"/>
        <v>5.5173159880457234E-3</v>
      </c>
      <c r="M15" s="115">
        <v>90048</v>
      </c>
      <c r="N15" s="116">
        <f t="shared" si="1"/>
        <v>0.21102249956291952</v>
      </c>
      <c r="O15" s="116">
        <f t="shared" si="2"/>
        <v>0.2415447614057824</v>
      </c>
    </row>
    <row r="16" spans="1:16" x14ac:dyDescent="0.25">
      <c r="A16" s="1" t="s">
        <v>84</v>
      </c>
      <c r="B16" s="114" t="s">
        <v>85</v>
      </c>
      <c r="C16" s="115">
        <v>76074</v>
      </c>
      <c r="D16" s="116">
        <v>-0.10513809815084929</v>
      </c>
      <c r="E16" s="115">
        <v>21705</v>
      </c>
      <c r="F16" s="116">
        <f t="shared" si="0"/>
        <v>-0.71468570076504456</v>
      </c>
      <c r="G16" s="115">
        <v>50036</v>
      </c>
      <c r="H16" s="116">
        <f t="shared" si="0"/>
        <v>1.3052752821930431</v>
      </c>
      <c r="I16" s="115">
        <v>65748</v>
      </c>
      <c r="J16" s="116">
        <f t="shared" si="0"/>
        <v>0.31401390998481093</v>
      </c>
      <c r="K16" s="115">
        <v>73184</v>
      </c>
      <c r="L16" s="116">
        <f t="shared" si="0"/>
        <v>0.11309849729269339</v>
      </c>
      <c r="M16" s="115"/>
      <c r="N16" s="116"/>
      <c r="O16" s="116"/>
    </row>
    <row r="17" spans="1:16" x14ac:dyDescent="0.25">
      <c r="A17" s="1" t="s">
        <v>86</v>
      </c>
      <c r="B17" s="114" t="s">
        <v>87</v>
      </c>
      <c r="C17" s="115">
        <v>69073</v>
      </c>
      <c r="D17" s="116">
        <v>-3.9345219882617966E-2</v>
      </c>
      <c r="E17" s="115">
        <v>17561</v>
      </c>
      <c r="F17" s="116">
        <f t="shared" si="0"/>
        <v>-0.74576173034325999</v>
      </c>
      <c r="G17" s="115">
        <v>48518</v>
      </c>
      <c r="H17" s="116">
        <f t="shared" si="0"/>
        <v>1.7628267182962247</v>
      </c>
      <c r="I17" s="115">
        <v>62173</v>
      </c>
      <c r="J17" s="116">
        <f t="shared" si="0"/>
        <v>0.28144193907415804</v>
      </c>
      <c r="K17" s="115">
        <v>71851</v>
      </c>
      <c r="L17" s="116">
        <f t="shared" si="0"/>
        <v>0.15566242581184753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66991</v>
      </c>
      <c r="D18" s="116">
        <v>-9.7705906698989375E-3</v>
      </c>
      <c r="E18" s="115">
        <v>14861</v>
      </c>
      <c r="F18" s="116">
        <f t="shared" si="0"/>
        <v>-0.77816423101610666</v>
      </c>
      <c r="G18" s="115">
        <v>52374</v>
      </c>
      <c r="H18" s="116">
        <f t="shared" si="0"/>
        <v>2.5242581252943945</v>
      </c>
      <c r="I18" s="115">
        <v>64171</v>
      </c>
      <c r="J18" s="116">
        <f t="shared" si="0"/>
        <v>0.22524535074655372</v>
      </c>
      <c r="K18" s="115">
        <v>70925</v>
      </c>
      <c r="L18" s="116">
        <f t="shared" si="0"/>
        <v>0.10525003506256714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66714</v>
      </c>
      <c r="D19" s="116">
        <v>5.5668080258244101E-2</v>
      </c>
      <c r="E19" s="115">
        <v>6170</v>
      </c>
      <c r="F19" s="116">
        <f t="shared" si="0"/>
        <v>-0.90751566387864613</v>
      </c>
      <c r="G19" s="115">
        <v>47468</v>
      </c>
      <c r="H19" s="116">
        <f t="shared" si="0"/>
        <v>6.6933549432739063</v>
      </c>
      <c r="I19" s="115">
        <v>61752</v>
      </c>
      <c r="J19" s="116">
        <f t="shared" si="0"/>
        <v>0.30091851352490107</v>
      </c>
      <c r="K19" s="115">
        <v>66055</v>
      </c>
      <c r="L19" s="116">
        <f t="shared" si="0"/>
        <v>6.9681953620935433E-2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62015</v>
      </c>
      <c r="D20" s="116">
        <v>2.2101723967432596E-2</v>
      </c>
      <c r="E20" s="115">
        <v>8912</v>
      </c>
      <c r="F20" s="116">
        <f t="shared" si="0"/>
        <v>-0.85629283237926312</v>
      </c>
      <c r="G20" s="115">
        <v>44151</v>
      </c>
      <c r="H20" s="116">
        <f t="shared" si="0"/>
        <v>3.9541068222621183</v>
      </c>
      <c r="I20" s="115">
        <v>61100</v>
      </c>
      <c r="J20" s="116">
        <f t="shared" si="0"/>
        <v>0.38388711467463921</v>
      </c>
      <c r="K20" s="115">
        <v>62539</v>
      </c>
      <c r="L20" s="116">
        <f t="shared" si="0"/>
        <v>2.3551554828150634E-2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791721</v>
      </c>
      <c r="D21" s="119">
        <v>-3.0745499397063059E-2</v>
      </c>
      <c r="E21" s="118">
        <v>225835</v>
      </c>
      <c r="F21" s="119">
        <f t="shared" si="0"/>
        <v>-0.71475431370394371</v>
      </c>
      <c r="G21" s="118">
        <v>354204</v>
      </c>
      <c r="H21" s="119">
        <f t="shared" si="0"/>
        <v>0.56841942125888378</v>
      </c>
      <c r="I21" s="118">
        <v>710225</v>
      </c>
      <c r="J21" s="119">
        <f t="shared" si="0"/>
        <v>1.0051298121986201</v>
      </c>
      <c r="K21" s="118">
        <v>797848</v>
      </c>
      <c r="L21" s="119">
        <f t="shared" si="0"/>
        <v>0.12337357879545219</v>
      </c>
      <c r="M21" s="118">
        <v>524679</v>
      </c>
      <c r="N21" s="119">
        <v>0.15748057552052308</v>
      </c>
      <c r="O21" s="119">
        <v>0.16374480430471938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251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45267</v>
      </c>
      <c r="D31" s="116">
        <v>-1.9430725240447089E-2</v>
      </c>
      <c r="E31" s="115">
        <v>49163</v>
      </c>
      <c r="F31" s="116">
        <f t="shared" ref="F31:L43" si="3">IFERROR(E31/C31-1,"-")</f>
        <v>8.6067112907857846E-2</v>
      </c>
      <c r="G31" s="115">
        <v>3370</v>
      </c>
      <c r="H31" s="116">
        <f t="shared" si="3"/>
        <v>-0.93145251510282123</v>
      </c>
      <c r="I31" s="115">
        <v>28358</v>
      </c>
      <c r="J31" s="116">
        <f t="shared" si="3"/>
        <v>7.4148367952522261</v>
      </c>
      <c r="K31" s="115">
        <v>49540</v>
      </c>
      <c r="L31" s="116">
        <f t="shared" si="3"/>
        <v>0.74694971436631641</v>
      </c>
      <c r="M31" s="115">
        <v>54397</v>
      </c>
      <c r="N31" s="116">
        <f t="shared" ref="N31:N39" si="4">IFERROR(M31/K31-1,"-")</f>
        <v>9.8041986273718296E-2</v>
      </c>
      <c r="O31" s="116">
        <f>M31/C31-1</f>
        <v>0.20169218194269556</v>
      </c>
    </row>
    <row r="32" spans="1:16" x14ac:dyDescent="0.25">
      <c r="B32" s="114" t="s">
        <v>73</v>
      </c>
      <c r="C32" s="115">
        <v>42754</v>
      </c>
      <c r="D32" s="116">
        <v>-2.9883596923146794E-2</v>
      </c>
      <c r="E32" s="115">
        <v>47980</v>
      </c>
      <c r="F32" s="116">
        <f t="shared" si="3"/>
        <v>0.12223417691911864</v>
      </c>
      <c r="G32" s="115">
        <v>4401</v>
      </c>
      <c r="H32" s="116">
        <f t="shared" si="3"/>
        <v>-0.90827428095039597</v>
      </c>
      <c r="I32" s="115">
        <v>41758</v>
      </c>
      <c r="J32" s="116">
        <f t="shared" si="3"/>
        <v>8.4882981140649854</v>
      </c>
      <c r="K32" s="115">
        <v>48085</v>
      </c>
      <c r="L32" s="116">
        <f t="shared" si="3"/>
        <v>0.15151587719718385</v>
      </c>
      <c r="M32" s="115">
        <v>56657</v>
      </c>
      <c r="N32" s="116">
        <f t="shared" si="4"/>
        <v>0.17826765103462616</v>
      </c>
      <c r="O32" s="116">
        <f>IFERROR(M32/C32-1,"-")</f>
        <v>0.3251859475136829</v>
      </c>
    </row>
    <row r="33" spans="2:16" x14ac:dyDescent="0.25">
      <c r="B33" s="114" t="s">
        <v>75</v>
      </c>
      <c r="C33" s="115">
        <v>53570</v>
      </c>
      <c r="D33" s="116">
        <v>-9.2187764785629511E-2</v>
      </c>
      <c r="E33" s="115">
        <v>19076</v>
      </c>
      <c r="F33" s="116">
        <f t="shared" si="3"/>
        <v>-0.64390517080455478</v>
      </c>
      <c r="G33" s="115">
        <v>5962</v>
      </c>
      <c r="H33" s="116">
        <f t="shared" si="3"/>
        <v>-0.68746068358146362</v>
      </c>
      <c r="I33" s="115">
        <v>46880</v>
      </c>
      <c r="J33" s="116">
        <f t="shared" si="3"/>
        <v>6.8631331767863131</v>
      </c>
      <c r="K33" s="115">
        <v>53645</v>
      </c>
      <c r="L33" s="116">
        <f t="shared" si="3"/>
        <v>0.14430460750853236</v>
      </c>
      <c r="M33" s="115">
        <v>62724</v>
      </c>
      <c r="N33" s="116">
        <f t="shared" si="4"/>
        <v>0.16924224065616555</v>
      </c>
      <c r="O33" s="116">
        <f t="shared" ref="O33:O42" si="5">IFERROR(M33/C33-1,"-")</f>
        <v>0.17087922344595863</v>
      </c>
    </row>
    <row r="34" spans="2:16" x14ac:dyDescent="0.25">
      <c r="B34" s="114" t="s">
        <v>77</v>
      </c>
      <c r="C34" s="115">
        <v>50234</v>
      </c>
      <c r="D34" s="116">
        <v>3.4110793173724119E-2</v>
      </c>
      <c r="E34" s="115">
        <v>0</v>
      </c>
      <c r="F34" s="116">
        <f t="shared" si="3"/>
        <v>-1</v>
      </c>
      <c r="G34" s="115">
        <v>5604</v>
      </c>
      <c r="H34" s="116" t="str">
        <f t="shared" si="3"/>
        <v>-</v>
      </c>
      <c r="I34" s="115">
        <v>49231</v>
      </c>
      <c r="J34" s="116">
        <f t="shared" si="3"/>
        <v>7.7849750178443973</v>
      </c>
      <c r="K34" s="115">
        <v>51684</v>
      </c>
      <c r="L34" s="116">
        <f t="shared" si="3"/>
        <v>4.9826328939083009E-2</v>
      </c>
      <c r="M34" s="115">
        <v>51569</v>
      </c>
      <c r="N34" s="116">
        <f t="shared" si="4"/>
        <v>-2.2250599798777637E-3</v>
      </c>
      <c r="O34" s="116">
        <f t="shared" si="5"/>
        <v>2.6575626069992531E-2</v>
      </c>
    </row>
    <row r="35" spans="2:16" x14ac:dyDescent="0.25">
      <c r="B35" s="114" t="s">
        <v>79</v>
      </c>
      <c r="C35" s="115">
        <v>51257</v>
      </c>
      <c r="D35" s="116">
        <v>-7.8989452500314417E-2</v>
      </c>
      <c r="E35" s="115">
        <v>0</v>
      </c>
      <c r="F35" s="116">
        <f t="shared" si="3"/>
        <v>-1</v>
      </c>
      <c r="G35" s="115">
        <v>13367</v>
      </c>
      <c r="H35" s="116" t="str">
        <f t="shared" si="3"/>
        <v>-</v>
      </c>
      <c r="I35" s="115">
        <v>43875</v>
      </c>
      <c r="J35" s="116">
        <f t="shared" si="3"/>
        <v>2.2823370988254656</v>
      </c>
      <c r="K35" s="115">
        <v>46378</v>
      </c>
      <c r="L35" s="116">
        <f t="shared" si="3"/>
        <v>5.70484330484331E-2</v>
      </c>
      <c r="M35" s="115">
        <v>61791</v>
      </c>
      <c r="N35" s="116">
        <f t="shared" si="4"/>
        <v>0.33233429643365398</v>
      </c>
      <c r="O35" s="116">
        <f t="shared" si="5"/>
        <v>0.20551339329262341</v>
      </c>
    </row>
    <row r="36" spans="2:16" x14ac:dyDescent="0.25">
      <c r="B36" s="114" t="s">
        <v>81</v>
      </c>
      <c r="C36" s="115">
        <v>55245</v>
      </c>
      <c r="D36" s="116">
        <v>-7.6355915200962965E-2</v>
      </c>
      <c r="E36" s="115">
        <v>0</v>
      </c>
      <c r="F36" s="116">
        <f t="shared" si="3"/>
        <v>-1</v>
      </c>
      <c r="G36" s="115">
        <v>18500</v>
      </c>
      <c r="H36" s="116" t="str">
        <f t="shared" si="3"/>
        <v>-</v>
      </c>
      <c r="I36" s="115">
        <v>51223</v>
      </c>
      <c r="J36" s="116">
        <f t="shared" si="3"/>
        <v>1.7688108108108107</v>
      </c>
      <c r="K36" s="115">
        <v>57186</v>
      </c>
      <c r="L36" s="116">
        <f t="shared" si="3"/>
        <v>0.11641254905023124</v>
      </c>
      <c r="M36" s="115">
        <v>66284</v>
      </c>
      <c r="N36" s="116">
        <f t="shared" si="4"/>
        <v>0.15909488336306099</v>
      </c>
      <c r="O36" s="116">
        <f t="shared" si="5"/>
        <v>0.19981898814372334</v>
      </c>
    </row>
    <row r="37" spans="2:16" x14ac:dyDescent="0.25">
      <c r="B37" s="114" t="s">
        <v>83</v>
      </c>
      <c r="C37" s="115">
        <v>57630</v>
      </c>
      <c r="D37" s="116">
        <v>8.6835706842647298E-4</v>
      </c>
      <c r="E37" s="115">
        <v>0</v>
      </c>
      <c r="F37" s="116">
        <f t="shared" si="3"/>
        <v>-1</v>
      </c>
      <c r="G37" s="115">
        <v>34096</v>
      </c>
      <c r="H37" s="116" t="str">
        <f t="shared" si="3"/>
        <v>-</v>
      </c>
      <c r="I37" s="115">
        <v>58059</v>
      </c>
      <c r="J37" s="116">
        <f t="shared" si="3"/>
        <v>0.70280971374941337</v>
      </c>
      <c r="K37" s="115">
        <v>61296</v>
      </c>
      <c r="L37" s="116">
        <f t="shared" si="3"/>
        <v>5.5753629928176451E-2</v>
      </c>
      <c r="M37" s="115">
        <v>71595</v>
      </c>
      <c r="N37" s="116">
        <f t="shared" si="4"/>
        <v>0.16802075176194209</v>
      </c>
      <c r="O37" s="116">
        <f t="shared" si="5"/>
        <v>0.24232170744403958</v>
      </c>
    </row>
    <row r="38" spans="2:16" x14ac:dyDescent="0.25">
      <c r="B38" s="114" t="s">
        <v>85</v>
      </c>
      <c r="C38" s="115">
        <v>61154</v>
      </c>
      <c r="D38" s="116">
        <v>-6.4565965583173957E-2</v>
      </c>
      <c r="E38" s="115">
        <v>17316</v>
      </c>
      <c r="F38" s="116">
        <f t="shared" si="3"/>
        <v>-0.71684599535598648</v>
      </c>
      <c r="G38" s="115">
        <v>41535</v>
      </c>
      <c r="H38" s="116">
        <f t="shared" si="3"/>
        <v>1.3986486486486487</v>
      </c>
      <c r="I38" s="115">
        <v>52300</v>
      </c>
      <c r="J38" s="116">
        <f t="shared" si="3"/>
        <v>0.25917900565787888</v>
      </c>
      <c r="K38" s="115">
        <v>61320</v>
      </c>
      <c r="L38" s="116">
        <f t="shared" si="3"/>
        <v>0.17246653919694066</v>
      </c>
      <c r="M38" s="115"/>
      <c r="N38" s="116"/>
      <c r="O38" s="116"/>
    </row>
    <row r="39" spans="2:16" x14ac:dyDescent="0.25">
      <c r="B39" s="114" t="s">
        <v>87</v>
      </c>
      <c r="C39" s="115">
        <v>56624</v>
      </c>
      <c r="D39" s="116">
        <v>-6.038477741890147E-3</v>
      </c>
      <c r="E39" s="115">
        <v>13941</v>
      </c>
      <c r="F39" s="116">
        <f t="shared" si="3"/>
        <v>-0.75379697654704714</v>
      </c>
      <c r="G39" s="115">
        <v>40728</v>
      </c>
      <c r="H39" s="116">
        <f t="shared" si="3"/>
        <v>1.9214547019582526</v>
      </c>
      <c r="I39" s="115">
        <v>51986</v>
      </c>
      <c r="J39" s="116">
        <f t="shared" si="3"/>
        <v>0.27641917108623071</v>
      </c>
      <c r="K39" s="115">
        <v>58014</v>
      </c>
      <c r="L39" s="116">
        <f t="shared" si="3"/>
        <v>0.11595429538721969</v>
      </c>
      <c r="M39" s="115"/>
      <c r="N39" s="116"/>
      <c r="O39" s="116"/>
    </row>
    <row r="40" spans="2:16" x14ac:dyDescent="0.25">
      <c r="B40" s="114" t="s">
        <v>89</v>
      </c>
      <c r="C40" s="115">
        <v>54932</v>
      </c>
      <c r="D40" s="116">
        <v>5.1652180572041129E-2</v>
      </c>
      <c r="E40" s="115">
        <v>10972</v>
      </c>
      <c r="F40" s="116">
        <f t="shared" si="3"/>
        <v>-0.80026214228500692</v>
      </c>
      <c r="G40" s="115">
        <v>43181</v>
      </c>
      <c r="H40" s="116">
        <f t="shared" si="3"/>
        <v>2.9355632519139627</v>
      </c>
      <c r="I40" s="115">
        <v>50768</v>
      </c>
      <c r="J40" s="116">
        <f t="shared" si="3"/>
        <v>0.17570227646418557</v>
      </c>
      <c r="K40" s="115">
        <v>58960</v>
      </c>
      <c r="L40" s="116">
        <f t="shared" si="3"/>
        <v>0.16136148755121327</v>
      </c>
      <c r="M40" s="115"/>
      <c r="N40" s="116"/>
      <c r="O40" s="116"/>
    </row>
    <row r="41" spans="2:16" x14ac:dyDescent="0.25">
      <c r="B41" s="114" t="s">
        <v>91</v>
      </c>
      <c r="C41" s="115">
        <v>54302</v>
      </c>
      <c r="D41" s="116">
        <v>7.6011572147584472E-2</v>
      </c>
      <c r="E41" s="115">
        <v>4036</v>
      </c>
      <c r="F41" s="116">
        <f t="shared" si="3"/>
        <v>-0.92567492910021731</v>
      </c>
      <c r="G41" s="115">
        <v>39333</v>
      </c>
      <c r="H41" s="116">
        <f t="shared" si="3"/>
        <v>8.7455401387512381</v>
      </c>
      <c r="I41" s="115">
        <v>50254</v>
      </c>
      <c r="J41" s="116">
        <f t="shared" si="3"/>
        <v>0.27765489538046939</v>
      </c>
      <c r="K41" s="115">
        <v>55542</v>
      </c>
      <c r="L41" s="116">
        <f t="shared" si="3"/>
        <v>0.10522545469017386</v>
      </c>
      <c r="M41" s="115"/>
      <c r="N41" s="116"/>
      <c r="O41" s="116"/>
    </row>
    <row r="42" spans="2:16" x14ac:dyDescent="0.25">
      <c r="B42" s="114" t="s">
        <v>93</v>
      </c>
      <c r="C42" s="115">
        <v>49590</v>
      </c>
      <c r="D42" s="116">
        <v>4.7550645345275644E-2</v>
      </c>
      <c r="E42" s="115">
        <v>5448</v>
      </c>
      <c r="F42" s="116">
        <f t="shared" si="3"/>
        <v>-0.8901391409558379</v>
      </c>
      <c r="G42" s="115">
        <v>35179</v>
      </c>
      <c r="H42" s="116">
        <f t="shared" si="3"/>
        <v>5.45723201174743</v>
      </c>
      <c r="I42" s="115">
        <v>50108</v>
      </c>
      <c r="J42" s="116">
        <f t="shared" si="3"/>
        <v>0.42437249495437612</v>
      </c>
      <c r="K42" s="115">
        <v>50998</v>
      </c>
      <c r="L42" s="116">
        <f t="shared" si="3"/>
        <v>1.776163486868354E-2</v>
      </c>
      <c r="M42" s="115"/>
      <c r="N42" s="116"/>
      <c r="O42" s="116"/>
    </row>
    <row r="43" spans="2:16" ht="15.75" x14ac:dyDescent="0.25">
      <c r="B43" s="117" t="s">
        <v>30</v>
      </c>
      <c r="C43" s="118">
        <v>632559</v>
      </c>
      <c r="D43" s="119">
        <v>-1.6618758832116387E-2</v>
      </c>
      <c r="E43" s="118">
        <v>177177</v>
      </c>
      <c r="F43" s="119">
        <f t="shared" si="3"/>
        <v>-0.71990438836535409</v>
      </c>
      <c r="G43" s="118">
        <v>285256</v>
      </c>
      <c r="H43" s="119">
        <f t="shared" si="3"/>
        <v>0.61000581339564386</v>
      </c>
      <c r="I43" s="118">
        <v>574800</v>
      </c>
      <c r="J43" s="119">
        <f t="shared" si="3"/>
        <v>1.0150321115068568</v>
      </c>
      <c r="K43" s="118">
        <v>652648</v>
      </c>
      <c r="L43" s="119">
        <f t="shared" si="3"/>
        <v>0.13543493389004868</v>
      </c>
      <c r="M43" s="118">
        <v>425017</v>
      </c>
      <c r="N43" s="119">
        <v>0.15552154077876312</v>
      </c>
      <c r="O43" s="119">
        <v>0.19401219810257975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70" t="s">
        <v>252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34864</v>
      </c>
      <c r="D53" s="116">
        <v>-8.5878405277824976E-3</v>
      </c>
      <c r="E53" s="115">
        <v>39435</v>
      </c>
      <c r="F53" s="116">
        <f t="shared" ref="F53:L65" si="6">IFERROR(E53/C53-1,"-")</f>
        <v>0.13110945387792561</v>
      </c>
      <c r="G53" s="115">
        <v>1750</v>
      </c>
      <c r="H53" s="116">
        <f t="shared" si="6"/>
        <v>-0.95562317738049951</v>
      </c>
      <c r="I53" s="115">
        <v>21891</v>
      </c>
      <c r="J53" s="116">
        <f t="shared" si="6"/>
        <v>11.509142857142857</v>
      </c>
      <c r="K53" s="115">
        <v>42127</v>
      </c>
      <c r="L53" s="116">
        <f t="shared" si="6"/>
        <v>0.92439815449271401</v>
      </c>
      <c r="M53" s="115">
        <v>46328</v>
      </c>
      <c r="N53" s="116">
        <f t="shared" ref="N53:N64" si="7">IFERROR(M53/K53-1,"-")</f>
        <v>9.9722268378949375E-2</v>
      </c>
      <c r="O53" s="116">
        <f>M53/C53-1</f>
        <v>0.3288205598898577</v>
      </c>
    </row>
    <row r="54" spans="1:16" x14ac:dyDescent="0.25">
      <c r="A54" s="1">
        <v>2</v>
      </c>
      <c r="B54" s="114" t="s">
        <v>73</v>
      </c>
      <c r="C54" s="115">
        <v>33220</v>
      </c>
      <c r="D54" s="116">
        <v>-2.5091709464416745E-2</v>
      </c>
      <c r="E54" s="115">
        <v>38553</v>
      </c>
      <c r="F54" s="116">
        <f t="shared" si="6"/>
        <v>0.16053582179409998</v>
      </c>
      <c r="G54" s="115">
        <v>2499</v>
      </c>
      <c r="H54" s="116">
        <f t="shared" si="6"/>
        <v>-0.93518014162321994</v>
      </c>
      <c r="I54" s="115">
        <v>31654</v>
      </c>
      <c r="J54" s="116">
        <f t="shared" si="6"/>
        <v>11.666666666666666</v>
      </c>
      <c r="K54" s="115">
        <v>40353</v>
      </c>
      <c r="L54" s="116">
        <f t="shared" si="6"/>
        <v>0.27481518923358816</v>
      </c>
      <c r="M54" s="115">
        <v>48431</v>
      </c>
      <c r="N54" s="116">
        <f t="shared" si="7"/>
        <v>0.2001833816568781</v>
      </c>
      <c r="O54" s="116">
        <f>IFERROR(M54/C54-1,"-")</f>
        <v>0.45788681517158336</v>
      </c>
    </row>
    <row r="55" spans="1:16" x14ac:dyDescent="0.25">
      <c r="A55" s="1">
        <v>3</v>
      </c>
      <c r="B55" s="114" t="s">
        <v>75</v>
      </c>
      <c r="C55" s="115">
        <v>41510</v>
      </c>
      <c r="D55" s="116">
        <v>-0.1064086280756894</v>
      </c>
      <c r="E55" s="115">
        <v>15406</v>
      </c>
      <c r="F55" s="116">
        <f t="shared" si="6"/>
        <v>-0.62886051553842448</v>
      </c>
      <c r="G55" s="115">
        <v>2959</v>
      </c>
      <c r="H55" s="116">
        <f t="shared" si="6"/>
        <v>-0.80793197455536803</v>
      </c>
      <c r="I55" s="115">
        <v>36530</v>
      </c>
      <c r="J55" s="116">
        <f t="shared" si="6"/>
        <v>11.345386955052383</v>
      </c>
      <c r="K55" s="115">
        <v>44700</v>
      </c>
      <c r="L55" s="116">
        <f t="shared" si="6"/>
        <v>0.22365179304681093</v>
      </c>
      <c r="M55" s="115">
        <v>53005</v>
      </c>
      <c r="N55" s="116">
        <f t="shared" si="7"/>
        <v>0.18579418344519016</v>
      </c>
      <c r="O55" s="116">
        <f t="shared" ref="O55:O64" si="8">IFERROR(M55/C55-1,"-")</f>
        <v>0.27692122380149353</v>
      </c>
    </row>
    <row r="56" spans="1:16" x14ac:dyDescent="0.25">
      <c r="A56" s="1">
        <v>4</v>
      </c>
      <c r="B56" s="114" t="s">
        <v>77</v>
      </c>
      <c r="C56" s="115">
        <v>40181</v>
      </c>
      <c r="D56" s="116">
        <v>4.5101048196218185E-2</v>
      </c>
      <c r="E56" s="115">
        <v>0</v>
      </c>
      <c r="F56" s="116">
        <f t="shared" si="6"/>
        <v>-1</v>
      </c>
      <c r="G56" s="115">
        <v>4609</v>
      </c>
      <c r="H56" s="116" t="str">
        <f t="shared" si="6"/>
        <v>-</v>
      </c>
      <c r="I56" s="115">
        <v>40420</v>
      </c>
      <c r="J56" s="116">
        <f t="shared" si="6"/>
        <v>7.7697982208722074</v>
      </c>
      <c r="K56" s="115">
        <v>43079</v>
      </c>
      <c r="L56" s="116">
        <f t="shared" si="6"/>
        <v>6.5784265215240056E-2</v>
      </c>
      <c r="M56" s="115">
        <v>42442</v>
      </c>
      <c r="N56" s="116">
        <f t="shared" si="7"/>
        <v>-1.4786787065623641E-2</v>
      </c>
      <c r="O56" s="116">
        <f t="shared" si="8"/>
        <v>5.6270376546128764E-2</v>
      </c>
    </row>
    <row r="57" spans="1:16" x14ac:dyDescent="0.25">
      <c r="A57" s="1">
        <v>5</v>
      </c>
      <c r="B57" s="114" t="s">
        <v>79</v>
      </c>
      <c r="C57" s="115">
        <v>40802</v>
      </c>
      <c r="D57" s="116">
        <v>-9.3611160476275157E-2</v>
      </c>
      <c r="E57" s="115">
        <v>0</v>
      </c>
      <c r="F57" s="116">
        <f t="shared" si="6"/>
        <v>-1</v>
      </c>
      <c r="G57" s="115">
        <v>6922</v>
      </c>
      <c r="H57" s="116" t="str">
        <f t="shared" si="6"/>
        <v>-</v>
      </c>
      <c r="I57" s="115">
        <v>36270</v>
      </c>
      <c r="J57" s="116">
        <f t="shared" si="6"/>
        <v>4.2398150823461425</v>
      </c>
      <c r="K57" s="115">
        <v>38430</v>
      </c>
      <c r="L57" s="116">
        <f t="shared" si="6"/>
        <v>5.9553349875930417E-2</v>
      </c>
      <c r="M57" s="115">
        <v>51394</v>
      </c>
      <c r="N57" s="116">
        <f t="shared" si="7"/>
        <v>0.33734061930783232</v>
      </c>
      <c r="O57" s="116">
        <f t="shared" si="8"/>
        <v>0.25959511788637801</v>
      </c>
    </row>
    <row r="58" spans="1:16" x14ac:dyDescent="0.25">
      <c r="A58" s="1">
        <v>6</v>
      </c>
      <c r="B58" s="114" t="s">
        <v>81</v>
      </c>
      <c r="C58" s="115">
        <v>44012</v>
      </c>
      <c r="D58" s="116">
        <v>-8.1149919622539146E-2</v>
      </c>
      <c r="E58" s="115">
        <v>0</v>
      </c>
      <c r="F58" s="116">
        <f t="shared" si="6"/>
        <v>-1</v>
      </c>
      <c r="G58" s="115">
        <v>12260</v>
      </c>
      <c r="H58" s="116" t="str">
        <f t="shared" si="6"/>
        <v>-</v>
      </c>
      <c r="I58" s="115">
        <v>43291</v>
      </c>
      <c r="J58" s="116">
        <f t="shared" si="6"/>
        <v>2.5310766721044047</v>
      </c>
      <c r="K58" s="115">
        <v>47732</v>
      </c>
      <c r="L58" s="116">
        <f t="shared" si="6"/>
        <v>0.10258483287519349</v>
      </c>
      <c r="M58" s="115">
        <v>55532</v>
      </c>
      <c r="N58" s="116">
        <f t="shared" si="7"/>
        <v>0.16341238582083295</v>
      </c>
      <c r="O58" s="116">
        <f t="shared" si="8"/>
        <v>0.26174679632827402</v>
      </c>
    </row>
    <row r="59" spans="1:16" x14ac:dyDescent="0.25">
      <c r="A59" s="1">
        <v>7</v>
      </c>
      <c r="B59" s="114" t="s">
        <v>83</v>
      </c>
      <c r="C59" s="115">
        <v>46407</v>
      </c>
      <c r="D59" s="116">
        <v>8.0808080808081328E-3</v>
      </c>
      <c r="E59" s="115">
        <v>0</v>
      </c>
      <c r="F59" s="116">
        <f t="shared" si="6"/>
        <v>-1</v>
      </c>
      <c r="G59" s="115">
        <v>27521</v>
      </c>
      <c r="H59" s="116" t="str">
        <f t="shared" si="6"/>
        <v>-</v>
      </c>
      <c r="I59" s="115">
        <v>49808</v>
      </c>
      <c r="J59" s="116">
        <f t="shared" si="6"/>
        <v>0.80981795719632288</v>
      </c>
      <c r="K59" s="115">
        <v>51553</v>
      </c>
      <c r="L59" s="116">
        <f t="shared" si="6"/>
        <v>3.503453260520395E-2</v>
      </c>
      <c r="M59" s="115">
        <v>60327</v>
      </c>
      <c r="N59" s="116">
        <f t="shared" si="7"/>
        <v>0.17019378115725559</v>
      </c>
      <c r="O59" s="116">
        <f t="shared" si="8"/>
        <v>0.29995474820608958</v>
      </c>
    </row>
    <row r="60" spans="1:16" x14ac:dyDescent="0.25">
      <c r="A60" s="1">
        <v>8</v>
      </c>
      <c r="B60" s="114" t="s">
        <v>85</v>
      </c>
      <c r="C60" s="115">
        <v>48602</v>
      </c>
      <c r="D60" s="116">
        <v>-8.0465424273957087E-2</v>
      </c>
      <c r="E60" s="115">
        <v>15102</v>
      </c>
      <c r="F60" s="116">
        <f t="shared" si="6"/>
        <v>-0.6892720464178429</v>
      </c>
      <c r="G60" s="115">
        <v>33953</v>
      </c>
      <c r="H60" s="116">
        <f t="shared" si="6"/>
        <v>1.2482452655277445</v>
      </c>
      <c r="I60" s="115">
        <v>43951</v>
      </c>
      <c r="J60" s="116">
        <f t="shared" si="6"/>
        <v>0.29446587930374335</v>
      </c>
      <c r="K60" s="115">
        <v>52333</v>
      </c>
      <c r="L60" s="116">
        <f t="shared" si="6"/>
        <v>0.19071238424609227</v>
      </c>
      <c r="M60" s="115"/>
      <c r="N60" s="116"/>
      <c r="O60" s="116"/>
    </row>
    <row r="61" spans="1:16" x14ac:dyDescent="0.25">
      <c r="A61" s="1">
        <v>9</v>
      </c>
      <c r="B61" s="114" t="s">
        <v>87</v>
      </c>
      <c r="C61" s="115">
        <v>44948</v>
      </c>
      <c r="D61" s="116">
        <v>-1.4427926150067938E-2</v>
      </c>
      <c r="E61" s="115">
        <v>11726</v>
      </c>
      <c r="F61" s="116">
        <f t="shared" si="6"/>
        <v>-0.73912076176915553</v>
      </c>
      <c r="G61" s="115">
        <v>31875</v>
      </c>
      <c r="H61" s="116">
        <f t="shared" si="6"/>
        <v>1.7183182670987551</v>
      </c>
      <c r="I61" s="115">
        <v>44396</v>
      </c>
      <c r="J61" s="116">
        <f t="shared" si="6"/>
        <v>0.3928156862745098</v>
      </c>
      <c r="K61" s="115">
        <v>49248</v>
      </c>
      <c r="L61" s="116">
        <f t="shared" si="6"/>
        <v>0.10928912514640965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44583</v>
      </c>
      <c r="D62" s="116">
        <v>7.6286121236993854E-2</v>
      </c>
      <c r="E62" s="115">
        <v>8592</v>
      </c>
      <c r="F62" s="116">
        <f t="shared" si="6"/>
        <v>-0.80728080209945496</v>
      </c>
      <c r="G62" s="115">
        <v>33204</v>
      </c>
      <c r="H62" s="116">
        <f t="shared" si="6"/>
        <v>2.8645251396648046</v>
      </c>
      <c r="I62" s="115">
        <v>43447</v>
      </c>
      <c r="J62" s="116">
        <f t="shared" si="6"/>
        <v>0.30848692928562826</v>
      </c>
      <c r="K62" s="115">
        <v>50542</v>
      </c>
      <c r="L62" s="116">
        <f t="shared" si="6"/>
        <v>0.16330241443597937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42309</v>
      </c>
      <c r="D63" s="116">
        <v>8.6936416184971055E-2</v>
      </c>
      <c r="E63" s="115">
        <v>2617</v>
      </c>
      <c r="F63" s="116">
        <f t="shared" si="6"/>
        <v>-0.93814554822850926</v>
      </c>
      <c r="G63" s="115">
        <v>29537</v>
      </c>
      <c r="H63" s="116">
        <f t="shared" si="6"/>
        <v>10.286587695834925</v>
      </c>
      <c r="I63" s="115">
        <v>41928</v>
      </c>
      <c r="J63" s="116">
        <f t="shared" si="6"/>
        <v>0.41950773605985714</v>
      </c>
      <c r="K63" s="115">
        <v>46726</v>
      </c>
      <c r="L63" s="116">
        <f t="shared" si="6"/>
        <v>0.11443426826941416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39769</v>
      </c>
      <c r="D64" s="116">
        <v>7.6583649160801404E-2</v>
      </c>
      <c r="E64" s="115">
        <v>3713</v>
      </c>
      <c r="F64" s="116">
        <f t="shared" si="6"/>
        <v>-0.90663582187130676</v>
      </c>
      <c r="G64" s="115">
        <v>27340</v>
      </c>
      <c r="H64" s="116">
        <f t="shared" si="6"/>
        <v>6.3633180716401831</v>
      </c>
      <c r="I64" s="115">
        <v>42758</v>
      </c>
      <c r="J64" s="116">
        <f t="shared" si="6"/>
        <v>0.56393562545720566</v>
      </c>
      <c r="K64" s="115">
        <v>42526</v>
      </c>
      <c r="L64" s="116">
        <f t="shared" si="6"/>
        <v>-5.4258852144627445E-3</v>
      </c>
      <c r="M64" s="115"/>
      <c r="N64" s="116"/>
      <c r="O64" s="116"/>
    </row>
    <row r="65" spans="1:16" ht="15.75" x14ac:dyDescent="0.25">
      <c r="B65" s="117" t="s">
        <v>30</v>
      </c>
      <c r="C65" s="118">
        <v>501207</v>
      </c>
      <c r="D65" s="119">
        <v>-1.5000786101721508E-2</v>
      </c>
      <c r="E65" s="118">
        <v>143122</v>
      </c>
      <c r="F65" s="119">
        <f t="shared" si="6"/>
        <v>-0.71444532897585233</v>
      </c>
      <c r="G65" s="118">
        <v>214429</v>
      </c>
      <c r="H65" s="119">
        <f t="shared" si="6"/>
        <v>0.4982252903117621</v>
      </c>
      <c r="I65" s="118">
        <v>476344</v>
      </c>
      <c r="J65" s="119">
        <f t="shared" si="6"/>
        <v>1.2214532549235413</v>
      </c>
      <c r="K65" s="118">
        <v>549349</v>
      </c>
      <c r="L65" s="119">
        <f t="shared" si="6"/>
        <v>0.15326108862502719</v>
      </c>
      <c r="M65" s="118">
        <v>357459</v>
      </c>
      <c r="N65" s="119">
        <v>0.16067914823978646</v>
      </c>
      <c r="O65" s="119">
        <v>0.27211419379635293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253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10403</v>
      </c>
      <c r="D75" s="116">
        <v>-5.4100745590107246E-2</v>
      </c>
      <c r="E75" s="115">
        <v>9728</v>
      </c>
      <c r="F75" s="116">
        <f t="shared" ref="F75:L87" si="9">IFERROR(E75/C75-1,"-")</f>
        <v>-6.4885129289627974E-2</v>
      </c>
      <c r="G75" s="115">
        <v>1620</v>
      </c>
      <c r="H75" s="116">
        <f t="shared" si="9"/>
        <v>-0.83347039473684215</v>
      </c>
      <c r="I75" s="115">
        <v>6467</v>
      </c>
      <c r="J75" s="116">
        <f t="shared" si="9"/>
        <v>2.9919753086419751</v>
      </c>
      <c r="K75" s="115">
        <v>7413</v>
      </c>
      <c r="L75" s="116">
        <f t="shared" si="9"/>
        <v>0.14628111952992118</v>
      </c>
      <c r="M75" s="115">
        <v>8069</v>
      </c>
      <c r="N75" s="116">
        <f t="shared" ref="N75:N86" si="10">IFERROR(M75/K75-1,"-")</f>
        <v>8.8493187643329252E-2</v>
      </c>
      <c r="O75" s="116">
        <f>M75/C75-1</f>
        <v>-0.22435835816591365</v>
      </c>
    </row>
    <row r="76" spans="1:16" x14ac:dyDescent="0.25">
      <c r="A76" s="1">
        <v>2</v>
      </c>
      <c r="B76" s="114" t="s">
        <v>73</v>
      </c>
      <c r="C76" s="115">
        <v>9534</v>
      </c>
      <c r="D76" s="116">
        <v>-4.621848739495793E-2</v>
      </c>
      <c r="E76" s="115">
        <v>9427</v>
      </c>
      <c r="F76" s="116">
        <f t="shared" si="9"/>
        <v>-1.1222991399202797E-2</v>
      </c>
      <c r="G76" s="115">
        <v>1902</v>
      </c>
      <c r="H76" s="116">
        <f t="shared" si="9"/>
        <v>-0.79823910045613666</v>
      </c>
      <c r="I76" s="115">
        <v>10104</v>
      </c>
      <c r="J76" s="116">
        <f t="shared" si="9"/>
        <v>4.3123028391167191</v>
      </c>
      <c r="K76" s="115">
        <v>7732</v>
      </c>
      <c r="L76" s="116">
        <f t="shared" si="9"/>
        <v>-0.23475851148060178</v>
      </c>
      <c r="M76" s="115">
        <v>8226</v>
      </c>
      <c r="N76" s="116">
        <f t="shared" si="10"/>
        <v>6.3890325918261714E-2</v>
      </c>
      <c r="O76" s="116">
        <f>IFERROR(M76/C76-1,"-")</f>
        <v>-0.1371932032724984</v>
      </c>
    </row>
    <row r="77" spans="1:16" x14ac:dyDescent="0.25">
      <c r="A77" s="1">
        <v>3</v>
      </c>
      <c r="B77" s="114" t="s">
        <v>75</v>
      </c>
      <c r="C77" s="115">
        <v>12060</v>
      </c>
      <c r="D77" s="116">
        <v>-3.9579517400653019E-2</v>
      </c>
      <c r="E77" s="115">
        <v>3670</v>
      </c>
      <c r="F77" s="116">
        <f t="shared" si="9"/>
        <v>-0.69568822553897181</v>
      </c>
      <c r="G77" s="115">
        <v>3003</v>
      </c>
      <c r="H77" s="116">
        <f t="shared" si="9"/>
        <v>-0.18174386920980923</v>
      </c>
      <c r="I77" s="115">
        <v>10350</v>
      </c>
      <c r="J77" s="116">
        <f t="shared" si="9"/>
        <v>2.4465534465534464</v>
      </c>
      <c r="K77" s="115">
        <v>8945</v>
      </c>
      <c r="L77" s="116">
        <f t="shared" si="9"/>
        <v>-0.13574879227053138</v>
      </c>
      <c r="M77" s="115">
        <v>9719</v>
      </c>
      <c r="N77" s="116">
        <f t="shared" si="10"/>
        <v>8.6528787031861398E-2</v>
      </c>
      <c r="O77" s="116">
        <f t="shared" ref="O77:O86" si="11">IFERROR(M77/C77-1,"-")</f>
        <v>-0.19411276948590384</v>
      </c>
    </row>
    <row r="78" spans="1:16" x14ac:dyDescent="0.25">
      <c r="A78" s="1">
        <v>4</v>
      </c>
      <c r="B78" s="114" t="s">
        <v>77</v>
      </c>
      <c r="C78" s="115">
        <v>10053</v>
      </c>
      <c r="D78" s="116">
        <v>-7.6011846001974304E-3</v>
      </c>
      <c r="E78" s="115">
        <v>0</v>
      </c>
      <c r="F78" s="116">
        <f t="shared" si="9"/>
        <v>-1</v>
      </c>
      <c r="G78" s="115">
        <v>995</v>
      </c>
      <c r="H78" s="116" t="str">
        <f t="shared" si="9"/>
        <v>-</v>
      </c>
      <c r="I78" s="115">
        <v>8811</v>
      </c>
      <c r="J78" s="116">
        <f t="shared" si="9"/>
        <v>7.8552763819095475</v>
      </c>
      <c r="K78" s="115">
        <v>8605</v>
      </c>
      <c r="L78" s="116">
        <f t="shared" si="9"/>
        <v>-2.3379866076495337E-2</v>
      </c>
      <c r="M78" s="115">
        <v>9127</v>
      </c>
      <c r="N78" s="116">
        <f t="shared" si="10"/>
        <v>6.0662405578152168E-2</v>
      </c>
      <c r="O78" s="116">
        <f t="shared" si="11"/>
        <v>-9.2111807420670488E-2</v>
      </c>
    </row>
    <row r="79" spans="1:16" x14ac:dyDescent="0.25">
      <c r="A79" s="1">
        <v>5</v>
      </c>
      <c r="B79" s="114" t="s">
        <v>79</v>
      </c>
      <c r="C79" s="115">
        <v>10455</v>
      </c>
      <c r="D79" s="116">
        <v>-1.7110087430666554E-2</v>
      </c>
      <c r="E79" s="115">
        <v>0</v>
      </c>
      <c r="F79" s="116">
        <f t="shared" si="9"/>
        <v>-1</v>
      </c>
      <c r="G79" s="115">
        <v>6445</v>
      </c>
      <c r="H79" s="116" t="str">
        <f t="shared" si="9"/>
        <v>-</v>
      </c>
      <c r="I79" s="115">
        <v>7605</v>
      </c>
      <c r="J79" s="116">
        <f t="shared" si="9"/>
        <v>0.1799844840961986</v>
      </c>
      <c r="K79" s="115">
        <v>7948</v>
      </c>
      <c r="L79" s="116">
        <f t="shared" si="9"/>
        <v>4.5101906640368172E-2</v>
      </c>
      <c r="M79" s="115">
        <v>10397</v>
      </c>
      <c r="N79" s="116">
        <f t="shared" si="10"/>
        <v>0.30812783090085549</v>
      </c>
      <c r="O79" s="116">
        <f t="shared" si="11"/>
        <v>-5.5475848876135325E-3</v>
      </c>
    </row>
    <row r="80" spans="1:16" x14ac:dyDescent="0.25">
      <c r="A80" s="1">
        <v>6</v>
      </c>
      <c r="B80" s="114" t="s">
        <v>81</v>
      </c>
      <c r="C80" s="115">
        <v>11233</v>
      </c>
      <c r="D80" s="116">
        <v>-5.7080500293796743E-2</v>
      </c>
      <c r="E80" s="115">
        <v>0</v>
      </c>
      <c r="F80" s="116">
        <f t="shared" si="9"/>
        <v>-1</v>
      </c>
      <c r="G80" s="115">
        <v>6240</v>
      </c>
      <c r="H80" s="116" t="str">
        <f t="shared" si="9"/>
        <v>-</v>
      </c>
      <c r="I80" s="115">
        <v>7932</v>
      </c>
      <c r="J80" s="116">
        <f t="shared" si="9"/>
        <v>0.27115384615384608</v>
      </c>
      <c r="K80" s="115">
        <v>9454</v>
      </c>
      <c r="L80" s="116">
        <f t="shared" si="9"/>
        <v>0.1918809884014121</v>
      </c>
      <c r="M80" s="115">
        <v>10752</v>
      </c>
      <c r="N80" s="116">
        <f t="shared" si="10"/>
        <v>0.13729638248360487</v>
      </c>
      <c r="O80" s="116">
        <f t="shared" si="11"/>
        <v>-4.2820261728834685E-2</v>
      </c>
    </row>
    <row r="81" spans="1:16" x14ac:dyDescent="0.25">
      <c r="A81" s="1">
        <v>7</v>
      </c>
      <c r="B81" s="114" t="s">
        <v>83</v>
      </c>
      <c r="C81" s="115">
        <v>11223</v>
      </c>
      <c r="D81" s="116">
        <v>-2.7890861844954484E-2</v>
      </c>
      <c r="E81" s="115">
        <v>0</v>
      </c>
      <c r="F81" s="116">
        <f t="shared" si="9"/>
        <v>-1</v>
      </c>
      <c r="G81" s="115">
        <v>6575</v>
      </c>
      <c r="H81" s="116" t="str">
        <f t="shared" si="9"/>
        <v>-</v>
      </c>
      <c r="I81" s="115">
        <v>8251</v>
      </c>
      <c r="J81" s="116">
        <f t="shared" si="9"/>
        <v>0.25490494296577948</v>
      </c>
      <c r="K81" s="115">
        <v>9743</v>
      </c>
      <c r="L81" s="116">
        <f t="shared" si="9"/>
        <v>0.18082656647679074</v>
      </c>
      <c r="M81" s="115">
        <v>11268</v>
      </c>
      <c r="N81" s="116">
        <f t="shared" si="10"/>
        <v>0.15652263163296731</v>
      </c>
      <c r="O81" s="116">
        <f t="shared" si="11"/>
        <v>4.0096230954289602E-3</v>
      </c>
    </row>
    <row r="82" spans="1:16" x14ac:dyDescent="0.25">
      <c r="A82" s="1">
        <v>8</v>
      </c>
      <c r="B82" s="114" t="s">
        <v>85</v>
      </c>
      <c r="C82" s="115">
        <v>12552</v>
      </c>
      <c r="D82" s="116">
        <v>2.5559105431309792E-3</v>
      </c>
      <c r="E82" s="115">
        <v>2214</v>
      </c>
      <c r="F82" s="116">
        <f t="shared" si="9"/>
        <v>-0.82361376673040154</v>
      </c>
      <c r="G82" s="115">
        <v>7582</v>
      </c>
      <c r="H82" s="116">
        <f t="shared" si="9"/>
        <v>2.4245709123757906</v>
      </c>
      <c r="I82" s="115">
        <v>8349</v>
      </c>
      <c r="J82" s="116">
        <f t="shared" si="9"/>
        <v>0.10116064362964927</v>
      </c>
      <c r="K82" s="115">
        <v>8987</v>
      </c>
      <c r="L82" s="116">
        <f t="shared" si="9"/>
        <v>7.641633728590258E-2</v>
      </c>
      <c r="M82" s="115"/>
      <c r="N82" s="116"/>
      <c r="O82" s="116"/>
    </row>
    <row r="83" spans="1:16" x14ac:dyDescent="0.25">
      <c r="A83" s="1">
        <v>9</v>
      </c>
      <c r="B83" s="114" t="s">
        <v>87</v>
      </c>
      <c r="C83" s="115">
        <v>11676</v>
      </c>
      <c r="D83" s="116">
        <v>2.7635979581059678E-2</v>
      </c>
      <c r="E83" s="115">
        <v>2215</v>
      </c>
      <c r="F83" s="116">
        <f t="shared" si="9"/>
        <v>-0.81029462144570052</v>
      </c>
      <c r="G83" s="115">
        <v>8853</v>
      </c>
      <c r="H83" s="116">
        <f t="shared" si="9"/>
        <v>2.9968397291196389</v>
      </c>
      <c r="I83" s="115">
        <v>7590</v>
      </c>
      <c r="J83" s="116">
        <f t="shared" si="9"/>
        <v>-0.14266350389698412</v>
      </c>
      <c r="K83" s="115">
        <v>8766</v>
      </c>
      <c r="L83" s="116">
        <f t="shared" si="9"/>
        <v>0.15494071146245059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10349</v>
      </c>
      <c r="D84" s="116">
        <v>-4.2734252150587348E-2</v>
      </c>
      <c r="E84" s="115">
        <v>2380</v>
      </c>
      <c r="F84" s="116">
        <f t="shared" si="9"/>
        <v>-0.77002608947724416</v>
      </c>
      <c r="G84" s="115">
        <v>9977</v>
      </c>
      <c r="H84" s="116">
        <f t="shared" si="9"/>
        <v>3.1920168067226893</v>
      </c>
      <c r="I84" s="115">
        <v>7321</v>
      </c>
      <c r="J84" s="116">
        <f t="shared" si="9"/>
        <v>-0.26621228826300491</v>
      </c>
      <c r="K84" s="115">
        <v>8418</v>
      </c>
      <c r="L84" s="116">
        <f t="shared" si="9"/>
        <v>0.14984291763420288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11993</v>
      </c>
      <c r="D85" s="116">
        <v>3.9164717095572232E-2</v>
      </c>
      <c r="E85" s="115">
        <v>1419</v>
      </c>
      <c r="F85" s="116">
        <f t="shared" si="9"/>
        <v>-0.88168098057200028</v>
      </c>
      <c r="G85" s="115">
        <v>9796</v>
      </c>
      <c r="H85" s="116">
        <f t="shared" si="9"/>
        <v>5.9034531360112759</v>
      </c>
      <c r="I85" s="115">
        <v>8326</v>
      </c>
      <c r="J85" s="116">
        <f t="shared" si="9"/>
        <v>-0.15006124948958754</v>
      </c>
      <c r="K85" s="115">
        <v>8816</v>
      </c>
      <c r="L85" s="116">
        <f t="shared" si="9"/>
        <v>5.8851789574825952E-2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9821</v>
      </c>
      <c r="D86" s="116">
        <v>-5.5582267525723594E-2</v>
      </c>
      <c r="E86" s="115">
        <v>1735</v>
      </c>
      <c r="F86" s="116">
        <f t="shared" si="9"/>
        <v>-0.82333774564708273</v>
      </c>
      <c r="G86" s="115">
        <v>7839</v>
      </c>
      <c r="H86" s="116">
        <f t="shared" si="9"/>
        <v>3.5181556195965422</v>
      </c>
      <c r="I86" s="115">
        <v>7350</v>
      </c>
      <c r="J86" s="116">
        <f t="shared" si="9"/>
        <v>-6.2380405663987726E-2</v>
      </c>
      <c r="K86" s="115">
        <v>8472</v>
      </c>
      <c r="L86" s="116">
        <f t="shared" si="9"/>
        <v>0.15265306122448985</v>
      </c>
      <c r="M86" s="115"/>
      <c r="N86" s="116"/>
      <c r="O86" s="116"/>
    </row>
    <row r="87" spans="1:16" ht="15.75" x14ac:dyDescent="0.25">
      <c r="B87" s="117" t="s">
        <v>30</v>
      </c>
      <c r="C87" s="118">
        <v>131352</v>
      </c>
      <c r="D87" s="119">
        <v>-2.2744012677722525E-2</v>
      </c>
      <c r="E87" s="118">
        <v>34055</v>
      </c>
      <c r="F87" s="119">
        <f t="shared" si="9"/>
        <v>-0.74073481941652963</v>
      </c>
      <c r="G87" s="118">
        <v>70827</v>
      </c>
      <c r="H87" s="119">
        <f t="shared" si="9"/>
        <v>1.0797827044486858</v>
      </c>
      <c r="I87" s="118">
        <v>98456</v>
      </c>
      <c r="J87" s="119">
        <f t="shared" si="9"/>
        <v>0.39009134934417666</v>
      </c>
      <c r="K87" s="118">
        <v>103299</v>
      </c>
      <c r="L87" s="119">
        <f t="shared" si="9"/>
        <v>4.9189485658568399E-2</v>
      </c>
      <c r="M87" s="118">
        <v>67558</v>
      </c>
      <c r="N87" s="119">
        <v>0.12897727272727266</v>
      </c>
      <c r="O87" s="119">
        <v>-9.8758020837502181E-2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254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12084</v>
      </c>
      <c r="D97" s="116">
        <v>0.10608695652173905</v>
      </c>
      <c r="E97" s="115">
        <v>12148</v>
      </c>
      <c r="F97" s="116">
        <f t="shared" ref="F97:L109" si="12">IFERROR(E97/C97-1,"-")</f>
        <v>5.2962595167163062E-3</v>
      </c>
      <c r="G97" s="115">
        <v>1233</v>
      </c>
      <c r="H97" s="116">
        <f t="shared" si="12"/>
        <v>-0.89850181099769511</v>
      </c>
      <c r="I97" s="115">
        <v>7747</v>
      </c>
      <c r="J97" s="116">
        <f t="shared" si="12"/>
        <v>5.2830494728304949</v>
      </c>
      <c r="K97" s="115">
        <v>10548</v>
      </c>
      <c r="L97" s="116">
        <f t="shared" si="12"/>
        <v>0.36155931328256097</v>
      </c>
      <c r="M97" s="115">
        <v>10084</v>
      </c>
      <c r="N97" s="116">
        <f t="shared" ref="N97:N108" si="13">IFERROR(M97/K97-1,"-")</f>
        <v>-4.3989381873340894E-2</v>
      </c>
      <c r="O97" s="116">
        <f>M97/C97-1</f>
        <v>-0.16550810989738496</v>
      </c>
    </row>
    <row r="98" spans="2:15" x14ac:dyDescent="0.25">
      <c r="B98" s="114" t="s">
        <v>73</v>
      </c>
      <c r="C98" s="115">
        <v>10229</v>
      </c>
      <c r="D98" s="116">
        <v>-5.8796466691203531E-2</v>
      </c>
      <c r="E98" s="115">
        <v>9663</v>
      </c>
      <c r="F98" s="116">
        <f t="shared" si="12"/>
        <v>-5.5332877114087409E-2</v>
      </c>
      <c r="G98" s="115">
        <v>1782</v>
      </c>
      <c r="H98" s="116">
        <f t="shared" si="12"/>
        <v>-0.81558522198075134</v>
      </c>
      <c r="I98" s="115">
        <v>8701</v>
      </c>
      <c r="J98" s="116">
        <f t="shared" si="12"/>
        <v>3.882716049382716</v>
      </c>
      <c r="K98" s="115">
        <v>9744</v>
      </c>
      <c r="L98" s="116">
        <f t="shared" si="12"/>
        <v>0.11987127916331453</v>
      </c>
      <c r="M98" s="115">
        <v>10212</v>
      </c>
      <c r="N98" s="116">
        <f t="shared" si="13"/>
        <v>4.8029556650246219E-2</v>
      </c>
      <c r="O98" s="116">
        <f>IFERROR(M98/C98-1,"-")</f>
        <v>-1.6619415387623127E-3</v>
      </c>
    </row>
    <row r="99" spans="2:15" x14ac:dyDescent="0.25">
      <c r="B99" s="114" t="s">
        <v>75</v>
      </c>
      <c r="C99" s="115">
        <v>14570</v>
      </c>
      <c r="D99" s="116">
        <v>-0.10591556210112907</v>
      </c>
      <c r="E99" s="115">
        <v>4212</v>
      </c>
      <c r="F99" s="116">
        <f t="shared" si="12"/>
        <v>-0.71091283459162669</v>
      </c>
      <c r="G99" s="115">
        <v>2189</v>
      </c>
      <c r="H99" s="116">
        <f t="shared" si="12"/>
        <v>-0.48029439696106357</v>
      </c>
      <c r="I99" s="115">
        <v>10306</v>
      </c>
      <c r="J99" s="116">
        <f t="shared" si="12"/>
        <v>3.708085883965281</v>
      </c>
      <c r="K99" s="115">
        <v>12785</v>
      </c>
      <c r="L99" s="116">
        <f t="shared" si="12"/>
        <v>0.24053949155831544</v>
      </c>
      <c r="M99" s="115">
        <v>13554</v>
      </c>
      <c r="N99" s="116">
        <f t="shared" si="13"/>
        <v>6.0148611654282425E-2</v>
      </c>
      <c r="O99" s="116">
        <f t="shared" ref="O99:O108" si="14">IFERROR(M99/C99-1,"-")</f>
        <v>-6.9732326698696001E-2</v>
      </c>
    </row>
    <row r="100" spans="2:15" x14ac:dyDescent="0.25">
      <c r="B100" s="114" t="s">
        <v>77</v>
      </c>
      <c r="C100" s="115">
        <v>13379</v>
      </c>
      <c r="D100" s="116">
        <v>-9.6928788390145071E-2</v>
      </c>
      <c r="E100" s="115">
        <v>0</v>
      </c>
      <c r="F100" s="116">
        <f t="shared" si="12"/>
        <v>-1</v>
      </c>
      <c r="G100" s="115">
        <v>2508</v>
      </c>
      <c r="H100" s="116" t="str">
        <f t="shared" si="12"/>
        <v>-</v>
      </c>
      <c r="I100" s="115">
        <v>11549</v>
      </c>
      <c r="J100" s="116">
        <f t="shared" si="12"/>
        <v>3.6048644338118025</v>
      </c>
      <c r="K100" s="115">
        <v>13464</v>
      </c>
      <c r="L100" s="116">
        <f t="shared" si="12"/>
        <v>0.16581522209715116</v>
      </c>
      <c r="M100" s="115">
        <v>14976</v>
      </c>
      <c r="N100" s="116">
        <f t="shared" si="13"/>
        <v>0.11229946524064172</v>
      </c>
      <c r="O100" s="116">
        <f t="shared" si="14"/>
        <v>0.11936617086478818</v>
      </c>
    </row>
    <row r="101" spans="2:15" x14ac:dyDescent="0.25">
      <c r="B101" s="114" t="s">
        <v>79</v>
      </c>
      <c r="C101" s="115">
        <v>14057</v>
      </c>
      <c r="D101" s="116">
        <v>0.19440904070014442</v>
      </c>
      <c r="E101" s="115">
        <v>0</v>
      </c>
      <c r="F101" s="116">
        <f t="shared" si="12"/>
        <v>-1</v>
      </c>
      <c r="G101" s="115">
        <v>4643</v>
      </c>
      <c r="H101" s="116" t="str">
        <f t="shared" si="12"/>
        <v>-</v>
      </c>
      <c r="I101" s="115">
        <v>9720</v>
      </c>
      <c r="J101" s="116">
        <f t="shared" si="12"/>
        <v>1.0934740469524016</v>
      </c>
      <c r="K101" s="115">
        <v>11720</v>
      </c>
      <c r="L101" s="116">
        <f t="shared" si="12"/>
        <v>0.20576131687242794</v>
      </c>
      <c r="M101" s="115">
        <v>15274</v>
      </c>
      <c r="N101" s="116">
        <f t="shared" si="13"/>
        <v>0.30324232081911262</v>
      </c>
      <c r="O101" s="116">
        <f t="shared" si="14"/>
        <v>8.6576083090275313E-2</v>
      </c>
    </row>
    <row r="102" spans="2:15" x14ac:dyDescent="0.25">
      <c r="B102" s="114" t="s">
        <v>81</v>
      </c>
      <c r="C102" s="115">
        <v>15679</v>
      </c>
      <c r="D102" s="116">
        <v>-1.0101647831302518E-2</v>
      </c>
      <c r="E102" s="115">
        <v>0</v>
      </c>
      <c r="F102" s="116">
        <f t="shared" si="12"/>
        <v>-1</v>
      </c>
      <c r="G102" s="115">
        <v>6523</v>
      </c>
      <c r="H102" s="116" t="str">
        <f t="shared" si="12"/>
        <v>-</v>
      </c>
      <c r="I102" s="115">
        <v>11984</v>
      </c>
      <c r="J102" s="116">
        <f t="shared" si="12"/>
        <v>0.83719147631457913</v>
      </c>
      <c r="K102" s="115">
        <v>14158</v>
      </c>
      <c r="L102" s="116">
        <f t="shared" si="12"/>
        <v>0.18140854472630163</v>
      </c>
      <c r="M102" s="115">
        <v>17109</v>
      </c>
      <c r="N102" s="116">
        <f t="shared" si="13"/>
        <v>0.20843339454725252</v>
      </c>
      <c r="O102" s="116">
        <f t="shared" si="14"/>
        <v>9.1204796224249041E-2</v>
      </c>
    </row>
    <row r="103" spans="2:15" x14ac:dyDescent="0.25">
      <c r="B103" s="114" t="s">
        <v>83</v>
      </c>
      <c r="C103" s="115">
        <v>14899</v>
      </c>
      <c r="D103" s="116">
        <v>-0.12461809635722676</v>
      </c>
      <c r="E103" s="115">
        <v>0</v>
      </c>
      <c r="F103" s="116">
        <f t="shared" si="12"/>
        <v>-1</v>
      </c>
      <c r="G103" s="115">
        <v>7479</v>
      </c>
      <c r="H103" s="116" t="str">
        <f t="shared" si="12"/>
        <v>-</v>
      </c>
      <c r="I103" s="115">
        <v>15890</v>
      </c>
      <c r="J103" s="116">
        <f t="shared" si="12"/>
        <v>1.1246155903195616</v>
      </c>
      <c r="K103" s="115">
        <v>13061</v>
      </c>
      <c r="L103" s="116">
        <f t="shared" si="12"/>
        <v>-0.17803650094398993</v>
      </c>
      <c r="M103" s="115">
        <v>18453</v>
      </c>
      <c r="N103" s="116">
        <f t="shared" si="13"/>
        <v>0.41283209555164224</v>
      </c>
      <c r="O103" s="116">
        <f t="shared" si="14"/>
        <v>0.23853949929525475</v>
      </c>
    </row>
    <row r="104" spans="2:15" x14ac:dyDescent="0.25">
      <c r="B104" s="114" t="s">
        <v>85</v>
      </c>
      <c r="C104" s="115">
        <v>14920</v>
      </c>
      <c r="D104" s="116">
        <v>-0.24020980801548097</v>
      </c>
      <c r="E104" s="115">
        <v>4389</v>
      </c>
      <c r="F104" s="116">
        <f t="shared" si="12"/>
        <v>-0.70583109919571041</v>
      </c>
      <c r="G104" s="115">
        <v>8501</v>
      </c>
      <c r="H104" s="116">
        <f t="shared" si="12"/>
        <v>0.9368876737297791</v>
      </c>
      <c r="I104" s="115">
        <v>13448</v>
      </c>
      <c r="J104" s="116">
        <f t="shared" si="12"/>
        <v>0.58193153746618043</v>
      </c>
      <c r="K104" s="115">
        <v>11864</v>
      </c>
      <c r="L104" s="116">
        <f t="shared" si="12"/>
        <v>-0.11778703152885184</v>
      </c>
      <c r="M104" s="115"/>
      <c r="N104" s="116"/>
      <c r="O104" s="116"/>
    </row>
    <row r="105" spans="2:15" x14ac:dyDescent="0.25">
      <c r="B105" s="114" t="s">
        <v>87</v>
      </c>
      <c r="C105" s="115">
        <v>12449</v>
      </c>
      <c r="D105" s="116">
        <v>-0.1663988214811839</v>
      </c>
      <c r="E105" s="115">
        <v>3620</v>
      </c>
      <c r="F105" s="116">
        <f t="shared" si="12"/>
        <v>-0.70921359145312879</v>
      </c>
      <c r="G105" s="115">
        <v>7790</v>
      </c>
      <c r="H105" s="116">
        <f t="shared" si="12"/>
        <v>1.1519337016574585</v>
      </c>
      <c r="I105" s="115">
        <v>10187</v>
      </c>
      <c r="J105" s="116">
        <f t="shared" si="12"/>
        <v>0.30770218228498081</v>
      </c>
      <c r="K105" s="115">
        <v>13837</v>
      </c>
      <c r="L105" s="116">
        <f t="shared" si="12"/>
        <v>0.35829979385491306</v>
      </c>
      <c r="M105" s="115"/>
      <c r="N105" s="116"/>
      <c r="O105" s="116"/>
    </row>
    <row r="106" spans="2:15" x14ac:dyDescent="0.25">
      <c r="B106" s="114" t="s">
        <v>89</v>
      </c>
      <c r="C106" s="115">
        <v>12059</v>
      </c>
      <c r="D106" s="116">
        <v>-0.21786223894149692</v>
      </c>
      <c r="E106" s="115">
        <v>3889</v>
      </c>
      <c r="F106" s="116">
        <f t="shared" si="12"/>
        <v>-0.67750228045443239</v>
      </c>
      <c r="G106" s="115">
        <v>9193</v>
      </c>
      <c r="H106" s="116">
        <f t="shared" si="12"/>
        <v>1.3638467472357934</v>
      </c>
      <c r="I106" s="115">
        <v>13403</v>
      </c>
      <c r="J106" s="116">
        <f t="shared" si="12"/>
        <v>0.45795714130316556</v>
      </c>
      <c r="K106" s="115">
        <v>11965</v>
      </c>
      <c r="L106" s="116">
        <f t="shared" si="12"/>
        <v>-0.10728941281802584</v>
      </c>
      <c r="M106" s="115"/>
      <c r="N106" s="116"/>
      <c r="O106" s="116"/>
    </row>
    <row r="107" spans="2:15" x14ac:dyDescent="0.25">
      <c r="B107" s="114" t="s">
        <v>91</v>
      </c>
      <c r="C107" s="115">
        <v>12412</v>
      </c>
      <c r="D107" s="116">
        <v>-2.4980361351139013E-2</v>
      </c>
      <c r="E107" s="115">
        <v>2134</v>
      </c>
      <c r="F107" s="116">
        <f t="shared" si="12"/>
        <v>-0.82806961005478574</v>
      </c>
      <c r="G107" s="115">
        <v>8135</v>
      </c>
      <c r="H107" s="116">
        <f t="shared" si="12"/>
        <v>2.8120899718837862</v>
      </c>
      <c r="I107" s="115">
        <v>11498</v>
      </c>
      <c r="J107" s="116">
        <f t="shared" si="12"/>
        <v>0.41339889366933003</v>
      </c>
      <c r="K107" s="115">
        <v>10513</v>
      </c>
      <c r="L107" s="116">
        <f t="shared" si="12"/>
        <v>-8.5667072534353794E-2</v>
      </c>
      <c r="M107" s="115"/>
      <c r="N107" s="116"/>
      <c r="O107" s="116"/>
    </row>
    <row r="108" spans="2:15" x14ac:dyDescent="0.25">
      <c r="B108" s="114" t="s">
        <v>93</v>
      </c>
      <c r="C108" s="115">
        <v>12425</v>
      </c>
      <c r="D108" s="116">
        <v>-6.8241469816272993E-2</v>
      </c>
      <c r="E108" s="115">
        <v>3464</v>
      </c>
      <c r="F108" s="116">
        <f t="shared" si="12"/>
        <v>-0.72120724346076459</v>
      </c>
      <c r="G108" s="115">
        <v>8972</v>
      </c>
      <c r="H108" s="116">
        <f t="shared" si="12"/>
        <v>1.5900692840646653</v>
      </c>
      <c r="I108" s="115">
        <v>10992</v>
      </c>
      <c r="J108" s="116">
        <f t="shared" si="12"/>
        <v>0.22514489522960313</v>
      </c>
      <c r="K108" s="115">
        <v>11541</v>
      </c>
      <c r="L108" s="116">
        <f t="shared" si="12"/>
        <v>4.994541484716164E-2</v>
      </c>
      <c r="M108" s="115"/>
      <c r="N108" s="116"/>
      <c r="O108" s="116"/>
    </row>
    <row r="109" spans="2:15" ht="15.75" x14ac:dyDescent="0.25">
      <c r="B109" s="117" t="s">
        <v>30</v>
      </c>
      <c r="C109" s="118">
        <v>159162</v>
      </c>
      <c r="D109" s="119">
        <v>-8.3094258753586114E-2</v>
      </c>
      <c r="E109" s="118">
        <v>48658</v>
      </c>
      <c r="F109" s="119">
        <f t="shared" si="12"/>
        <v>-0.69428632462522466</v>
      </c>
      <c r="G109" s="118">
        <v>68948</v>
      </c>
      <c r="H109" s="119">
        <f t="shared" si="12"/>
        <v>0.41699206708043901</v>
      </c>
      <c r="I109" s="118">
        <v>135425</v>
      </c>
      <c r="J109" s="119">
        <f t="shared" si="12"/>
        <v>0.96416139699483661</v>
      </c>
      <c r="K109" s="118">
        <v>145200</v>
      </c>
      <c r="L109" s="119">
        <f t="shared" si="12"/>
        <v>7.2180173527782943E-2</v>
      </c>
      <c r="M109" s="118">
        <v>99662</v>
      </c>
      <c r="N109" s="119">
        <v>0.16591015442208712</v>
      </c>
      <c r="O109" s="119">
        <v>5.0212335479519865E-2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1:11" x14ac:dyDescent="0.25">
      <c r="K114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4C535-EE20-4615-9970-C3BF2DBF77C8}">
  <sheetPr>
    <tabColor theme="7" tint="0.79998168889431442"/>
  </sheetPr>
  <dimension ref="A4:E111"/>
  <sheetViews>
    <sheetView showGridLines="0" zoomScaleNormal="100" workbookViewId="0">
      <selection activeCell="J13" sqref="J13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255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797848</v>
      </c>
      <c r="D8" s="116">
        <f t="shared" ref="D8:D9" si="0">C8/C9-1</f>
        <v>0.12337357879545219</v>
      </c>
    </row>
    <row r="9" spans="1:5" x14ac:dyDescent="0.25">
      <c r="A9" s="1"/>
      <c r="B9" s="114">
        <v>2022</v>
      </c>
      <c r="C9" s="115">
        <v>710225</v>
      </c>
      <c r="D9" s="116">
        <f t="shared" si="0"/>
        <v>1.0051298121986201</v>
      </c>
    </row>
    <row r="10" spans="1:5" x14ac:dyDescent="0.25">
      <c r="A10" s="1"/>
      <c r="B10" s="114">
        <v>2021</v>
      </c>
      <c r="C10" s="115">
        <v>354204</v>
      </c>
      <c r="D10" s="116">
        <f>C10/C11-1</f>
        <v>0.56841942125888378</v>
      </c>
    </row>
    <row r="11" spans="1:5" x14ac:dyDescent="0.25">
      <c r="A11" s="1" t="s">
        <v>72</v>
      </c>
      <c r="B11" s="114">
        <v>2020</v>
      </c>
      <c r="C11" s="115">
        <v>225835</v>
      </c>
      <c r="D11" s="116">
        <f t="shared" ref="D11:D20" si="1">C11/C12-1</f>
        <v>-0.71475431370394371</v>
      </c>
    </row>
    <row r="12" spans="1:5" x14ac:dyDescent="0.25">
      <c r="A12" s="1" t="s">
        <v>74</v>
      </c>
      <c r="B12" s="114">
        <v>2019</v>
      </c>
      <c r="C12" s="115">
        <v>791721</v>
      </c>
      <c r="D12" s="116">
        <f t="shared" si="1"/>
        <v>-3.0745499397063059E-2</v>
      </c>
    </row>
    <row r="13" spans="1:5" x14ac:dyDescent="0.25">
      <c r="A13" s="1" t="s">
        <v>76</v>
      </c>
      <c r="B13" s="114">
        <v>2018</v>
      </c>
      <c r="C13" s="115">
        <v>816835</v>
      </c>
      <c r="D13" s="116">
        <f t="shared" si="1"/>
        <v>9.7939955461257E-6</v>
      </c>
    </row>
    <row r="14" spans="1:5" x14ac:dyDescent="0.25">
      <c r="A14" s="1" t="s">
        <v>78</v>
      </c>
      <c r="B14" s="114">
        <v>2017</v>
      </c>
      <c r="C14" s="115">
        <v>816827</v>
      </c>
      <c r="D14" s="116">
        <f>C14/C15-1</f>
        <v>4.8172239495846814E-2</v>
      </c>
    </row>
    <row r="15" spans="1:5" x14ac:dyDescent="0.25">
      <c r="A15" s="1" t="s">
        <v>80</v>
      </c>
      <c r="B15" s="114">
        <v>2016</v>
      </c>
      <c r="C15" s="115">
        <v>779287</v>
      </c>
      <c r="D15" s="116">
        <f>C15/C16-1</f>
        <v>0.12733303822262343</v>
      </c>
    </row>
    <row r="16" spans="1:5" x14ac:dyDescent="0.25">
      <c r="A16" s="1" t="s">
        <v>82</v>
      </c>
      <c r="B16" s="114">
        <v>2015</v>
      </c>
      <c r="C16" s="115">
        <v>691266</v>
      </c>
      <c r="D16" s="116">
        <f t="shared" si="1"/>
        <v>-3.5005625804434226E-2</v>
      </c>
    </row>
    <row r="17" spans="1:5" x14ac:dyDescent="0.25">
      <c r="A17" s="1" t="s">
        <v>84</v>
      </c>
      <c r="B17" s="114">
        <v>2014</v>
      </c>
      <c r="C17" s="115">
        <v>716342</v>
      </c>
      <c r="D17" s="116">
        <f t="shared" si="1"/>
        <v>8.8414565447620941E-3</v>
      </c>
    </row>
    <row r="18" spans="1:5" x14ac:dyDescent="0.25">
      <c r="A18" s="1" t="s">
        <v>86</v>
      </c>
      <c r="B18" s="114">
        <v>2013</v>
      </c>
      <c r="C18" s="115">
        <v>710064</v>
      </c>
      <c r="D18" s="116">
        <f t="shared" si="1"/>
        <v>3.8519760079680943E-2</v>
      </c>
    </row>
    <row r="19" spans="1:5" x14ac:dyDescent="0.25">
      <c r="A19" s="1" t="s">
        <v>88</v>
      </c>
      <c r="B19" s="114">
        <v>2012</v>
      </c>
      <c r="C19" s="115">
        <v>683727</v>
      </c>
      <c r="D19" s="116">
        <f>C19/C20-1</f>
        <v>-1.9914853358561913E-2</v>
      </c>
    </row>
    <row r="20" spans="1:5" x14ac:dyDescent="0.25">
      <c r="A20" s="1" t="s">
        <v>90</v>
      </c>
      <c r="B20" s="114">
        <v>2011</v>
      </c>
      <c r="C20" s="115">
        <v>697620</v>
      </c>
      <c r="D20" s="116">
        <f t="shared" si="1"/>
        <v>1.5196957988989679E-2</v>
      </c>
    </row>
    <row r="21" spans="1:5" x14ac:dyDescent="0.25">
      <c r="A21" s="1" t="s">
        <v>92</v>
      </c>
      <c r="B21" s="114">
        <v>2010</v>
      </c>
      <c r="C21" s="115">
        <v>687177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70" t="s">
        <v>256</v>
      </c>
      <c r="C26" s="270"/>
      <c r="D26" s="270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652648</v>
      </c>
      <c r="D30" s="116">
        <f t="shared" ref="D30:D31" si="2">C30/C31-1</f>
        <v>0.13543493389004868</v>
      </c>
    </row>
    <row r="31" spans="1:5" x14ac:dyDescent="0.25">
      <c r="B31" s="114">
        <v>2022</v>
      </c>
      <c r="C31" s="115">
        <v>574800</v>
      </c>
      <c r="D31" s="116">
        <f t="shared" si="2"/>
        <v>1.0150321115068568</v>
      </c>
    </row>
    <row r="32" spans="1:5" x14ac:dyDescent="0.25">
      <c r="B32" s="114">
        <v>2021</v>
      </c>
      <c r="C32" s="115">
        <v>285256</v>
      </c>
      <c r="D32" s="116">
        <f>C32/C33-1</f>
        <v>0.61000581339564386</v>
      </c>
    </row>
    <row r="33" spans="2:5" x14ac:dyDescent="0.25">
      <c r="B33" s="114">
        <v>2020</v>
      </c>
      <c r="C33" s="115">
        <v>177177</v>
      </c>
      <c r="D33" s="116">
        <f t="shared" ref="D33:D42" si="3">C33/C34-1</f>
        <v>-0.71990438836535409</v>
      </c>
    </row>
    <row r="34" spans="2:5" x14ac:dyDescent="0.25">
      <c r="B34" s="114">
        <v>2019</v>
      </c>
      <c r="C34" s="115">
        <v>632559</v>
      </c>
      <c r="D34" s="116">
        <f t="shared" si="3"/>
        <v>-1.6618758832116387E-2</v>
      </c>
    </row>
    <row r="35" spans="2:5" x14ac:dyDescent="0.25">
      <c r="B35" s="114">
        <v>2018</v>
      </c>
      <c r="C35" s="115">
        <v>643249</v>
      </c>
      <c r="D35" s="116">
        <f t="shared" si="3"/>
        <v>1.6925331558486967E-2</v>
      </c>
    </row>
    <row r="36" spans="2:5" x14ac:dyDescent="0.25">
      <c r="B36" s="114">
        <v>2017</v>
      </c>
      <c r="C36" s="115">
        <v>632543</v>
      </c>
      <c r="D36" s="116">
        <f>C36/C37-1</f>
        <v>7.4612995732419973E-2</v>
      </c>
    </row>
    <row r="37" spans="2:5" x14ac:dyDescent="0.25">
      <c r="B37" s="114">
        <v>2016</v>
      </c>
      <c r="C37" s="115">
        <v>588624</v>
      </c>
      <c r="D37" s="116">
        <f>C37/C38-1</f>
        <v>0.11416403248092966</v>
      </c>
    </row>
    <row r="38" spans="2:5" x14ac:dyDescent="0.25">
      <c r="B38" s="114">
        <v>2015</v>
      </c>
      <c r="C38" s="115">
        <v>528310</v>
      </c>
      <c r="D38" s="116">
        <f t="shared" si="3"/>
        <v>-5.375901132852734E-2</v>
      </c>
    </row>
    <row r="39" spans="2:5" x14ac:dyDescent="0.25">
      <c r="B39" s="114">
        <v>2014</v>
      </c>
      <c r="C39" s="115">
        <v>558325</v>
      </c>
      <c r="D39" s="116">
        <f t="shared" si="3"/>
        <v>-8.9392059443234029E-3</v>
      </c>
    </row>
    <row r="40" spans="2:5" x14ac:dyDescent="0.25">
      <c r="B40" s="114">
        <v>2013</v>
      </c>
      <c r="C40" s="115">
        <v>563361</v>
      </c>
      <c r="D40" s="116">
        <f t="shared" si="3"/>
        <v>3.4056096929738322E-2</v>
      </c>
    </row>
    <row r="41" spans="2:5" x14ac:dyDescent="0.25">
      <c r="B41" s="114">
        <v>2012</v>
      </c>
      <c r="C41" s="115">
        <v>544807</v>
      </c>
      <c r="D41" s="116">
        <f>C41/C42-1</f>
        <v>-4.7296655437745194E-3</v>
      </c>
    </row>
    <row r="42" spans="2:5" x14ac:dyDescent="0.25">
      <c r="B42" s="114">
        <v>2011</v>
      </c>
      <c r="C42" s="115">
        <v>547396</v>
      </c>
      <c r="D42" s="116">
        <f t="shared" si="3"/>
        <v>3.9493048790445906E-2</v>
      </c>
    </row>
    <row r="43" spans="2:5" x14ac:dyDescent="0.25">
      <c r="B43" s="114">
        <v>2010</v>
      </c>
      <c r="C43" s="115">
        <v>526599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70" t="s">
        <v>257</v>
      </c>
      <c r="C48" s="270"/>
      <c r="D48" s="270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549349</v>
      </c>
      <c r="D52" s="116">
        <f t="shared" ref="D52:D53" si="4">C52/C53-1</f>
        <v>0.15326108862502719</v>
      </c>
    </row>
    <row r="53" spans="1:5" x14ac:dyDescent="0.25">
      <c r="A53" s="1"/>
      <c r="B53" s="114">
        <v>2022</v>
      </c>
      <c r="C53" s="115">
        <v>476344</v>
      </c>
      <c r="D53" s="116">
        <f t="shared" si="4"/>
        <v>1.2214532549235413</v>
      </c>
    </row>
    <row r="54" spans="1:5" x14ac:dyDescent="0.25">
      <c r="A54" s="1"/>
      <c r="B54" s="114">
        <v>2021</v>
      </c>
      <c r="C54" s="115">
        <v>214429</v>
      </c>
      <c r="D54" s="116">
        <f>C54/C55-1</f>
        <v>0.4982252903117621</v>
      </c>
    </row>
    <row r="55" spans="1:5" x14ac:dyDescent="0.25">
      <c r="A55" s="1">
        <v>2</v>
      </c>
      <c r="B55" s="114">
        <v>2020</v>
      </c>
      <c r="C55" s="115">
        <v>143122</v>
      </c>
      <c r="D55" s="116">
        <f t="shared" ref="D55:D64" si="5">C55/C56-1</f>
        <v>-0.71444532897585233</v>
      </c>
    </row>
    <row r="56" spans="1:5" x14ac:dyDescent="0.25">
      <c r="A56" s="1">
        <v>3</v>
      </c>
      <c r="B56" s="114">
        <v>2019</v>
      </c>
      <c r="C56" s="115">
        <v>501207</v>
      </c>
      <c r="D56" s="116">
        <f t="shared" si="5"/>
        <v>-1.5000786101721508E-2</v>
      </c>
    </row>
    <row r="57" spans="1:5" x14ac:dyDescent="0.25">
      <c r="A57" s="1">
        <v>4</v>
      </c>
      <c r="B57" s="114">
        <v>2018</v>
      </c>
      <c r="C57" s="115">
        <v>508840</v>
      </c>
      <c r="D57" s="116">
        <f t="shared" si="5"/>
        <v>5.5231466984096089E-2</v>
      </c>
    </row>
    <row r="58" spans="1:5" x14ac:dyDescent="0.25">
      <c r="A58" s="1">
        <v>5</v>
      </c>
      <c r="B58" s="114">
        <v>2017</v>
      </c>
      <c r="C58" s="115">
        <v>482207</v>
      </c>
      <c r="D58" s="116">
        <f>C58/C59-1</f>
        <v>8.6756725082936637E-2</v>
      </c>
    </row>
    <row r="59" spans="1:5" x14ac:dyDescent="0.25">
      <c r="A59" s="1">
        <v>6</v>
      </c>
      <c r="B59" s="114">
        <v>2016</v>
      </c>
      <c r="C59" s="115">
        <v>443712</v>
      </c>
      <c r="D59" s="116">
        <f>C59/C60-1</f>
        <v>7.6067186295004641E-2</v>
      </c>
    </row>
    <row r="60" spans="1:5" x14ac:dyDescent="0.25">
      <c r="A60" s="1">
        <v>7</v>
      </c>
      <c r="B60" s="114">
        <v>2015</v>
      </c>
      <c r="C60" s="115">
        <v>412346</v>
      </c>
      <c r="D60" s="116">
        <f t="shared" si="5"/>
        <v>-6.2112479358768513E-2</v>
      </c>
    </row>
    <row r="61" spans="1:5" x14ac:dyDescent="0.25">
      <c r="A61" s="1">
        <v>8</v>
      </c>
      <c r="B61" s="114">
        <v>2014</v>
      </c>
      <c r="C61" s="115">
        <v>439654</v>
      </c>
      <c r="D61" s="116">
        <f t="shared" si="5"/>
        <v>-2.5688870372258199E-2</v>
      </c>
    </row>
    <row r="62" spans="1:5" x14ac:dyDescent="0.25">
      <c r="A62" s="1">
        <v>9</v>
      </c>
      <c r="B62" s="114">
        <v>2013</v>
      </c>
      <c r="C62" s="115">
        <v>451246</v>
      </c>
      <c r="D62" s="116">
        <f t="shared" si="5"/>
        <v>3.6334615605442933E-2</v>
      </c>
    </row>
    <row r="63" spans="1:5" x14ac:dyDescent="0.25">
      <c r="A63" s="1">
        <v>10</v>
      </c>
      <c r="B63" s="114">
        <v>2012</v>
      </c>
      <c r="C63" s="115">
        <v>435425</v>
      </c>
      <c r="D63" s="116">
        <f>C63/C64-1</f>
        <v>1.0482515989491903E-2</v>
      </c>
    </row>
    <row r="64" spans="1:5" x14ac:dyDescent="0.25">
      <c r="A64" s="1">
        <v>11</v>
      </c>
      <c r="B64" s="114">
        <v>2011</v>
      </c>
      <c r="C64" s="115">
        <v>430908</v>
      </c>
      <c r="D64" s="116">
        <f t="shared" si="5"/>
        <v>2.0650202316170319E-3</v>
      </c>
    </row>
    <row r="65" spans="1:5" x14ac:dyDescent="0.25">
      <c r="A65" s="1">
        <v>12</v>
      </c>
      <c r="B65" s="114">
        <v>2010</v>
      </c>
      <c r="C65" s="115">
        <v>430020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70" t="s">
        <v>141</v>
      </c>
      <c r="C70" s="270"/>
      <c r="D70" s="270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103299</v>
      </c>
      <c r="D74" s="116">
        <f t="shared" ref="D74:D75" si="6">C74/C75-1</f>
        <v>4.9189485658568399E-2</v>
      </c>
    </row>
    <row r="75" spans="1:5" x14ac:dyDescent="0.25">
      <c r="A75" s="1"/>
      <c r="B75" s="114">
        <v>2022</v>
      </c>
      <c r="C75" s="115">
        <v>98456</v>
      </c>
      <c r="D75" s="116">
        <f t="shared" si="6"/>
        <v>0.39009134934417666</v>
      </c>
    </row>
    <row r="76" spans="1:5" x14ac:dyDescent="0.25">
      <c r="A76" s="1"/>
      <c r="B76" s="114">
        <v>2021</v>
      </c>
      <c r="C76" s="115">
        <v>70827</v>
      </c>
      <c r="D76" s="116">
        <f>C76/C77-1</f>
        <v>1.0797827044486858</v>
      </c>
    </row>
    <row r="77" spans="1:5" x14ac:dyDescent="0.25">
      <c r="A77" s="1">
        <v>2</v>
      </c>
      <c r="B77" s="114">
        <v>2020</v>
      </c>
      <c r="C77" s="115">
        <v>34055</v>
      </c>
      <c r="D77" s="116">
        <f t="shared" ref="D77:D79" si="7">C77/C78-1</f>
        <v>-0.74073481941652963</v>
      </c>
    </row>
    <row r="78" spans="1:5" x14ac:dyDescent="0.25">
      <c r="A78" s="1">
        <v>3</v>
      </c>
      <c r="B78" s="114">
        <v>2019</v>
      </c>
      <c r="C78" s="115">
        <v>131352</v>
      </c>
      <c r="D78" s="116">
        <f t="shared" si="7"/>
        <v>-2.2744012677722525E-2</v>
      </c>
    </row>
    <row r="79" spans="1:5" x14ac:dyDescent="0.25">
      <c r="A79" s="1">
        <v>4</v>
      </c>
      <c r="B79" s="114">
        <v>2018</v>
      </c>
      <c r="C79" s="115">
        <v>134409</v>
      </c>
      <c r="D79" s="116">
        <f t="shared" si="7"/>
        <v>-0.10594268837803322</v>
      </c>
    </row>
    <row r="80" spans="1:5" x14ac:dyDescent="0.25">
      <c r="A80" s="1">
        <v>5</v>
      </c>
      <c r="B80" s="114">
        <v>2017</v>
      </c>
      <c r="C80" s="115">
        <v>150336</v>
      </c>
      <c r="D80" s="116">
        <f>C80/C81-1</f>
        <v>3.7429612454455086E-2</v>
      </c>
    </row>
    <row r="81" spans="1:5" x14ac:dyDescent="0.25">
      <c r="A81" s="1">
        <v>6</v>
      </c>
      <c r="B81" s="114">
        <v>2016</v>
      </c>
      <c r="C81" s="115">
        <v>144912</v>
      </c>
      <c r="D81" s="116">
        <f>C81/C82-1</f>
        <v>0.24962919526749672</v>
      </c>
    </row>
    <row r="82" spans="1:5" x14ac:dyDescent="0.25">
      <c r="A82" s="1">
        <v>7</v>
      </c>
      <c r="B82" s="114">
        <v>2015</v>
      </c>
      <c r="C82" s="115">
        <v>115964</v>
      </c>
      <c r="D82" s="116">
        <f t="shared" ref="D82:D84" si="8">C82/C83-1</f>
        <v>-2.2810964768140485E-2</v>
      </c>
    </row>
    <row r="83" spans="1:5" x14ac:dyDescent="0.25">
      <c r="A83" s="1">
        <v>8</v>
      </c>
      <c r="B83" s="114">
        <v>2014</v>
      </c>
      <c r="C83" s="115">
        <v>118671</v>
      </c>
      <c r="D83" s="116">
        <f t="shared" si="8"/>
        <v>5.8475672300762671E-2</v>
      </c>
    </row>
    <row r="84" spans="1:5" x14ac:dyDescent="0.25">
      <c r="A84" s="1">
        <v>9</v>
      </c>
      <c r="B84" s="114">
        <v>2013</v>
      </c>
      <c r="C84" s="115">
        <v>112115</v>
      </c>
      <c r="D84" s="116">
        <f t="shared" si="8"/>
        <v>2.4985829478342048E-2</v>
      </c>
    </row>
    <row r="85" spans="1:5" x14ac:dyDescent="0.25">
      <c r="A85" s="1">
        <v>10</v>
      </c>
      <c r="B85" s="114">
        <v>2012</v>
      </c>
      <c r="C85" s="115">
        <v>109382</v>
      </c>
      <c r="D85" s="116">
        <f>C85/C86-1</f>
        <v>-6.1001991621454588E-2</v>
      </c>
    </row>
    <row r="86" spans="1:5" x14ac:dyDescent="0.25">
      <c r="A86" s="1">
        <v>11</v>
      </c>
      <c r="B86" s="114">
        <v>2011</v>
      </c>
      <c r="C86" s="115">
        <v>116488</v>
      </c>
      <c r="D86" s="116">
        <f t="shared" ref="D86" si="9">C86/C87-1</f>
        <v>0.2061421219933941</v>
      </c>
    </row>
    <row r="87" spans="1:5" x14ac:dyDescent="0.25">
      <c r="A87" s="1">
        <v>12</v>
      </c>
      <c r="B87" s="114">
        <v>2010</v>
      </c>
      <c r="C87" s="115">
        <v>96579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70" t="s">
        <v>258</v>
      </c>
      <c r="C92" s="270"/>
      <c r="D92" s="270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>
        <v>145200</v>
      </c>
      <c r="D96" s="116">
        <f t="shared" ref="D96:D108" si="10">C96/C97-1</f>
        <v>7.2180173527782943E-2</v>
      </c>
    </row>
    <row r="97" spans="2:4" x14ac:dyDescent="0.25">
      <c r="B97" s="114">
        <v>2022</v>
      </c>
      <c r="C97" s="115">
        <v>135425</v>
      </c>
      <c r="D97" s="116">
        <f t="shared" si="10"/>
        <v>0.96416139699483661</v>
      </c>
    </row>
    <row r="98" spans="2:4" x14ac:dyDescent="0.25">
      <c r="B98" s="114">
        <v>2021</v>
      </c>
      <c r="C98" s="115">
        <v>68948</v>
      </c>
      <c r="D98" s="116">
        <f t="shared" si="10"/>
        <v>0.41699206708043901</v>
      </c>
    </row>
    <row r="99" spans="2:4" x14ac:dyDescent="0.25">
      <c r="B99" s="114">
        <v>2020</v>
      </c>
      <c r="C99" s="115">
        <v>48658</v>
      </c>
      <c r="D99" s="116">
        <f t="shared" si="10"/>
        <v>-0.69428632462522466</v>
      </c>
    </row>
    <row r="100" spans="2:4" x14ac:dyDescent="0.25">
      <c r="B100" s="114">
        <v>2019</v>
      </c>
      <c r="C100" s="115">
        <v>159162</v>
      </c>
      <c r="D100" s="116">
        <f t="shared" si="10"/>
        <v>-8.3094258753586114E-2</v>
      </c>
    </row>
    <row r="101" spans="2:4" x14ac:dyDescent="0.25">
      <c r="B101" s="114">
        <v>2018</v>
      </c>
      <c r="C101" s="115">
        <v>173586</v>
      </c>
      <c r="D101" s="116">
        <f t="shared" si="10"/>
        <v>-5.8051702806537708E-2</v>
      </c>
    </row>
    <row r="102" spans="2:4" x14ac:dyDescent="0.25">
      <c r="B102" s="114">
        <v>2017</v>
      </c>
      <c r="C102" s="115">
        <v>184284</v>
      </c>
      <c r="D102" s="116">
        <f t="shared" si="10"/>
        <v>-3.3456937108930385E-2</v>
      </c>
    </row>
    <row r="103" spans="2:4" x14ac:dyDescent="0.25">
      <c r="B103" s="114">
        <v>2016</v>
      </c>
      <c r="C103" s="115">
        <v>190663</v>
      </c>
      <c r="D103" s="116">
        <f t="shared" si="10"/>
        <v>0.17002749208375256</v>
      </c>
    </row>
    <row r="104" spans="2:4" x14ac:dyDescent="0.25">
      <c r="B104" s="114">
        <v>2015</v>
      </c>
      <c r="C104" s="115">
        <v>162956</v>
      </c>
      <c r="D104" s="116">
        <f t="shared" si="10"/>
        <v>3.1256130669484961E-2</v>
      </c>
    </row>
    <row r="105" spans="2:4" x14ac:dyDescent="0.25">
      <c r="B105" s="114">
        <v>2014</v>
      </c>
      <c r="C105" s="115">
        <v>158017</v>
      </c>
      <c r="D105" s="116">
        <f t="shared" si="10"/>
        <v>7.7121803916756937E-2</v>
      </c>
    </row>
    <row r="106" spans="2:4" x14ac:dyDescent="0.25">
      <c r="B106" s="114">
        <v>2013</v>
      </c>
      <c r="C106" s="115">
        <v>146703</v>
      </c>
      <c r="D106" s="116">
        <f t="shared" si="10"/>
        <v>5.6025050388712971E-2</v>
      </c>
    </row>
    <row r="107" spans="2:4" x14ac:dyDescent="0.25">
      <c r="B107" s="114">
        <v>2012</v>
      </c>
      <c r="C107" s="115">
        <v>138920</v>
      </c>
      <c r="D107" s="116">
        <f t="shared" si="10"/>
        <v>-7.524763020555969E-2</v>
      </c>
    </row>
    <row r="108" spans="2:4" x14ac:dyDescent="0.25">
      <c r="B108" s="114">
        <v>2011</v>
      </c>
      <c r="C108" s="115">
        <v>150224</v>
      </c>
      <c r="D108" s="116">
        <f t="shared" si="10"/>
        <v>-6.447956756218165E-2</v>
      </c>
    </row>
    <row r="109" spans="2:4" x14ac:dyDescent="0.25">
      <c r="B109" s="114">
        <v>2010</v>
      </c>
      <c r="C109" s="115">
        <v>160578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7B9D0-2560-434E-9AEA-7E6333771ED9}">
  <sheetPr>
    <tabColor theme="7" tint="0.79998168889431442"/>
  </sheetPr>
  <dimension ref="A1:X59"/>
  <sheetViews>
    <sheetView showGridLines="0" workbookViewId="0">
      <selection activeCell="J13" sqref="J13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229</v>
      </c>
      <c r="D5" s="127" t="s">
        <v>259</v>
      </c>
      <c r="E5" s="127" t="s">
        <v>230</v>
      </c>
      <c r="F5" s="127" t="s">
        <v>231</v>
      </c>
      <c r="G5" s="127" t="s">
        <v>232</v>
      </c>
      <c r="H5" s="127" t="s">
        <v>233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julio 2024</v>
      </c>
      <c r="N5" s="14" t="str">
        <f>CONCATENATE("cuota/ total municipio ",RIGHT(H5,2))</f>
        <v>cuota/ total municipio 24</v>
      </c>
      <c r="O5" s="13" t="s">
        <v>224</v>
      </c>
      <c r="P5" s="13" t="s">
        <v>234</v>
      </c>
      <c r="Q5" s="13" t="s">
        <v>225</v>
      </c>
      <c r="R5" s="13" t="s">
        <v>226</v>
      </c>
      <c r="S5" s="13" t="s">
        <v>227</v>
      </c>
      <c r="T5" s="13" t="s">
        <v>228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julio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2791817</v>
      </c>
      <c r="D6" s="131">
        <v>1049130</v>
      </c>
      <c r="E6" s="131">
        <v>745750</v>
      </c>
      <c r="F6" s="131">
        <v>2658818</v>
      </c>
      <c r="G6" s="131">
        <v>2977282</v>
      </c>
      <c r="H6" s="131">
        <v>3166417</v>
      </c>
      <c r="I6" s="132">
        <f>IFERROR(H6/G6-1,"-")</f>
        <v>6.3526061689823221E-2</v>
      </c>
      <c r="J6" s="131">
        <f>IFERROR(H6-G6,"-")</f>
        <v>189135</v>
      </c>
      <c r="K6" s="132">
        <f>IFERROR(H6/C6-1,"-")</f>
        <v>0.13417784904956154</v>
      </c>
      <c r="L6" s="131">
        <f>IFERROR(H6-C6,"-")</f>
        <v>374600</v>
      </c>
      <c r="M6" s="132">
        <f>IFERROR(H6/$H$6,"-")</f>
        <v>1</v>
      </c>
      <c r="N6" s="133">
        <f>H6/H6</f>
        <v>1</v>
      </c>
      <c r="O6" s="131">
        <v>426749</v>
      </c>
      <c r="P6" s="131">
        <v>96087</v>
      </c>
      <c r="Q6" s="131">
        <v>224964</v>
      </c>
      <c r="R6" s="131">
        <v>455417</v>
      </c>
      <c r="S6" s="131">
        <v>453884</v>
      </c>
      <c r="T6" s="131">
        <v>480798</v>
      </c>
      <c r="U6" s="132">
        <f>IFERROR(T6/S6-1,"-")</f>
        <v>5.9297089124093372E-2</v>
      </c>
      <c r="V6" s="131">
        <f t="shared" ref="V6:V57" si="0">T6-S6</f>
        <v>26914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2040621</v>
      </c>
      <c r="D7" s="135">
        <v>794875</v>
      </c>
      <c r="E7" s="135">
        <v>578416</v>
      </c>
      <c r="F7" s="135">
        <v>2111099</v>
      </c>
      <c r="G7" s="135">
        <v>2351203</v>
      </c>
      <c r="H7" s="135">
        <v>2473077</v>
      </c>
      <c r="I7" s="136">
        <f t="shared" ref="I7:I57" si="1">IFERROR(H7/G7-1,"-")</f>
        <v>5.1834741619502855E-2</v>
      </c>
      <c r="J7" s="135">
        <f t="shared" ref="J7:J57" si="2">IFERROR(H7-G7,"-")</f>
        <v>121874</v>
      </c>
      <c r="K7" s="136">
        <f t="shared" ref="K7:K57" si="3">IFERROR(H7/C7-1,"-")</f>
        <v>0.21192372321954944</v>
      </c>
      <c r="L7" s="135">
        <f t="shared" ref="L7:L57" si="4">IFERROR(H7-C7,"-")</f>
        <v>432456</v>
      </c>
      <c r="M7" s="136">
        <f t="shared" ref="M7:M57" si="5">IFERROR(H7/$H$6,"-")</f>
        <v>0.78103326251722371</v>
      </c>
      <c r="N7" s="136">
        <f>H7/H6</f>
        <v>0.78103326251722371</v>
      </c>
      <c r="O7" s="135">
        <v>309509</v>
      </c>
      <c r="P7" s="135">
        <v>70284</v>
      </c>
      <c r="Q7" s="135">
        <v>177784</v>
      </c>
      <c r="R7" s="135">
        <v>355886</v>
      </c>
      <c r="S7" s="135">
        <v>358994</v>
      </c>
      <c r="T7" s="135">
        <v>372261</v>
      </c>
      <c r="U7" s="136">
        <f t="shared" ref="U7:U57" si="6">IFERROR(T7/S7-1,"-")</f>
        <v>3.6956049404725411E-2</v>
      </c>
      <c r="V7" s="135">
        <f t="shared" si="0"/>
        <v>13267</v>
      </c>
      <c r="W7" s="136">
        <f t="shared" ref="W7:W57" si="7">IFERROR(R7/$R$6,"-")</f>
        <v>0.78145084614759663</v>
      </c>
      <c r="X7" s="136">
        <f>IFERROR(T7/T6,"-")</f>
        <v>0.77425654848813852</v>
      </c>
    </row>
    <row r="8" spans="1:24" x14ac:dyDescent="0.25">
      <c r="B8" s="97" t="s">
        <v>140</v>
      </c>
      <c r="C8" s="52">
        <v>1606568</v>
      </c>
      <c r="D8" s="52">
        <v>632997</v>
      </c>
      <c r="E8" s="52">
        <v>470647</v>
      </c>
      <c r="F8" s="52">
        <v>1737868</v>
      </c>
      <c r="G8" s="52">
        <v>1918328</v>
      </c>
      <c r="H8" s="52">
        <v>2032671</v>
      </c>
      <c r="I8" s="98">
        <f t="shared" si="1"/>
        <v>5.9605552335158629E-2</v>
      </c>
      <c r="J8" s="52">
        <f t="shared" si="2"/>
        <v>114343</v>
      </c>
      <c r="K8" s="98">
        <f t="shared" si="3"/>
        <v>0.26522562381424253</v>
      </c>
      <c r="L8" s="52">
        <f t="shared" si="4"/>
        <v>426103</v>
      </c>
      <c r="M8" s="98">
        <f t="shared" si="5"/>
        <v>0.6419467176938477</v>
      </c>
      <c r="N8" s="98">
        <f>H8/H6</f>
        <v>0.6419467176938477</v>
      </c>
      <c r="O8" s="52">
        <v>249837</v>
      </c>
      <c r="P8" s="52">
        <v>57097</v>
      </c>
      <c r="Q8" s="52">
        <v>152798</v>
      </c>
      <c r="R8" s="52">
        <v>297248</v>
      </c>
      <c r="S8" s="52">
        <v>300698</v>
      </c>
      <c r="T8" s="52">
        <v>305073</v>
      </c>
      <c r="U8" s="98">
        <f t="shared" si="6"/>
        <v>1.4549481539617881E-2</v>
      </c>
      <c r="V8" s="52">
        <f t="shared" si="0"/>
        <v>4375</v>
      </c>
      <c r="W8" s="98">
        <f t="shared" si="7"/>
        <v>0.65269412428609386</v>
      </c>
      <c r="X8" s="98">
        <f>IFERROR(T8/T6,"-")</f>
        <v>0.63451387068997789</v>
      </c>
    </row>
    <row r="9" spans="1:24" x14ac:dyDescent="0.25">
      <c r="B9" s="97" t="s">
        <v>142</v>
      </c>
      <c r="C9" s="52">
        <v>434053</v>
      </c>
      <c r="D9" s="52">
        <v>161878</v>
      </c>
      <c r="E9" s="52">
        <v>107769</v>
      </c>
      <c r="F9" s="52">
        <v>373231</v>
      </c>
      <c r="G9" s="52">
        <v>432875</v>
      </c>
      <c r="H9" s="52">
        <v>440406</v>
      </c>
      <c r="I9" s="98">
        <f t="shared" si="1"/>
        <v>1.7397632110886407E-2</v>
      </c>
      <c r="J9" s="52">
        <f t="shared" si="2"/>
        <v>7531</v>
      </c>
      <c r="K9" s="98">
        <f t="shared" si="3"/>
        <v>1.4636461445952431E-2</v>
      </c>
      <c r="L9" s="52">
        <f t="shared" si="4"/>
        <v>6353</v>
      </c>
      <c r="M9" s="98">
        <f t="shared" si="5"/>
        <v>0.13908654482337607</v>
      </c>
      <c r="N9" s="98">
        <f>H9/H6</f>
        <v>0.13908654482337607</v>
      </c>
      <c r="O9" s="52">
        <v>59672</v>
      </c>
      <c r="P9" s="52">
        <v>13187</v>
      </c>
      <c r="Q9" s="52">
        <v>24986</v>
      </c>
      <c r="R9" s="52">
        <v>58638</v>
      </c>
      <c r="S9" s="52">
        <v>58296</v>
      </c>
      <c r="T9" s="52">
        <v>67188</v>
      </c>
      <c r="U9" s="98">
        <f t="shared" si="6"/>
        <v>0.15253190613421164</v>
      </c>
      <c r="V9" s="52">
        <f t="shared" si="0"/>
        <v>8892</v>
      </c>
      <c r="W9" s="98">
        <f t="shared" si="7"/>
        <v>0.12875672186150275</v>
      </c>
      <c r="X9" s="98">
        <f>IFERROR(T9/T6,"-")</f>
        <v>0.13974267779816055</v>
      </c>
    </row>
    <row r="10" spans="1:24" ht="16.5" thickBot="1" x14ac:dyDescent="0.3">
      <c r="B10" s="137" t="s">
        <v>63</v>
      </c>
      <c r="C10" s="138">
        <v>751196</v>
      </c>
      <c r="D10" s="138">
        <v>248528</v>
      </c>
      <c r="E10" s="138">
        <v>167334</v>
      </c>
      <c r="F10" s="138">
        <v>547719</v>
      </c>
      <c r="G10" s="138">
        <v>626079</v>
      </c>
      <c r="H10" s="138">
        <v>693340</v>
      </c>
      <c r="I10" s="139">
        <f t="shared" si="1"/>
        <v>0.10743212917219713</v>
      </c>
      <c r="J10" s="138">
        <f t="shared" si="2"/>
        <v>67261</v>
      </c>
      <c r="K10" s="139">
        <f t="shared" si="3"/>
        <v>-7.7018514475582944E-2</v>
      </c>
      <c r="L10" s="138">
        <f t="shared" si="4"/>
        <v>-57856</v>
      </c>
      <c r="M10" s="139">
        <f t="shared" si="5"/>
        <v>0.21896673748277629</v>
      </c>
      <c r="N10" s="139">
        <f>H10/H6</f>
        <v>0.21896673748277629</v>
      </c>
      <c r="O10" s="138">
        <v>117240</v>
      </c>
      <c r="P10" s="138">
        <v>25803</v>
      </c>
      <c r="Q10" s="138">
        <v>47180</v>
      </c>
      <c r="R10" s="138">
        <v>99531</v>
      </c>
      <c r="S10" s="138">
        <v>94890</v>
      </c>
      <c r="T10" s="138">
        <v>108537</v>
      </c>
      <c r="U10" s="139">
        <f t="shared" si="6"/>
        <v>0.14381915902624098</v>
      </c>
      <c r="V10" s="138">
        <f t="shared" si="0"/>
        <v>13647</v>
      </c>
      <c r="W10" s="139">
        <f t="shared" si="7"/>
        <v>0.21854915385240339</v>
      </c>
      <c r="X10" s="139">
        <f>IFERROR(T10/T6,"-")</f>
        <v>0.22574345151186154</v>
      </c>
    </row>
    <row r="11" spans="1:24" ht="15.75" x14ac:dyDescent="0.25">
      <c r="A11" s="140">
        <f>G11/$G$11</f>
        <v>1</v>
      </c>
      <c r="B11" s="130" t="s">
        <v>44</v>
      </c>
      <c r="C11" s="131">
        <v>1025250</v>
      </c>
      <c r="D11" s="131">
        <v>344170</v>
      </c>
      <c r="E11" s="131">
        <v>281997</v>
      </c>
      <c r="F11" s="131">
        <v>993053</v>
      </c>
      <c r="G11" s="131">
        <v>1080016</v>
      </c>
      <c r="H11" s="131">
        <v>1125712</v>
      </c>
      <c r="I11" s="132">
        <f t="shared" si="1"/>
        <v>4.2310484289121542E-2</v>
      </c>
      <c r="J11" s="131">
        <f t="shared" si="2"/>
        <v>45696</v>
      </c>
      <c r="K11" s="132">
        <f t="shared" si="3"/>
        <v>9.7987807851743547E-2</v>
      </c>
      <c r="L11" s="131">
        <f t="shared" si="4"/>
        <v>100462</v>
      </c>
      <c r="M11" s="132">
        <f t="shared" si="5"/>
        <v>0.355516029632231</v>
      </c>
      <c r="N11" s="133">
        <f>H11/H11</f>
        <v>1</v>
      </c>
      <c r="O11" s="131">
        <v>155735</v>
      </c>
      <c r="P11" s="131">
        <v>0</v>
      </c>
      <c r="Q11" s="131">
        <v>94144</v>
      </c>
      <c r="R11" s="131">
        <v>164843</v>
      </c>
      <c r="S11" s="131">
        <v>163971</v>
      </c>
      <c r="T11" s="131">
        <v>166795</v>
      </c>
      <c r="U11" s="132">
        <f t="shared" si="6"/>
        <v>1.7222557647388781E-2</v>
      </c>
      <c r="V11" s="131">
        <f t="shared" si="0"/>
        <v>2824</v>
      </c>
      <c r="W11" s="132">
        <f t="shared" si="7"/>
        <v>0.36196057679006272</v>
      </c>
      <c r="X11" s="133">
        <f>IFERROR(T11/T11,"-")</f>
        <v>1</v>
      </c>
    </row>
    <row r="12" spans="1:24" ht="15.75" x14ac:dyDescent="0.25">
      <c r="A12" s="140">
        <f>G12/$G$11</f>
        <v>0.81924804817706409</v>
      </c>
      <c r="B12" s="134" t="s">
        <v>60</v>
      </c>
      <c r="C12" s="135">
        <v>787818</v>
      </c>
      <c r="D12" s="135">
        <v>279824</v>
      </c>
      <c r="E12" s="135">
        <v>232111</v>
      </c>
      <c r="F12" s="135">
        <v>852329</v>
      </c>
      <c r="G12" s="135">
        <v>884801</v>
      </c>
      <c r="H12" s="135">
        <v>915684</v>
      </c>
      <c r="I12" s="136">
        <f t="shared" si="1"/>
        <v>3.4903893643881467E-2</v>
      </c>
      <c r="J12" s="135">
        <f t="shared" si="2"/>
        <v>30883</v>
      </c>
      <c r="K12" s="136">
        <f t="shared" si="3"/>
        <v>0.16230398391506662</v>
      </c>
      <c r="L12" s="135">
        <f t="shared" si="4"/>
        <v>127866</v>
      </c>
      <c r="M12" s="136">
        <f t="shared" si="5"/>
        <v>0.28918616846738759</v>
      </c>
      <c r="N12" s="136">
        <f>H12/H11</f>
        <v>0.81342652472390808</v>
      </c>
      <c r="O12" s="135">
        <v>118640</v>
      </c>
      <c r="P12" s="135">
        <v>0</v>
      </c>
      <c r="Q12" s="135">
        <v>80931</v>
      </c>
      <c r="R12" s="135">
        <v>138653</v>
      </c>
      <c r="S12" s="135">
        <v>133653</v>
      </c>
      <c r="T12" s="135">
        <v>133668</v>
      </c>
      <c r="U12" s="136">
        <f t="shared" si="6"/>
        <v>1.1223092635415099E-4</v>
      </c>
      <c r="V12" s="135">
        <f t="shared" si="0"/>
        <v>15</v>
      </c>
      <c r="W12" s="136">
        <f t="shared" si="7"/>
        <v>0.3044528421205181</v>
      </c>
      <c r="X12" s="136">
        <f>IFERROR(T12/T11,"-")</f>
        <v>0.80139092898468178</v>
      </c>
    </row>
    <row r="13" spans="1:24" x14ac:dyDescent="0.25">
      <c r="A13" s="140">
        <f>G13/$G$11</f>
        <v>0.72989937186115761</v>
      </c>
      <c r="B13" s="97" t="s">
        <v>140</v>
      </c>
      <c r="C13" s="52">
        <v>657660</v>
      </c>
      <c r="D13" s="52">
        <v>243977</v>
      </c>
      <c r="E13" s="52">
        <v>222118</v>
      </c>
      <c r="F13" s="52">
        <v>761663</v>
      </c>
      <c r="G13" s="52">
        <v>788303</v>
      </c>
      <c r="H13" s="52">
        <v>825381</v>
      </c>
      <c r="I13" s="98">
        <f t="shared" si="1"/>
        <v>4.7035213617099059E-2</v>
      </c>
      <c r="J13" s="52">
        <f t="shared" si="2"/>
        <v>37078</v>
      </c>
      <c r="K13" s="98">
        <f t="shared" si="3"/>
        <v>0.25502691360277341</v>
      </c>
      <c r="L13" s="52">
        <f t="shared" si="4"/>
        <v>167721</v>
      </c>
      <c r="M13" s="98">
        <f t="shared" si="5"/>
        <v>0.26066718312843823</v>
      </c>
      <c r="N13" s="98">
        <f>H13/H11</f>
        <v>0.73320796082834683</v>
      </c>
      <c r="O13" s="52">
        <v>100301</v>
      </c>
      <c r="P13" s="52">
        <v>0</v>
      </c>
      <c r="Q13" s="52">
        <v>74597</v>
      </c>
      <c r="R13" s="52">
        <v>123042</v>
      </c>
      <c r="S13" s="52">
        <v>118946</v>
      </c>
      <c r="T13" s="52">
        <v>120238</v>
      </c>
      <c r="U13" s="98">
        <f t="shared" si="6"/>
        <v>1.0862071864543577E-2</v>
      </c>
      <c r="V13" s="52">
        <f t="shared" si="0"/>
        <v>1292</v>
      </c>
      <c r="W13" s="98">
        <f t="shared" si="7"/>
        <v>0.27017436766743447</v>
      </c>
      <c r="X13" s="98">
        <f>IFERROR(T13/T11,"-")</f>
        <v>0.7208729278455589</v>
      </c>
    </row>
    <row r="14" spans="1:24" x14ac:dyDescent="0.25">
      <c r="A14" s="140">
        <f>G14/$G$11</f>
        <v>8.9348676315906428E-2</v>
      </c>
      <c r="B14" s="97" t="s">
        <v>142</v>
      </c>
      <c r="C14" s="52">
        <v>130158</v>
      </c>
      <c r="D14" s="52">
        <v>35847</v>
      </c>
      <c r="E14" s="52">
        <v>9993</v>
      </c>
      <c r="F14" s="52">
        <v>90666</v>
      </c>
      <c r="G14" s="52">
        <v>96498</v>
      </c>
      <c r="H14" s="52">
        <v>90303</v>
      </c>
      <c r="I14" s="98">
        <f t="shared" si="1"/>
        <v>-6.4198221724802607E-2</v>
      </c>
      <c r="J14" s="52">
        <f t="shared" si="2"/>
        <v>-6195</v>
      </c>
      <c r="K14" s="98">
        <f t="shared" si="3"/>
        <v>-0.30620476651454387</v>
      </c>
      <c r="L14" s="52">
        <f t="shared" si="4"/>
        <v>-39855</v>
      </c>
      <c r="M14" s="98">
        <f t="shared" si="5"/>
        <v>2.8518985338949355E-2</v>
      </c>
      <c r="N14" s="98">
        <f>H14/H11</f>
        <v>8.0218563895561215E-2</v>
      </c>
      <c r="O14" s="52">
        <v>18339</v>
      </c>
      <c r="P14" s="52">
        <v>0</v>
      </c>
      <c r="Q14" s="52">
        <v>6334</v>
      </c>
      <c r="R14" s="52">
        <v>15611</v>
      </c>
      <c r="S14" s="52">
        <v>14707</v>
      </c>
      <c r="T14" s="52">
        <v>13430</v>
      </c>
      <c r="U14" s="98">
        <f t="shared" si="6"/>
        <v>-8.6829400965526604E-2</v>
      </c>
      <c r="V14" s="52">
        <f t="shared" si="0"/>
        <v>-1277</v>
      </c>
      <c r="W14" s="98">
        <f t="shared" si="7"/>
        <v>3.4278474453083657E-2</v>
      </c>
      <c r="X14" s="98">
        <f>IFERROR(T14/T11,"-")</f>
        <v>8.0518001139122872E-2</v>
      </c>
    </row>
    <row r="15" spans="1:24" ht="16.5" thickBot="1" x14ac:dyDescent="0.3">
      <c r="A15" s="140">
        <f>G15/$G$11</f>
        <v>0.18075195182293596</v>
      </c>
      <c r="B15" s="137" t="s">
        <v>63</v>
      </c>
      <c r="C15" s="138">
        <v>237432</v>
      </c>
      <c r="D15" s="138">
        <v>64346</v>
      </c>
      <c r="E15" s="138">
        <v>49886</v>
      </c>
      <c r="F15" s="138">
        <v>140724</v>
      </c>
      <c r="G15" s="138">
        <v>195215</v>
      </c>
      <c r="H15" s="138">
        <v>210028</v>
      </c>
      <c r="I15" s="139">
        <f t="shared" si="1"/>
        <v>7.5880439515406017E-2</v>
      </c>
      <c r="J15" s="138">
        <f t="shared" si="2"/>
        <v>14813</v>
      </c>
      <c r="K15" s="139">
        <f t="shared" si="3"/>
        <v>-0.11541830924222518</v>
      </c>
      <c r="L15" s="138">
        <f t="shared" si="4"/>
        <v>-27404</v>
      </c>
      <c r="M15" s="139">
        <f t="shared" si="5"/>
        <v>6.6329861164843421E-2</v>
      </c>
      <c r="N15" s="139">
        <f>H15/H11</f>
        <v>0.18657347527609194</v>
      </c>
      <c r="O15" s="138">
        <v>37095</v>
      </c>
      <c r="P15" s="138">
        <v>0</v>
      </c>
      <c r="Q15" s="138">
        <v>13213</v>
      </c>
      <c r="R15" s="138">
        <v>26190</v>
      </c>
      <c r="S15" s="138">
        <v>30318</v>
      </c>
      <c r="T15" s="138">
        <v>33127</v>
      </c>
      <c r="U15" s="139">
        <f t="shared" si="6"/>
        <v>9.2651230292235542E-2</v>
      </c>
      <c r="V15" s="138">
        <f t="shared" si="0"/>
        <v>2809</v>
      </c>
      <c r="W15" s="139">
        <f t="shared" si="7"/>
        <v>5.7507734669544612E-2</v>
      </c>
      <c r="X15" s="139">
        <f>IFERROR(T15/T11,"-")</f>
        <v>0.19860907101531822</v>
      </c>
    </row>
    <row r="16" spans="1:24" ht="15.75" x14ac:dyDescent="0.25">
      <c r="A16" s="79"/>
      <c r="B16" s="130" t="s">
        <v>45</v>
      </c>
      <c r="C16" s="131">
        <v>753991</v>
      </c>
      <c r="D16" s="131">
        <v>249277</v>
      </c>
      <c r="E16" s="131">
        <v>123433</v>
      </c>
      <c r="F16" s="131">
        <v>692851</v>
      </c>
      <c r="G16" s="131">
        <v>750730</v>
      </c>
      <c r="H16" s="131">
        <v>796046</v>
      </c>
      <c r="I16" s="132">
        <f t="shared" si="1"/>
        <v>6.0362580421722933E-2</v>
      </c>
      <c r="J16" s="131">
        <f t="shared" si="2"/>
        <v>45316</v>
      </c>
      <c r="K16" s="132">
        <f t="shared" si="3"/>
        <v>5.5776527836539191E-2</v>
      </c>
      <c r="L16" s="131">
        <f t="shared" si="4"/>
        <v>42055</v>
      </c>
      <c r="M16" s="132">
        <f t="shared" si="5"/>
        <v>0.25140276849195792</v>
      </c>
      <c r="N16" s="133">
        <f>H16/H16</f>
        <v>1</v>
      </c>
      <c r="O16" s="131">
        <v>112094</v>
      </c>
      <c r="P16" s="131">
        <v>0</v>
      </c>
      <c r="Q16" s="131">
        <v>42074</v>
      </c>
      <c r="R16" s="131">
        <v>119732</v>
      </c>
      <c r="S16" s="131">
        <v>112830</v>
      </c>
      <c r="T16" s="131">
        <v>121148</v>
      </c>
      <c r="U16" s="132">
        <f t="shared" si="6"/>
        <v>7.3721527962421263E-2</v>
      </c>
      <c r="V16" s="131">
        <f t="shared" si="0"/>
        <v>8318</v>
      </c>
      <c r="W16" s="132">
        <f t="shared" si="7"/>
        <v>0.26290630345375776</v>
      </c>
      <c r="X16" s="133">
        <f>IFERROR(T16/T16,"-")</f>
        <v>1</v>
      </c>
    </row>
    <row r="17" spans="2:24" ht="15.75" x14ac:dyDescent="0.25">
      <c r="B17" s="134" t="s">
        <v>60</v>
      </c>
      <c r="C17" s="135">
        <v>416260</v>
      </c>
      <c r="D17" s="135">
        <v>147106</v>
      </c>
      <c r="E17" s="135">
        <v>42517</v>
      </c>
      <c r="F17" s="135">
        <v>411014</v>
      </c>
      <c r="G17" s="135">
        <v>461407</v>
      </c>
      <c r="H17" s="135">
        <v>489154</v>
      </c>
      <c r="I17" s="136">
        <f t="shared" si="1"/>
        <v>6.0135628631555305E-2</v>
      </c>
      <c r="J17" s="135">
        <f t="shared" si="2"/>
        <v>27747</v>
      </c>
      <c r="K17" s="136">
        <f t="shared" si="3"/>
        <v>0.17511651371738823</v>
      </c>
      <c r="L17" s="135">
        <f t="shared" si="4"/>
        <v>72894</v>
      </c>
      <c r="M17" s="136">
        <f t="shared" si="5"/>
        <v>0.15448186388590004</v>
      </c>
      <c r="N17" s="136">
        <f>H17/H16</f>
        <v>0.61447956525125436</v>
      </c>
      <c r="O17" s="135">
        <v>62023</v>
      </c>
      <c r="P17" s="135">
        <v>0</v>
      </c>
      <c r="Q17" s="135">
        <v>18560</v>
      </c>
      <c r="R17" s="135">
        <v>71116</v>
      </c>
      <c r="S17" s="135">
        <v>70310</v>
      </c>
      <c r="T17" s="135">
        <v>76375</v>
      </c>
      <c r="U17" s="136">
        <f t="shared" si="6"/>
        <v>8.6260844830038375E-2</v>
      </c>
      <c r="V17" s="135">
        <f t="shared" si="0"/>
        <v>6065</v>
      </c>
      <c r="W17" s="136">
        <f t="shared" si="7"/>
        <v>0.15615578689420903</v>
      </c>
      <c r="X17" s="136">
        <f>IFERROR(T17/T16,"-")</f>
        <v>0.63042724601314093</v>
      </c>
    </row>
    <row r="18" spans="2:24" x14ac:dyDescent="0.25">
      <c r="B18" s="97" t="s">
        <v>140</v>
      </c>
      <c r="C18" s="52">
        <v>313126</v>
      </c>
      <c r="D18" s="52">
        <v>107490</v>
      </c>
      <c r="E18" s="52">
        <v>35251</v>
      </c>
      <c r="F18" s="52">
        <v>312053</v>
      </c>
      <c r="G18" s="52">
        <v>346111</v>
      </c>
      <c r="H18" s="52">
        <v>369040</v>
      </c>
      <c r="I18" s="98">
        <f t="shared" si="1"/>
        <v>6.6247533305789252E-2</v>
      </c>
      <c r="J18" s="52">
        <f t="shared" si="2"/>
        <v>22929</v>
      </c>
      <c r="K18" s="98">
        <f t="shared" si="3"/>
        <v>0.17856709439650498</v>
      </c>
      <c r="L18" s="52">
        <f t="shared" si="4"/>
        <v>55914</v>
      </c>
      <c r="M18" s="98">
        <f t="shared" si="5"/>
        <v>0.11654813626884898</v>
      </c>
      <c r="N18" s="98">
        <f>H18/H16</f>
        <v>0.46359130000025123</v>
      </c>
      <c r="O18" s="52">
        <v>48897</v>
      </c>
      <c r="P18" s="52">
        <v>0</v>
      </c>
      <c r="Q18" s="52">
        <v>15934</v>
      </c>
      <c r="R18" s="52">
        <v>54466</v>
      </c>
      <c r="S18" s="52">
        <v>53655</v>
      </c>
      <c r="T18" s="52">
        <v>57122</v>
      </c>
      <c r="U18" s="98">
        <f t="shared" si="6"/>
        <v>6.46165315441245E-2</v>
      </c>
      <c r="V18" s="52">
        <f t="shared" si="0"/>
        <v>3467</v>
      </c>
      <c r="W18" s="98">
        <f t="shared" si="7"/>
        <v>0.1195958868465604</v>
      </c>
      <c r="X18" s="98">
        <f>IFERROR(T18/T16,"-")</f>
        <v>0.47150592663519003</v>
      </c>
    </row>
    <row r="19" spans="2:24" x14ac:dyDescent="0.25">
      <c r="B19" s="97" t="s">
        <v>142</v>
      </c>
      <c r="C19" s="52">
        <v>103134</v>
      </c>
      <c r="D19" s="52">
        <v>39616</v>
      </c>
      <c r="E19" s="52">
        <v>7266</v>
      </c>
      <c r="F19" s="52">
        <v>98961</v>
      </c>
      <c r="G19" s="52">
        <v>115296</v>
      </c>
      <c r="H19" s="52">
        <v>120114</v>
      </c>
      <c r="I19" s="98">
        <f t="shared" si="1"/>
        <v>4.1788093255620273E-2</v>
      </c>
      <c r="J19" s="52">
        <f t="shared" si="2"/>
        <v>4818</v>
      </c>
      <c r="K19" s="98">
        <f t="shared" si="3"/>
        <v>0.16464017685729249</v>
      </c>
      <c r="L19" s="52">
        <f t="shared" si="4"/>
        <v>16980</v>
      </c>
      <c r="M19" s="98">
        <f t="shared" si="5"/>
        <v>3.793372761705107E-2</v>
      </c>
      <c r="N19" s="98">
        <f>H19/H16</f>
        <v>0.15088826525100307</v>
      </c>
      <c r="O19" s="52">
        <v>13126</v>
      </c>
      <c r="P19" s="52">
        <v>0</v>
      </c>
      <c r="Q19" s="52">
        <v>2626</v>
      </c>
      <c r="R19" s="52">
        <v>16650</v>
      </c>
      <c r="S19" s="52">
        <v>16655</v>
      </c>
      <c r="T19" s="52">
        <v>19253</v>
      </c>
      <c r="U19" s="98">
        <f t="shared" si="6"/>
        <v>0.15598919243470433</v>
      </c>
      <c r="V19" s="52">
        <f t="shared" si="0"/>
        <v>2598</v>
      </c>
      <c r="W19" s="98">
        <f t="shared" si="7"/>
        <v>3.6559900047648641E-2</v>
      </c>
      <c r="X19" s="98">
        <f>IFERROR(T19/T16,"-")</f>
        <v>0.15892131937795093</v>
      </c>
    </row>
    <row r="20" spans="2:24" ht="16.5" thickBot="1" x14ac:dyDescent="0.3">
      <c r="B20" s="137" t="s">
        <v>63</v>
      </c>
      <c r="C20" s="138">
        <v>337731</v>
      </c>
      <c r="D20" s="138">
        <v>102171</v>
      </c>
      <c r="E20" s="138">
        <v>80916</v>
      </c>
      <c r="F20" s="138">
        <v>281837</v>
      </c>
      <c r="G20" s="138">
        <v>289323</v>
      </c>
      <c r="H20" s="138">
        <v>306892</v>
      </c>
      <c r="I20" s="139">
        <f t="shared" si="1"/>
        <v>6.072451896323483E-2</v>
      </c>
      <c r="J20" s="138">
        <f t="shared" si="2"/>
        <v>17569</v>
      </c>
      <c r="K20" s="139">
        <f t="shared" si="3"/>
        <v>-9.1312316607003785E-2</v>
      </c>
      <c r="L20" s="138">
        <f t="shared" si="4"/>
        <v>-30839</v>
      </c>
      <c r="M20" s="139">
        <f t="shared" si="5"/>
        <v>9.6920904606057887E-2</v>
      </c>
      <c r="N20" s="139">
        <f>H20/H16</f>
        <v>0.3855204347487457</v>
      </c>
      <c r="O20" s="138">
        <v>50071</v>
      </c>
      <c r="P20" s="138">
        <v>0</v>
      </c>
      <c r="Q20" s="138">
        <v>23514</v>
      </c>
      <c r="R20" s="138">
        <v>48616</v>
      </c>
      <c r="S20" s="138">
        <v>42520</v>
      </c>
      <c r="T20" s="138">
        <v>44773</v>
      </c>
      <c r="U20" s="139">
        <f t="shared" si="6"/>
        <v>5.2986829727187157E-2</v>
      </c>
      <c r="V20" s="138">
        <f t="shared" si="0"/>
        <v>2253</v>
      </c>
      <c r="W20" s="139">
        <f t="shared" si="7"/>
        <v>0.10675051655954872</v>
      </c>
      <c r="X20" s="139">
        <f>IFERROR(T20/T16,"-")</f>
        <v>0.36957275398685907</v>
      </c>
    </row>
    <row r="21" spans="2:24" ht="15.75" x14ac:dyDescent="0.25">
      <c r="B21" s="130" t="s">
        <v>46</v>
      </c>
      <c r="C21" s="131">
        <v>26378</v>
      </c>
      <c r="D21" s="131">
        <v>10070</v>
      </c>
      <c r="E21" s="131">
        <v>6896</v>
      </c>
      <c r="F21" s="131">
        <v>19165</v>
      </c>
      <c r="G21" s="131">
        <v>30246</v>
      </c>
      <c r="H21" s="131">
        <v>25739</v>
      </c>
      <c r="I21" s="132">
        <f t="shared" si="1"/>
        <v>-0.14901143952919393</v>
      </c>
      <c r="J21" s="131">
        <f t="shared" si="2"/>
        <v>-4507</v>
      </c>
      <c r="K21" s="132">
        <f t="shared" si="3"/>
        <v>-2.4224732731822018E-2</v>
      </c>
      <c r="L21" s="131">
        <f t="shared" si="4"/>
        <v>-639</v>
      </c>
      <c r="M21" s="132">
        <f t="shared" si="5"/>
        <v>8.1287461506175593E-3</v>
      </c>
      <c r="N21" s="133">
        <f>H21/H21</f>
        <v>1</v>
      </c>
      <c r="O21" s="131">
        <v>3189</v>
      </c>
      <c r="P21" s="131">
        <v>0</v>
      </c>
      <c r="Q21" s="131">
        <v>1838</v>
      </c>
      <c r="R21" s="131">
        <v>2342</v>
      </c>
      <c r="S21" s="131">
        <v>2800</v>
      </c>
      <c r="T21" s="131">
        <v>2508</v>
      </c>
      <c r="U21" s="132">
        <f t="shared" si="6"/>
        <v>-0.10428571428571431</v>
      </c>
      <c r="V21" s="131">
        <f t="shared" si="0"/>
        <v>-292</v>
      </c>
      <c r="W21" s="132">
        <f t="shared" si="7"/>
        <v>5.1425396943899767E-3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22893</v>
      </c>
      <c r="D22" s="135">
        <v>8192</v>
      </c>
      <c r="E22" s="135">
        <v>6896</v>
      </c>
      <c r="F22" s="135">
        <v>19165</v>
      </c>
      <c r="G22" s="135">
        <v>29890</v>
      </c>
      <c r="H22" s="135">
        <v>25396</v>
      </c>
      <c r="I22" s="136">
        <f t="shared" si="1"/>
        <v>-0.15035128805620612</v>
      </c>
      <c r="J22" s="135">
        <f t="shared" si="2"/>
        <v>-4494</v>
      </c>
      <c r="K22" s="136">
        <f t="shared" si="3"/>
        <v>0.10933473114052328</v>
      </c>
      <c r="L22" s="135">
        <f t="shared" si="4"/>
        <v>2503</v>
      </c>
      <c r="M22" s="136">
        <f t="shared" si="5"/>
        <v>8.0204218206256471E-3</v>
      </c>
      <c r="N22" s="136">
        <f>H22/H21</f>
        <v>0.98667391895567036</v>
      </c>
      <c r="O22" s="135">
        <v>2338</v>
      </c>
      <c r="P22" s="135">
        <v>0</v>
      </c>
      <c r="Q22" s="135">
        <v>1838</v>
      </c>
      <c r="R22" s="135">
        <v>2342</v>
      </c>
      <c r="S22" s="135">
        <v>2765</v>
      </c>
      <c r="T22" s="135">
        <v>2458</v>
      </c>
      <c r="U22" s="136">
        <f t="shared" si="6"/>
        <v>-0.1110307414104883</v>
      </c>
      <c r="V22" s="135">
        <f t="shared" si="0"/>
        <v>-307</v>
      </c>
      <c r="W22" s="136">
        <f t="shared" si="7"/>
        <v>5.1425396943899767E-3</v>
      </c>
      <c r="X22" s="136">
        <f>IFERROR(T22/T21,"-")</f>
        <v>0.98006379585326953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0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0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3485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-3485</v>
      </c>
      <c r="M25" s="139">
        <f t="shared" si="5"/>
        <v>0</v>
      </c>
      <c r="N25" s="139">
        <f>H25/H21</f>
        <v>0</v>
      </c>
      <c r="O25" s="138">
        <v>851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77208</v>
      </c>
      <c r="D26" s="131">
        <v>24073</v>
      </c>
      <c r="E26" s="131">
        <v>19378</v>
      </c>
      <c r="F26" s="131">
        <v>91869</v>
      </c>
      <c r="G26" s="131">
        <v>109900</v>
      </c>
      <c r="H26" s="131">
        <v>133707</v>
      </c>
      <c r="I26" s="132">
        <f t="shared" si="1"/>
        <v>0.21662420382165615</v>
      </c>
      <c r="J26" s="131">
        <f t="shared" si="2"/>
        <v>23807</v>
      </c>
      <c r="K26" s="132">
        <f t="shared" si="3"/>
        <v>0.73177649984457571</v>
      </c>
      <c r="L26" s="131">
        <f t="shared" si="4"/>
        <v>56499</v>
      </c>
      <c r="M26" s="132">
        <f t="shared" si="5"/>
        <v>4.2226592391336956E-2</v>
      </c>
      <c r="N26" s="133">
        <f>H26/H26</f>
        <v>1</v>
      </c>
      <c r="O26" s="131">
        <v>13016</v>
      </c>
      <c r="P26" s="131">
        <v>0</v>
      </c>
      <c r="Q26" s="131">
        <v>2379</v>
      </c>
      <c r="R26" s="131">
        <v>24503</v>
      </c>
      <c r="S26" s="131">
        <v>23244</v>
      </c>
      <c r="T26" s="131">
        <v>16852</v>
      </c>
      <c r="U26" s="132">
        <f t="shared" si="6"/>
        <v>-0.27499569781448974</v>
      </c>
      <c r="V26" s="131">
        <f t="shared" si="0"/>
        <v>-6392</v>
      </c>
      <c r="W26" s="132">
        <f t="shared" si="7"/>
        <v>5.3803437289341415E-2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76310</v>
      </c>
      <c r="D27" s="135">
        <v>23335</v>
      </c>
      <c r="E27" s="135">
        <v>18908</v>
      </c>
      <c r="F27" s="135">
        <v>85891</v>
      </c>
      <c r="G27" s="135">
        <v>104931</v>
      </c>
      <c r="H27" s="135">
        <v>110305</v>
      </c>
      <c r="I27" s="136">
        <f t="shared" si="1"/>
        <v>5.1214607694580305E-2</v>
      </c>
      <c r="J27" s="135">
        <f t="shared" si="2"/>
        <v>5374</v>
      </c>
      <c r="K27" s="136">
        <f t="shared" si="3"/>
        <v>0.44548551959114135</v>
      </c>
      <c r="L27" s="135">
        <f t="shared" si="4"/>
        <v>33995</v>
      </c>
      <c r="M27" s="136">
        <f t="shared" si="5"/>
        <v>3.4835904430780912E-2</v>
      </c>
      <c r="N27" s="136">
        <f>H27/H26</f>
        <v>0.82497550614403137</v>
      </c>
      <c r="O27" s="135">
        <v>12691</v>
      </c>
      <c r="P27" s="135">
        <v>0</v>
      </c>
      <c r="Q27" s="135">
        <v>2305</v>
      </c>
      <c r="R27" s="135">
        <v>23736</v>
      </c>
      <c r="S27" s="135">
        <v>22490</v>
      </c>
      <c r="T27" s="135">
        <v>13444</v>
      </c>
      <c r="U27" s="136">
        <f t="shared" si="6"/>
        <v>-0.40222321031569586</v>
      </c>
      <c r="V27" s="135">
        <f t="shared" si="0"/>
        <v>-9046</v>
      </c>
      <c r="W27" s="136">
        <f t="shared" si="7"/>
        <v>5.2119266518377665E-2</v>
      </c>
      <c r="X27" s="136">
        <f>IFERROR(T27/T26,"-")</f>
        <v>0.79776881082364115</v>
      </c>
    </row>
    <row r="28" spans="2:24" x14ac:dyDescent="0.25">
      <c r="B28" s="97" t="s">
        <v>140</v>
      </c>
      <c r="C28" s="52">
        <v>68671</v>
      </c>
      <c r="D28" s="52">
        <v>21395</v>
      </c>
      <c r="E28" s="52">
        <v>18908</v>
      </c>
      <c r="F28" s="52">
        <v>0</v>
      </c>
      <c r="G28" s="52">
        <v>43778</v>
      </c>
      <c r="H28" s="52">
        <v>0</v>
      </c>
      <c r="I28" s="98">
        <f t="shared" si="1"/>
        <v>-1</v>
      </c>
      <c r="J28" s="52">
        <f t="shared" si="2"/>
        <v>-43778</v>
      </c>
      <c r="K28" s="98">
        <f t="shared" si="3"/>
        <v>-1</v>
      </c>
      <c r="L28" s="52">
        <f t="shared" si="4"/>
        <v>-68671</v>
      </c>
      <c r="M28" s="98">
        <f t="shared" si="5"/>
        <v>0</v>
      </c>
      <c r="N28" s="98">
        <f>H28/H26</f>
        <v>0</v>
      </c>
      <c r="O28" s="52">
        <v>11666</v>
      </c>
      <c r="P28" s="52">
        <v>0</v>
      </c>
      <c r="Q28" s="52">
        <v>2305</v>
      </c>
      <c r="R28" s="52">
        <v>0</v>
      </c>
      <c r="S28" s="52">
        <v>22490</v>
      </c>
      <c r="T28" s="52">
        <v>0</v>
      </c>
      <c r="U28" s="98">
        <f t="shared" si="6"/>
        <v>-1</v>
      </c>
      <c r="V28" s="52">
        <f t="shared" si="0"/>
        <v>-22490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7639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-7639</v>
      </c>
      <c r="M29" s="98">
        <f t="shared" si="5"/>
        <v>0</v>
      </c>
      <c r="N29" s="98">
        <f>H29/H26</f>
        <v>0</v>
      </c>
      <c r="O29" s="52">
        <v>1025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450854</v>
      </c>
      <c r="D30" s="131">
        <v>142242</v>
      </c>
      <c r="E30" s="131">
        <v>111657</v>
      </c>
      <c r="F30" s="131">
        <v>395281</v>
      </c>
      <c r="G30" s="131">
        <v>453294</v>
      </c>
      <c r="H30" s="131">
        <v>524679</v>
      </c>
      <c r="I30" s="132">
        <f t="shared" si="1"/>
        <v>0.15748057552052308</v>
      </c>
      <c r="J30" s="131">
        <f t="shared" si="2"/>
        <v>71385</v>
      </c>
      <c r="K30" s="132">
        <f t="shared" si="3"/>
        <v>0.16374480430471938</v>
      </c>
      <c r="L30" s="131">
        <f t="shared" si="4"/>
        <v>73825</v>
      </c>
      <c r="M30" s="132">
        <f t="shared" si="5"/>
        <v>0.16570116949220523</v>
      </c>
      <c r="N30" s="133">
        <f>H30/H30</f>
        <v>1</v>
      </c>
      <c r="O30" s="131">
        <v>72529</v>
      </c>
      <c r="P30" s="131">
        <v>0</v>
      </c>
      <c r="Q30" s="131">
        <v>41575</v>
      </c>
      <c r="R30" s="131">
        <v>73949</v>
      </c>
      <c r="S30" s="131">
        <v>74357</v>
      </c>
      <c r="T30" s="131">
        <v>90048</v>
      </c>
      <c r="U30" s="132">
        <f t="shared" si="6"/>
        <v>0.21102249956291952</v>
      </c>
      <c r="V30" s="131">
        <f t="shared" si="0"/>
        <v>15691</v>
      </c>
      <c r="W30" s="132">
        <f t="shared" si="7"/>
        <v>0.16237645937679093</v>
      </c>
      <c r="X30" s="133">
        <f>IFERROR(T30/T30,"-")</f>
        <v>1</v>
      </c>
    </row>
    <row r="31" spans="2:24" ht="15.75" x14ac:dyDescent="0.25">
      <c r="B31" s="134" t="s">
        <v>60</v>
      </c>
      <c r="C31" s="135">
        <v>355957</v>
      </c>
      <c r="D31" s="135">
        <v>116219</v>
      </c>
      <c r="E31" s="135">
        <v>85300</v>
      </c>
      <c r="F31" s="135">
        <v>319384</v>
      </c>
      <c r="G31" s="135">
        <v>367814</v>
      </c>
      <c r="H31" s="135">
        <v>425017</v>
      </c>
      <c r="I31" s="136">
        <f t="shared" si="1"/>
        <v>0.15552154077876312</v>
      </c>
      <c r="J31" s="135">
        <f t="shared" si="2"/>
        <v>57203</v>
      </c>
      <c r="K31" s="136">
        <f t="shared" si="3"/>
        <v>0.19401219810257975</v>
      </c>
      <c r="L31" s="135">
        <f t="shared" si="4"/>
        <v>69060</v>
      </c>
      <c r="M31" s="136">
        <f t="shared" si="5"/>
        <v>0.13422647743490512</v>
      </c>
      <c r="N31" s="136">
        <f>H31/H30</f>
        <v>0.81005147909483699</v>
      </c>
      <c r="O31" s="135">
        <v>57630</v>
      </c>
      <c r="P31" s="135">
        <v>0</v>
      </c>
      <c r="Q31" s="135">
        <v>34096</v>
      </c>
      <c r="R31" s="135">
        <v>58059</v>
      </c>
      <c r="S31" s="135">
        <v>61296</v>
      </c>
      <c r="T31" s="135">
        <v>71595</v>
      </c>
      <c r="U31" s="136">
        <f t="shared" si="6"/>
        <v>0.16802075176194209</v>
      </c>
      <c r="V31" s="135">
        <f t="shared" si="0"/>
        <v>10299</v>
      </c>
      <c r="W31" s="136">
        <f t="shared" si="7"/>
        <v>0.12748535957155749</v>
      </c>
      <c r="X31" s="136">
        <f>IFERROR(T31/T30,"-")</f>
        <v>0.79507595948827292</v>
      </c>
    </row>
    <row r="32" spans="2:24" x14ac:dyDescent="0.25">
      <c r="B32" s="97" t="s">
        <v>140</v>
      </c>
      <c r="C32" s="52">
        <v>280996</v>
      </c>
      <c r="D32" s="52">
        <v>93394</v>
      </c>
      <c r="E32" s="52">
        <v>58520</v>
      </c>
      <c r="F32" s="52">
        <v>259864</v>
      </c>
      <c r="G32" s="52">
        <v>307974</v>
      </c>
      <c r="H32" s="52">
        <v>357459</v>
      </c>
      <c r="I32" s="98">
        <f t="shared" si="1"/>
        <v>0.16067914823978646</v>
      </c>
      <c r="J32" s="52">
        <f t="shared" si="2"/>
        <v>49485</v>
      </c>
      <c r="K32" s="98">
        <f t="shared" si="3"/>
        <v>0.27211419379635293</v>
      </c>
      <c r="L32" s="52">
        <f t="shared" si="4"/>
        <v>76463</v>
      </c>
      <c r="M32" s="98">
        <f t="shared" si="5"/>
        <v>0.11289069001334948</v>
      </c>
      <c r="N32" s="98">
        <f>H32/H30</f>
        <v>0.68129084640322946</v>
      </c>
      <c r="O32" s="52">
        <v>46407</v>
      </c>
      <c r="P32" s="52">
        <v>0</v>
      </c>
      <c r="Q32" s="52">
        <v>27521</v>
      </c>
      <c r="R32" s="52">
        <v>49808</v>
      </c>
      <c r="S32" s="52">
        <v>51553</v>
      </c>
      <c r="T32" s="52">
        <v>60327</v>
      </c>
      <c r="U32" s="98">
        <f t="shared" si="6"/>
        <v>0.17019378115725559</v>
      </c>
      <c r="V32" s="52">
        <f t="shared" si="0"/>
        <v>8774</v>
      </c>
      <c r="W32" s="98">
        <f t="shared" si="7"/>
        <v>0.1093678979923894</v>
      </c>
      <c r="X32" s="98">
        <f>IFERROR(T32/T30,"-")</f>
        <v>0.66994269722814503</v>
      </c>
    </row>
    <row r="33" spans="2:24" x14ac:dyDescent="0.25">
      <c r="B33" s="97" t="s">
        <v>142</v>
      </c>
      <c r="C33" s="52">
        <v>74961</v>
      </c>
      <c r="D33" s="52">
        <v>22825</v>
      </c>
      <c r="E33" s="52">
        <v>26780</v>
      </c>
      <c r="F33" s="52">
        <v>59520</v>
      </c>
      <c r="G33" s="52">
        <v>59840</v>
      </c>
      <c r="H33" s="52">
        <v>67558</v>
      </c>
      <c r="I33" s="98">
        <f t="shared" si="1"/>
        <v>0.12897727272727266</v>
      </c>
      <c r="J33" s="52">
        <f t="shared" si="2"/>
        <v>7718</v>
      </c>
      <c r="K33" s="98">
        <f t="shared" si="3"/>
        <v>-9.8758020837502181E-2</v>
      </c>
      <c r="L33" s="52">
        <f t="shared" si="4"/>
        <v>-7403</v>
      </c>
      <c r="M33" s="98">
        <f t="shared" si="5"/>
        <v>2.1335787421555657E-2</v>
      </c>
      <c r="N33" s="98">
        <f>H33/H30</f>
        <v>0.12876063269160762</v>
      </c>
      <c r="O33" s="52">
        <v>11223</v>
      </c>
      <c r="P33" s="52">
        <v>0</v>
      </c>
      <c r="Q33" s="52">
        <v>6575</v>
      </c>
      <c r="R33" s="52">
        <v>8251</v>
      </c>
      <c r="S33" s="52">
        <v>9743</v>
      </c>
      <c r="T33" s="52">
        <v>11268</v>
      </c>
      <c r="U33" s="98">
        <f t="shared" si="6"/>
        <v>0.15652263163296731</v>
      </c>
      <c r="V33" s="52">
        <f t="shared" si="0"/>
        <v>1525</v>
      </c>
      <c r="W33" s="98">
        <f t="shared" si="7"/>
        <v>1.8117461579168104E-2</v>
      </c>
      <c r="X33" s="98">
        <f>IFERROR(T33/T30,"-")</f>
        <v>0.12513326226012794</v>
      </c>
    </row>
    <row r="34" spans="2:24" ht="16.5" thickBot="1" x14ac:dyDescent="0.3">
      <c r="B34" s="137" t="s">
        <v>63</v>
      </c>
      <c r="C34" s="138">
        <v>94897</v>
      </c>
      <c r="D34" s="138">
        <v>26023</v>
      </c>
      <c r="E34" s="138">
        <v>26357</v>
      </c>
      <c r="F34" s="138">
        <v>75897</v>
      </c>
      <c r="G34" s="138">
        <v>85480</v>
      </c>
      <c r="H34" s="138">
        <v>99662</v>
      </c>
      <c r="I34" s="139">
        <f t="shared" si="1"/>
        <v>0.16591015442208712</v>
      </c>
      <c r="J34" s="138">
        <f t="shared" si="2"/>
        <v>14182</v>
      </c>
      <c r="K34" s="139">
        <f t="shared" si="3"/>
        <v>5.0212335479519865E-2</v>
      </c>
      <c r="L34" s="138">
        <f t="shared" si="4"/>
        <v>4765</v>
      </c>
      <c r="M34" s="139">
        <f t="shared" si="5"/>
        <v>3.1474692057300094E-2</v>
      </c>
      <c r="N34" s="139">
        <f>H34/H30</f>
        <v>0.18994852090516295</v>
      </c>
      <c r="O34" s="138">
        <v>14899</v>
      </c>
      <c r="P34" s="138">
        <v>0</v>
      </c>
      <c r="Q34" s="138">
        <v>7479</v>
      </c>
      <c r="R34" s="138">
        <v>15890</v>
      </c>
      <c r="S34" s="138">
        <v>13061</v>
      </c>
      <c r="T34" s="138">
        <v>18453</v>
      </c>
      <c r="U34" s="139">
        <f t="shared" si="6"/>
        <v>0.41283209555164224</v>
      </c>
      <c r="V34" s="138">
        <f t="shared" si="0"/>
        <v>5392</v>
      </c>
      <c r="W34" s="139">
        <f t="shared" si="7"/>
        <v>3.4891099805233444E-2</v>
      </c>
      <c r="X34" s="139">
        <f>IFERROR(T34/T30,"-")</f>
        <v>0.20492404051172708</v>
      </c>
    </row>
    <row r="35" spans="2:24" ht="15.75" x14ac:dyDescent="0.25">
      <c r="B35" s="130" t="s">
        <v>49</v>
      </c>
      <c r="C35" s="131">
        <v>31365</v>
      </c>
      <c r="D35" s="131">
        <v>12754</v>
      </c>
      <c r="E35" s="131">
        <v>14230</v>
      </c>
      <c r="F35" s="131">
        <v>28946</v>
      </c>
      <c r="G35" s="131">
        <v>35023</v>
      </c>
      <c r="H35" s="131">
        <v>33791</v>
      </c>
      <c r="I35" s="132">
        <f t="shared" si="1"/>
        <v>-3.5176883762099154E-2</v>
      </c>
      <c r="J35" s="131">
        <f t="shared" si="2"/>
        <v>-1232</v>
      </c>
      <c r="K35" s="132">
        <f t="shared" si="3"/>
        <v>7.73473617089111E-2</v>
      </c>
      <c r="L35" s="131">
        <f t="shared" si="4"/>
        <v>2426</v>
      </c>
      <c r="M35" s="132">
        <f t="shared" si="5"/>
        <v>1.067168348325568E-2</v>
      </c>
      <c r="N35" s="133">
        <f>H35/H35</f>
        <v>1</v>
      </c>
      <c r="O35" s="131">
        <v>4387</v>
      </c>
      <c r="P35" s="131">
        <v>0</v>
      </c>
      <c r="Q35" s="131">
        <v>2428</v>
      </c>
      <c r="R35" s="131">
        <v>4275</v>
      </c>
      <c r="S35" s="131">
        <v>4340</v>
      </c>
      <c r="T35" s="131">
        <v>4593</v>
      </c>
      <c r="U35" s="132">
        <f t="shared" si="6"/>
        <v>5.8294930875576023E-2</v>
      </c>
      <c r="V35" s="131">
        <f t="shared" si="0"/>
        <v>253</v>
      </c>
      <c r="W35" s="132">
        <f t="shared" si="7"/>
        <v>9.3870013635854611E-3</v>
      </c>
      <c r="X35" s="133">
        <f>IFERROR(T35/T35,"-")</f>
        <v>1</v>
      </c>
    </row>
    <row r="36" spans="2:24" ht="15.75" x14ac:dyDescent="0.25">
      <c r="B36" s="134" t="s">
        <v>60</v>
      </c>
      <c r="C36" s="135">
        <v>31365</v>
      </c>
      <c r="D36" s="135">
        <v>12754</v>
      </c>
      <c r="E36" s="135">
        <v>14230</v>
      </c>
      <c r="F36" s="135">
        <v>28946</v>
      </c>
      <c r="G36" s="135">
        <v>35023</v>
      </c>
      <c r="H36" s="135">
        <v>33791</v>
      </c>
      <c r="I36" s="136">
        <f t="shared" si="1"/>
        <v>-3.5176883762099154E-2</v>
      </c>
      <c r="J36" s="135">
        <f t="shared" si="2"/>
        <v>-1232</v>
      </c>
      <c r="K36" s="136">
        <f t="shared" si="3"/>
        <v>7.73473617089111E-2</v>
      </c>
      <c r="L36" s="135">
        <f t="shared" si="4"/>
        <v>2426</v>
      </c>
      <c r="M36" s="136">
        <f t="shared" si="5"/>
        <v>1.067168348325568E-2</v>
      </c>
      <c r="N36" s="136">
        <f>H36/H35</f>
        <v>1</v>
      </c>
      <c r="O36" s="135">
        <v>4387</v>
      </c>
      <c r="P36" s="135">
        <v>0</v>
      </c>
      <c r="Q36" s="135">
        <v>2428</v>
      </c>
      <c r="R36" s="135">
        <v>4275</v>
      </c>
      <c r="S36" s="135">
        <v>4340</v>
      </c>
      <c r="T36" s="135">
        <v>4593</v>
      </c>
      <c r="U36" s="136">
        <f t="shared" si="6"/>
        <v>5.8294930875576023E-2</v>
      </c>
      <c r="V36" s="135">
        <f t="shared" si="0"/>
        <v>253</v>
      </c>
      <c r="W36" s="136">
        <f t="shared" si="7"/>
        <v>9.3870013635854611E-3</v>
      </c>
      <c r="X36" s="136">
        <f>IFERROR(T36/T35,"-")</f>
        <v>1</v>
      </c>
    </row>
    <row r="37" spans="2:24" x14ac:dyDescent="0.25">
      <c r="B37" s="97" t="s">
        <v>140</v>
      </c>
      <c r="C37" s="52">
        <v>23956</v>
      </c>
      <c r="D37" s="52">
        <v>8693</v>
      </c>
      <c r="E37" s="52">
        <v>0</v>
      </c>
      <c r="F37" s="52">
        <v>14735</v>
      </c>
      <c r="G37" s="52">
        <v>26674</v>
      </c>
      <c r="H37" s="52">
        <v>29212</v>
      </c>
      <c r="I37" s="98">
        <f t="shared" si="1"/>
        <v>9.5148834070630572E-2</v>
      </c>
      <c r="J37" s="52">
        <f t="shared" si="2"/>
        <v>2538</v>
      </c>
      <c r="K37" s="98">
        <f t="shared" si="3"/>
        <v>0.21940223743529796</v>
      </c>
      <c r="L37" s="52">
        <f t="shared" si="4"/>
        <v>5256</v>
      </c>
      <c r="M37" s="98">
        <f t="shared" si="5"/>
        <v>9.225569468582313E-3</v>
      </c>
      <c r="N37" s="98">
        <f>H37/H35</f>
        <v>0.86449054481962651</v>
      </c>
      <c r="O37" s="52">
        <v>3441</v>
      </c>
      <c r="P37" s="52">
        <v>0</v>
      </c>
      <c r="Q37" s="52">
        <v>0</v>
      </c>
      <c r="R37" s="52">
        <v>3890</v>
      </c>
      <c r="S37" s="52">
        <v>0</v>
      </c>
      <c r="T37" s="52">
        <v>3932</v>
      </c>
      <c r="U37" s="98" t="str">
        <f t="shared" si="6"/>
        <v>-</v>
      </c>
      <c r="V37" s="52">
        <f t="shared" si="0"/>
        <v>3932</v>
      </c>
      <c r="W37" s="98">
        <f t="shared" si="7"/>
        <v>8.5416222934146073E-3</v>
      </c>
      <c r="X37" s="98">
        <f>IFERROR(T37/T35,"-")</f>
        <v>0.85608534726758112</v>
      </c>
    </row>
    <row r="38" spans="2:24" ht="15.75" thickBot="1" x14ac:dyDescent="0.3">
      <c r="B38" s="97" t="s">
        <v>142</v>
      </c>
      <c r="C38" s="52">
        <v>7409</v>
      </c>
      <c r="D38" s="52">
        <v>4061</v>
      </c>
      <c r="E38" s="52">
        <v>0</v>
      </c>
      <c r="F38" s="52">
        <v>1767</v>
      </c>
      <c r="G38" s="52">
        <v>4009</v>
      </c>
      <c r="H38" s="52">
        <v>4579</v>
      </c>
      <c r="I38" s="98">
        <f t="shared" si="1"/>
        <v>0.14218009478672977</v>
      </c>
      <c r="J38" s="52">
        <f t="shared" si="2"/>
        <v>570</v>
      </c>
      <c r="K38" s="98">
        <f t="shared" si="3"/>
        <v>-0.38196787690646516</v>
      </c>
      <c r="L38" s="52">
        <f t="shared" si="4"/>
        <v>-2830</v>
      </c>
      <c r="M38" s="98">
        <f t="shared" si="5"/>
        <v>1.4461140146733674E-3</v>
      </c>
      <c r="N38" s="98">
        <f>H38/H35</f>
        <v>0.13550945518037347</v>
      </c>
      <c r="O38" s="52">
        <v>946</v>
      </c>
      <c r="P38" s="52">
        <v>0</v>
      </c>
      <c r="Q38" s="52">
        <v>0</v>
      </c>
      <c r="R38" s="52">
        <v>385</v>
      </c>
      <c r="S38" s="52">
        <v>0</v>
      </c>
      <c r="T38" s="52">
        <v>661</v>
      </c>
      <c r="U38" s="98" t="str">
        <f t="shared" si="6"/>
        <v>-</v>
      </c>
      <c r="V38" s="52">
        <f t="shared" si="0"/>
        <v>661</v>
      </c>
      <c r="W38" s="98">
        <f t="shared" si="7"/>
        <v>8.4537907017085442E-4</v>
      </c>
      <c r="X38" s="98">
        <f>IFERROR(T38/T35,"-")</f>
        <v>0.14391465273241891</v>
      </c>
    </row>
    <row r="39" spans="2:24" ht="15.75" x14ac:dyDescent="0.25">
      <c r="B39" s="130" t="s">
        <v>50</v>
      </c>
      <c r="C39" s="131">
        <v>82063</v>
      </c>
      <c r="D39" s="131">
        <v>36009</v>
      </c>
      <c r="E39" s="131">
        <v>43336</v>
      </c>
      <c r="F39" s="131">
        <v>107595</v>
      </c>
      <c r="G39" s="131">
        <v>148504</v>
      </c>
      <c r="H39" s="131">
        <v>138865</v>
      </c>
      <c r="I39" s="132">
        <f t="shared" si="1"/>
        <v>-6.4907342563163328E-2</v>
      </c>
      <c r="J39" s="131">
        <f t="shared" si="2"/>
        <v>-9639</v>
      </c>
      <c r="K39" s="132">
        <f t="shared" si="3"/>
        <v>0.69217552368302404</v>
      </c>
      <c r="L39" s="131">
        <f t="shared" si="4"/>
        <v>56802</v>
      </c>
      <c r="M39" s="132">
        <f t="shared" si="5"/>
        <v>4.3855562928066645E-2</v>
      </c>
      <c r="N39" s="133">
        <f>H39/H39</f>
        <v>1</v>
      </c>
      <c r="O39" s="131">
        <v>12797</v>
      </c>
      <c r="P39" s="131">
        <v>0</v>
      </c>
      <c r="Q39" s="131">
        <v>10658</v>
      </c>
      <c r="R39" s="131">
        <v>15515</v>
      </c>
      <c r="S39" s="131">
        <v>21748</v>
      </c>
      <c r="T39" s="131">
        <v>20589</v>
      </c>
      <c r="U39" s="132">
        <f t="shared" si="6"/>
        <v>-5.3292256759242207E-2</v>
      </c>
      <c r="V39" s="131">
        <f t="shared" si="0"/>
        <v>-1159</v>
      </c>
      <c r="W39" s="132">
        <f t="shared" si="7"/>
        <v>3.406767863298911E-2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49574</v>
      </c>
      <c r="D40" s="135">
        <v>22627</v>
      </c>
      <c r="E40" s="135">
        <v>40119</v>
      </c>
      <c r="F40" s="135">
        <v>91892</v>
      </c>
      <c r="G40" s="135">
        <v>130179</v>
      </c>
      <c r="H40" s="135">
        <v>120964</v>
      </c>
      <c r="I40" s="136">
        <f t="shared" si="1"/>
        <v>-7.0787146928459999E-2</v>
      </c>
      <c r="J40" s="135">
        <f t="shared" si="2"/>
        <v>-9215</v>
      </c>
      <c r="K40" s="136">
        <f t="shared" si="3"/>
        <v>1.4400693912131359</v>
      </c>
      <c r="L40" s="135">
        <f t="shared" si="4"/>
        <v>71390</v>
      </c>
      <c r="M40" s="136">
        <f t="shared" si="5"/>
        <v>3.8202169834232191E-2</v>
      </c>
      <c r="N40" s="136">
        <f>H40/H39</f>
        <v>0.87109062758794509</v>
      </c>
      <c r="O40" s="135">
        <v>7987</v>
      </c>
      <c r="P40" s="135">
        <v>0</v>
      </c>
      <c r="Q40" s="135">
        <v>9745</v>
      </c>
      <c r="R40" s="135">
        <v>12286</v>
      </c>
      <c r="S40" s="135">
        <v>18317</v>
      </c>
      <c r="T40" s="135">
        <v>17239</v>
      </c>
      <c r="U40" s="136">
        <f t="shared" si="6"/>
        <v>-5.8852432166839552E-2</v>
      </c>
      <c r="V40" s="135">
        <f t="shared" si="0"/>
        <v>-1078</v>
      </c>
      <c r="W40" s="136">
        <f t="shared" si="7"/>
        <v>2.6977473392517187E-2</v>
      </c>
      <c r="X40" s="136">
        <f>IFERROR(T40/T39,"-")</f>
        <v>0.83729175773471276</v>
      </c>
    </row>
    <row r="41" spans="2:24" x14ac:dyDescent="0.25">
      <c r="B41" s="97" t="s">
        <v>140</v>
      </c>
      <c r="C41" s="52">
        <v>49574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-49574</v>
      </c>
      <c r="M41" s="98">
        <f t="shared" si="5"/>
        <v>0</v>
      </c>
      <c r="N41" s="98">
        <f>H41/H39</f>
        <v>0</v>
      </c>
      <c r="O41" s="52">
        <v>7987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32489</v>
      </c>
      <c r="D43" s="138">
        <v>13382</v>
      </c>
      <c r="E43" s="138">
        <v>1292</v>
      </c>
      <c r="F43" s="138">
        <v>15703</v>
      </c>
      <c r="G43" s="138">
        <v>18325</v>
      </c>
      <c r="H43" s="138">
        <v>17901</v>
      </c>
      <c r="I43" s="139">
        <f t="shared" si="1"/>
        <v>-2.3137789904501993E-2</v>
      </c>
      <c r="J43" s="138">
        <f t="shared" si="2"/>
        <v>-424</v>
      </c>
      <c r="K43" s="139">
        <f t="shared" si="3"/>
        <v>-0.44901351226568997</v>
      </c>
      <c r="L43" s="138">
        <f t="shared" si="4"/>
        <v>-14588</v>
      </c>
      <c r="M43" s="139">
        <f t="shared" si="5"/>
        <v>5.6533930938344511E-3</v>
      </c>
      <c r="N43" s="139">
        <f>H43/H39</f>
        <v>0.12890937241205488</v>
      </c>
      <c r="O43" s="138">
        <v>4810</v>
      </c>
      <c r="P43" s="138">
        <v>0</v>
      </c>
      <c r="Q43" s="138">
        <v>913</v>
      </c>
      <c r="R43" s="138">
        <v>3229</v>
      </c>
      <c r="S43" s="138">
        <v>3431</v>
      </c>
      <c r="T43" s="138">
        <v>3350</v>
      </c>
      <c r="U43" s="139">
        <f t="shared" si="6"/>
        <v>-2.3608277470125283E-2</v>
      </c>
      <c r="V43" s="138">
        <f t="shared" si="0"/>
        <v>-81</v>
      </c>
      <c r="W43" s="139">
        <f t="shared" si="7"/>
        <v>7.0902052404719189E-3</v>
      </c>
      <c r="X43" s="139">
        <f>IFERROR(T43/T39,"-")</f>
        <v>0.1627082422652873</v>
      </c>
    </row>
    <row r="44" spans="2:24" ht="15.75" x14ac:dyDescent="0.25">
      <c r="B44" s="130" t="s">
        <v>51</v>
      </c>
      <c r="C44" s="131">
        <v>129345</v>
      </c>
      <c r="D44" s="131">
        <v>52853</v>
      </c>
      <c r="E44" s="131">
        <v>73201</v>
      </c>
      <c r="F44" s="131">
        <v>122504</v>
      </c>
      <c r="G44" s="131">
        <v>143386</v>
      </c>
      <c r="H44" s="131">
        <v>147042</v>
      </c>
      <c r="I44" s="132">
        <f t="shared" si="1"/>
        <v>2.5497607855718085E-2</v>
      </c>
      <c r="J44" s="131">
        <f t="shared" si="2"/>
        <v>3656</v>
      </c>
      <c r="K44" s="132">
        <f t="shared" si="3"/>
        <v>0.13682013220456923</v>
      </c>
      <c r="L44" s="131">
        <f t="shared" si="4"/>
        <v>17697</v>
      </c>
      <c r="M44" s="132">
        <f t="shared" si="5"/>
        <v>4.6437977057349047E-2</v>
      </c>
      <c r="N44" s="133">
        <f>H44/H44</f>
        <v>1</v>
      </c>
      <c r="O44" s="131">
        <v>17228</v>
      </c>
      <c r="P44" s="131">
        <v>0</v>
      </c>
      <c r="Q44" s="131">
        <v>14398</v>
      </c>
      <c r="R44" s="131">
        <v>18083</v>
      </c>
      <c r="S44" s="131">
        <v>16810</v>
      </c>
      <c r="T44" s="131">
        <v>21632</v>
      </c>
      <c r="U44" s="132">
        <f t="shared" si="6"/>
        <v>0.28685306365258767</v>
      </c>
      <c r="V44" s="131">
        <f t="shared" si="0"/>
        <v>4822</v>
      </c>
      <c r="W44" s="132">
        <f t="shared" si="7"/>
        <v>3.9706466820518337E-2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129345</v>
      </c>
      <c r="D45" s="135">
        <v>52853</v>
      </c>
      <c r="E45" s="135">
        <v>73201</v>
      </c>
      <c r="F45" s="135">
        <v>122504</v>
      </c>
      <c r="G45" s="135">
        <v>143386</v>
      </c>
      <c r="H45" s="135">
        <v>147042</v>
      </c>
      <c r="I45" s="136">
        <f t="shared" si="1"/>
        <v>2.5497607855718085E-2</v>
      </c>
      <c r="J45" s="135">
        <f t="shared" si="2"/>
        <v>3656</v>
      </c>
      <c r="K45" s="136">
        <f t="shared" si="3"/>
        <v>0.13682013220456923</v>
      </c>
      <c r="L45" s="135">
        <f t="shared" si="4"/>
        <v>17697</v>
      </c>
      <c r="M45" s="136">
        <f t="shared" si="5"/>
        <v>4.6437977057349047E-2</v>
      </c>
      <c r="N45" s="136">
        <f>H45/H44</f>
        <v>1</v>
      </c>
      <c r="O45" s="135">
        <v>17228</v>
      </c>
      <c r="P45" s="135">
        <v>0</v>
      </c>
      <c r="Q45" s="135">
        <v>14398</v>
      </c>
      <c r="R45" s="135">
        <v>18083</v>
      </c>
      <c r="S45" s="135">
        <v>16810</v>
      </c>
      <c r="T45" s="135">
        <v>21632</v>
      </c>
      <c r="U45" s="136">
        <f t="shared" si="6"/>
        <v>0.28685306365258767</v>
      </c>
      <c r="V45" s="135">
        <f t="shared" si="0"/>
        <v>4822</v>
      </c>
      <c r="W45" s="136">
        <f t="shared" si="7"/>
        <v>3.9706466820518337E-2</v>
      </c>
      <c r="X45" s="136">
        <f>IFERROR(T45/T44,"-")</f>
        <v>1</v>
      </c>
    </row>
    <row r="46" spans="2:24" x14ac:dyDescent="0.25">
      <c r="B46" s="97" t="s">
        <v>140</v>
      </c>
      <c r="C46" s="52">
        <v>66187</v>
      </c>
      <c r="D46" s="52">
        <v>26292</v>
      </c>
      <c r="E46" s="52">
        <v>44870</v>
      </c>
      <c r="F46" s="52">
        <v>74963</v>
      </c>
      <c r="G46" s="52">
        <v>85594</v>
      </c>
      <c r="H46" s="52">
        <v>85051</v>
      </c>
      <c r="I46" s="98">
        <f t="shared" si="1"/>
        <v>-6.343902609996066E-3</v>
      </c>
      <c r="J46" s="52">
        <f t="shared" si="2"/>
        <v>-543</v>
      </c>
      <c r="K46" s="98">
        <f t="shared" si="3"/>
        <v>0.28501065163853934</v>
      </c>
      <c r="L46" s="52">
        <f t="shared" si="4"/>
        <v>18864</v>
      </c>
      <c r="M46" s="98">
        <f t="shared" si="5"/>
        <v>2.6860328251143168E-2</v>
      </c>
      <c r="N46" s="98">
        <f>H46/H44</f>
        <v>0.57841297044381879</v>
      </c>
      <c r="O46" s="52">
        <v>8161</v>
      </c>
      <c r="P46" s="52">
        <v>0</v>
      </c>
      <c r="Q46" s="52">
        <v>10003</v>
      </c>
      <c r="R46" s="52">
        <v>10838</v>
      </c>
      <c r="S46" s="52">
        <v>10021</v>
      </c>
      <c r="T46" s="52">
        <v>12572</v>
      </c>
      <c r="U46" s="98">
        <f t="shared" si="6"/>
        <v>0.25456541263346977</v>
      </c>
      <c r="V46" s="52">
        <f t="shared" si="0"/>
        <v>2551</v>
      </c>
      <c r="W46" s="98">
        <f t="shared" si="7"/>
        <v>2.3797969772757714E-2</v>
      </c>
      <c r="X46" s="98">
        <f>IFERROR(T46/T44,"-")</f>
        <v>0.5811760355029586</v>
      </c>
    </row>
    <row r="47" spans="2:24" ht="15.75" thickBot="1" x14ac:dyDescent="0.3">
      <c r="B47" s="97" t="s">
        <v>142</v>
      </c>
      <c r="C47" s="52">
        <v>63158</v>
      </c>
      <c r="D47" s="52">
        <v>26561</v>
      </c>
      <c r="E47" s="52">
        <v>28331</v>
      </c>
      <c r="F47" s="52">
        <v>47541</v>
      </c>
      <c r="G47" s="52">
        <v>57792</v>
      </c>
      <c r="H47" s="52">
        <v>61991</v>
      </c>
      <c r="I47" s="98">
        <f t="shared" si="1"/>
        <v>7.2657115171649966E-2</v>
      </c>
      <c r="J47" s="52">
        <f t="shared" si="2"/>
        <v>4199</v>
      </c>
      <c r="K47" s="98">
        <f t="shared" si="3"/>
        <v>-1.8477469204218E-2</v>
      </c>
      <c r="L47" s="52">
        <f t="shared" si="4"/>
        <v>-1167</v>
      </c>
      <c r="M47" s="98">
        <f t="shared" si="5"/>
        <v>1.9577648806205879E-2</v>
      </c>
      <c r="N47" s="98">
        <f>H47/H44</f>
        <v>0.42158702955618121</v>
      </c>
      <c r="O47" s="52">
        <v>9067</v>
      </c>
      <c r="P47" s="52">
        <v>0</v>
      </c>
      <c r="Q47" s="52">
        <v>4395</v>
      </c>
      <c r="R47" s="52">
        <v>7245</v>
      </c>
      <c r="S47" s="52">
        <v>6789</v>
      </c>
      <c r="T47" s="52">
        <v>9060</v>
      </c>
      <c r="U47" s="98">
        <f t="shared" si="6"/>
        <v>0.33451171011931069</v>
      </c>
      <c r="V47" s="52">
        <f t="shared" si="0"/>
        <v>2271</v>
      </c>
      <c r="W47" s="98">
        <f t="shared" si="7"/>
        <v>1.5908497047760622E-2</v>
      </c>
      <c r="X47" s="98">
        <f>IFERROR(T47/T44,"-")</f>
        <v>0.4188239644970414</v>
      </c>
    </row>
    <row r="48" spans="2:24" ht="15.75" x14ac:dyDescent="0.25">
      <c r="B48" s="130" t="s">
        <v>52</v>
      </c>
      <c r="C48" s="131">
        <v>140028</v>
      </c>
      <c r="D48" s="131">
        <v>52299</v>
      </c>
      <c r="E48" s="131">
        <v>44078</v>
      </c>
      <c r="F48" s="131">
        <v>145637</v>
      </c>
      <c r="G48" s="131">
        <v>157637</v>
      </c>
      <c r="H48" s="131">
        <v>167315</v>
      </c>
      <c r="I48" s="132">
        <f t="shared" si="1"/>
        <v>6.1394215824964959E-2</v>
      </c>
      <c r="J48" s="131">
        <f t="shared" si="2"/>
        <v>9678</v>
      </c>
      <c r="K48" s="132">
        <f t="shared" si="3"/>
        <v>0.1948681692232983</v>
      </c>
      <c r="L48" s="131">
        <f t="shared" si="4"/>
        <v>27287</v>
      </c>
      <c r="M48" s="132">
        <f t="shared" si="5"/>
        <v>5.2840481844305412E-2</v>
      </c>
      <c r="N48" s="133">
        <f>H48/H48</f>
        <v>1</v>
      </c>
      <c r="O48" s="131">
        <v>24858</v>
      </c>
      <c r="P48" s="131">
        <v>0</v>
      </c>
      <c r="Q48" s="131">
        <v>10219</v>
      </c>
      <c r="R48" s="131">
        <v>23111</v>
      </c>
      <c r="S48" s="131">
        <v>24276</v>
      </c>
      <c r="T48" s="131">
        <v>24893</v>
      </c>
      <c r="U48" s="132">
        <f t="shared" si="6"/>
        <v>2.5416048772450184E-2</v>
      </c>
      <c r="V48" s="131">
        <f t="shared" si="0"/>
        <v>617</v>
      </c>
      <c r="W48" s="132">
        <f t="shared" si="7"/>
        <v>5.0746897897970433E-2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98269</v>
      </c>
      <c r="D49" s="135">
        <v>39287</v>
      </c>
      <c r="E49" s="135">
        <v>35882</v>
      </c>
      <c r="F49" s="135">
        <v>119890</v>
      </c>
      <c r="G49" s="135">
        <v>130450</v>
      </c>
      <c r="H49" s="135">
        <v>138513</v>
      </c>
      <c r="I49" s="136">
        <f t="shared" si="1"/>
        <v>6.180912226906865E-2</v>
      </c>
      <c r="J49" s="135">
        <f t="shared" si="2"/>
        <v>8063</v>
      </c>
      <c r="K49" s="136">
        <f t="shared" si="3"/>
        <v>0.40952894605623347</v>
      </c>
      <c r="L49" s="135">
        <f t="shared" si="4"/>
        <v>40244</v>
      </c>
      <c r="M49" s="136">
        <f t="shared" si="5"/>
        <v>4.3744396268716346E-2</v>
      </c>
      <c r="N49" s="136">
        <f>H49/H48</f>
        <v>0.8278576338045005</v>
      </c>
      <c r="O49" s="135">
        <v>16164</v>
      </c>
      <c r="P49" s="135">
        <v>0</v>
      </c>
      <c r="Q49" s="135">
        <v>8286</v>
      </c>
      <c r="R49" s="135">
        <v>18743</v>
      </c>
      <c r="S49" s="135">
        <v>20245</v>
      </c>
      <c r="T49" s="135">
        <v>20528</v>
      </c>
      <c r="U49" s="136">
        <f t="shared" si="6"/>
        <v>1.3978760187700612E-2</v>
      </c>
      <c r="V49" s="135">
        <f t="shared" si="0"/>
        <v>283</v>
      </c>
      <c r="W49" s="136">
        <f t="shared" si="7"/>
        <v>4.1155688083668374E-2</v>
      </c>
      <c r="X49" s="136">
        <f>IFERROR(T49/T48,"-")</f>
        <v>0.82464949985939817</v>
      </c>
    </row>
    <row r="50" spans="2:24" x14ac:dyDescent="0.25">
      <c r="B50" s="97" t="s">
        <v>140</v>
      </c>
      <c r="C50" s="52">
        <v>81728</v>
      </c>
      <c r="D50" s="52">
        <v>32534</v>
      </c>
      <c r="E50" s="52">
        <v>5496</v>
      </c>
      <c r="F50" s="52">
        <v>91426</v>
      </c>
      <c r="G50" s="52">
        <v>103284</v>
      </c>
      <c r="H50" s="52">
        <v>107994</v>
      </c>
      <c r="I50" s="98">
        <f t="shared" si="1"/>
        <v>4.5602416637620546E-2</v>
      </c>
      <c r="J50" s="52">
        <f t="shared" si="2"/>
        <v>4710</v>
      </c>
      <c r="K50" s="98">
        <f t="shared" si="3"/>
        <v>0.32138312451057161</v>
      </c>
      <c r="L50" s="52">
        <f t="shared" si="4"/>
        <v>26266</v>
      </c>
      <c r="M50" s="98">
        <f t="shared" si="5"/>
        <v>3.4106057414421409E-2</v>
      </c>
      <c r="N50" s="98">
        <f>H50/H48</f>
        <v>0.64545318710217259</v>
      </c>
      <c r="O50" s="52">
        <v>13515</v>
      </c>
      <c r="P50" s="52">
        <v>0</v>
      </c>
      <c r="Q50" s="52">
        <v>5496</v>
      </c>
      <c r="R50" s="52">
        <v>13798</v>
      </c>
      <c r="S50" s="52">
        <v>15626</v>
      </c>
      <c r="T50" s="52">
        <v>15688</v>
      </c>
      <c r="U50" s="98">
        <f t="shared" si="6"/>
        <v>3.9677460642519868E-3</v>
      </c>
      <c r="V50" s="52">
        <f t="shared" si="0"/>
        <v>62</v>
      </c>
      <c r="W50" s="98">
        <f t="shared" si="7"/>
        <v>3.029750755900636E-2</v>
      </c>
      <c r="X50" s="98">
        <f>IFERROR(T50/T48,"-")</f>
        <v>0.63021733017314108</v>
      </c>
    </row>
    <row r="51" spans="2:24" x14ac:dyDescent="0.25">
      <c r="B51" s="97" t="s">
        <v>142</v>
      </c>
      <c r="C51" s="52">
        <v>16541</v>
      </c>
      <c r="D51" s="52">
        <v>6753</v>
      </c>
      <c r="E51" s="52">
        <v>2790</v>
      </c>
      <c r="F51" s="52">
        <v>28464</v>
      </c>
      <c r="G51" s="52">
        <v>27166</v>
      </c>
      <c r="H51" s="52">
        <v>30519</v>
      </c>
      <c r="I51" s="98">
        <f t="shared" si="1"/>
        <v>0.12342634175071776</v>
      </c>
      <c r="J51" s="52">
        <f t="shared" si="2"/>
        <v>3353</v>
      </c>
      <c r="K51" s="98">
        <f t="shared" si="3"/>
        <v>0.84505168974064437</v>
      </c>
      <c r="L51" s="52">
        <f t="shared" si="4"/>
        <v>13978</v>
      </c>
      <c r="M51" s="98">
        <f t="shared" si="5"/>
        <v>9.6383388542949332E-3</v>
      </c>
      <c r="N51" s="98">
        <f>H51/H48</f>
        <v>0.18240444670232794</v>
      </c>
      <c r="O51" s="52">
        <v>2649</v>
      </c>
      <c r="P51" s="52">
        <v>0</v>
      </c>
      <c r="Q51" s="52">
        <v>2790</v>
      </c>
      <c r="R51" s="52">
        <v>4945</v>
      </c>
      <c r="S51" s="52">
        <v>4619</v>
      </c>
      <c r="T51" s="52">
        <v>4840</v>
      </c>
      <c r="U51" s="98">
        <f t="shared" si="6"/>
        <v>4.7845854080969863E-2</v>
      </c>
      <c r="V51" s="52">
        <f t="shared" si="0"/>
        <v>221</v>
      </c>
      <c r="W51" s="98">
        <f t="shared" si="7"/>
        <v>1.0858180524662014E-2</v>
      </c>
      <c r="X51" s="98">
        <f>IFERROR(T51/T48,"-")</f>
        <v>0.19443216968625718</v>
      </c>
    </row>
    <row r="52" spans="2:24" ht="16.5" thickBot="1" x14ac:dyDescent="0.3">
      <c r="B52" s="137" t="s">
        <v>63</v>
      </c>
      <c r="C52" s="138">
        <v>41759</v>
      </c>
      <c r="D52" s="138">
        <v>13012</v>
      </c>
      <c r="E52" s="138">
        <v>8196</v>
      </c>
      <c r="F52" s="138">
        <v>25747</v>
      </c>
      <c r="G52" s="138">
        <v>27187</v>
      </c>
      <c r="H52" s="138">
        <v>28802</v>
      </c>
      <c r="I52" s="139">
        <f t="shared" si="1"/>
        <v>5.9403391326737109E-2</v>
      </c>
      <c r="J52" s="138">
        <f t="shared" si="2"/>
        <v>1615</v>
      </c>
      <c r="K52" s="139">
        <f t="shared" si="3"/>
        <v>-0.3102804185923993</v>
      </c>
      <c r="L52" s="138">
        <f t="shared" si="4"/>
        <v>-12957</v>
      </c>
      <c r="M52" s="139">
        <f t="shared" si="5"/>
        <v>9.0960855755890645E-3</v>
      </c>
      <c r="N52" s="139">
        <f>H52/H48</f>
        <v>0.1721423661954995</v>
      </c>
      <c r="O52" s="138">
        <v>8694</v>
      </c>
      <c r="P52" s="138">
        <v>0</v>
      </c>
      <c r="Q52" s="138">
        <v>1933</v>
      </c>
      <c r="R52" s="138">
        <v>4368</v>
      </c>
      <c r="S52" s="138">
        <v>4031</v>
      </c>
      <c r="T52" s="138">
        <v>4365</v>
      </c>
      <c r="U52" s="139">
        <f t="shared" si="6"/>
        <v>8.2857851649714709E-2</v>
      </c>
      <c r="V52" s="138">
        <f t="shared" si="0"/>
        <v>334</v>
      </c>
      <c r="W52" s="139">
        <f t="shared" si="7"/>
        <v>9.5912098143020579E-3</v>
      </c>
      <c r="X52" s="139">
        <f>IFERROR(T52/T48,"-")</f>
        <v>0.17535050014060177</v>
      </c>
    </row>
    <row r="53" spans="2:24" ht="15.75" x14ac:dyDescent="0.25">
      <c r="B53" s="130" t="s">
        <v>53</v>
      </c>
      <c r="C53" s="131">
        <f t="shared" ref="C53:H56" si="8">C6-C11-C16-C21-C26-C30-C35-C39-C44-C48</f>
        <v>75335</v>
      </c>
      <c r="D53" s="131">
        <f t="shared" si="8"/>
        <v>125383</v>
      </c>
      <c r="E53" s="131">
        <f t="shared" si="8"/>
        <v>27544</v>
      </c>
      <c r="F53" s="131">
        <f t="shared" si="8"/>
        <v>61917</v>
      </c>
      <c r="G53" s="131">
        <f t="shared" si="8"/>
        <v>68546</v>
      </c>
      <c r="H53" s="131">
        <f t="shared" si="8"/>
        <v>73521</v>
      </c>
      <c r="I53" s="132">
        <f t="shared" si="1"/>
        <v>7.2578998045108367E-2</v>
      </c>
      <c r="J53" s="131">
        <f t="shared" si="2"/>
        <v>4975</v>
      </c>
      <c r="K53" s="132">
        <f t="shared" si="3"/>
        <v>-2.4079113293953625E-2</v>
      </c>
      <c r="L53" s="131">
        <f t="shared" si="4"/>
        <v>-1814</v>
      </c>
      <c r="M53" s="132">
        <f t="shared" si="5"/>
        <v>2.3218988528674524E-2</v>
      </c>
      <c r="N53" s="133">
        <f>H53/H53</f>
        <v>1</v>
      </c>
      <c r="O53" s="131">
        <v>10916</v>
      </c>
      <c r="P53" s="131">
        <v>0</v>
      </c>
      <c r="Q53" s="131">
        <v>5251</v>
      </c>
      <c r="R53" s="131">
        <v>9064</v>
      </c>
      <c r="S53" s="131">
        <v>9508</v>
      </c>
      <c r="T53" s="131">
        <v>11740</v>
      </c>
      <c r="U53" s="132">
        <f t="shared" si="6"/>
        <v>0.23474968447623046</v>
      </c>
      <c r="V53" s="131">
        <f t="shared" si="0"/>
        <v>2232</v>
      </c>
      <c r="W53" s="132">
        <f t="shared" si="7"/>
        <v>1.9902638680593828E-2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72830</v>
      </c>
      <c r="D54" s="135">
        <f t="shared" si="8"/>
        <v>92678</v>
      </c>
      <c r="E54" s="135">
        <f t="shared" si="8"/>
        <v>29252</v>
      </c>
      <c r="F54" s="135">
        <f t="shared" si="8"/>
        <v>60084</v>
      </c>
      <c r="G54" s="135">
        <f t="shared" si="8"/>
        <v>63322</v>
      </c>
      <c r="H54" s="135">
        <f t="shared" si="8"/>
        <v>67211</v>
      </c>
      <c r="I54" s="136">
        <f t="shared" si="1"/>
        <v>6.1416253434825263E-2</v>
      </c>
      <c r="J54" s="135">
        <f t="shared" si="2"/>
        <v>3889</v>
      </c>
      <c r="K54" s="136">
        <f t="shared" si="3"/>
        <v>-7.7152272415213496E-2</v>
      </c>
      <c r="L54" s="135">
        <f t="shared" si="4"/>
        <v>-5619</v>
      </c>
      <c r="M54" s="136">
        <f t="shared" si="5"/>
        <v>2.1226199834071129E-2</v>
      </c>
      <c r="N54" s="136">
        <f>H54/H53</f>
        <v>0.91417418152636665</v>
      </c>
      <c r="O54" s="135">
        <v>10421</v>
      </c>
      <c r="P54" s="135">
        <v>0</v>
      </c>
      <c r="Q54" s="135">
        <v>5197</v>
      </c>
      <c r="R54" s="135">
        <v>8593</v>
      </c>
      <c r="S54" s="135">
        <v>8768</v>
      </c>
      <c r="T54" s="135">
        <v>10729</v>
      </c>
      <c r="U54" s="136">
        <f t="shared" si="6"/>
        <v>0.22365419708029188</v>
      </c>
      <c r="V54" s="135">
        <f t="shared" si="0"/>
        <v>1961</v>
      </c>
      <c r="W54" s="136">
        <f t="shared" si="7"/>
        <v>1.8868421688254939E-2</v>
      </c>
      <c r="X54" s="136">
        <f>IFERROR(T54/T53,"-")</f>
        <v>0.91388415672913115</v>
      </c>
    </row>
    <row r="55" spans="2:24" x14ac:dyDescent="0.25">
      <c r="B55" s="97" t="s">
        <v>140</v>
      </c>
      <c r="C55" s="52">
        <f t="shared" si="8"/>
        <v>64670</v>
      </c>
      <c r="D55" s="52">
        <f t="shared" si="8"/>
        <v>76595</v>
      </c>
      <c r="E55" s="52">
        <f t="shared" si="8"/>
        <v>85484</v>
      </c>
      <c r="F55" s="52">
        <f t="shared" si="8"/>
        <v>223164</v>
      </c>
      <c r="G55" s="52">
        <f t="shared" si="8"/>
        <v>216610</v>
      </c>
      <c r="H55" s="52">
        <f t="shared" si="8"/>
        <v>258534</v>
      </c>
      <c r="I55" s="98">
        <f t="shared" si="1"/>
        <v>0.19354600433959646</v>
      </c>
      <c r="J55" s="52">
        <f t="shared" si="2"/>
        <v>41924</v>
      </c>
      <c r="K55" s="98">
        <f t="shared" si="3"/>
        <v>2.9977423844131748</v>
      </c>
      <c r="L55" s="52">
        <f t="shared" si="4"/>
        <v>193864</v>
      </c>
      <c r="M55" s="98">
        <f t="shared" si="5"/>
        <v>8.1648753149064071E-2</v>
      </c>
      <c r="N55" s="98">
        <f>H55/H53</f>
        <v>3.516464683559799</v>
      </c>
      <c r="O55" s="52">
        <v>8394</v>
      </c>
      <c r="P55" s="52">
        <v>0</v>
      </c>
      <c r="Q55" s="52">
        <v>3938</v>
      </c>
      <c r="R55" s="52">
        <v>6114</v>
      </c>
      <c r="S55" s="52">
        <v>6892</v>
      </c>
      <c r="T55" s="52">
        <v>7693</v>
      </c>
      <c r="U55" s="98">
        <f t="shared" si="6"/>
        <v>0.11622170632617523</v>
      </c>
      <c r="V55" s="52">
        <f t="shared" si="0"/>
        <v>801</v>
      </c>
      <c r="W55" s="98">
        <f t="shared" si="7"/>
        <v>1.3425058792271698E-2</v>
      </c>
      <c r="X55" s="98">
        <f>IFERROR(T55/T53,"-")</f>
        <v>0.65528109028960813</v>
      </c>
    </row>
    <row r="56" spans="2:24" x14ac:dyDescent="0.25">
      <c r="B56" s="97" t="s">
        <v>142</v>
      </c>
      <c r="C56" s="52">
        <f t="shared" si="8"/>
        <v>31053</v>
      </c>
      <c r="D56" s="52">
        <f t="shared" si="8"/>
        <v>24275</v>
      </c>
      <c r="E56" s="52">
        <f t="shared" si="8"/>
        <v>29146</v>
      </c>
      <c r="F56" s="52">
        <f t="shared" si="8"/>
        <v>46312</v>
      </c>
      <c r="G56" s="52">
        <f t="shared" si="8"/>
        <v>72274</v>
      </c>
      <c r="H56" s="52">
        <f t="shared" si="8"/>
        <v>65342</v>
      </c>
      <c r="I56" s="98">
        <f t="shared" si="1"/>
        <v>-9.5912776378780706E-2</v>
      </c>
      <c r="J56" s="52">
        <f t="shared" si="2"/>
        <v>-6932</v>
      </c>
      <c r="K56" s="98">
        <f t="shared" si="3"/>
        <v>1.1042089331143528</v>
      </c>
      <c r="L56" s="52">
        <f t="shared" si="4"/>
        <v>34289</v>
      </c>
      <c r="M56" s="98">
        <f t="shared" si="5"/>
        <v>2.0635942770645812E-2</v>
      </c>
      <c r="N56" s="98">
        <f>H56/H53</f>
        <v>0.88875287332870878</v>
      </c>
      <c r="O56" s="52">
        <v>2027</v>
      </c>
      <c r="P56" s="52">
        <v>0</v>
      </c>
      <c r="Q56" s="52">
        <v>1259</v>
      </c>
      <c r="R56" s="52">
        <v>2479</v>
      </c>
      <c r="S56" s="52">
        <v>1876</v>
      </c>
      <c r="T56" s="52">
        <v>3036</v>
      </c>
      <c r="U56" s="98">
        <f t="shared" si="6"/>
        <v>0.61833688699360345</v>
      </c>
      <c r="V56" s="52">
        <f t="shared" si="0"/>
        <v>1160</v>
      </c>
      <c r="W56" s="98">
        <f t="shared" si="7"/>
        <v>5.4433628959832418E-3</v>
      </c>
      <c r="X56" s="98">
        <f>IFERROR(T56/T53,"-")</f>
        <v>0.25860306643952302</v>
      </c>
    </row>
    <row r="57" spans="2:24" ht="15.75" x14ac:dyDescent="0.25">
      <c r="B57" s="137" t="s">
        <v>63</v>
      </c>
      <c r="C57" s="138">
        <f>C53-C54</f>
        <v>2505</v>
      </c>
      <c r="D57" s="138">
        <f t="shared" ref="D57:H57" si="9">D53-D54</f>
        <v>32705</v>
      </c>
      <c r="E57" s="138">
        <f t="shared" si="9"/>
        <v>-1708</v>
      </c>
      <c r="F57" s="138">
        <f t="shared" si="9"/>
        <v>1833</v>
      </c>
      <c r="G57" s="138">
        <f t="shared" si="9"/>
        <v>5224</v>
      </c>
      <c r="H57" s="138">
        <f t="shared" si="9"/>
        <v>6310</v>
      </c>
      <c r="I57" s="139">
        <f t="shared" si="1"/>
        <v>0.20788667687595708</v>
      </c>
      <c r="J57" s="138">
        <f t="shared" si="2"/>
        <v>1086</v>
      </c>
      <c r="K57" s="139">
        <f t="shared" si="3"/>
        <v>1.5189620758483033</v>
      </c>
      <c r="L57" s="138">
        <f t="shared" si="4"/>
        <v>3805</v>
      </c>
      <c r="M57" s="139">
        <f t="shared" si="5"/>
        <v>1.9927886946033957E-3</v>
      </c>
      <c r="N57" s="139">
        <f>H57/H53</f>
        <v>8.5825818473633381E-2</v>
      </c>
      <c r="O57" s="138">
        <v>820</v>
      </c>
      <c r="P57" s="138">
        <v>0</v>
      </c>
      <c r="Q57" s="138">
        <v>128</v>
      </c>
      <c r="R57" s="138">
        <v>1238</v>
      </c>
      <c r="S57" s="138">
        <v>1494</v>
      </c>
      <c r="T57" s="138">
        <v>4419</v>
      </c>
      <c r="U57" s="139">
        <f t="shared" si="6"/>
        <v>1.9578313253012047</v>
      </c>
      <c r="V57" s="138">
        <f t="shared" si="0"/>
        <v>2925</v>
      </c>
      <c r="W57" s="139">
        <f t="shared" si="7"/>
        <v>2.7183877633026434E-3</v>
      </c>
      <c r="X57" s="139">
        <f>IFERROR(T57/T53,"-")</f>
        <v>0.37640545144804088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F7ED6-ACAD-4A07-B939-60A39D6D3289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260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48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816835</v>
      </c>
      <c r="R8" s="155">
        <v>791721</v>
      </c>
      <c r="S8" s="155">
        <v>225835</v>
      </c>
      <c r="T8" s="155">
        <v>354204</v>
      </c>
      <c r="U8" s="155">
        <v>710225</v>
      </c>
      <c r="V8" s="155">
        <v>797848</v>
      </c>
      <c r="W8" s="156">
        <f>IFERROR(V8/U8-1,"-")</f>
        <v>0.12337357879545219</v>
      </c>
      <c r="X8" s="156">
        <f>IFERROR(V8/S8-1,"-")</f>
        <v>2.5328802001461246</v>
      </c>
      <c r="Y8" s="155">
        <f>V8-U8</f>
        <v>87623</v>
      </c>
      <c r="Z8" s="155">
        <f>V8-S8</f>
        <v>572013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356304</v>
      </c>
      <c r="R9" s="158">
        <v>356283</v>
      </c>
      <c r="S9" s="158">
        <v>103133</v>
      </c>
      <c r="T9" s="158">
        <v>181693</v>
      </c>
      <c r="U9" s="158">
        <v>342343</v>
      </c>
      <c r="V9" s="158">
        <v>341923</v>
      </c>
      <c r="W9" s="159">
        <f>IFERROR(V9/U9-1,"-")</f>
        <v>-1.2268397484394011E-3</v>
      </c>
      <c r="X9" s="160">
        <f t="shared" ref="X9:X20" si="3">IFERROR(V9/S9-1,"-")</f>
        <v>2.3153597781505435</v>
      </c>
      <c r="Y9" s="158">
        <f t="shared" ref="Y9:Y19" si="4">V9-U9</f>
        <v>-420</v>
      </c>
      <c r="Z9" s="158">
        <f t="shared" ref="Z9:Z20" si="5">V9-S9</f>
        <v>238790</v>
      </c>
      <c r="AA9" s="159">
        <f>V9/V$8</f>
        <v>0.42855656716567569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89648</v>
      </c>
      <c r="R10" s="163">
        <v>72064</v>
      </c>
      <c r="S10" s="163">
        <v>28320</v>
      </c>
      <c r="T10" s="163">
        <v>66989</v>
      </c>
      <c r="U10" s="163">
        <v>97391</v>
      </c>
      <c r="V10" s="163">
        <v>92103</v>
      </c>
      <c r="W10" s="164">
        <f>IFERROR(V10/U10-1,"-")</f>
        <v>-5.4296598248298134E-2</v>
      </c>
      <c r="X10" s="165">
        <f t="shared" si="3"/>
        <v>2.2522245762711863</v>
      </c>
      <c r="Y10" s="163">
        <f t="shared" si="4"/>
        <v>-5288</v>
      </c>
      <c r="Z10" s="163">
        <f t="shared" si="5"/>
        <v>63783</v>
      </c>
      <c r="AA10" s="164">
        <f>V10/V$8</f>
        <v>0.11543928166768608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266656</v>
      </c>
      <c r="R11" s="163">
        <v>284219</v>
      </c>
      <c r="S11" s="163">
        <v>74813</v>
      </c>
      <c r="T11" s="163">
        <v>114704</v>
      </c>
      <c r="U11" s="163">
        <v>244952</v>
      </c>
      <c r="V11" s="163">
        <v>249820</v>
      </c>
      <c r="W11" s="164">
        <f>IFERROR(V11/U11-1,"-")</f>
        <v>1.987328129592747E-2</v>
      </c>
      <c r="X11" s="165">
        <f t="shared" si="3"/>
        <v>2.339259219654338</v>
      </c>
      <c r="Y11" s="163">
        <f t="shared" si="4"/>
        <v>4868</v>
      </c>
      <c r="Z11" s="163">
        <f t="shared" si="5"/>
        <v>175007</v>
      </c>
      <c r="AA11" s="164">
        <f>V11/V$8</f>
        <v>0.31311728549798962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460531</v>
      </c>
      <c r="R12" s="158">
        <v>435438</v>
      </c>
      <c r="S12" s="158">
        <v>122702</v>
      </c>
      <c r="T12" s="158">
        <v>172511</v>
      </c>
      <c r="U12" s="158">
        <v>367882</v>
      </c>
      <c r="V12" s="158">
        <v>455925</v>
      </c>
      <c r="W12" s="159">
        <f>IFERROR(V12/U12-1,"-")</f>
        <v>0.23932402237674033</v>
      </c>
      <c r="X12" s="160">
        <f t="shared" si="3"/>
        <v>2.7157096053854053</v>
      </c>
      <c r="Y12" s="158">
        <f t="shared" si="4"/>
        <v>88043</v>
      </c>
      <c r="Z12" s="158">
        <f t="shared" si="5"/>
        <v>333223</v>
      </c>
      <c r="AA12" s="159">
        <f>V12/V$8</f>
        <v>0.57144343283432431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69266</v>
      </c>
      <c r="R13" s="163">
        <v>75049</v>
      </c>
      <c r="S13" s="163">
        <v>21332</v>
      </c>
      <c r="T13" s="163">
        <v>16695</v>
      </c>
      <c r="U13" s="163">
        <v>71554</v>
      </c>
      <c r="V13" s="163">
        <v>93860</v>
      </c>
      <c r="W13" s="164">
        <f t="shared" ref="W13:W20" si="8">IFERROR(V13/U13-1,"-")</f>
        <v>0.31173659054699954</v>
      </c>
      <c r="X13" s="165">
        <f t="shared" si="3"/>
        <v>3.3999624976561034</v>
      </c>
      <c r="Y13" s="163">
        <f t="shared" si="4"/>
        <v>22306</v>
      </c>
      <c r="Z13" s="163">
        <f t="shared" si="5"/>
        <v>72528</v>
      </c>
      <c r="AA13" s="164">
        <f t="shared" ref="AA13:AA20" si="9">V13/V$8</f>
        <v>0.11764145551533625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194919</v>
      </c>
      <c r="R14" s="163">
        <v>159354</v>
      </c>
      <c r="S14" s="163">
        <v>39522</v>
      </c>
      <c r="T14" s="163">
        <v>53227</v>
      </c>
      <c r="U14" s="163">
        <v>113120</v>
      </c>
      <c r="V14" s="163">
        <v>127349</v>
      </c>
      <c r="W14" s="164">
        <f t="shared" si="8"/>
        <v>0.12578677510608194</v>
      </c>
      <c r="X14" s="165">
        <f t="shared" si="3"/>
        <v>2.2222306563433025</v>
      </c>
      <c r="Y14" s="163">
        <f t="shared" si="4"/>
        <v>14229</v>
      </c>
      <c r="Z14" s="163">
        <f t="shared" si="5"/>
        <v>87827</v>
      </c>
      <c r="AA14" s="164">
        <f t="shared" si="9"/>
        <v>0.15961561600705898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22836</v>
      </c>
      <c r="R15" s="163">
        <v>25447</v>
      </c>
      <c r="S15" s="163">
        <v>8286</v>
      </c>
      <c r="T15" s="163">
        <v>19927</v>
      </c>
      <c r="U15" s="163">
        <v>30758</v>
      </c>
      <c r="V15" s="163">
        <v>42539</v>
      </c>
      <c r="W15" s="164">
        <f t="shared" si="8"/>
        <v>0.38302230314064634</v>
      </c>
      <c r="X15" s="165">
        <f t="shared" si="3"/>
        <v>4.1338402124064686</v>
      </c>
      <c r="Y15" s="163">
        <f t="shared" si="4"/>
        <v>11781</v>
      </c>
      <c r="Z15" s="163">
        <f t="shared" si="5"/>
        <v>34253</v>
      </c>
      <c r="AA15" s="164">
        <f t="shared" si="9"/>
        <v>5.3317173195896961E-2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11686</v>
      </c>
      <c r="R16" s="163">
        <v>9296</v>
      </c>
      <c r="S16" s="163">
        <v>2074</v>
      </c>
      <c r="T16" s="163">
        <v>5996</v>
      </c>
      <c r="U16" s="163">
        <v>10713</v>
      </c>
      <c r="V16" s="163">
        <v>12911</v>
      </c>
      <c r="W16" s="164">
        <f t="shared" si="8"/>
        <v>0.20517128722113309</v>
      </c>
      <c r="X16" s="165">
        <f t="shared" si="3"/>
        <v>5.225168756027001</v>
      </c>
      <c r="Y16" s="163">
        <f t="shared" si="4"/>
        <v>2198</v>
      </c>
      <c r="Z16" s="163">
        <f t="shared" si="5"/>
        <v>10837</v>
      </c>
      <c r="AA16" s="164">
        <f t="shared" si="9"/>
        <v>1.6182280334098725E-2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6503</v>
      </c>
      <c r="R17" s="163">
        <v>6249</v>
      </c>
      <c r="S17" s="163">
        <v>2082</v>
      </c>
      <c r="T17" s="163">
        <v>5201</v>
      </c>
      <c r="U17" s="163">
        <v>5872</v>
      </c>
      <c r="V17" s="163">
        <v>6968</v>
      </c>
      <c r="W17" s="164">
        <f t="shared" si="8"/>
        <v>0.18664850136239775</v>
      </c>
      <c r="X17" s="165">
        <f t="shared" si="3"/>
        <v>2.3467819404418826</v>
      </c>
      <c r="Y17" s="163">
        <f t="shared" si="4"/>
        <v>1096</v>
      </c>
      <c r="Z17" s="163">
        <f t="shared" si="5"/>
        <v>4886</v>
      </c>
      <c r="AA17" s="164">
        <f t="shared" si="9"/>
        <v>8.7334930964293959E-3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7425</v>
      </c>
      <c r="R18" s="163">
        <v>8520</v>
      </c>
      <c r="S18" s="163">
        <v>3046</v>
      </c>
      <c r="T18" s="163">
        <v>2575</v>
      </c>
      <c r="U18" s="163">
        <v>7581</v>
      </c>
      <c r="V18" s="163">
        <v>8524</v>
      </c>
      <c r="W18" s="164">
        <f t="shared" si="8"/>
        <v>0.12438992217385558</v>
      </c>
      <c r="X18" s="165">
        <f t="shared" si="3"/>
        <v>1.7984241628365067</v>
      </c>
      <c r="Y18" s="163">
        <f t="shared" si="4"/>
        <v>943</v>
      </c>
      <c r="Z18" s="163">
        <f t="shared" si="5"/>
        <v>5478</v>
      </c>
      <c r="AA18" s="164">
        <f t="shared" si="9"/>
        <v>1.0683739258605648E-2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13371</v>
      </c>
      <c r="R19" s="163">
        <v>13181</v>
      </c>
      <c r="S19" s="163">
        <v>4839</v>
      </c>
      <c r="T19" s="163">
        <v>2819</v>
      </c>
      <c r="U19" s="163">
        <v>7599</v>
      </c>
      <c r="V19" s="163">
        <v>9961</v>
      </c>
      <c r="W19" s="164">
        <f t="shared" si="8"/>
        <v>0.31083037241742328</v>
      </c>
      <c r="X19" s="165">
        <f t="shared" si="3"/>
        <v>1.0584831576772062</v>
      </c>
      <c r="Y19" s="163">
        <f t="shared" si="4"/>
        <v>2362</v>
      </c>
      <c r="Z19" s="163">
        <f t="shared" si="5"/>
        <v>5122</v>
      </c>
      <c r="AA19" s="164">
        <f t="shared" si="9"/>
        <v>1.2484834204008784E-2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134525</v>
      </c>
      <c r="R20" s="169">
        <f t="shared" si="11"/>
        <v>138342</v>
      </c>
      <c r="S20" s="169">
        <f t="shared" si="11"/>
        <v>41521</v>
      </c>
      <c r="T20" s="169">
        <f t="shared" si="11"/>
        <v>66071</v>
      </c>
      <c r="U20" s="169">
        <f t="shared" si="11"/>
        <v>120685</v>
      </c>
      <c r="V20" s="169">
        <f t="shared" si="11"/>
        <v>153813</v>
      </c>
      <c r="W20" s="170">
        <f t="shared" si="8"/>
        <v>0.27449973070389855</v>
      </c>
      <c r="X20" s="171">
        <f t="shared" si="3"/>
        <v>2.7044628019556369</v>
      </c>
      <c r="Y20" s="169">
        <f>V20-U20</f>
        <v>33128</v>
      </c>
      <c r="Z20" s="169">
        <f t="shared" si="5"/>
        <v>112292</v>
      </c>
      <c r="AA20" s="170">
        <f t="shared" si="9"/>
        <v>0.19278484122288958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6BB8E-0703-4D7C-93D1-C272D77B997A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K6" s="270"/>
      <c r="N6" s="270" t="s">
        <v>260</v>
      </c>
      <c r="O6" s="270"/>
      <c r="P6" s="270"/>
      <c r="Q6" s="270"/>
      <c r="R6" s="270"/>
      <c r="S6" s="270"/>
      <c r="T6" s="270"/>
      <c r="U6" s="270"/>
      <c r="V6" s="270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224</v>
      </c>
      <c r="D9" s="172" t="s">
        <v>234</v>
      </c>
      <c r="E9" s="172" t="s">
        <v>225</v>
      </c>
      <c r="F9" s="172" t="s">
        <v>226</v>
      </c>
      <c r="G9" s="172" t="s">
        <v>227</v>
      </c>
      <c r="H9" s="172" t="s">
        <v>228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224</v>
      </c>
      <c r="P9" s="172" t="s">
        <v>225</v>
      </c>
      <c r="Q9" s="172" t="s">
        <v>226</v>
      </c>
      <c r="R9" s="172" t="s">
        <v>227</v>
      </c>
      <c r="S9" s="172" t="s">
        <v>228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48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506317</v>
      </c>
      <c r="D11" s="176">
        <v>96401</v>
      </c>
      <c r="E11" s="176">
        <v>246325</v>
      </c>
      <c r="F11" s="176">
        <v>525893</v>
      </c>
      <c r="G11" s="176">
        <v>533489</v>
      </c>
      <c r="H11" s="176">
        <v>558529</v>
      </c>
      <c r="I11" s="177">
        <f t="shared" ref="I11:I23" si="0">IFERROR(H11/G11-1,"-")</f>
        <v>4.6936300467301129E-2</v>
      </c>
      <c r="J11" s="177">
        <f t="shared" ref="J11:J23" si="1">IFERROR(H11/C11-1,"-")</f>
        <v>0.10312116717392472</v>
      </c>
      <c r="K11" s="177">
        <f>H11/H11</f>
        <v>1</v>
      </c>
      <c r="L11" s="79"/>
      <c r="M11" s="79"/>
      <c r="N11" s="154" t="s">
        <v>68</v>
      </c>
      <c r="O11" s="176">
        <v>84639</v>
      </c>
      <c r="P11" s="176">
        <v>44986</v>
      </c>
      <c r="Q11" s="176">
        <v>84199</v>
      </c>
      <c r="R11" s="176">
        <v>86585</v>
      </c>
      <c r="S11" s="176">
        <v>101084</v>
      </c>
      <c r="T11" s="177">
        <f t="shared" ref="T11:T23" si="2">IFERROR(S11/R11-1,"-")</f>
        <v>0.16745394698850835</v>
      </c>
      <c r="U11" s="177">
        <f t="shared" ref="U11:U23" si="3">IFERROR(S11/O11-1,"-")</f>
        <v>0.19429577381585328</v>
      </c>
      <c r="V11" s="177">
        <f>S11/S11</f>
        <v>1</v>
      </c>
    </row>
    <row r="12" spans="1:22" x14ac:dyDescent="0.25">
      <c r="B12" s="157" t="s">
        <v>97</v>
      </c>
      <c r="C12" s="158">
        <v>134159</v>
      </c>
      <c r="D12" s="158">
        <v>46194</v>
      </c>
      <c r="E12" s="158">
        <v>118375</v>
      </c>
      <c r="F12" s="158">
        <v>147620</v>
      </c>
      <c r="G12" s="158">
        <v>138535</v>
      </c>
      <c r="H12" s="158">
        <v>130850</v>
      </c>
      <c r="I12" s="159">
        <f t="shared" si="0"/>
        <v>-5.5473346085826658E-2</v>
      </c>
      <c r="J12" s="160">
        <f t="shared" si="1"/>
        <v>-2.4664763452321492E-2</v>
      </c>
      <c r="K12" s="159">
        <f>H12/H11</f>
        <v>0.23427610741787802</v>
      </c>
      <c r="L12" s="79"/>
      <c r="M12" s="79"/>
      <c r="N12" s="157" t="s">
        <v>97</v>
      </c>
      <c r="O12" s="158">
        <v>44693</v>
      </c>
      <c r="P12" s="158">
        <v>29508</v>
      </c>
      <c r="Q12" s="158">
        <v>49388</v>
      </c>
      <c r="R12" s="158">
        <v>47019</v>
      </c>
      <c r="S12" s="158">
        <v>49842</v>
      </c>
      <c r="T12" s="159">
        <f t="shared" si="2"/>
        <v>6.0039558476360666E-2</v>
      </c>
      <c r="U12" s="160">
        <f t="shared" si="3"/>
        <v>0.11520819815183581</v>
      </c>
      <c r="V12" s="159">
        <f>S12/S11</f>
        <v>0.49307506628150843</v>
      </c>
    </row>
    <row r="13" spans="1:22" x14ac:dyDescent="0.25">
      <c r="B13" s="162" t="s">
        <v>103</v>
      </c>
      <c r="C13" s="163">
        <v>56237</v>
      </c>
      <c r="D13" s="163">
        <v>23748</v>
      </c>
      <c r="E13" s="163">
        <v>53382</v>
      </c>
      <c r="F13" s="163">
        <v>67495</v>
      </c>
      <c r="G13" s="163">
        <v>62070</v>
      </c>
      <c r="H13" s="163">
        <v>56598</v>
      </c>
      <c r="I13" s="164">
        <f t="shared" si="0"/>
        <v>-8.8158530691155201E-2</v>
      </c>
      <c r="J13" s="165">
        <f t="shared" si="1"/>
        <v>6.4192613403986076E-3</v>
      </c>
      <c r="K13" s="164">
        <f>H13/H11</f>
        <v>0.10133403995137226</v>
      </c>
      <c r="L13" s="79"/>
      <c r="M13" s="79"/>
      <c r="N13" s="162" t="s">
        <v>103</v>
      </c>
      <c r="O13" s="163">
        <v>9730</v>
      </c>
      <c r="P13" s="163">
        <v>10173</v>
      </c>
      <c r="Q13" s="163">
        <v>16867</v>
      </c>
      <c r="R13" s="163">
        <v>14974</v>
      </c>
      <c r="S13" s="163">
        <v>15712</v>
      </c>
      <c r="T13" s="164">
        <f t="shared" si="2"/>
        <v>4.928542807533054E-2</v>
      </c>
      <c r="U13" s="165">
        <f t="shared" si="3"/>
        <v>0.61479958890030839</v>
      </c>
      <c r="V13" s="164">
        <f>S13/S11</f>
        <v>0.15543508369277037</v>
      </c>
    </row>
    <row r="14" spans="1:22" x14ac:dyDescent="0.25">
      <c r="B14" s="162" t="s">
        <v>100</v>
      </c>
      <c r="C14" s="163">
        <v>77922</v>
      </c>
      <c r="D14" s="163">
        <v>22446</v>
      </c>
      <c r="E14" s="163">
        <v>64993</v>
      </c>
      <c r="F14" s="163">
        <v>80125</v>
      </c>
      <c r="G14" s="163">
        <v>76465</v>
      </c>
      <c r="H14" s="163">
        <v>74252</v>
      </c>
      <c r="I14" s="164">
        <f t="shared" si="0"/>
        <v>-2.8941345713725197E-2</v>
      </c>
      <c r="J14" s="165">
        <f t="shared" si="1"/>
        <v>-4.7098380431713771E-2</v>
      </c>
      <c r="K14" s="164">
        <f>H14/H11</f>
        <v>0.13294206746650578</v>
      </c>
      <c r="L14" s="79"/>
      <c r="M14" s="79"/>
      <c r="N14" s="162" t="s">
        <v>100</v>
      </c>
      <c r="O14" s="163">
        <v>34963</v>
      </c>
      <c r="P14" s="163">
        <v>19335</v>
      </c>
      <c r="Q14" s="163">
        <v>32521</v>
      </c>
      <c r="R14" s="163">
        <v>32045</v>
      </c>
      <c r="S14" s="163">
        <v>34130</v>
      </c>
      <c r="T14" s="164">
        <f t="shared" si="2"/>
        <v>6.5064752691527561E-2</v>
      </c>
      <c r="U14" s="165">
        <f t="shared" si="3"/>
        <v>-2.3825186625861638E-2</v>
      </c>
      <c r="V14" s="164">
        <f>S14/S11</f>
        <v>0.33763998258873806</v>
      </c>
    </row>
    <row r="15" spans="1:22" x14ac:dyDescent="0.25">
      <c r="B15" s="157" t="s">
        <v>107</v>
      </c>
      <c r="C15" s="158">
        <v>372158</v>
      </c>
      <c r="D15" s="158">
        <v>50207</v>
      </c>
      <c r="E15" s="158">
        <v>127950</v>
      </c>
      <c r="F15" s="158">
        <v>378273</v>
      </c>
      <c r="G15" s="158">
        <v>394954</v>
      </c>
      <c r="H15" s="158">
        <v>427679</v>
      </c>
      <c r="I15" s="159">
        <f t="shared" si="0"/>
        <v>8.2857750522845608E-2</v>
      </c>
      <c r="J15" s="160">
        <f t="shared" si="1"/>
        <v>0.14918663578372637</v>
      </c>
      <c r="K15" s="159">
        <f>H15/H11</f>
        <v>0.76572389258212192</v>
      </c>
      <c r="L15" s="79"/>
      <c r="M15" s="79"/>
      <c r="N15" s="157" t="s">
        <v>107</v>
      </c>
      <c r="O15" s="158">
        <v>39946</v>
      </c>
      <c r="P15" s="158">
        <v>15478</v>
      </c>
      <c r="Q15" s="158">
        <v>34811</v>
      </c>
      <c r="R15" s="158">
        <v>39566</v>
      </c>
      <c r="S15" s="158">
        <v>51242</v>
      </c>
      <c r="T15" s="159">
        <f t="shared" si="2"/>
        <v>0.29510185512814036</v>
      </c>
      <c r="U15" s="160">
        <f t="shared" si="3"/>
        <v>0.28278175536974914</v>
      </c>
      <c r="V15" s="159">
        <f>S15/S11</f>
        <v>0.50692493371849157</v>
      </c>
    </row>
    <row r="16" spans="1:22" x14ac:dyDescent="0.25">
      <c r="B16" s="162" t="s">
        <v>110</v>
      </c>
      <c r="C16" s="163">
        <v>185588</v>
      </c>
      <c r="D16" s="163">
        <v>18460</v>
      </c>
      <c r="E16" s="163">
        <v>18968</v>
      </c>
      <c r="F16" s="163">
        <v>196714</v>
      </c>
      <c r="G16" s="163">
        <v>205434</v>
      </c>
      <c r="H16" s="163">
        <v>222639</v>
      </c>
      <c r="I16" s="164">
        <f t="shared" si="0"/>
        <v>8.3749525395017343E-2</v>
      </c>
      <c r="J16" s="165">
        <f t="shared" si="1"/>
        <v>0.19964114059098659</v>
      </c>
      <c r="K16" s="164">
        <f>H16/H11</f>
        <v>0.39861672357209743</v>
      </c>
      <c r="L16" s="79"/>
      <c r="M16" s="79"/>
      <c r="N16" s="162" t="s">
        <v>110</v>
      </c>
      <c r="O16" s="163">
        <v>8119</v>
      </c>
      <c r="P16" s="163">
        <v>1002</v>
      </c>
      <c r="Q16" s="163">
        <v>8917</v>
      </c>
      <c r="R16" s="163">
        <v>9578</v>
      </c>
      <c r="S16" s="163">
        <v>12336</v>
      </c>
      <c r="T16" s="164">
        <f t="shared" si="2"/>
        <v>0.28795155564836072</v>
      </c>
      <c r="U16" s="165">
        <f t="shared" si="3"/>
        <v>0.5193989407562507</v>
      </c>
      <c r="V16" s="164">
        <f>S16/S11</f>
        <v>0.12203711764473112</v>
      </c>
    </row>
    <row r="17" spans="1:22" x14ac:dyDescent="0.25">
      <c r="B17" s="162" t="s">
        <v>113</v>
      </c>
      <c r="C17" s="163">
        <v>45703</v>
      </c>
      <c r="D17" s="163">
        <v>7857</v>
      </c>
      <c r="E17" s="163">
        <v>21184</v>
      </c>
      <c r="F17" s="163">
        <v>32365</v>
      </c>
      <c r="G17" s="163">
        <v>32809</v>
      </c>
      <c r="H17" s="163">
        <v>34006</v>
      </c>
      <c r="I17" s="164">
        <f t="shared" si="0"/>
        <v>3.6483891615105568E-2</v>
      </c>
      <c r="J17" s="165">
        <f t="shared" si="1"/>
        <v>-0.25593505896768265</v>
      </c>
      <c r="K17" s="164">
        <f>H17/H11</f>
        <v>6.0884931668722664E-2</v>
      </c>
      <c r="L17" s="79"/>
      <c r="M17" s="79"/>
      <c r="N17" s="162" t="s">
        <v>113</v>
      </c>
      <c r="O17" s="163">
        <v>13694</v>
      </c>
      <c r="P17" s="163">
        <v>4013</v>
      </c>
      <c r="Q17" s="163">
        <v>9215</v>
      </c>
      <c r="R17" s="163">
        <v>8519</v>
      </c>
      <c r="S17" s="163">
        <v>9969</v>
      </c>
      <c r="T17" s="164">
        <f t="shared" si="2"/>
        <v>0.17020777086512506</v>
      </c>
      <c r="U17" s="165">
        <f t="shared" si="3"/>
        <v>-0.27201694172630353</v>
      </c>
      <c r="V17" s="164">
        <f>S17/S11</f>
        <v>9.8620948913774681E-2</v>
      </c>
    </row>
    <row r="18" spans="1:22" x14ac:dyDescent="0.25">
      <c r="B18" s="162" t="s">
        <v>116</v>
      </c>
      <c r="C18" s="163">
        <v>15686</v>
      </c>
      <c r="D18" s="163">
        <v>1670</v>
      </c>
      <c r="E18" s="163">
        <v>13322</v>
      </c>
      <c r="F18" s="163">
        <v>17413</v>
      </c>
      <c r="G18" s="163">
        <v>18119</v>
      </c>
      <c r="H18" s="163">
        <v>20543</v>
      </c>
      <c r="I18" s="164">
        <f t="shared" si="0"/>
        <v>0.13378221756167563</v>
      </c>
      <c r="J18" s="165">
        <f t="shared" si="1"/>
        <v>0.30963916868545205</v>
      </c>
      <c r="K18" s="164">
        <f>H18/H11</f>
        <v>3.678054317680908E-2</v>
      </c>
      <c r="L18" s="79"/>
      <c r="M18" s="79"/>
      <c r="N18" s="162" t="s">
        <v>116</v>
      </c>
      <c r="O18" s="163">
        <v>2297</v>
      </c>
      <c r="P18" s="163">
        <v>2209</v>
      </c>
      <c r="Q18" s="163">
        <v>2595</v>
      </c>
      <c r="R18" s="163">
        <v>3394</v>
      </c>
      <c r="S18" s="163">
        <v>6368</v>
      </c>
      <c r="T18" s="164">
        <f t="shared" si="2"/>
        <v>0.87625220978196827</v>
      </c>
      <c r="U18" s="165">
        <f t="shared" si="3"/>
        <v>1.7723117109272963</v>
      </c>
      <c r="V18" s="164">
        <f>S18/S11</f>
        <v>6.2997111313363149E-2</v>
      </c>
    </row>
    <row r="19" spans="1:22" x14ac:dyDescent="0.25">
      <c r="B19" s="162" t="s">
        <v>123</v>
      </c>
      <c r="C19" s="163">
        <v>15608</v>
      </c>
      <c r="D19" s="163">
        <v>3116</v>
      </c>
      <c r="E19" s="163">
        <v>9389</v>
      </c>
      <c r="F19" s="163">
        <v>17486</v>
      </c>
      <c r="G19" s="163">
        <v>17107</v>
      </c>
      <c r="H19" s="163">
        <v>18906</v>
      </c>
      <c r="I19" s="164">
        <f t="shared" si="0"/>
        <v>0.10516162974221088</v>
      </c>
      <c r="J19" s="165">
        <f t="shared" si="1"/>
        <v>0.21130189646335218</v>
      </c>
      <c r="K19" s="164">
        <f>H19/H11</f>
        <v>3.3849630010259091E-2</v>
      </c>
      <c r="L19" s="79"/>
      <c r="M19" s="79"/>
      <c r="N19" s="162" t="s">
        <v>123</v>
      </c>
      <c r="O19" s="163">
        <v>1645</v>
      </c>
      <c r="P19" s="163">
        <v>573</v>
      </c>
      <c r="Q19" s="163">
        <v>1125</v>
      </c>
      <c r="R19" s="163">
        <v>1281</v>
      </c>
      <c r="S19" s="163">
        <v>2772</v>
      </c>
      <c r="T19" s="164">
        <f t="shared" si="2"/>
        <v>1.1639344262295084</v>
      </c>
      <c r="U19" s="165">
        <f t="shared" si="3"/>
        <v>0.68510638297872339</v>
      </c>
      <c r="V19" s="164">
        <f>S19/S11</f>
        <v>2.7422737525226545E-2</v>
      </c>
    </row>
    <row r="20" spans="1:22" x14ac:dyDescent="0.25">
      <c r="B20" s="162" t="s">
        <v>119</v>
      </c>
      <c r="C20" s="163">
        <v>14750</v>
      </c>
      <c r="D20" s="163">
        <v>3817</v>
      </c>
      <c r="E20" s="163">
        <v>10451</v>
      </c>
      <c r="F20" s="163">
        <v>16173</v>
      </c>
      <c r="G20" s="163">
        <v>17642</v>
      </c>
      <c r="H20" s="163">
        <v>17970</v>
      </c>
      <c r="I20" s="164">
        <f t="shared" si="0"/>
        <v>1.8591996372293362E-2</v>
      </c>
      <c r="J20" s="165">
        <f t="shared" si="1"/>
        <v>0.2183050847457626</v>
      </c>
      <c r="K20" s="164">
        <f>H20/H11</f>
        <v>3.2173799390900024E-2</v>
      </c>
      <c r="L20" s="79"/>
      <c r="M20" s="79"/>
      <c r="N20" s="162" t="s">
        <v>119</v>
      </c>
      <c r="O20" s="163">
        <v>900</v>
      </c>
      <c r="P20" s="163">
        <v>431</v>
      </c>
      <c r="Q20" s="163">
        <v>588</v>
      </c>
      <c r="R20" s="163">
        <v>873</v>
      </c>
      <c r="S20" s="163">
        <v>1365</v>
      </c>
      <c r="T20" s="164">
        <f t="shared" si="2"/>
        <v>0.56357388316151202</v>
      </c>
      <c r="U20" s="165">
        <f t="shared" si="3"/>
        <v>0.51666666666666661</v>
      </c>
      <c r="V20" s="164">
        <f>S20/S11</f>
        <v>1.3503620751058525E-2</v>
      </c>
    </row>
    <row r="21" spans="1:22" x14ac:dyDescent="0.25">
      <c r="B21" s="162" t="s">
        <v>128</v>
      </c>
      <c r="C21" s="163">
        <v>2794</v>
      </c>
      <c r="D21" s="163">
        <v>93</v>
      </c>
      <c r="E21" s="163">
        <v>1424</v>
      </c>
      <c r="F21" s="163">
        <v>2442</v>
      </c>
      <c r="G21" s="163">
        <v>1682</v>
      </c>
      <c r="H21" s="163">
        <v>2553</v>
      </c>
      <c r="I21" s="164">
        <f t="shared" si="0"/>
        <v>0.51783590963139114</v>
      </c>
      <c r="J21" s="165">
        <f t="shared" si="1"/>
        <v>-8.625626342161774E-2</v>
      </c>
      <c r="K21" s="164">
        <f>H21/H11</f>
        <v>4.5709354393415561E-3</v>
      </c>
      <c r="L21" s="79"/>
      <c r="M21" s="79"/>
      <c r="N21" s="162" t="s">
        <v>128</v>
      </c>
      <c r="O21" s="163">
        <v>414</v>
      </c>
      <c r="P21" s="163">
        <v>145</v>
      </c>
      <c r="Q21" s="163">
        <v>437</v>
      </c>
      <c r="R21" s="163">
        <v>185</v>
      </c>
      <c r="S21" s="163">
        <v>247</v>
      </c>
      <c r="T21" s="164">
        <f t="shared" si="2"/>
        <v>0.33513513513513504</v>
      </c>
      <c r="U21" s="165">
        <f t="shared" si="3"/>
        <v>-0.40338164251207731</v>
      </c>
      <c r="V21" s="164">
        <f>S21/S11</f>
        <v>2.4435123263820187E-3</v>
      </c>
    </row>
    <row r="22" spans="1:22" x14ac:dyDescent="0.25">
      <c r="A22" s="167"/>
      <c r="B22" s="162" t="s">
        <v>131</v>
      </c>
      <c r="C22" s="163">
        <v>2145</v>
      </c>
      <c r="D22" s="163">
        <v>59</v>
      </c>
      <c r="E22" s="163">
        <v>254</v>
      </c>
      <c r="F22" s="163">
        <v>818</v>
      </c>
      <c r="G22" s="163">
        <v>1076</v>
      </c>
      <c r="H22" s="163">
        <v>713</v>
      </c>
      <c r="I22" s="164">
        <f t="shared" si="0"/>
        <v>-0.33736059479553904</v>
      </c>
      <c r="J22" s="165">
        <f t="shared" si="1"/>
        <v>-0.66759906759906762</v>
      </c>
      <c r="K22" s="164">
        <f>H22/H11</f>
        <v>1.2765675551314256E-3</v>
      </c>
      <c r="L22" s="79"/>
      <c r="M22" s="79"/>
      <c r="N22" s="162" t="s">
        <v>131</v>
      </c>
      <c r="O22" s="163">
        <v>354</v>
      </c>
      <c r="P22" s="163">
        <v>42</v>
      </c>
      <c r="Q22" s="163">
        <v>166</v>
      </c>
      <c r="R22" s="163">
        <v>161</v>
      </c>
      <c r="S22" s="163">
        <v>98</v>
      </c>
      <c r="T22" s="164">
        <f t="shared" si="2"/>
        <v>-0.39130434782608692</v>
      </c>
      <c r="U22" s="165">
        <f t="shared" si="3"/>
        <v>-0.7231638418079096</v>
      </c>
      <c r="V22" s="164">
        <f>S22/S11</f>
        <v>9.6949072058881717E-4</v>
      </c>
    </row>
    <row r="23" spans="1:22" x14ac:dyDescent="0.25">
      <c r="B23" s="168" t="s">
        <v>145</v>
      </c>
      <c r="C23" s="169">
        <f t="shared" ref="C23:H23" si="4">C15-SUM(C16:C22)</f>
        <v>89884</v>
      </c>
      <c r="D23" s="169">
        <f t="shared" si="4"/>
        <v>15135</v>
      </c>
      <c r="E23" s="169">
        <f t="shared" si="4"/>
        <v>52958</v>
      </c>
      <c r="F23" s="169">
        <f t="shared" si="4"/>
        <v>94862</v>
      </c>
      <c r="G23" s="169">
        <f t="shared" si="4"/>
        <v>101085</v>
      </c>
      <c r="H23" s="169">
        <f t="shared" si="4"/>
        <v>110349</v>
      </c>
      <c r="I23" s="170">
        <f t="shared" si="0"/>
        <v>9.1645644754414501E-2</v>
      </c>
      <c r="J23" s="171">
        <f t="shared" si="1"/>
        <v>0.22768234613501837</v>
      </c>
      <c r="K23" s="170">
        <f>H23/H11</f>
        <v>0.19757076176886071</v>
      </c>
      <c r="L23" s="125"/>
      <c r="M23" s="125"/>
      <c r="N23" s="168" t="s">
        <v>145</v>
      </c>
      <c r="O23" s="169">
        <f>O15-SUM(O16:O22)</f>
        <v>12523</v>
      </c>
      <c r="P23" s="169">
        <f>P15-SUM(P16:P22)</f>
        <v>7063</v>
      </c>
      <c r="Q23" s="169">
        <f>Q15-SUM(Q16:Q22)</f>
        <v>11768</v>
      </c>
      <c r="R23" s="169">
        <f>R15-SUM(R16:R22)</f>
        <v>15575</v>
      </c>
      <c r="S23" s="169">
        <f>S15-SUM(S16:S22)</f>
        <v>18087</v>
      </c>
      <c r="T23" s="170">
        <f t="shared" si="2"/>
        <v>0.1612841091492776</v>
      </c>
      <c r="U23" s="171">
        <f t="shared" si="3"/>
        <v>0.44430248343048784</v>
      </c>
      <c r="V23" s="170">
        <f>S23/S11</f>
        <v>0.1789303945233667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186800</v>
      </c>
      <c r="D25" s="176">
        <v>0</v>
      </c>
      <c r="E25" s="176">
        <v>104300</v>
      </c>
      <c r="F25" s="176">
        <v>193056</v>
      </c>
      <c r="G25" s="176">
        <v>195421</v>
      </c>
      <c r="H25" s="176">
        <v>198178</v>
      </c>
      <c r="I25" s="177">
        <f t="shared" ref="I25:I37" si="5">IFERROR(H25/G25-1,"-")</f>
        <v>1.4108002722327706E-2</v>
      </c>
      <c r="J25" s="177">
        <f t="shared" ref="J25:J37" si="6">IFERROR(H25/C25-1,"-")</f>
        <v>6.0910064239828587E-2</v>
      </c>
      <c r="K25" s="177">
        <f>H25/H25</f>
        <v>1</v>
      </c>
    </row>
    <row r="26" spans="1:22" x14ac:dyDescent="0.25">
      <c r="B26" s="157" t="s">
        <v>97</v>
      </c>
      <c r="C26" s="158">
        <v>31348</v>
      </c>
      <c r="D26" s="158">
        <v>0</v>
      </c>
      <c r="E26" s="158">
        <v>44439</v>
      </c>
      <c r="F26" s="158">
        <v>33408</v>
      </c>
      <c r="G26" s="158">
        <v>26219</v>
      </c>
      <c r="H26" s="158">
        <v>21651</v>
      </c>
      <c r="I26" s="159">
        <f t="shared" si="5"/>
        <v>-0.17422479881002328</v>
      </c>
      <c r="J26" s="160">
        <f t="shared" si="6"/>
        <v>-0.30933392879928545</v>
      </c>
      <c r="K26" s="159">
        <f>H26/H25</f>
        <v>0.10925026995932949</v>
      </c>
    </row>
    <row r="27" spans="1:22" x14ac:dyDescent="0.25">
      <c r="B27" s="162" t="s">
        <v>103</v>
      </c>
      <c r="C27" s="163">
        <v>16800</v>
      </c>
      <c r="D27" s="163">
        <v>0</v>
      </c>
      <c r="E27" s="163">
        <v>20331</v>
      </c>
      <c r="F27" s="163">
        <v>13052</v>
      </c>
      <c r="G27" s="163">
        <v>10656</v>
      </c>
      <c r="H27" s="163">
        <v>8502</v>
      </c>
      <c r="I27" s="164">
        <f t="shared" si="5"/>
        <v>-0.20213963963963966</v>
      </c>
      <c r="J27" s="165">
        <f t="shared" si="6"/>
        <v>-0.49392857142857138</v>
      </c>
      <c r="K27" s="164">
        <f>H27/H25</f>
        <v>4.2900826529685437E-2</v>
      </c>
    </row>
    <row r="28" spans="1:22" x14ac:dyDescent="0.25">
      <c r="B28" s="162" t="s">
        <v>100</v>
      </c>
      <c r="C28" s="163">
        <v>14548</v>
      </c>
      <c r="D28" s="163">
        <v>0</v>
      </c>
      <c r="E28" s="163">
        <v>24108</v>
      </c>
      <c r="F28" s="163">
        <v>20356</v>
      </c>
      <c r="G28" s="163">
        <v>15563</v>
      </c>
      <c r="H28" s="163">
        <v>13149</v>
      </c>
      <c r="I28" s="164">
        <f t="shared" si="5"/>
        <v>-0.15511148236201244</v>
      </c>
      <c r="J28" s="165">
        <f t="shared" si="6"/>
        <v>-9.6164421226285435E-2</v>
      </c>
      <c r="K28" s="164">
        <f>H28/H25</f>
        <v>6.6349443429644051E-2</v>
      </c>
    </row>
    <row r="29" spans="1:22" x14ac:dyDescent="0.25">
      <c r="B29" s="157" t="s">
        <v>107</v>
      </c>
      <c r="C29" s="158">
        <v>155452</v>
      </c>
      <c r="D29" s="158">
        <v>0</v>
      </c>
      <c r="E29" s="158">
        <v>59861</v>
      </c>
      <c r="F29" s="158">
        <v>159648</v>
      </c>
      <c r="G29" s="158">
        <v>169202</v>
      </c>
      <c r="H29" s="158">
        <v>176527</v>
      </c>
      <c r="I29" s="159">
        <f t="shared" si="5"/>
        <v>4.329145045566829E-2</v>
      </c>
      <c r="J29" s="160">
        <f t="shared" si="6"/>
        <v>0.13557239533746746</v>
      </c>
      <c r="K29" s="159">
        <f>H29/H25</f>
        <v>0.89074973004067048</v>
      </c>
    </row>
    <row r="30" spans="1:22" x14ac:dyDescent="0.25">
      <c r="B30" s="162" t="s">
        <v>110</v>
      </c>
      <c r="C30" s="163">
        <v>77388</v>
      </c>
      <c r="D30" s="163">
        <v>0</v>
      </c>
      <c r="E30" s="163">
        <v>10198</v>
      </c>
      <c r="F30" s="163">
        <v>86684</v>
      </c>
      <c r="G30" s="163">
        <v>91801</v>
      </c>
      <c r="H30" s="163">
        <v>96458</v>
      </c>
      <c r="I30" s="164">
        <f t="shared" si="5"/>
        <v>5.072929488785527E-2</v>
      </c>
      <c r="J30" s="165">
        <f t="shared" si="6"/>
        <v>0.24642063368997769</v>
      </c>
      <c r="K30" s="164">
        <f>H30/H25</f>
        <v>0.48672405615154052</v>
      </c>
    </row>
    <row r="31" spans="1:22" x14ac:dyDescent="0.25">
      <c r="B31" s="162" t="s">
        <v>113</v>
      </c>
      <c r="C31" s="163">
        <v>21574</v>
      </c>
      <c r="D31" s="163">
        <v>0</v>
      </c>
      <c r="E31" s="163">
        <v>12681</v>
      </c>
      <c r="F31" s="163">
        <v>16321</v>
      </c>
      <c r="G31" s="163">
        <v>16981</v>
      </c>
      <c r="H31" s="163">
        <v>16678</v>
      </c>
      <c r="I31" s="164">
        <f t="shared" si="5"/>
        <v>-1.784347211589421E-2</v>
      </c>
      <c r="J31" s="165">
        <f t="shared" si="6"/>
        <v>-0.2269398349865579</v>
      </c>
      <c r="K31" s="164">
        <f>H31/H25</f>
        <v>8.4156667238543134E-2</v>
      </c>
    </row>
    <row r="32" spans="1:22" x14ac:dyDescent="0.25">
      <c r="B32" s="162" t="s">
        <v>116</v>
      </c>
      <c r="C32" s="163">
        <v>4860</v>
      </c>
      <c r="D32" s="163">
        <v>0</v>
      </c>
      <c r="E32" s="163">
        <v>5169</v>
      </c>
      <c r="F32" s="163">
        <v>5785</v>
      </c>
      <c r="G32" s="163">
        <v>5824</v>
      </c>
      <c r="H32" s="163">
        <v>4971</v>
      </c>
      <c r="I32" s="164">
        <f t="shared" si="5"/>
        <v>-0.14646291208791207</v>
      </c>
      <c r="J32" s="165">
        <f t="shared" si="6"/>
        <v>2.2839506172839474E-2</v>
      </c>
      <c r="K32" s="164">
        <f>H32/H25</f>
        <v>2.5083510783235272E-2</v>
      </c>
    </row>
    <row r="33" spans="2:11" x14ac:dyDescent="0.25">
      <c r="B33" s="162" t="s">
        <v>123</v>
      </c>
      <c r="C33" s="163">
        <v>7088</v>
      </c>
      <c r="D33" s="163">
        <v>0</v>
      </c>
      <c r="E33" s="163">
        <v>4408</v>
      </c>
      <c r="F33" s="163">
        <v>7612</v>
      </c>
      <c r="G33" s="163">
        <v>7630</v>
      </c>
      <c r="H33" s="163">
        <v>7871</v>
      </c>
      <c r="I33" s="164">
        <f t="shared" si="5"/>
        <v>3.1585845347313235E-2</v>
      </c>
      <c r="J33" s="165">
        <f t="shared" si="6"/>
        <v>0.1104683972911964</v>
      </c>
      <c r="K33" s="164">
        <f>H33/H25</f>
        <v>3.9716820232316402E-2</v>
      </c>
    </row>
    <row r="34" spans="2:11" x14ac:dyDescent="0.25">
      <c r="B34" s="162" t="s">
        <v>119</v>
      </c>
      <c r="C34" s="163">
        <v>7671</v>
      </c>
      <c r="D34" s="163">
        <v>0</v>
      </c>
      <c r="E34" s="163">
        <v>6150</v>
      </c>
      <c r="F34" s="163">
        <v>8809</v>
      </c>
      <c r="G34" s="163">
        <v>9100</v>
      </c>
      <c r="H34" s="163">
        <v>9325</v>
      </c>
      <c r="I34" s="164">
        <f t="shared" si="5"/>
        <v>2.4725274725274637E-2</v>
      </c>
      <c r="J34" s="165">
        <f t="shared" si="6"/>
        <v>0.21561725980967283</v>
      </c>
      <c r="K34" s="164">
        <f>H34/H25</f>
        <v>4.7053658831959146E-2</v>
      </c>
    </row>
    <row r="35" spans="2:11" x14ac:dyDescent="0.25">
      <c r="B35" s="162" t="s">
        <v>128</v>
      </c>
      <c r="C35" s="163">
        <v>1361</v>
      </c>
      <c r="D35" s="163">
        <v>0</v>
      </c>
      <c r="E35" s="163">
        <v>210</v>
      </c>
      <c r="F35" s="163">
        <v>804</v>
      </c>
      <c r="G35" s="163">
        <v>650</v>
      </c>
      <c r="H35" s="163">
        <v>1422</v>
      </c>
      <c r="I35" s="164">
        <f t="shared" si="5"/>
        <v>1.1876923076923078</v>
      </c>
      <c r="J35" s="165">
        <f t="shared" si="6"/>
        <v>4.4819985304922927E-2</v>
      </c>
      <c r="K35" s="164">
        <f>H35/H25</f>
        <v>7.1753675988252986E-3</v>
      </c>
    </row>
    <row r="36" spans="2:11" x14ac:dyDescent="0.25">
      <c r="B36" s="162" t="s">
        <v>131</v>
      </c>
      <c r="C36" s="163">
        <v>851</v>
      </c>
      <c r="D36" s="163">
        <v>0</v>
      </c>
      <c r="E36" s="163">
        <v>87</v>
      </c>
      <c r="F36" s="163">
        <v>350</v>
      </c>
      <c r="G36" s="163">
        <v>498</v>
      </c>
      <c r="H36" s="163">
        <v>342</v>
      </c>
      <c r="I36" s="164">
        <f t="shared" si="5"/>
        <v>-0.31325301204819278</v>
      </c>
      <c r="J36" s="165">
        <f t="shared" si="6"/>
        <v>-0.59811985898942421</v>
      </c>
      <c r="K36" s="164">
        <f>H36/H25</f>
        <v>1.7257213212364642E-3</v>
      </c>
    </row>
    <row r="37" spans="2:11" x14ac:dyDescent="0.25">
      <c r="B37" s="168" t="s">
        <v>145</v>
      </c>
      <c r="C37" s="169">
        <f t="shared" ref="C37:H37" si="7">C29-SUM(C30:C36)</f>
        <v>34659</v>
      </c>
      <c r="D37" s="169">
        <f t="shared" si="7"/>
        <v>0</v>
      </c>
      <c r="E37" s="169">
        <f t="shared" si="7"/>
        <v>20958</v>
      </c>
      <c r="F37" s="169">
        <f t="shared" si="7"/>
        <v>33283</v>
      </c>
      <c r="G37" s="169">
        <f t="shared" si="7"/>
        <v>36718</v>
      </c>
      <c r="H37" s="169">
        <f t="shared" si="7"/>
        <v>39460</v>
      </c>
      <c r="I37" s="170">
        <f t="shared" si="5"/>
        <v>7.4677270003812746E-2</v>
      </c>
      <c r="J37" s="171">
        <f t="shared" si="6"/>
        <v>0.13852101907152536</v>
      </c>
      <c r="K37" s="170">
        <f>H37/H25</f>
        <v>0.19911392788301427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136966</v>
      </c>
      <c r="D39" s="176">
        <v>0</v>
      </c>
      <c r="E39" s="176">
        <v>46309</v>
      </c>
      <c r="F39" s="176">
        <v>140298</v>
      </c>
      <c r="G39" s="176">
        <v>135627</v>
      </c>
      <c r="H39" s="176">
        <v>144210</v>
      </c>
      <c r="I39" s="177">
        <f t="shared" ref="I39:I51" si="8">IFERROR(H39/G39-1,"-")</f>
        <v>6.3283859408524767E-2</v>
      </c>
      <c r="J39" s="177">
        <f t="shared" ref="J39:J51" si="9">IFERROR(H39/C39-1,"-")</f>
        <v>5.2889038155454537E-2</v>
      </c>
      <c r="K39" s="177">
        <f>H39/H39</f>
        <v>1</v>
      </c>
    </row>
    <row r="40" spans="2:11" x14ac:dyDescent="0.25">
      <c r="B40" s="157" t="s">
        <v>97</v>
      </c>
      <c r="C40" s="158">
        <v>17082</v>
      </c>
      <c r="D40" s="158">
        <v>0</v>
      </c>
      <c r="E40" s="158">
        <v>15242</v>
      </c>
      <c r="F40" s="158">
        <v>19503</v>
      </c>
      <c r="G40" s="158">
        <v>15910</v>
      </c>
      <c r="H40" s="158">
        <v>15999</v>
      </c>
      <c r="I40" s="159">
        <f t="shared" si="8"/>
        <v>5.5939660590822449E-3</v>
      </c>
      <c r="J40" s="160">
        <f t="shared" si="9"/>
        <v>-6.3400070249385321E-2</v>
      </c>
      <c r="K40" s="159">
        <f>H40/H39</f>
        <v>0.11094237570210111</v>
      </c>
    </row>
    <row r="41" spans="2:11" x14ac:dyDescent="0.25">
      <c r="B41" s="162" t="s">
        <v>103</v>
      </c>
      <c r="C41" s="163">
        <v>7325</v>
      </c>
      <c r="D41" s="163">
        <v>0</v>
      </c>
      <c r="E41" s="163">
        <v>8365</v>
      </c>
      <c r="F41" s="163">
        <v>8182</v>
      </c>
      <c r="G41" s="163">
        <v>7519</v>
      </c>
      <c r="H41" s="163">
        <v>7601</v>
      </c>
      <c r="I41" s="164">
        <f t="shared" si="8"/>
        <v>1.0905705545950273E-2</v>
      </c>
      <c r="J41" s="165">
        <f t="shared" si="9"/>
        <v>3.7679180887371988E-2</v>
      </c>
      <c r="K41" s="164">
        <f>H41/H39</f>
        <v>5.2707856598016779E-2</v>
      </c>
    </row>
    <row r="42" spans="2:11" x14ac:dyDescent="0.25">
      <c r="B42" s="162" t="s">
        <v>100</v>
      </c>
      <c r="C42" s="163">
        <v>9757</v>
      </c>
      <c r="D42" s="163">
        <v>0</v>
      </c>
      <c r="E42" s="163">
        <v>6877</v>
      </c>
      <c r="F42" s="163">
        <v>11321</v>
      </c>
      <c r="G42" s="163">
        <v>8391</v>
      </c>
      <c r="H42" s="163">
        <v>8398</v>
      </c>
      <c r="I42" s="164">
        <f t="shared" si="8"/>
        <v>8.3422714813496945E-4</v>
      </c>
      <c r="J42" s="165">
        <f t="shared" si="9"/>
        <v>-0.13928461617300403</v>
      </c>
      <c r="K42" s="164">
        <f>H42/H39</f>
        <v>5.8234519104084323E-2</v>
      </c>
    </row>
    <row r="43" spans="2:11" x14ac:dyDescent="0.25">
      <c r="B43" s="157" t="s">
        <v>107</v>
      </c>
      <c r="C43" s="158">
        <v>119884</v>
      </c>
      <c r="D43" s="158">
        <v>0</v>
      </c>
      <c r="E43" s="158">
        <v>31067</v>
      </c>
      <c r="F43" s="158">
        <v>120795</v>
      </c>
      <c r="G43" s="158">
        <v>119717</v>
      </c>
      <c r="H43" s="158">
        <v>128211</v>
      </c>
      <c r="I43" s="159">
        <f t="shared" si="8"/>
        <v>7.095065863661798E-2</v>
      </c>
      <c r="J43" s="160">
        <f t="shared" si="9"/>
        <v>6.9458810183177011E-2</v>
      </c>
      <c r="K43" s="159">
        <f>H43/H39</f>
        <v>0.88905762429789892</v>
      </c>
    </row>
    <row r="44" spans="2:11" x14ac:dyDescent="0.25">
      <c r="B44" s="162" t="s">
        <v>110</v>
      </c>
      <c r="C44" s="163">
        <v>74698</v>
      </c>
      <c r="D44" s="163">
        <v>0</v>
      </c>
      <c r="E44" s="163">
        <v>5219</v>
      </c>
      <c r="F44" s="163">
        <v>71288</v>
      </c>
      <c r="G44" s="163">
        <v>73066</v>
      </c>
      <c r="H44" s="163">
        <v>77891</v>
      </c>
      <c r="I44" s="164">
        <f t="shared" si="8"/>
        <v>6.6036186461555291E-2</v>
      </c>
      <c r="J44" s="165">
        <f t="shared" si="9"/>
        <v>4.2745455032263235E-2</v>
      </c>
      <c r="K44" s="164">
        <f>H44/H39</f>
        <v>0.54012204424103738</v>
      </c>
    </row>
    <row r="45" spans="2:11" x14ac:dyDescent="0.25">
      <c r="B45" s="162" t="s">
        <v>113</v>
      </c>
      <c r="C45" s="163">
        <v>5206</v>
      </c>
      <c r="D45" s="163">
        <v>0</v>
      </c>
      <c r="E45" s="163">
        <v>1616</v>
      </c>
      <c r="F45" s="163">
        <v>3513</v>
      </c>
      <c r="G45" s="163">
        <v>3042</v>
      </c>
      <c r="H45" s="163">
        <v>3031</v>
      </c>
      <c r="I45" s="164">
        <f t="shared" si="8"/>
        <v>-3.6160420775805946E-3</v>
      </c>
      <c r="J45" s="165">
        <f t="shared" si="9"/>
        <v>-0.41778716865155585</v>
      </c>
      <c r="K45" s="164">
        <f>H45/H39</f>
        <v>2.1017959919561749E-2</v>
      </c>
    </row>
    <row r="46" spans="2:11" x14ac:dyDescent="0.25">
      <c r="B46" s="162" t="s">
        <v>116</v>
      </c>
      <c r="C46" s="163">
        <v>2227</v>
      </c>
      <c r="D46" s="163">
        <v>0</v>
      </c>
      <c r="E46" s="163">
        <v>2196</v>
      </c>
      <c r="F46" s="163">
        <v>2336</v>
      </c>
      <c r="G46" s="163">
        <v>2338</v>
      </c>
      <c r="H46" s="163">
        <v>2776</v>
      </c>
      <c r="I46" s="164">
        <f t="shared" si="8"/>
        <v>0.18733960650128312</v>
      </c>
      <c r="J46" s="165">
        <f t="shared" si="9"/>
        <v>0.24651998203861702</v>
      </c>
      <c r="K46" s="164">
        <f>H46/H39</f>
        <v>1.9249705290895223E-2</v>
      </c>
    </row>
    <row r="47" spans="2:11" x14ac:dyDescent="0.25">
      <c r="B47" s="162" t="s">
        <v>123</v>
      </c>
      <c r="C47" s="163">
        <v>5820</v>
      </c>
      <c r="D47" s="163">
        <v>0</v>
      </c>
      <c r="E47" s="163">
        <v>3501</v>
      </c>
      <c r="F47" s="163">
        <v>6530</v>
      </c>
      <c r="G47" s="163">
        <v>5758</v>
      </c>
      <c r="H47" s="163">
        <v>6584</v>
      </c>
      <c r="I47" s="164">
        <f t="shared" si="8"/>
        <v>0.14345258770406399</v>
      </c>
      <c r="J47" s="165">
        <f t="shared" si="9"/>
        <v>0.13127147766323022</v>
      </c>
      <c r="K47" s="164">
        <f>H47/H39</f>
        <v>4.565564107898204E-2</v>
      </c>
    </row>
    <row r="48" spans="2:11" x14ac:dyDescent="0.25">
      <c r="B48" s="162" t="s">
        <v>119</v>
      </c>
      <c r="C48" s="163">
        <v>4278</v>
      </c>
      <c r="D48" s="163">
        <v>0</v>
      </c>
      <c r="E48" s="163">
        <v>2476</v>
      </c>
      <c r="F48" s="163">
        <v>4173</v>
      </c>
      <c r="G48" s="163">
        <v>4704</v>
      </c>
      <c r="H48" s="163">
        <v>4974</v>
      </c>
      <c r="I48" s="164">
        <f t="shared" si="8"/>
        <v>5.7397959183673519E-2</v>
      </c>
      <c r="J48" s="165">
        <f t="shared" si="9"/>
        <v>0.16269284712482479</v>
      </c>
      <c r="K48" s="164">
        <f>H48/H39</f>
        <v>3.4491366756812983E-2</v>
      </c>
    </row>
    <row r="49" spans="2:11" x14ac:dyDescent="0.25">
      <c r="B49" s="162" t="s">
        <v>128</v>
      </c>
      <c r="C49" s="163">
        <v>783</v>
      </c>
      <c r="D49" s="163">
        <v>0</v>
      </c>
      <c r="E49" s="163">
        <v>965</v>
      </c>
      <c r="F49" s="163">
        <v>992</v>
      </c>
      <c r="G49" s="163">
        <v>601</v>
      </c>
      <c r="H49" s="163">
        <v>761</v>
      </c>
      <c r="I49" s="164">
        <f t="shared" si="8"/>
        <v>0.26622296173044924</v>
      </c>
      <c r="J49" s="165">
        <f t="shared" si="9"/>
        <v>-2.8097062579821253E-2</v>
      </c>
      <c r="K49" s="164">
        <f>H49/H39</f>
        <v>5.2770265584910891E-3</v>
      </c>
    </row>
    <row r="50" spans="2:11" x14ac:dyDescent="0.25">
      <c r="B50" s="162" t="s">
        <v>131</v>
      </c>
      <c r="C50" s="163">
        <v>665</v>
      </c>
      <c r="D50" s="163">
        <v>0</v>
      </c>
      <c r="E50" s="163">
        <v>71</v>
      </c>
      <c r="F50" s="163">
        <v>194</v>
      </c>
      <c r="G50" s="163">
        <v>285</v>
      </c>
      <c r="H50" s="163">
        <v>136</v>
      </c>
      <c r="I50" s="164">
        <f t="shared" si="8"/>
        <v>-0.52280701754385972</v>
      </c>
      <c r="J50" s="165">
        <f t="shared" si="9"/>
        <v>-0.79548872180451125</v>
      </c>
      <c r="K50" s="164">
        <f>H50/H39</f>
        <v>9.4306913528881492E-4</v>
      </c>
    </row>
    <row r="51" spans="2:11" x14ac:dyDescent="0.25">
      <c r="B51" s="168" t="s">
        <v>145</v>
      </c>
      <c r="C51" s="169">
        <f t="shared" ref="C51:H51" si="10">C43-SUM(C44:C50)</f>
        <v>26207</v>
      </c>
      <c r="D51" s="169">
        <f t="shared" si="10"/>
        <v>0</v>
      </c>
      <c r="E51" s="169">
        <f t="shared" si="10"/>
        <v>15023</v>
      </c>
      <c r="F51" s="169">
        <f t="shared" si="10"/>
        <v>31769</v>
      </c>
      <c r="G51" s="169">
        <f t="shared" si="10"/>
        <v>29923</v>
      </c>
      <c r="H51" s="169">
        <f t="shared" si="10"/>
        <v>32058</v>
      </c>
      <c r="I51" s="170">
        <f t="shared" si="8"/>
        <v>7.1349797814390215E-2</v>
      </c>
      <c r="J51" s="171">
        <f t="shared" si="9"/>
        <v>0.22326096081199687</v>
      </c>
      <c r="K51" s="170">
        <f>H51/H39</f>
        <v>0.22230081131682963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3571</v>
      </c>
      <c r="D53" s="176">
        <v>0</v>
      </c>
      <c r="E53" s="176">
        <v>2038</v>
      </c>
      <c r="F53" s="176">
        <v>2613</v>
      </c>
      <c r="G53" s="176">
        <v>3056</v>
      </c>
      <c r="H53" s="176">
        <v>2720</v>
      </c>
      <c r="I53" s="177">
        <f t="shared" ref="I53:I65" si="11">IFERROR(H53/G53-1,"-")</f>
        <v>-0.10994764397905754</v>
      </c>
      <c r="J53" s="177">
        <f t="shared" ref="J53:J65" si="12">IFERROR(H53/C53-1,"-")</f>
        <v>-0.23830859703164375</v>
      </c>
      <c r="K53" s="177">
        <f>H53/H53</f>
        <v>1</v>
      </c>
    </row>
    <row r="54" spans="2:11" x14ac:dyDescent="0.25">
      <c r="B54" s="157" t="s">
        <v>97</v>
      </c>
      <c r="C54" s="158">
        <v>1091</v>
      </c>
      <c r="D54" s="158">
        <v>0</v>
      </c>
      <c r="E54" s="158">
        <v>863</v>
      </c>
      <c r="F54" s="158">
        <v>538</v>
      </c>
      <c r="G54" s="158">
        <v>1385</v>
      </c>
      <c r="H54" s="158">
        <v>937</v>
      </c>
      <c r="I54" s="159">
        <f t="shared" si="11"/>
        <v>-0.32346570397111918</v>
      </c>
      <c r="J54" s="160">
        <f t="shared" si="12"/>
        <v>-0.1411549037580202</v>
      </c>
      <c r="K54" s="159">
        <f>H54/H53</f>
        <v>0.34448529411764706</v>
      </c>
    </row>
    <row r="55" spans="2:11" x14ac:dyDescent="0.25">
      <c r="B55" s="162" t="s">
        <v>103</v>
      </c>
      <c r="C55" s="163">
        <v>411</v>
      </c>
      <c r="D55" s="163">
        <v>0</v>
      </c>
      <c r="E55" s="163">
        <v>480</v>
      </c>
      <c r="F55" s="163">
        <v>274</v>
      </c>
      <c r="G55" s="163">
        <v>1086</v>
      </c>
      <c r="H55" s="163">
        <v>651</v>
      </c>
      <c r="I55" s="164">
        <f t="shared" si="11"/>
        <v>-0.40055248618784534</v>
      </c>
      <c r="J55" s="165">
        <f t="shared" si="12"/>
        <v>0.58394160583941601</v>
      </c>
      <c r="K55" s="164">
        <f>H55/H53</f>
        <v>0.23933823529411766</v>
      </c>
    </row>
    <row r="56" spans="2:11" x14ac:dyDescent="0.25">
      <c r="B56" s="162" t="s">
        <v>100</v>
      </c>
      <c r="C56" s="163">
        <v>680</v>
      </c>
      <c r="D56" s="163">
        <v>0</v>
      </c>
      <c r="E56" s="163">
        <v>383</v>
      </c>
      <c r="F56" s="163">
        <v>264</v>
      </c>
      <c r="G56" s="163">
        <v>299</v>
      </c>
      <c r="H56" s="163">
        <v>286</v>
      </c>
      <c r="I56" s="164">
        <f t="shared" si="11"/>
        <v>-4.3478260869565188E-2</v>
      </c>
      <c r="J56" s="165">
        <f t="shared" si="12"/>
        <v>-0.57941176470588229</v>
      </c>
      <c r="K56" s="164">
        <f>H56/H53</f>
        <v>0.10514705882352941</v>
      </c>
    </row>
    <row r="57" spans="2:11" x14ac:dyDescent="0.25">
      <c r="B57" s="157" t="s">
        <v>107</v>
      </c>
      <c r="C57" s="158">
        <v>2480</v>
      </c>
      <c r="D57" s="158">
        <v>0</v>
      </c>
      <c r="E57" s="158">
        <v>1175</v>
      </c>
      <c r="F57" s="158">
        <v>2075</v>
      </c>
      <c r="G57" s="158">
        <v>1671</v>
      </c>
      <c r="H57" s="158">
        <v>1783</v>
      </c>
      <c r="I57" s="159">
        <f t="shared" si="11"/>
        <v>6.7025733093955653E-2</v>
      </c>
      <c r="J57" s="160">
        <f t="shared" si="12"/>
        <v>-0.28104838709677415</v>
      </c>
      <c r="K57" s="159">
        <f>H57/H53</f>
        <v>0.65551470588235294</v>
      </c>
    </row>
    <row r="58" spans="2:11" x14ac:dyDescent="0.25">
      <c r="B58" s="162" t="s">
        <v>110</v>
      </c>
      <c r="C58" s="163">
        <v>950</v>
      </c>
      <c r="D58" s="163">
        <v>0</v>
      </c>
      <c r="E58" s="163">
        <v>61</v>
      </c>
      <c r="F58" s="163">
        <v>1011</v>
      </c>
      <c r="G58" s="163">
        <v>667</v>
      </c>
      <c r="H58" s="163">
        <v>807</v>
      </c>
      <c r="I58" s="164">
        <f t="shared" si="11"/>
        <v>0.20989505247376306</v>
      </c>
      <c r="J58" s="165">
        <f t="shared" si="12"/>
        <v>-0.15052631578947373</v>
      </c>
      <c r="K58" s="164">
        <f>H58/H53</f>
        <v>0.29669117647058824</v>
      </c>
    </row>
    <row r="59" spans="2:11" x14ac:dyDescent="0.25">
      <c r="B59" s="162" t="s">
        <v>113</v>
      </c>
      <c r="C59" s="163">
        <v>503</v>
      </c>
      <c r="D59" s="163">
        <v>0</v>
      </c>
      <c r="E59" s="163">
        <v>442</v>
      </c>
      <c r="F59" s="163">
        <v>252</v>
      </c>
      <c r="G59" s="163">
        <v>215</v>
      </c>
      <c r="H59" s="163">
        <v>311</v>
      </c>
      <c r="I59" s="164">
        <f t="shared" si="11"/>
        <v>0.44651162790697674</v>
      </c>
      <c r="J59" s="165">
        <f t="shared" si="12"/>
        <v>-0.38170974155069581</v>
      </c>
      <c r="K59" s="164">
        <f>H59/H53</f>
        <v>0.11433823529411764</v>
      </c>
    </row>
    <row r="60" spans="2:11" x14ac:dyDescent="0.25">
      <c r="B60" s="162" t="s">
        <v>116</v>
      </c>
      <c r="C60" s="163">
        <v>253</v>
      </c>
      <c r="D60" s="163">
        <v>0</v>
      </c>
      <c r="E60" s="163">
        <v>108</v>
      </c>
      <c r="F60" s="163">
        <v>166</v>
      </c>
      <c r="G60" s="163">
        <v>173</v>
      </c>
      <c r="H60" s="163">
        <v>61</v>
      </c>
      <c r="I60" s="164">
        <f t="shared" si="11"/>
        <v>-0.64739884393063585</v>
      </c>
      <c r="J60" s="165">
        <f t="shared" si="12"/>
        <v>-0.75889328063241113</v>
      </c>
      <c r="K60" s="164">
        <f>H60/H53</f>
        <v>2.2426470588235294E-2</v>
      </c>
    </row>
    <row r="61" spans="2:11" x14ac:dyDescent="0.25">
      <c r="B61" s="162" t="s">
        <v>123</v>
      </c>
      <c r="C61" s="163">
        <v>46</v>
      </c>
      <c r="D61" s="163">
        <v>0</v>
      </c>
      <c r="E61" s="163">
        <v>34</v>
      </c>
      <c r="F61" s="163">
        <v>77</v>
      </c>
      <c r="G61" s="163">
        <v>39</v>
      </c>
      <c r="H61" s="163">
        <v>41</v>
      </c>
      <c r="I61" s="164">
        <f t="shared" si="11"/>
        <v>5.1282051282051322E-2</v>
      </c>
      <c r="J61" s="165">
        <f t="shared" si="12"/>
        <v>-0.10869565217391308</v>
      </c>
      <c r="K61" s="164">
        <f>H61/H53</f>
        <v>1.5073529411764706E-2</v>
      </c>
    </row>
    <row r="62" spans="2:11" x14ac:dyDescent="0.25">
      <c r="B62" s="162" t="s">
        <v>119</v>
      </c>
      <c r="C62" s="163">
        <v>24</v>
      </c>
      <c r="D62" s="163">
        <v>0</v>
      </c>
      <c r="E62" s="163">
        <v>61</v>
      </c>
      <c r="F62" s="163">
        <v>51</v>
      </c>
      <c r="G62" s="163">
        <v>27</v>
      </c>
      <c r="H62" s="163">
        <v>5</v>
      </c>
      <c r="I62" s="164">
        <f t="shared" si="11"/>
        <v>-0.81481481481481488</v>
      </c>
      <c r="J62" s="165">
        <f t="shared" si="12"/>
        <v>-0.79166666666666663</v>
      </c>
      <c r="K62" s="164">
        <f>H62/H53</f>
        <v>1.838235294117647E-3</v>
      </c>
    </row>
    <row r="63" spans="2:11" x14ac:dyDescent="0.25">
      <c r="B63" s="162" t="s">
        <v>128</v>
      </c>
      <c r="C63" s="163">
        <v>4</v>
      </c>
      <c r="D63" s="163">
        <v>0</v>
      </c>
      <c r="E63" s="163">
        <v>10</v>
      </c>
      <c r="F63" s="163">
        <v>13</v>
      </c>
      <c r="G63" s="163">
        <v>3</v>
      </c>
      <c r="H63" s="163">
        <v>6</v>
      </c>
      <c r="I63" s="164">
        <f t="shared" si="11"/>
        <v>1</v>
      </c>
      <c r="J63" s="165">
        <f t="shared" si="12"/>
        <v>0.5</v>
      </c>
      <c r="K63" s="164">
        <f>H63/H53</f>
        <v>2.2058823529411764E-3</v>
      </c>
    </row>
    <row r="64" spans="2:11" x14ac:dyDescent="0.25">
      <c r="B64" s="162" t="s">
        <v>131</v>
      </c>
      <c r="C64" s="163">
        <v>20</v>
      </c>
      <c r="D64" s="163">
        <v>0</v>
      </c>
      <c r="E64" s="163">
        <v>3</v>
      </c>
      <c r="F64" s="163">
        <v>6</v>
      </c>
      <c r="G64" s="163">
        <v>0</v>
      </c>
      <c r="H64" s="163">
        <v>0</v>
      </c>
      <c r="I64" s="164" t="str">
        <f t="shared" si="11"/>
        <v>-</v>
      </c>
      <c r="J64" s="165">
        <f t="shared" si="12"/>
        <v>-1</v>
      </c>
      <c r="K64" s="164">
        <f>H64/H53</f>
        <v>0</v>
      </c>
    </row>
    <row r="65" spans="2:11" x14ac:dyDescent="0.25">
      <c r="B65" s="168" t="s">
        <v>145</v>
      </c>
      <c r="C65" s="169">
        <f t="shared" ref="C65:H65" si="13">C57-SUM(C58:C64)</f>
        <v>680</v>
      </c>
      <c r="D65" s="169">
        <f t="shared" si="13"/>
        <v>0</v>
      </c>
      <c r="E65" s="169">
        <f t="shared" si="13"/>
        <v>456</v>
      </c>
      <c r="F65" s="169">
        <f t="shared" si="13"/>
        <v>499</v>
      </c>
      <c r="G65" s="169">
        <f t="shared" si="13"/>
        <v>547</v>
      </c>
      <c r="H65" s="169">
        <f t="shared" si="13"/>
        <v>552</v>
      </c>
      <c r="I65" s="170">
        <f t="shared" si="11"/>
        <v>9.1407678244972423E-3</v>
      </c>
      <c r="J65" s="171">
        <f t="shared" si="12"/>
        <v>-0.18823529411764706</v>
      </c>
      <c r="K65" s="170">
        <f>H65/H53</f>
        <v>0.20294117647058824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14912</v>
      </c>
      <c r="D67" s="176">
        <v>0</v>
      </c>
      <c r="E67" s="176">
        <v>2426</v>
      </c>
      <c r="F67" s="176">
        <v>27893</v>
      </c>
      <c r="G67" s="176">
        <v>26664</v>
      </c>
      <c r="H67" s="176">
        <v>19100</v>
      </c>
      <c r="I67" s="177">
        <f t="shared" ref="I67:I79" si="14">IFERROR(H67/G67-1,"-")</f>
        <v>-0.28367836783678368</v>
      </c>
      <c r="J67" s="177">
        <f t="shared" ref="J67:J79" si="15">IFERROR(H67/C67-1,"-")</f>
        <v>0.2808476394849786</v>
      </c>
      <c r="K67" s="177">
        <f>H67/H67</f>
        <v>1</v>
      </c>
    </row>
    <row r="68" spans="2:11" x14ac:dyDescent="0.25">
      <c r="B68" s="157" t="s">
        <v>97</v>
      </c>
      <c r="C68" s="158">
        <v>6968</v>
      </c>
      <c r="D68" s="158">
        <v>0</v>
      </c>
      <c r="E68" s="158">
        <v>2106</v>
      </c>
      <c r="F68" s="158">
        <v>12732</v>
      </c>
      <c r="G68" s="158">
        <v>13348</v>
      </c>
      <c r="H68" s="158">
        <v>4578</v>
      </c>
      <c r="I68" s="159">
        <f t="shared" si="14"/>
        <v>-0.65702727000299666</v>
      </c>
      <c r="J68" s="160">
        <f t="shared" si="15"/>
        <v>-0.34299655568312282</v>
      </c>
      <c r="K68" s="159">
        <f>H68/H67</f>
        <v>0.23968586387434554</v>
      </c>
    </row>
    <row r="69" spans="2:11" x14ac:dyDescent="0.25">
      <c r="B69" s="162" t="s">
        <v>103</v>
      </c>
      <c r="C69" s="163">
        <v>3731</v>
      </c>
      <c r="D69" s="163">
        <v>0</v>
      </c>
      <c r="E69" s="163">
        <v>1992</v>
      </c>
      <c r="F69" s="163">
        <v>11475</v>
      </c>
      <c r="G69" s="163">
        <v>10243</v>
      </c>
      <c r="H69" s="163">
        <v>2063</v>
      </c>
      <c r="I69" s="164">
        <f t="shared" si="14"/>
        <v>-0.79859416186664067</v>
      </c>
      <c r="J69" s="165">
        <f t="shared" si="15"/>
        <v>-0.44706512999195924</v>
      </c>
      <c r="K69" s="164">
        <f>H69/H67</f>
        <v>0.10801047120418848</v>
      </c>
    </row>
    <row r="70" spans="2:11" x14ac:dyDescent="0.25">
      <c r="B70" s="162" t="s">
        <v>100</v>
      </c>
      <c r="C70" s="163">
        <v>3237</v>
      </c>
      <c r="D70" s="163">
        <v>0</v>
      </c>
      <c r="E70" s="163">
        <v>114</v>
      </c>
      <c r="F70" s="163">
        <v>1257</v>
      </c>
      <c r="G70" s="163">
        <v>3105</v>
      </c>
      <c r="H70" s="163">
        <v>2515</v>
      </c>
      <c r="I70" s="164">
        <f t="shared" si="14"/>
        <v>-0.19001610305958128</v>
      </c>
      <c r="J70" s="165">
        <f t="shared" si="15"/>
        <v>-0.22304603027494596</v>
      </c>
      <c r="K70" s="164">
        <f>H70/H67</f>
        <v>0.13167539267015707</v>
      </c>
    </row>
    <row r="71" spans="2:11" x14ac:dyDescent="0.25">
      <c r="B71" s="157" t="s">
        <v>107</v>
      </c>
      <c r="C71" s="158">
        <v>7944</v>
      </c>
      <c r="D71" s="158">
        <v>0</v>
      </c>
      <c r="E71" s="158">
        <v>320</v>
      </c>
      <c r="F71" s="158">
        <v>15161</v>
      </c>
      <c r="G71" s="158">
        <v>13316</v>
      </c>
      <c r="H71" s="158">
        <v>14522</v>
      </c>
      <c r="I71" s="159">
        <f t="shared" si="14"/>
        <v>9.0567738059477376E-2</v>
      </c>
      <c r="J71" s="160">
        <f t="shared" si="15"/>
        <v>0.82804632426988922</v>
      </c>
      <c r="K71" s="159">
        <f>H71/H67</f>
        <v>0.76031413612565446</v>
      </c>
    </row>
    <row r="72" spans="2:11" x14ac:dyDescent="0.25">
      <c r="B72" s="162" t="s">
        <v>110</v>
      </c>
      <c r="C72" s="163">
        <v>3569</v>
      </c>
      <c r="D72" s="163">
        <v>0</v>
      </c>
      <c r="E72" s="163">
        <v>0</v>
      </c>
      <c r="F72" s="163">
        <v>8685</v>
      </c>
      <c r="G72" s="163">
        <v>5779</v>
      </c>
      <c r="H72" s="163">
        <v>8571</v>
      </c>
      <c r="I72" s="164">
        <f t="shared" si="14"/>
        <v>0.48312856895656697</v>
      </c>
      <c r="J72" s="165">
        <f t="shared" si="15"/>
        <v>1.4015130288596245</v>
      </c>
      <c r="K72" s="164">
        <f>H72/H67</f>
        <v>0.4487434554973822</v>
      </c>
    </row>
    <row r="73" spans="2:11" x14ac:dyDescent="0.25">
      <c r="B73" s="162" t="s">
        <v>113</v>
      </c>
      <c r="C73" s="163">
        <v>739</v>
      </c>
      <c r="D73" s="163">
        <v>0</v>
      </c>
      <c r="E73" s="163">
        <v>30</v>
      </c>
      <c r="F73" s="163">
        <v>237</v>
      </c>
      <c r="G73" s="163">
        <v>540</v>
      </c>
      <c r="H73" s="163">
        <v>747</v>
      </c>
      <c r="I73" s="164">
        <f t="shared" si="14"/>
        <v>0.3833333333333333</v>
      </c>
      <c r="J73" s="165">
        <f t="shared" si="15"/>
        <v>1.0825439783491264E-2</v>
      </c>
      <c r="K73" s="164">
        <f>H73/H67</f>
        <v>3.9109947643979057E-2</v>
      </c>
    </row>
    <row r="74" spans="2:11" x14ac:dyDescent="0.25">
      <c r="B74" s="162" t="s">
        <v>116</v>
      </c>
      <c r="C74" s="163">
        <v>907</v>
      </c>
      <c r="D74" s="163">
        <v>0</v>
      </c>
      <c r="E74" s="163">
        <v>184</v>
      </c>
      <c r="F74" s="163">
        <v>1882</v>
      </c>
      <c r="G74" s="163">
        <v>1806</v>
      </c>
      <c r="H74" s="163">
        <v>1006</v>
      </c>
      <c r="I74" s="164">
        <f t="shared" si="14"/>
        <v>-0.44296788482834992</v>
      </c>
      <c r="J74" s="165">
        <f t="shared" si="15"/>
        <v>0.10915104740904069</v>
      </c>
      <c r="K74" s="164">
        <f>H74/H67</f>
        <v>5.2670157068062828E-2</v>
      </c>
    </row>
    <row r="75" spans="2:11" x14ac:dyDescent="0.25">
      <c r="B75" s="162" t="s">
        <v>123</v>
      </c>
      <c r="C75" s="163">
        <v>89</v>
      </c>
      <c r="D75" s="163">
        <v>0</v>
      </c>
      <c r="E75" s="163">
        <v>6</v>
      </c>
      <c r="F75" s="163">
        <v>275</v>
      </c>
      <c r="G75" s="163">
        <v>481</v>
      </c>
      <c r="H75" s="163">
        <v>278</v>
      </c>
      <c r="I75" s="164">
        <f t="shared" si="14"/>
        <v>-0.42203742203742201</v>
      </c>
      <c r="J75" s="165">
        <f t="shared" si="15"/>
        <v>2.1235955056179776</v>
      </c>
      <c r="K75" s="164">
        <f>H75/H67</f>
        <v>1.4554973821989529E-2</v>
      </c>
    </row>
    <row r="76" spans="2:11" x14ac:dyDescent="0.25">
      <c r="B76" s="162" t="s">
        <v>119</v>
      </c>
      <c r="C76" s="163">
        <v>134</v>
      </c>
      <c r="D76" s="163">
        <v>0</v>
      </c>
      <c r="E76" s="163">
        <v>33</v>
      </c>
      <c r="F76" s="163">
        <v>569</v>
      </c>
      <c r="G76" s="163">
        <v>610</v>
      </c>
      <c r="H76" s="163">
        <v>514</v>
      </c>
      <c r="I76" s="164">
        <f t="shared" si="14"/>
        <v>-0.15737704918032791</v>
      </c>
      <c r="J76" s="165">
        <f t="shared" si="15"/>
        <v>2.8358208955223883</v>
      </c>
      <c r="K76" s="164">
        <f>H76/H67</f>
        <v>2.6910994764397907E-2</v>
      </c>
    </row>
    <row r="77" spans="2:11" x14ac:dyDescent="0.25">
      <c r="B77" s="162" t="s">
        <v>128</v>
      </c>
      <c r="C77" s="163">
        <v>70</v>
      </c>
      <c r="D77" s="163">
        <v>0</v>
      </c>
      <c r="E77" s="163">
        <v>0</v>
      </c>
      <c r="F77" s="163">
        <v>13</v>
      </c>
      <c r="G77" s="163">
        <v>29</v>
      </c>
      <c r="H77" s="163">
        <v>4</v>
      </c>
      <c r="I77" s="164">
        <f t="shared" si="14"/>
        <v>-0.86206896551724133</v>
      </c>
      <c r="J77" s="165">
        <f t="shared" si="15"/>
        <v>-0.94285714285714284</v>
      </c>
      <c r="K77" s="164">
        <f>H77/H67</f>
        <v>2.094240837696335E-4</v>
      </c>
    </row>
    <row r="78" spans="2:11" x14ac:dyDescent="0.25">
      <c r="B78" s="162" t="s">
        <v>131</v>
      </c>
      <c r="C78" s="163">
        <v>26</v>
      </c>
      <c r="D78" s="163">
        <v>0</v>
      </c>
      <c r="E78" s="163">
        <v>0</v>
      </c>
      <c r="F78" s="163">
        <v>10</v>
      </c>
      <c r="G78" s="163">
        <v>27</v>
      </c>
      <c r="H78" s="163">
        <v>0</v>
      </c>
      <c r="I78" s="164">
        <f t="shared" si="14"/>
        <v>-1</v>
      </c>
      <c r="J78" s="165">
        <f t="shared" si="15"/>
        <v>-1</v>
      </c>
      <c r="K78" s="164">
        <f>H78/H67</f>
        <v>0</v>
      </c>
    </row>
    <row r="79" spans="2:11" x14ac:dyDescent="0.25">
      <c r="B79" s="168" t="s">
        <v>145</v>
      </c>
      <c r="C79" s="169">
        <f t="shared" ref="C79:H79" si="16">C71-SUM(C72:C78)</f>
        <v>2410</v>
      </c>
      <c r="D79" s="169">
        <f t="shared" si="16"/>
        <v>0</v>
      </c>
      <c r="E79" s="169">
        <f t="shared" si="16"/>
        <v>67</v>
      </c>
      <c r="F79" s="169">
        <f t="shared" si="16"/>
        <v>3490</v>
      </c>
      <c r="G79" s="169">
        <f t="shared" si="16"/>
        <v>4044</v>
      </c>
      <c r="H79" s="169">
        <f t="shared" si="16"/>
        <v>3402</v>
      </c>
      <c r="I79" s="170">
        <f t="shared" si="14"/>
        <v>-0.15875370919881304</v>
      </c>
      <c r="J79" s="171">
        <f t="shared" si="15"/>
        <v>0.41161825726141088</v>
      </c>
      <c r="K79" s="170">
        <f>H79/H67</f>
        <v>0.17811518324607331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84639</v>
      </c>
      <c r="D81" s="176">
        <v>0</v>
      </c>
      <c r="E81" s="176">
        <v>44986</v>
      </c>
      <c r="F81" s="176">
        <v>84199</v>
      </c>
      <c r="G81" s="176">
        <v>86585</v>
      </c>
      <c r="H81" s="176">
        <v>101084</v>
      </c>
      <c r="I81" s="177">
        <f t="shared" ref="I81:I93" si="17">IFERROR(H81/G81-1,"-")</f>
        <v>0.16745394698850835</v>
      </c>
      <c r="J81" s="177">
        <f t="shared" ref="J81:J93" si="18">IFERROR(H81/C81-1,"-")</f>
        <v>0.19429577381585328</v>
      </c>
      <c r="K81" s="177">
        <f>H81/H81</f>
        <v>1</v>
      </c>
    </row>
    <row r="82" spans="2:11" x14ac:dyDescent="0.25">
      <c r="B82" s="157" t="s">
        <v>97</v>
      </c>
      <c r="C82" s="158">
        <v>44693</v>
      </c>
      <c r="D82" s="158">
        <v>0</v>
      </c>
      <c r="E82" s="158">
        <v>29508</v>
      </c>
      <c r="F82" s="158">
        <v>49388</v>
      </c>
      <c r="G82" s="158">
        <v>47019</v>
      </c>
      <c r="H82" s="158">
        <v>49842</v>
      </c>
      <c r="I82" s="159">
        <f t="shared" si="17"/>
        <v>6.0039558476360666E-2</v>
      </c>
      <c r="J82" s="160">
        <f t="shared" si="18"/>
        <v>0.11520819815183581</v>
      </c>
      <c r="K82" s="159">
        <f>H82/H81</f>
        <v>0.49307506628150843</v>
      </c>
    </row>
    <row r="83" spans="2:11" x14ac:dyDescent="0.25">
      <c r="B83" s="162" t="s">
        <v>103</v>
      </c>
      <c r="C83" s="163">
        <v>9730</v>
      </c>
      <c r="D83" s="163">
        <v>0</v>
      </c>
      <c r="E83" s="163">
        <v>10173</v>
      </c>
      <c r="F83" s="163">
        <v>16867</v>
      </c>
      <c r="G83" s="163">
        <v>14974</v>
      </c>
      <c r="H83" s="163">
        <v>15712</v>
      </c>
      <c r="I83" s="164">
        <f t="shared" si="17"/>
        <v>4.928542807533054E-2</v>
      </c>
      <c r="J83" s="165">
        <f t="shared" si="18"/>
        <v>0.61479958890030839</v>
      </c>
      <c r="K83" s="164">
        <f>H83/H81</f>
        <v>0.15543508369277037</v>
      </c>
    </row>
    <row r="84" spans="2:11" x14ac:dyDescent="0.25">
      <c r="B84" s="162" t="s">
        <v>100</v>
      </c>
      <c r="C84" s="163">
        <v>34963</v>
      </c>
      <c r="D84" s="163">
        <v>0</v>
      </c>
      <c r="E84" s="163">
        <v>19335</v>
      </c>
      <c r="F84" s="163">
        <v>32521</v>
      </c>
      <c r="G84" s="163">
        <v>32045</v>
      </c>
      <c r="H84" s="163">
        <v>34130</v>
      </c>
      <c r="I84" s="164">
        <f t="shared" si="17"/>
        <v>6.5064752691527561E-2</v>
      </c>
      <c r="J84" s="165">
        <f t="shared" si="18"/>
        <v>-2.3825186625861638E-2</v>
      </c>
      <c r="K84" s="164">
        <f>H84/H81</f>
        <v>0.33763998258873806</v>
      </c>
    </row>
    <row r="85" spans="2:11" x14ac:dyDescent="0.25">
      <c r="B85" s="157" t="s">
        <v>107</v>
      </c>
      <c r="C85" s="158">
        <v>39946</v>
      </c>
      <c r="D85" s="158">
        <v>0</v>
      </c>
      <c r="E85" s="158">
        <v>15478</v>
      </c>
      <c r="F85" s="158">
        <v>34811</v>
      </c>
      <c r="G85" s="158">
        <v>39566</v>
      </c>
      <c r="H85" s="158">
        <v>51242</v>
      </c>
      <c r="I85" s="159">
        <f t="shared" si="17"/>
        <v>0.29510185512814036</v>
      </c>
      <c r="J85" s="160">
        <f t="shared" si="18"/>
        <v>0.28278175536974914</v>
      </c>
      <c r="K85" s="159">
        <f>H85/H81</f>
        <v>0.50692493371849157</v>
      </c>
    </row>
    <row r="86" spans="2:11" x14ac:dyDescent="0.25">
      <c r="B86" s="162" t="s">
        <v>110</v>
      </c>
      <c r="C86" s="163">
        <v>8119</v>
      </c>
      <c r="D86" s="163">
        <v>0</v>
      </c>
      <c r="E86" s="163">
        <v>1002</v>
      </c>
      <c r="F86" s="163">
        <v>8917</v>
      </c>
      <c r="G86" s="163">
        <v>9578</v>
      </c>
      <c r="H86" s="163">
        <v>12336</v>
      </c>
      <c r="I86" s="164">
        <f t="shared" si="17"/>
        <v>0.28795155564836072</v>
      </c>
      <c r="J86" s="165">
        <f t="shared" si="18"/>
        <v>0.5193989407562507</v>
      </c>
      <c r="K86" s="164">
        <f>H86/H81</f>
        <v>0.12203711764473112</v>
      </c>
    </row>
    <row r="87" spans="2:11" x14ac:dyDescent="0.25">
      <c r="B87" s="162" t="s">
        <v>113</v>
      </c>
      <c r="C87" s="163">
        <v>13694</v>
      </c>
      <c r="D87" s="163">
        <v>0</v>
      </c>
      <c r="E87" s="163">
        <v>4013</v>
      </c>
      <c r="F87" s="163">
        <v>9215</v>
      </c>
      <c r="G87" s="163">
        <v>8519</v>
      </c>
      <c r="H87" s="163">
        <v>9969</v>
      </c>
      <c r="I87" s="164">
        <f t="shared" si="17"/>
        <v>0.17020777086512506</v>
      </c>
      <c r="J87" s="165">
        <f t="shared" si="18"/>
        <v>-0.27201694172630353</v>
      </c>
      <c r="K87" s="164">
        <f>H87/H81</f>
        <v>9.8620948913774681E-2</v>
      </c>
    </row>
    <row r="88" spans="2:11" x14ac:dyDescent="0.25">
      <c r="B88" s="162" t="s">
        <v>116</v>
      </c>
      <c r="C88" s="163">
        <v>2297</v>
      </c>
      <c r="D88" s="163">
        <v>0</v>
      </c>
      <c r="E88" s="163">
        <v>2209</v>
      </c>
      <c r="F88" s="163">
        <v>2595</v>
      </c>
      <c r="G88" s="163">
        <v>3394</v>
      </c>
      <c r="H88" s="163">
        <v>6368</v>
      </c>
      <c r="I88" s="164">
        <f t="shared" si="17"/>
        <v>0.87625220978196827</v>
      </c>
      <c r="J88" s="165">
        <f t="shared" si="18"/>
        <v>1.7723117109272963</v>
      </c>
      <c r="K88" s="164">
        <f>H88/H81</f>
        <v>6.2997111313363149E-2</v>
      </c>
    </row>
    <row r="89" spans="2:11" x14ac:dyDescent="0.25">
      <c r="B89" s="162" t="s">
        <v>123</v>
      </c>
      <c r="C89" s="163">
        <v>1645</v>
      </c>
      <c r="D89" s="163">
        <v>0</v>
      </c>
      <c r="E89" s="163">
        <v>573</v>
      </c>
      <c r="F89" s="163">
        <v>1125</v>
      </c>
      <c r="G89" s="163">
        <v>1281</v>
      </c>
      <c r="H89" s="163">
        <v>2772</v>
      </c>
      <c r="I89" s="164">
        <f t="shared" si="17"/>
        <v>1.1639344262295084</v>
      </c>
      <c r="J89" s="165">
        <f t="shared" si="18"/>
        <v>0.68510638297872339</v>
      </c>
      <c r="K89" s="164">
        <f>H89/H81</f>
        <v>2.7422737525226545E-2</v>
      </c>
    </row>
    <row r="90" spans="2:11" x14ac:dyDescent="0.25">
      <c r="B90" s="162" t="s">
        <v>119</v>
      </c>
      <c r="C90" s="163">
        <v>900</v>
      </c>
      <c r="D90" s="163">
        <v>0</v>
      </c>
      <c r="E90" s="163">
        <v>431</v>
      </c>
      <c r="F90" s="163">
        <v>588</v>
      </c>
      <c r="G90" s="163">
        <v>873</v>
      </c>
      <c r="H90" s="163">
        <v>1365</v>
      </c>
      <c r="I90" s="164">
        <f t="shared" si="17"/>
        <v>0.56357388316151202</v>
      </c>
      <c r="J90" s="165">
        <f t="shared" si="18"/>
        <v>0.51666666666666661</v>
      </c>
      <c r="K90" s="164">
        <f>H90/H81</f>
        <v>1.3503620751058525E-2</v>
      </c>
    </row>
    <row r="91" spans="2:11" x14ac:dyDescent="0.25">
      <c r="B91" s="162" t="s">
        <v>128</v>
      </c>
      <c r="C91" s="163">
        <v>414</v>
      </c>
      <c r="D91" s="163">
        <v>0</v>
      </c>
      <c r="E91" s="163">
        <v>145</v>
      </c>
      <c r="F91" s="163">
        <v>437</v>
      </c>
      <c r="G91" s="163">
        <v>185</v>
      </c>
      <c r="H91" s="163">
        <v>247</v>
      </c>
      <c r="I91" s="164">
        <f t="shared" si="17"/>
        <v>0.33513513513513504</v>
      </c>
      <c r="J91" s="165">
        <f t="shared" si="18"/>
        <v>-0.40338164251207731</v>
      </c>
      <c r="K91" s="164">
        <f>H91/H81</f>
        <v>2.4435123263820187E-3</v>
      </c>
    </row>
    <row r="92" spans="2:11" x14ac:dyDescent="0.25">
      <c r="B92" s="162" t="s">
        <v>131</v>
      </c>
      <c r="C92" s="163">
        <v>354</v>
      </c>
      <c r="D92" s="163">
        <v>0</v>
      </c>
      <c r="E92" s="163">
        <v>42</v>
      </c>
      <c r="F92" s="163">
        <v>166</v>
      </c>
      <c r="G92" s="163">
        <v>161</v>
      </c>
      <c r="H92" s="163">
        <v>98</v>
      </c>
      <c r="I92" s="164">
        <f t="shared" si="17"/>
        <v>-0.39130434782608692</v>
      </c>
      <c r="J92" s="165">
        <f t="shared" si="18"/>
        <v>-0.7231638418079096</v>
      </c>
      <c r="K92" s="164">
        <f>H92/H81</f>
        <v>9.6949072058881717E-4</v>
      </c>
    </row>
    <row r="93" spans="2:11" x14ac:dyDescent="0.25">
      <c r="B93" s="168" t="s">
        <v>145</v>
      </c>
      <c r="C93" s="169">
        <f t="shared" ref="C93:H93" si="19">C85-SUM(C86:C92)</f>
        <v>12523</v>
      </c>
      <c r="D93" s="169">
        <f t="shared" si="19"/>
        <v>0</v>
      </c>
      <c r="E93" s="169">
        <f t="shared" si="19"/>
        <v>7063</v>
      </c>
      <c r="F93" s="169">
        <f t="shared" si="19"/>
        <v>11768</v>
      </c>
      <c r="G93" s="169">
        <f t="shared" si="19"/>
        <v>15575</v>
      </c>
      <c r="H93" s="169">
        <f t="shared" si="19"/>
        <v>18087</v>
      </c>
      <c r="I93" s="170">
        <f t="shared" si="17"/>
        <v>0.1612841091492776</v>
      </c>
      <c r="J93" s="171">
        <f t="shared" si="18"/>
        <v>0.44430248343048784</v>
      </c>
      <c r="K93" s="170">
        <f>H93/H81</f>
        <v>0.1789303945233667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4535</v>
      </c>
      <c r="D95" s="176">
        <v>0</v>
      </c>
      <c r="E95" s="176">
        <v>2531</v>
      </c>
      <c r="F95" s="176">
        <v>4460</v>
      </c>
      <c r="G95" s="176">
        <v>4564</v>
      </c>
      <c r="H95" s="176">
        <v>4705</v>
      </c>
      <c r="I95" s="177">
        <f t="shared" ref="I95:I107" si="20">IFERROR(H95/G95-1,"-")</f>
        <v>3.0893952673093805E-2</v>
      </c>
      <c r="J95" s="177">
        <f t="shared" ref="J95:J107" si="21">IFERROR(H95/C95-1,"-")</f>
        <v>3.7486218302094754E-2</v>
      </c>
      <c r="K95" s="177">
        <f>H95/H95</f>
        <v>1</v>
      </c>
    </row>
    <row r="96" spans="2:11" x14ac:dyDescent="0.25">
      <c r="B96" s="157" t="s">
        <v>97</v>
      </c>
      <c r="C96" s="158">
        <v>3456</v>
      </c>
      <c r="D96" s="158">
        <v>0</v>
      </c>
      <c r="E96" s="158">
        <v>1673</v>
      </c>
      <c r="F96" s="158">
        <v>3404</v>
      </c>
      <c r="G96" s="158">
        <v>3332</v>
      </c>
      <c r="H96" s="158">
        <v>3522</v>
      </c>
      <c r="I96" s="159">
        <f t="shared" si="20"/>
        <v>5.7022809123649543E-2</v>
      </c>
      <c r="J96" s="160">
        <f t="shared" si="21"/>
        <v>1.9097222222222321E-2</v>
      </c>
      <c r="K96" s="159">
        <f>H96/H95</f>
        <v>0.74856535600425078</v>
      </c>
    </row>
    <row r="97" spans="2:11" x14ac:dyDescent="0.25">
      <c r="B97" s="162" t="s">
        <v>103</v>
      </c>
      <c r="C97" s="163">
        <v>1798</v>
      </c>
      <c r="D97" s="163">
        <v>0</v>
      </c>
      <c r="E97" s="163">
        <v>647</v>
      </c>
      <c r="F97" s="163">
        <v>1737</v>
      </c>
      <c r="G97" s="163">
        <v>1249</v>
      </c>
      <c r="H97" s="163">
        <v>1629</v>
      </c>
      <c r="I97" s="164">
        <f t="shared" si="20"/>
        <v>0.30424339471577255</v>
      </c>
      <c r="J97" s="165">
        <f t="shared" si="21"/>
        <v>-9.3993325917686277E-2</v>
      </c>
      <c r="K97" s="164">
        <f>H97/H95</f>
        <v>0.34622741764080767</v>
      </c>
    </row>
    <row r="98" spans="2:11" x14ac:dyDescent="0.25">
      <c r="B98" s="162" t="s">
        <v>100</v>
      </c>
      <c r="C98" s="163">
        <v>1658</v>
      </c>
      <c r="D98" s="163">
        <v>0</v>
      </c>
      <c r="E98" s="163">
        <v>1026</v>
      </c>
      <c r="F98" s="163">
        <v>1667</v>
      </c>
      <c r="G98" s="163">
        <v>2083</v>
      </c>
      <c r="H98" s="163">
        <v>1893</v>
      </c>
      <c r="I98" s="164">
        <f t="shared" si="20"/>
        <v>-9.1214594335093602E-2</v>
      </c>
      <c r="J98" s="165">
        <f t="shared" si="21"/>
        <v>0.14173703256936077</v>
      </c>
      <c r="K98" s="164">
        <f>H98/H95</f>
        <v>0.40233793836344317</v>
      </c>
    </row>
    <row r="99" spans="2:11" x14ac:dyDescent="0.25">
      <c r="B99" s="157" t="s">
        <v>107</v>
      </c>
      <c r="C99" s="158">
        <v>1079</v>
      </c>
      <c r="D99" s="158">
        <v>0</v>
      </c>
      <c r="E99" s="158">
        <v>858</v>
      </c>
      <c r="F99" s="158">
        <v>1056</v>
      </c>
      <c r="G99" s="158">
        <v>1232</v>
      </c>
      <c r="H99" s="158">
        <v>1183</v>
      </c>
      <c r="I99" s="159">
        <f t="shared" si="20"/>
        <v>-3.9772727272727293E-2</v>
      </c>
      <c r="J99" s="160">
        <f t="shared" si="21"/>
        <v>9.6385542168674787E-2</v>
      </c>
      <c r="K99" s="159">
        <f>H99/H95</f>
        <v>0.25143464399574922</v>
      </c>
    </row>
    <row r="100" spans="2:11" x14ac:dyDescent="0.25">
      <c r="B100" s="162" t="s">
        <v>110</v>
      </c>
      <c r="C100" s="163">
        <v>131</v>
      </c>
      <c r="D100" s="163">
        <v>0</v>
      </c>
      <c r="E100" s="163">
        <v>58</v>
      </c>
      <c r="F100" s="163">
        <v>101</v>
      </c>
      <c r="G100" s="163">
        <v>174</v>
      </c>
      <c r="H100" s="163">
        <v>160</v>
      </c>
      <c r="I100" s="164">
        <f t="shared" si="20"/>
        <v>-8.0459770114942541E-2</v>
      </c>
      <c r="J100" s="165">
        <f t="shared" si="21"/>
        <v>0.22137404580152675</v>
      </c>
      <c r="K100" s="164">
        <f>H100/H95</f>
        <v>3.4006376195536661E-2</v>
      </c>
    </row>
    <row r="101" spans="2:11" x14ac:dyDescent="0.25">
      <c r="B101" s="162" t="s">
        <v>113</v>
      </c>
      <c r="C101" s="163">
        <v>91</v>
      </c>
      <c r="D101" s="163">
        <v>0</v>
      </c>
      <c r="E101" s="163">
        <v>149</v>
      </c>
      <c r="F101" s="163">
        <v>159</v>
      </c>
      <c r="G101" s="163">
        <v>128</v>
      </c>
      <c r="H101" s="163">
        <v>126</v>
      </c>
      <c r="I101" s="164">
        <f t="shared" si="20"/>
        <v>-1.5625E-2</v>
      </c>
      <c r="J101" s="165">
        <f t="shared" si="21"/>
        <v>0.38461538461538458</v>
      </c>
      <c r="K101" s="164">
        <f>H101/H95</f>
        <v>2.6780021253985122E-2</v>
      </c>
    </row>
    <row r="102" spans="2:11" x14ac:dyDescent="0.25">
      <c r="B102" s="162" t="s">
        <v>116</v>
      </c>
      <c r="C102" s="163">
        <v>227</v>
      </c>
      <c r="D102" s="163">
        <v>0</v>
      </c>
      <c r="E102" s="163">
        <v>219</v>
      </c>
      <c r="F102" s="163">
        <v>201</v>
      </c>
      <c r="G102" s="163">
        <v>190</v>
      </c>
      <c r="H102" s="163">
        <v>188</v>
      </c>
      <c r="I102" s="164">
        <f t="shared" si="20"/>
        <v>-1.0526315789473717E-2</v>
      </c>
      <c r="J102" s="165">
        <f t="shared" si="21"/>
        <v>-0.17180616740088106</v>
      </c>
      <c r="K102" s="164">
        <f>H102/H95</f>
        <v>3.9957492029755577E-2</v>
      </c>
    </row>
    <row r="103" spans="2:11" x14ac:dyDescent="0.25">
      <c r="B103" s="162" t="s">
        <v>123</v>
      </c>
      <c r="C103" s="163">
        <v>52</v>
      </c>
      <c r="D103" s="163">
        <v>0</v>
      </c>
      <c r="E103" s="163">
        <v>15</v>
      </c>
      <c r="F103" s="163">
        <v>55</v>
      </c>
      <c r="G103" s="163">
        <v>44</v>
      </c>
      <c r="H103" s="163">
        <v>35</v>
      </c>
      <c r="I103" s="164">
        <f t="shared" si="20"/>
        <v>-0.20454545454545459</v>
      </c>
      <c r="J103" s="165">
        <f t="shared" si="21"/>
        <v>-0.32692307692307687</v>
      </c>
      <c r="K103" s="164">
        <f>H103/H95</f>
        <v>7.4388947927736451E-3</v>
      </c>
    </row>
    <row r="104" spans="2:11" x14ac:dyDescent="0.25">
      <c r="B104" s="162" t="s">
        <v>119</v>
      </c>
      <c r="C104" s="163">
        <v>26</v>
      </c>
      <c r="D104" s="163">
        <v>0</v>
      </c>
      <c r="E104" s="163">
        <v>47</v>
      </c>
      <c r="F104" s="163">
        <v>62</v>
      </c>
      <c r="G104" s="163">
        <v>43</v>
      </c>
      <c r="H104" s="163">
        <v>25</v>
      </c>
      <c r="I104" s="164">
        <f t="shared" si="20"/>
        <v>-0.41860465116279066</v>
      </c>
      <c r="J104" s="165">
        <f t="shared" si="21"/>
        <v>-3.8461538461538436E-2</v>
      </c>
      <c r="K104" s="164">
        <f>H104/H95</f>
        <v>5.3134962805526037E-3</v>
      </c>
    </row>
    <row r="105" spans="2:11" x14ac:dyDescent="0.25">
      <c r="B105" s="162" t="s">
        <v>128</v>
      </c>
      <c r="C105" s="163">
        <v>3</v>
      </c>
      <c r="D105" s="163">
        <v>0</v>
      </c>
      <c r="E105" s="163">
        <v>2</v>
      </c>
      <c r="F105" s="163">
        <v>8</v>
      </c>
      <c r="G105" s="163">
        <v>9</v>
      </c>
      <c r="H105" s="163">
        <v>12</v>
      </c>
      <c r="I105" s="164">
        <f t="shared" si="20"/>
        <v>0.33333333333333326</v>
      </c>
      <c r="J105" s="165">
        <f t="shared" si="21"/>
        <v>3</v>
      </c>
      <c r="K105" s="164">
        <f>H105/H95</f>
        <v>2.5504782146652497E-3</v>
      </c>
    </row>
    <row r="106" spans="2:11" x14ac:dyDescent="0.25">
      <c r="B106" s="162" t="s">
        <v>131</v>
      </c>
      <c r="C106" s="163">
        <v>13</v>
      </c>
      <c r="D106" s="163">
        <v>0</v>
      </c>
      <c r="E106" s="163">
        <v>2</v>
      </c>
      <c r="F106" s="163">
        <v>5</v>
      </c>
      <c r="G106" s="163">
        <v>9</v>
      </c>
      <c r="H106" s="163">
        <v>2</v>
      </c>
      <c r="I106" s="164">
        <f t="shared" si="20"/>
        <v>-0.77777777777777779</v>
      </c>
      <c r="J106" s="165">
        <f t="shared" si="21"/>
        <v>-0.84615384615384615</v>
      </c>
      <c r="K106" s="164">
        <f>H106/H95</f>
        <v>4.250797024442083E-4</v>
      </c>
    </row>
    <row r="107" spans="2:11" x14ac:dyDescent="0.25">
      <c r="B107" s="168" t="s">
        <v>145</v>
      </c>
      <c r="C107" s="169">
        <f t="shared" ref="C107:H107" si="22">C99-SUM(C100:C106)</f>
        <v>536</v>
      </c>
      <c r="D107" s="169">
        <f t="shared" si="22"/>
        <v>0</v>
      </c>
      <c r="E107" s="169">
        <f t="shared" si="22"/>
        <v>366</v>
      </c>
      <c r="F107" s="169">
        <f t="shared" si="22"/>
        <v>465</v>
      </c>
      <c r="G107" s="169">
        <f t="shared" si="22"/>
        <v>635</v>
      </c>
      <c r="H107" s="169">
        <f t="shared" si="22"/>
        <v>635</v>
      </c>
      <c r="I107" s="170">
        <f t="shared" si="20"/>
        <v>0</v>
      </c>
      <c r="J107" s="171">
        <f t="shared" si="21"/>
        <v>0.18470149253731338</v>
      </c>
      <c r="K107" s="170">
        <f>H107/H95</f>
        <v>0.13496280552603612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15254</v>
      </c>
      <c r="D109" s="176">
        <v>0</v>
      </c>
      <c r="E109" s="176">
        <v>12400</v>
      </c>
      <c r="F109" s="176">
        <v>17775</v>
      </c>
      <c r="G109" s="176">
        <v>24316</v>
      </c>
      <c r="H109" s="176">
        <v>23859</v>
      </c>
      <c r="I109" s="177">
        <f t="shared" ref="I109:I121" si="23">IFERROR(H109/G109-1,"-")</f>
        <v>-1.8794209573943066E-2</v>
      </c>
      <c r="J109" s="177">
        <f t="shared" ref="J109:J121" si="24">IFERROR(H109/C109-1,"-")</f>
        <v>0.56411433066736594</v>
      </c>
      <c r="K109" s="177">
        <f>H109/H109</f>
        <v>1</v>
      </c>
    </row>
    <row r="110" spans="2:11" x14ac:dyDescent="0.25">
      <c r="B110" s="157" t="s">
        <v>97</v>
      </c>
      <c r="C110" s="158">
        <v>4910</v>
      </c>
      <c r="D110" s="158">
        <v>0</v>
      </c>
      <c r="E110" s="158">
        <v>6642</v>
      </c>
      <c r="F110" s="158">
        <v>5780</v>
      </c>
      <c r="G110" s="158">
        <v>7532</v>
      </c>
      <c r="H110" s="158">
        <v>6028</v>
      </c>
      <c r="I110" s="159">
        <f t="shared" si="23"/>
        <v>-0.19968135953266064</v>
      </c>
      <c r="J110" s="160">
        <f t="shared" si="24"/>
        <v>0.22769857433808549</v>
      </c>
      <c r="K110" s="159">
        <f>H110/H109</f>
        <v>0.25265099124020285</v>
      </c>
    </row>
    <row r="111" spans="2:11" x14ac:dyDescent="0.25">
      <c r="B111" s="162" t="s">
        <v>103</v>
      </c>
      <c r="C111" s="163">
        <v>1965</v>
      </c>
      <c r="D111" s="163">
        <v>0</v>
      </c>
      <c r="E111" s="163">
        <v>2137</v>
      </c>
      <c r="F111" s="163">
        <v>1312</v>
      </c>
      <c r="G111" s="163">
        <v>3177</v>
      </c>
      <c r="H111" s="163">
        <v>2143</v>
      </c>
      <c r="I111" s="164">
        <f t="shared" si="23"/>
        <v>-0.32546427447277304</v>
      </c>
      <c r="J111" s="165">
        <f t="shared" si="24"/>
        <v>9.0585241730279931E-2</v>
      </c>
      <c r="K111" s="164">
        <f>H111/H109</f>
        <v>8.9819355379521348E-2</v>
      </c>
    </row>
    <row r="112" spans="2:11" x14ac:dyDescent="0.25">
      <c r="B112" s="162" t="s">
        <v>100</v>
      </c>
      <c r="C112" s="163">
        <v>2945</v>
      </c>
      <c r="D112" s="163">
        <v>0</v>
      </c>
      <c r="E112" s="163">
        <v>4505</v>
      </c>
      <c r="F112" s="163">
        <v>4468</v>
      </c>
      <c r="G112" s="163">
        <v>4355</v>
      </c>
      <c r="H112" s="163">
        <v>3885</v>
      </c>
      <c r="I112" s="164">
        <f t="shared" si="23"/>
        <v>-0.10792192881745122</v>
      </c>
      <c r="J112" s="165">
        <f t="shared" si="24"/>
        <v>0.31918505942275033</v>
      </c>
      <c r="K112" s="164">
        <f>H112/H109</f>
        <v>0.1628316358606815</v>
      </c>
    </row>
    <row r="113" spans="2:11" x14ac:dyDescent="0.25">
      <c r="B113" s="157" t="s">
        <v>107</v>
      </c>
      <c r="C113" s="158">
        <v>10344</v>
      </c>
      <c r="D113" s="158">
        <v>0</v>
      </c>
      <c r="E113" s="158">
        <v>5758</v>
      </c>
      <c r="F113" s="158">
        <v>11995</v>
      </c>
      <c r="G113" s="158">
        <v>16784</v>
      </c>
      <c r="H113" s="158">
        <v>17831</v>
      </c>
      <c r="I113" s="159">
        <f t="shared" si="23"/>
        <v>6.2380838894184887E-2</v>
      </c>
      <c r="J113" s="160">
        <f t="shared" si="24"/>
        <v>0.72380123743232794</v>
      </c>
      <c r="K113" s="159">
        <f>H113/H109</f>
        <v>0.74734900875979715</v>
      </c>
    </row>
    <row r="114" spans="2:11" x14ac:dyDescent="0.25">
      <c r="B114" s="162" t="s">
        <v>110</v>
      </c>
      <c r="C114" s="163">
        <v>6355</v>
      </c>
      <c r="D114" s="163">
        <v>0</v>
      </c>
      <c r="E114" s="163">
        <v>1423</v>
      </c>
      <c r="F114" s="163">
        <v>7409</v>
      </c>
      <c r="G114" s="163">
        <v>11006</v>
      </c>
      <c r="H114" s="163">
        <v>11723</v>
      </c>
      <c r="I114" s="164">
        <f t="shared" si="23"/>
        <v>6.514628384517529E-2</v>
      </c>
      <c r="J114" s="165">
        <f t="shared" si="24"/>
        <v>0.84468922108575928</v>
      </c>
      <c r="K114" s="164">
        <f>H114/H109</f>
        <v>0.49134498512091873</v>
      </c>
    </row>
    <row r="115" spans="2:11" x14ac:dyDescent="0.25">
      <c r="B115" s="162" t="s">
        <v>113</v>
      </c>
      <c r="C115" s="163">
        <v>556</v>
      </c>
      <c r="D115" s="163">
        <v>0</v>
      </c>
      <c r="E115" s="163">
        <v>516</v>
      </c>
      <c r="F115" s="163">
        <v>315</v>
      </c>
      <c r="G115" s="163">
        <v>405</v>
      </c>
      <c r="H115" s="163">
        <v>602</v>
      </c>
      <c r="I115" s="164">
        <f t="shared" si="23"/>
        <v>0.48641975308641983</v>
      </c>
      <c r="J115" s="165">
        <f t="shared" si="24"/>
        <v>8.2733812949640217E-2</v>
      </c>
      <c r="K115" s="164">
        <f>H115/H109</f>
        <v>2.5231568800033532E-2</v>
      </c>
    </row>
    <row r="116" spans="2:11" x14ac:dyDescent="0.25">
      <c r="B116" s="162" t="s">
        <v>116</v>
      </c>
      <c r="C116" s="163">
        <v>1045</v>
      </c>
      <c r="D116" s="163">
        <v>0</v>
      </c>
      <c r="E116" s="163">
        <v>902</v>
      </c>
      <c r="F116" s="163">
        <v>554</v>
      </c>
      <c r="G116" s="163">
        <v>840</v>
      </c>
      <c r="H116" s="163">
        <v>1350</v>
      </c>
      <c r="I116" s="164">
        <f t="shared" si="23"/>
        <v>0.60714285714285721</v>
      </c>
      <c r="J116" s="165">
        <f t="shared" si="24"/>
        <v>0.29186602870813405</v>
      </c>
      <c r="K116" s="164">
        <f>H116/H109</f>
        <v>5.6582421727649941E-2</v>
      </c>
    </row>
    <row r="117" spans="2:11" x14ac:dyDescent="0.25">
      <c r="B117" s="162" t="s">
        <v>123</v>
      </c>
      <c r="C117" s="163">
        <v>139</v>
      </c>
      <c r="D117" s="163">
        <v>0</v>
      </c>
      <c r="E117" s="163">
        <v>496</v>
      </c>
      <c r="F117" s="163">
        <v>283</v>
      </c>
      <c r="G117" s="163">
        <v>444</v>
      </c>
      <c r="H117" s="163">
        <v>333</v>
      </c>
      <c r="I117" s="164">
        <f t="shared" si="23"/>
        <v>-0.25</v>
      </c>
      <c r="J117" s="165">
        <f t="shared" si="24"/>
        <v>1.3956834532374103</v>
      </c>
      <c r="K117" s="164">
        <f>H117/H109</f>
        <v>1.3956997359486986E-2</v>
      </c>
    </row>
    <row r="118" spans="2:11" x14ac:dyDescent="0.25">
      <c r="B118" s="162" t="s">
        <v>119</v>
      </c>
      <c r="C118" s="163">
        <v>605</v>
      </c>
      <c r="D118" s="163">
        <v>0</v>
      </c>
      <c r="E118" s="163">
        <v>713</v>
      </c>
      <c r="F118" s="163">
        <v>646</v>
      </c>
      <c r="G118" s="163">
        <v>1087</v>
      </c>
      <c r="H118" s="163">
        <v>382</v>
      </c>
      <c r="I118" s="164">
        <f t="shared" si="23"/>
        <v>-0.64857405703771853</v>
      </c>
      <c r="J118" s="165">
        <f t="shared" si="24"/>
        <v>-0.36859504132231402</v>
      </c>
      <c r="K118" s="164">
        <f>H118/H109</f>
        <v>1.6010729703675761E-2</v>
      </c>
    </row>
    <row r="119" spans="2:11" x14ac:dyDescent="0.25">
      <c r="B119" s="162" t="s">
        <v>128</v>
      </c>
      <c r="C119" s="163">
        <v>27</v>
      </c>
      <c r="D119" s="163">
        <v>0</v>
      </c>
      <c r="E119" s="163">
        <v>30</v>
      </c>
      <c r="F119" s="163">
        <v>29</v>
      </c>
      <c r="G119" s="163">
        <v>153</v>
      </c>
      <c r="H119" s="163">
        <v>23</v>
      </c>
      <c r="I119" s="164">
        <f t="shared" si="23"/>
        <v>-0.84967320261437906</v>
      </c>
      <c r="J119" s="165">
        <f t="shared" si="24"/>
        <v>-0.14814814814814814</v>
      </c>
      <c r="K119" s="164">
        <f>H119/H109</f>
        <v>9.639968146192212E-4</v>
      </c>
    </row>
    <row r="120" spans="2:11" x14ac:dyDescent="0.25">
      <c r="B120" s="162" t="s">
        <v>131</v>
      </c>
      <c r="C120" s="163">
        <v>43</v>
      </c>
      <c r="D120" s="163">
        <v>0</v>
      </c>
      <c r="E120" s="163">
        <v>1</v>
      </c>
      <c r="F120" s="163">
        <v>7</v>
      </c>
      <c r="G120" s="163">
        <v>18</v>
      </c>
      <c r="H120" s="163">
        <v>55</v>
      </c>
      <c r="I120" s="164">
        <f t="shared" si="23"/>
        <v>2.0555555555555554</v>
      </c>
      <c r="J120" s="165">
        <f t="shared" si="24"/>
        <v>0.27906976744186052</v>
      </c>
      <c r="K120" s="164">
        <f>H120/H109</f>
        <v>2.3052097740894422E-3</v>
      </c>
    </row>
    <row r="121" spans="2:11" x14ac:dyDescent="0.25">
      <c r="B121" s="168" t="s">
        <v>145</v>
      </c>
      <c r="C121" s="169">
        <f t="shared" ref="C121:H121" si="25">C113-SUM(C114:C120)</f>
        <v>1574</v>
      </c>
      <c r="D121" s="169">
        <f t="shared" si="25"/>
        <v>0</v>
      </c>
      <c r="E121" s="169">
        <f t="shared" si="25"/>
        <v>1677</v>
      </c>
      <c r="F121" s="169">
        <f t="shared" si="25"/>
        <v>2752</v>
      </c>
      <c r="G121" s="169">
        <f t="shared" si="25"/>
        <v>2831</v>
      </c>
      <c r="H121" s="169">
        <f t="shared" si="25"/>
        <v>3363</v>
      </c>
      <c r="I121" s="170">
        <f t="shared" si="23"/>
        <v>0.18791946308724827</v>
      </c>
      <c r="J121" s="171">
        <f t="shared" si="24"/>
        <v>1.136594663278272</v>
      </c>
      <c r="K121" s="170">
        <f>H121/H109</f>
        <v>0.14095309945932352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17645</v>
      </c>
      <c r="D123" s="176">
        <v>0</v>
      </c>
      <c r="E123" s="176">
        <v>14859</v>
      </c>
      <c r="F123" s="176">
        <v>18761</v>
      </c>
      <c r="G123" s="176">
        <v>17627</v>
      </c>
      <c r="H123" s="176">
        <v>22231</v>
      </c>
      <c r="I123" s="177">
        <f t="shared" ref="I123:I135" si="26">IFERROR(H123/G123-1,"-")</f>
        <v>0.26119021954955457</v>
      </c>
      <c r="J123" s="177">
        <f t="shared" ref="J123:J135" si="27">IFERROR(H123/C123-1,"-")</f>
        <v>0.25990365542646643</v>
      </c>
      <c r="K123" s="177">
        <f>H123/H123</f>
        <v>1</v>
      </c>
    </row>
    <row r="124" spans="2:11" x14ac:dyDescent="0.25">
      <c r="B124" s="157" t="s">
        <v>97</v>
      </c>
      <c r="C124" s="158">
        <v>11036</v>
      </c>
      <c r="D124" s="158">
        <v>0</v>
      </c>
      <c r="E124" s="158">
        <v>10238</v>
      </c>
      <c r="F124" s="158">
        <v>12867</v>
      </c>
      <c r="G124" s="158">
        <v>12297</v>
      </c>
      <c r="H124" s="158">
        <v>16725</v>
      </c>
      <c r="I124" s="159">
        <f t="shared" si="26"/>
        <v>0.36008782629909741</v>
      </c>
      <c r="J124" s="160">
        <f t="shared" si="27"/>
        <v>0.51549474447263499</v>
      </c>
      <c r="K124" s="159">
        <f>H124/H123</f>
        <v>0.75232783050694974</v>
      </c>
    </row>
    <row r="125" spans="2:11" x14ac:dyDescent="0.25">
      <c r="B125" s="162" t="s">
        <v>103</v>
      </c>
      <c r="C125" s="163">
        <v>6080</v>
      </c>
      <c r="D125" s="163">
        <v>0</v>
      </c>
      <c r="E125" s="163">
        <v>4713</v>
      </c>
      <c r="F125" s="163">
        <v>7496</v>
      </c>
      <c r="G125" s="163">
        <v>4739</v>
      </c>
      <c r="H125" s="163">
        <v>10068</v>
      </c>
      <c r="I125" s="164">
        <f t="shared" si="26"/>
        <v>1.1244988394175985</v>
      </c>
      <c r="J125" s="165">
        <f t="shared" si="27"/>
        <v>0.65592105263157885</v>
      </c>
      <c r="K125" s="164">
        <f>H125/H123</f>
        <v>0.45288111196077552</v>
      </c>
    </row>
    <row r="126" spans="2:11" x14ac:dyDescent="0.25">
      <c r="B126" s="162" t="s">
        <v>100</v>
      </c>
      <c r="C126" s="163">
        <v>4956</v>
      </c>
      <c r="D126" s="163">
        <v>0</v>
      </c>
      <c r="E126" s="163">
        <v>5525</v>
      </c>
      <c r="F126" s="163">
        <v>5371</v>
      </c>
      <c r="G126" s="163">
        <v>7558</v>
      </c>
      <c r="H126" s="163">
        <v>6657</v>
      </c>
      <c r="I126" s="164">
        <f t="shared" si="26"/>
        <v>-0.11921143159566028</v>
      </c>
      <c r="J126" s="165">
        <f t="shared" si="27"/>
        <v>0.34322033898305082</v>
      </c>
      <c r="K126" s="164">
        <f>H126/H123</f>
        <v>0.29944671854617427</v>
      </c>
    </row>
    <row r="127" spans="2:11" x14ac:dyDescent="0.25">
      <c r="B127" s="157" t="s">
        <v>107</v>
      </c>
      <c r="C127" s="158">
        <v>6609</v>
      </c>
      <c r="D127" s="158">
        <v>0</v>
      </c>
      <c r="E127" s="158">
        <v>4621</v>
      </c>
      <c r="F127" s="158">
        <v>5894</v>
      </c>
      <c r="G127" s="158">
        <v>5330</v>
      </c>
      <c r="H127" s="158">
        <v>5506</v>
      </c>
      <c r="I127" s="159">
        <f t="shared" si="26"/>
        <v>3.3020637898686589E-2</v>
      </c>
      <c r="J127" s="160">
        <f t="shared" si="27"/>
        <v>-0.16689362989862311</v>
      </c>
      <c r="K127" s="159">
        <f>H127/H123</f>
        <v>0.24767216949305024</v>
      </c>
    </row>
    <row r="128" spans="2:11" x14ac:dyDescent="0.25">
      <c r="B128" s="162" t="s">
        <v>110</v>
      </c>
      <c r="C128" s="163">
        <v>692</v>
      </c>
      <c r="D128" s="163">
        <v>0</v>
      </c>
      <c r="E128" s="163">
        <v>177</v>
      </c>
      <c r="F128" s="163">
        <v>781</v>
      </c>
      <c r="G128" s="163">
        <v>690</v>
      </c>
      <c r="H128" s="163">
        <v>648</v>
      </c>
      <c r="I128" s="164">
        <f t="shared" si="26"/>
        <v>-6.0869565217391286E-2</v>
      </c>
      <c r="J128" s="165">
        <f t="shared" si="27"/>
        <v>-6.3583815028901758E-2</v>
      </c>
      <c r="K128" s="164">
        <f>H128/H123</f>
        <v>2.9148486347892584E-2</v>
      </c>
    </row>
    <row r="129" spans="2:11" x14ac:dyDescent="0.25">
      <c r="B129" s="162" t="s">
        <v>113</v>
      </c>
      <c r="C129" s="163">
        <v>366</v>
      </c>
      <c r="D129" s="163">
        <v>0</v>
      </c>
      <c r="E129" s="163">
        <v>478</v>
      </c>
      <c r="F129" s="163">
        <v>489</v>
      </c>
      <c r="G129" s="163">
        <v>540</v>
      </c>
      <c r="H129" s="163">
        <v>506</v>
      </c>
      <c r="I129" s="164">
        <f t="shared" si="26"/>
        <v>-6.2962962962962998E-2</v>
      </c>
      <c r="J129" s="165">
        <f t="shared" si="27"/>
        <v>0.38251366120218577</v>
      </c>
      <c r="K129" s="164">
        <f>H129/H123</f>
        <v>2.2761009401286492E-2</v>
      </c>
    </row>
    <row r="130" spans="2:11" x14ac:dyDescent="0.25">
      <c r="B130" s="162" t="s">
        <v>116</v>
      </c>
      <c r="C130" s="163">
        <v>428</v>
      </c>
      <c r="D130" s="163">
        <v>0</v>
      </c>
      <c r="E130" s="163">
        <v>592</v>
      </c>
      <c r="F130" s="163">
        <v>421</v>
      </c>
      <c r="G130" s="163">
        <v>499</v>
      </c>
      <c r="H130" s="163">
        <v>455</v>
      </c>
      <c r="I130" s="164">
        <f t="shared" si="26"/>
        <v>-8.8176352705410799E-2</v>
      </c>
      <c r="J130" s="165">
        <f t="shared" si="27"/>
        <v>6.308411214953269E-2</v>
      </c>
      <c r="K130" s="164">
        <f>H130/H123</f>
        <v>2.0466915568350501E-2</v>
      </c>
    </row>
    <row r="131" spans="2:11" x14ac:dyDescent="0.25">
      <c r="B131" s="162" t="s">
        <v>123</v>
      </c>
      <c r="C131" s="163">
        <v>109</v>
      </c>
      <c r="D131" s="163">
        <v>0</v>
      </c>
      <c r="E131" s="163">
        <v>138</v>
      </c>
      <c r="F131" s="163">
        <v>101</v>
      </c>
      <c r="G131" s="163">
        <v>306</v>
      </c>
      <c r="H131" s="163">
        <v>151</v>
      </c>
      <c r="I131" s="164">
        <f t="shared" si="26"/>
        <v>-0.50653594771241828</v>
      </c>
      <c r="J131" s="165">
        <f t="shared" si="27"/>
        <v>0.3853211009174311</v>
      </c>
      <c r="K131" s="164">
        <f>H131/H123</f>
        <v>6.7923170347712657E-3</v>
      </c>
    </row>
    <row r="132" spans="2:11" x14ac:dyDescent="0.25">
      <c r="B132" s="162" t="s">
        <v>119</v>
      </c>
      <c r="C132" s="163">
        <v>81</v>
      </c>
      <c r="D132" s="163">
        <v>0</v>
      </c>
      <c r="E132" s="163">
        <v>87</v>
      </c>
      <c r="F132" s="163">
        <v>117</v>
      </c>
      <c r="G132" s="163">
        <v>139</v>
      </c>
      <c r="H132" s="163">
        <v>123</v>
      </c>
      <c r="I132" s="164">
        <f t="shared" si="26"/>
        <v>-0.1151079136690647</v>
      </c>
      <c r="J132" s="165">
        <f t="shared" si="27"/>
        <v>0.5185185185185186</v>
      </c>
      <c r="K132" s="164">
        <f>H132/H123</f>
        <v>5.5328145382573879E-3</v>
      </c>
    </row>
    <row r="133" spans="2:11" x14ac:dyDescent="0.25">
      <c r="B133" s="162" t="s">
        <v>128</v>
      </c>
      <c r="C133" s="163">
        <v>37</v>
      </c>
      <c r="D133" s="163">
        <v>0</v>
      </c>
      <c r="E133" s="163">
        <v>29</v>
      </c>
      <c r="F133" s="163">
        <v>33</v>
      </c>
      <c r="G133" s="163">
        <v>33</v>
      </c>
      <c r="H133" s="163">
        <v>53</v>
      </c>
      <c r="I133" s="164">
        <f t="shared" si="26"/>
        <v>0.60606060606060597</v>
      </c>
      <c r="J133" s="165">
        <f t="shared" si="27"/>
        <v>0.43243243243243246</v>
      </c>
      <c r="K133" s="164">
        <f>H133/H123</f>
        <v>2.3840582969726957E-3</v>
      </c>
    </row>
    <row r="134" spans="2:11" x14ac:dyDescent="0.25">
      <c r="B134" s="162" t="s">
        <v>131</v>
      </c>
      <c r="C134" s="163">
        <v>54</v>
      </c>
      <c r="D134" s="163">
        <v>0</v>
      </c>
      <c r="E134" s="163">
        <v>30</v>
      </c>
      <c r="F134" s="163">
        <v>30</v>
      </c>
      <c r="G134" s="163">
        <v>42</v>
      </c>
      <c r="H134" s="163">
        <v>49</v>
      </c>
      <c r="I134" s="164">
        <f t="shared" si="26"/>
        <v>0.16666666666666674</v>
      </c>
      <c r="J134" s="165">
        <f t="shared" si="27"/>
        <v>-9.259259259259256E-2</v>
      </c>
      <c r="K134" s="164">
        <f>H134/H123</f>
        <v>2.2041293688992848E-3</v>
      </c>
    </row>
    <row r="135" spans="2:11" x14ac:dyDescent="0.25">
      <c r="B135" s="168" t="s">
        <v>145</v>
      </c>
      <c r="C135" s="169">
        <f t="shared" ref="C135:H135" si="28">C127-SUM(C128:C134)</f>
        <v>4842</v>
      </c>
      <c r="D135" s="169">
        <f t="shared" si="28"/>
        <v>0</v>
      </c>
      <c r="E135" s="169">
        <f t="shared" si="28"/>
        <v>3090</v>
      </c>
      <c r="F135" s="169">
        <f t="shared" si="28"/>
        <v>3922</v>
      </c>
      <c r="G135" s="169">
        <f t="shared" si="28"/>
        <v>3081</v>
      </c>
      <c r="H135" s="169">
        <f t="shared" si="28"/>
        <v>3521</v>
      </c>
      <c r="I135" s="170">
        <f t="shared" si="26"/>
        <v>0.14281077572216816</v>
      </c>
      <c r="J135" s="171">
        <f t="shared" si="27"/>
        <v>-0.27282114828583226</v>
      </c>
      <c r="K135" s="170">
        <f>H135/H123</f>
        <v>0.15838243893662005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29596</v>
      </c>
      <c r="D137" s="176">
        <v>0</v>
      </c>
      <c r="E137" s="176">
        <v>10937</v>
      </c>
      <c r="F137" s="176">
        <v>26589</v>
      </c>
      <c r="G137" s="176">
        <v>28421</v>
      </c>
      <c r="H137" s="176">
        <v>29387</v>
      </c>
      <c r="I137" s="177">
        <f t="shared" ref="I137:I149" si="29">IFERROR(H137/G137-1,"-")</f>
        <v>3.3988951831392278E-2</v>
      </c>
      <c r="J137" s="177">
        <f t="shared" ref="J137:J149" si="30">IFERROR(H137/C137-1,"-")</f>
        <v>-7.0617651033924034E-3</v>
      </c>
      <c r="K137" s="177">
        <f>H137/H137</f>
        <v>1</v>
      </c>
    </row>
    <row r="138" spans="2:11" x14ac:dyDescent="0.25">
      <c r="B138" s="157" t="s">
        <v>97</v>
      </c>
      <c r="C138" s="158">
        <v>7179</v>
      </c>
      <c r="D138" s="158">
        <v>0</v>
      </c>
      <c r="E138" s="158">
        <v>4324</v>
      </c>
      <c r="F138" s="158">
        <v>4253</v>
      </c>
      <c r="G138" s="158">
        <v>4890</v>
      </c>
      <c r="H138" s="158">
        <v>4326</v>
      </c>
      <c r="I138" s="159">
        <f t="shared" si="29"/>
        <v>-0.11533742331288344</v>
      </c>
      <c r="J138" s="160">
        <f t="shared" si="30"/>
        <v>-0.39740910990388634</v>
      </c>
      <c r="K138" s="159">
        <f>H138/H137</f>
        <v>0.14720794909313642</v>
      </c>
    </row>
    <row r="139" spans="2:11" x14ac:dyDescent="0.25">
      <c r="B139" s="162" t="s">
        <v>103</v>
      </c>
      <c r="C139" s="163">
        <v>4248</v>
      </c>
      <c r="D139" s="163">
        <v>0</v>
      </c>
      <c r="E139" s="163">
        <v>2204</v>
      </c>
      <c r="F139" s="163">
        <v>2736</v>
      </c>
      <c r="G139" s="163">
        <v>3180</v>
      </c>
      <c r="H139" s="163">
        <v>2940</v>
      </c>
      <c r="I139" s="164">
        <f t="shared" si="29"/>
        <v>-7.547169811320753E-2</v>
      </c>
      <c r="J139" s="165">
        <f t="shared" si="30"/>
        <v>-0.30790960451977401</v>
      </c>
      <c r="K139" s="164">
        <f>H139/H137</f>
        <v>0.10004423724776261</v>
      </c>
    </row>
    <row r="140" spans="2:11" x14ac:dyDescent="0.25">
      <c r="B140" s="162" t="s">
        <v>100</v>
      </c>
      <c r="C140" s="163">
        <v>2931</v>
      </c>
      <c r="D140" s="163">
        <v>0</v>
      </c>
      <c r="E140" s="163">
        <v>2120</v>
      </c>
      <c r="F140" s="163">
        <v>1517</v>
      </c>
      <c r="G140" s="163">
        <v>1710</v>
      </c>
      <c r="H140" s="163">
        <v>1386</v>
      </c>
      <c r="I140" s="164">
        <f t="shared" si="29"/>
        <v>-0.18947368421052635</v>
      </c>
      <c r="J140" s="165">
        <f t="shared" si="30"/>
        <v>-0.52712384851586491</v>
      </c>
      <c r="K140" s="164">
        <f>H140/H137</f>
        <v>4.7163711845373803E-2</v>
      </c>
    </row>
    <row r="141" spans="2:11" x14ac:dyDescent="0.25">
      <c r="B141" s="157" t="s">
        <v>107</v>
      </c>
      <c r="C141" s="158">
        <v>22417</v>
      </c>
      <c r="D141" s="158">
        <v>0</v>
      </c>
      <c r="E141" s="158">
        <v>6613</v>
      </c>
      <c r="F141" s="158">
        <v>22336</v>
      </c>
      <c r="G141" s="158">
        <v>23531</v>
      </c>
      <c r="H141" s="158">
        <v>25061</v>
      </c>
      <c r="I141" s="159">
        <f t="shared" si="29"/>
        <v>6.5020611108750126E-2</v>
      </c>
      <c r="J141" s="160">
        <f t="shared" si="30"/>
        <v>0.11794620154347157</v>
      </c>
      <c r="K141" s="159">
        <f>H141/H137</f>
        <v>0.85279205090686361</v>
      </c>
    </row>
    <row r="142" spans="2:11" x14ac:dyDescent="0.25">
      <c r="B142" s="162" t="s">
        <v>110</v>
      </c>
      <c r="C142" s="163">
        <v>11792</v>
      </c>
      <c r="D142" s="163">
        <v>0</v>
      </c>
      <c r="E142" s="163">
        <v>693</v>
      </c>
      <c r="F142" s="163">
        <v>9847</v>
      </c>
      <c r="G142" s="163">
        <v>11091</v>
      </c>
      <c r="H142" s="163">
        <v>12176</v>
      </c>
      <c r="I142" s="164">
        <f t="shared" si="29"/>
        <v>9.7827066991254208E-2</v>
      </c>
      <c r="J142" s="165">
        <f t="shared" si="30"/>
        <v>3.256445047489831E-2</v>
      </c>
      <c r="K142" s="164">
        <f>H142/H137</f>
        <v>0.41433286827508764</v>
      </c>
    </row>
    <row r="143" spans="2:11" x14ac:dyDescent="0.25">
      <c r="B143" s="162" t="s">
        <v>113</v>
      </c>
      <c r="C143" s="163">
        <v>1684</v>
      </c>
      <c r="D143" s="163">
        <v>0</v>
      </c>
      <c r="E143" s="163">
        <v>767</v>
      </c>
      <c r="F143" s="163">
        <v>1340</v>
      </c>
      <c r="G143" s="163">
        <v>1783</v>
      </c>
      <c r="H143" s="163">
        <v>1475</v>
      </c>
      <c r="I143" s="164">
        <f t="shared" si="29"/>
        <v>-0.17274256870443072</v>
      </c>
      <c r="J143" s="165">
        <f t="shared" si="30"/>
        <v>-0.12410926365795727</v>
      </c>
      <c r="K143" s="164">
        <f>H143/H137</f>
        <v>5.0192261884506754E-2</v>
      </c>
    </row>
    <row r="144" spans="2:11" x14ac:dyDescent="0.25">
      <c r="B144" s="162" t="s">
        <v>116</v>
      </c>
      <c r="C144" s="163">
        <v>2402</v>
      </c>
      <c r="D144" s="163">
        <v>0</v>
      </c>
      <c r="E144" s="163">
        <v>1251</v>
      </c>
      <c r="F144" s="163">
        <v>2917</v>
      </c>
      <c r="G144" s="163">
        <v>2194</v>
      </c>
      <c r="H144" s="163">
        <v>2222</v>
      </c>
      <c r="I144" s="164">
        <f t="shared" si="29"/>
        <v>1.2762078395624377E-2</v>
      </c>
      <c r="J144" s="165">
        <f t="shared" si="30"/>
        <v>-7.4937552039966659E-2</v>
      </c>
      <c r="K144" s="164">
        <f>H144/H137</f>
        <v>7.5611665021948479E-2</v>
      </c>
    </row>
    <row r="145" spans="2:11" x14ac:dyDescent="0.25">
      <c r="B145" s="162" t="s">
        <v>123</v>
      </c>
      <c r="C145" s="163">
        <v>522</v>
      </c>
      <c r="D145" s="163">
        <v>0</v>
      </c>
      <c r="E145" s="163">
        <v>172</v>
      </c>
      <c r="F145" s="163">
        <v>1276</v>
      </c>
      <c r="G145" s="163">
        <v>989</v>
      </c>
      <c r="H145" s="163">
        <v>653</v>
      </c>
      <c r="I145" s="164">
        <f t="shared" si="29"/>
        <v>-0.33973710819009095</v>
      </c>
      <c r="J145" s="165">
        <f t="shared" si="30"/>
        <v>0.25095785440613017</v>
      </c>
      <c r="K145" s="164">
        <f>H145/H137</f>
        <v>2.2220709837683331E-2</v>
      </c>
    </row>
    <row r="146" spans="2:11" x14ac:dyDescent="0.25">
      <c r="B146" s="162" t="s">
        <v>119</v>
      </c>
      <c r="C146" s="163">
        <v>712</v>
      </c>
      <c r="D146" s="163">
        <v>0</v>
      </c>
      <c r="E146" s="163">
        <v>221</v>
      </c>
      <c r="F146" s="163">
        <v>607</v>
      </c>
      <c r="G146" s="163">
        <v>770</v>
      </c>
      <c r="H146" s="163">
        <v>753</v>
      </c>
      <c r="I146" s="164">
        <f t="shared" si="29"/>
        <v>-2.207792207792203E-2</v>
      </c>
      <c r="J146" s="165">
        <f t="shared" si="30"/>
        <v>5.7584269662921406E-2</v>
      </c>
      <c r="K146" s="164">
        <f>H146/H137</f>
        <v>2.5623575050192263E-2</v>
      </c>
    </row>
    <row r="147" spans="2:11" x14ac:dyDescent="0.25">
      <c r="B147" s="162" t="s">
        <v>128</v>
      </c>
      <c r="C147" s="163">
        <v>47</v>
      </c>
      <c r="D147" s="163">
        <v>0</v>
      </c>
      <c r="E147" s="163">
        <v>28</v>
      </c>
      <c r="F147" s="163">
        <v>94</v>
      </c>
      <c r="G147" s="163">
        <v>7</v>
      </c>
      <c r="H147" s="163">
        <v>19</v>
      </c>
      <c r="I147" s="164">
        <f t="shared" si="29"/>
        <v>1.7142857142857144</v>
      </c>
      <c r="J147" s="165">
        <f t="shared" si="30"/>
        <v>-0.5957446808510638</v>
      </c>
      <c r="K147" s="164">
        <f>H147/H137</f>
        <v>6.465443903766972E-4</v>
      </c>
    </row>
    <row r="148" spans="2:11" x14ac:dyDescent="0.25">
      <c r="B148" s="162" t="s">
        <v>131</v>
      </c>
      <c r="C148" s="163">
        <v>105</v>
      </c>
      <c r="D148" s="163">
        <v>0</v>
      </c>
      <c r="E148" s="163">
        <v>12</v>
      </c>
      <c r="F148" s="163">
        <v>37</v>
      </c>
      <c r="G148" s="163">
        <v>21</v>
      </c>
      <c r="H148" s="163">
        <v>25</v>
      </c>
      <c r="I148" s="164">
        <f t="shared" si="29"/>
        <v>0.19047619047619047</v>
      </c>
      <c r="J148" s="165">
        <f t="shared" si="30"/>
        <v>-0.76190476190476186</v>
      </c>
      <c r="K148" s="164">
        <f>H148/H137</f>
        <v>8.5071630312723312E-4</v>
      </c>
    </row>
    <row r="149" spans="2:11" x14ac:dyDescent="0.25">
      <c r="B149" s="168" t="s">
        <v>145</v>
      </c>
      <c r="C149" s="169">
        <f t="shared" ref="C149:H149" si="31">C141-SUM(C142:C148)</f>
        <v>5153</v>
      </c>
      <c r="D149" s="169">
        <f t="shared" si="31"/>
        <v>0</v>
      </c>
      <c r="E149" s="169">
        <f t="shared" si="31"/>
        <v>3469</v>
      </c>
      <c r="F149" s="169">
        <f t="shared" si="31"/>
        <v>6218</v>
      </c>
      <c r="G149" s="169">
        <f t="shared" si="31"/>
        <v>6676</v>
      </c>
      <c r="H149" s="169">
        <f t="shared" si="31"/>
        <v>7738</v>
      </c>
      <c r="I149" s="170">
        <f t="shared" si="29"/>
        <v>0.15907729179149199</v>
      </c>
      <c r="J149" s="171">
        <f t="shared" si="30"/>
        <v>0.50164952454880662</v>
      </c>
      <c r="K149" s="170">
        <f>H149/H137</f>
        <v>0.26331371014394117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12399</v>
      </c>
      <c r="D151" s="176">
        <v>0</v>
      </c>
      <c r="E151" s="176">
        <v>5539</v>
      </c>
      <c r="F151" s="176">
        <v>10249</v>
      </c>
      <c r="G151" s="176">
        <v>11208</v>
      </c>
      <c r="H151" s="176">
        <v>13055</v>
      </c>
      <c r="I151" s="177">
        <f t="shared" ref="I151:I163" si="32">IFERROR(H151/G151-1,"-")</f>
        <v>0.16479300499643101</v>
      </c>
      <c r="J151" s="177">
        <f t="shared" ref="J151:J163" si="33">IFERROR(H151/C151-1,"-")</f>
        <v>5.2907492539721046E-2</v>
      </c>
      <c r="K151" s="177">
        <f>H151/H151</f>
        <v>1</v>
      </c>
    </row>
    <row r="152" spans="2:11" x14ac:dyDescent="0.25">
      <c r="B152" s="157" t="s">
        <v>97</v>
      </c>
      <c r="C152" s="158">
        <v>6396</v>
      </c>
      <c r="D152" s="158">
        <v>0</v>
      </c>
      <c r="E152" s="158">
        <v>3340</v>
      </c>
      <c r="F152" s="158">
        <v>5747</v>
      </c>
      <c r="G152" s="158">
        <v>6603</v>
      </c>
      <c r="H152" s="158">
        <v>7242</v>
      </c>
      <c r="I152" s="159">
        <f t="shared" si="32"/>
        <v>9.6774193548387011E-2</v>
      </c>
      <c r="J152" s="160">
        <f t="shared" si="33"/>
        <v>0.13227016885553478</v>
      </c>
      <c r="K152" s="159">
        <f>H152/H151</f>
        <v>0.55472998851014932</v>
      </c>
    </row>
    <row r="153" spans="2:11" x14ac:dyDescent="0.25">
      <c r="B153" s="162" t="s">
        <v>103</v>
      </c>
      <c r="C153" s="163">
        <v>4149</v>
      </c>
      <c r="D153" s="163">
        <v>0</v>
      </c>
      <c r="E153" s="163">
        <v>2340</v>
      </c>
      <c r="F153" s="163">
        <v>4364</v>
      </c>
      <c r="G153" s="163">
        <v>5247</v>
      </c>
      <c r="H153" s="163">
        <v>5289</v>
      </c>
      <c r="I153" s="164">
        <f t="shared" si="32"/>
        <v>8.0045740423098088E-3</v>
      </c>
      <c r="J153" s="165">
        <f t="shared" si="33"/>
        <v>0.27476500361532907</v>
      </c>
      <c r="K153" s="164">
        <f>H153/H151</f>
        <v>0.40513213328226733</v>
      </c>
    </row>
    <row r="154" spans="2:11" x14ac:dyDescent="0.25">
      <c r="B154" s="162" t="s">
        <v>100</v>
      </c>
      <c r="C154" s="163">
        <v>2247</v>
      </c>
      <c r="D154" s="163">
        <v>0</v>
      </c>
      <c r="E154" s="163">
        <v>1000</v>
      </c>
      <c r="F154" s="163">
        <v>1383</v>
      </c>
      <c r="G154" s="163">
        <v>1356</v>
      </c>
      <c r="H154" s="163">
        <v>1953</v>
      </c>
      <c r="I154" s="164">
        <f t="shared" si="32"/>
        <v>0.44026548672566368</v>
      </c>
      <c r="J154" s="165">
        <f t="shared" si="33"/>
        <v>-0.13084112149532712</v>
      </c>
      <c r="K154" s="164">
        <f>H154/H151</f>
        <v>0.14959785522788205</v>
      </c>
    </row>
    <row r="155" spans="2:11" x14ac:dyDescent="0.25">
      <c r="B155" s="157" t="s">
        <v>107</v>
      </c>
      <c r="C155" s="158">
        <v>6003</v>
      </c>
      <c r="D155" s="158">
        <v>0</v>
      </c>
      <c r="E155" s="158">
        <v>2199</v>
      </c>
      <c r="F155" s="158">
        <v>4502</v>
      </c>
      <c r="G155" s="158">
        <v>4605</v>
      </c>
      <c r="H155" s="158">
        <v>5813</v>
      </c>
      <c r="I155" s="159">
        <f t="shared" si="32"/>
        <v>0.26232356134636259</v>
      </c>
      <c r="J155" s="160">
        <f t="shared" si="33"/>
        <v>-3.1650841246043671E-2</v>
      </c>
      <c r="K155" s="159">
        <f>H155/H151</f>
        <v>0.44527001148985063</v>
      </c>
    </row>
    <row r="156" spans="2:11" x14ac:dyDescent="0.25">
      <c r="B156" s="162" t="s">
        <v>110</v>
      </c>
      <c r="C156" s="163">
        <v>1894</v>
      </c>
      <c r="D156" s="163">
        <v>0</v>
      </c>
      <c r="E156" s="163">
        <v>137</v>
      </c>
      <c r="F156" s="163">
        <v>1991</v>
      </c>
      <c r="G156" s="163">
        <v>1582</v>
      </c>
      <c r="H156" s="163">
        <v>1869</v>
      </c>
      <c r="I156" s="164">
        <f t="shared" si="32"/>
        <v>0.18141592920353977</v>
      </c>
      <c r="J156" s="165">
        <f t="shared" si="33"/>
        <v>-1.3199577613516422E-2</v>
      </c>
      <c r="K156" s="164">
        <f>H156/H151</f>
        <v>0.14316353887399463</v>
      </c>
    </row>
    <row r="157" spans="2:11" x14ac:dyDescent="0.25">
      <c r="B157" s="162" t="s">
        <v>113</v>
      </c>
      <c r="C157" s="163">
        <v>1290</v>
      </c>
      <c r="D157" s="163">
        <v>0</v>
      </c>
      <c r="E157" s="163">
        <v>492</v>
      </c>
      <c r="F157" s="163">
        <v>524</v>
      </c>
      <c r="G157" s="163">
        <v>656</v>
      </c>
      <c r="H157" s="163">
        <v>561</v>
      </c>
      <c r="I157" s="164">
        <f t="shared" si="32"/>
        <v>-0.14481707317073167</v>
      </c>
      <c r="J157" s="165">
        <f t="shared" si="33"/>
        <v>-0.56511627906976747</v>
      </c>
      <c r="K157" s="164">
        <f>H157/H151</f>
        <v>4.2972041363462277E-2</v>
      </c>
    </row>
    <row r="158" spans="2:11" x14ac:dyDescent="0.25">
      <c r="B158" s="162" t="s">
        <v>116</v>
      </c>
      <c r="C158" s="163">
        <v>1040</v>
      </c>
      <c r="D158" s="163">
        <v>0</v>
      </c>
      <c r="E158" s="163">
        <v>492</v>
      </c>
      <c r="F158" s="163">
        <v>556</v>
      </c>
      <c r="G158" s="163">
        <v>861</v>
      </c>
      <c r="H158" s="163">
        <v>1146</v>
      </c>
      <c r="I158" s="164">
        <f t="shared" si="32"/>
        <v>0.33101045296167242</v>
      </c>
      <c r="J158" s="165">
        <f t="shared" si="33"/>
        <v>0.10192307692307701</v>
      </c>
      <c r="K158" s="164">
        <f>H158/H151</f>
        <v>8.7782458828035231E-2</v>
      </c>
    </row>
    <row r="159" spans="2:11" x14ac:dyDescent="0.25">
      <c r="B159" s="162" t="s">
        <v>123</v>
      </c>
      <c r="C159" s="163">
        <v>98</v>
      </c>
      <c r="D159" s="163">
        <v>0</v>
      </c>
      <c r="E159" s="163">
        <v>46</v>
      </c>
      <c r="F159" s="163">
        <v>152</v>
      </c>
      <c r="G159" s="163">
        <v>135</v>
      </c>
      <c r="H159" s="163">
        <v>188</v>
      </c>
      <c r="I159" s="164">
        <f t="shared" si="32"/>
        <v>0.3925925925925926</v>
      </c>
      <c r="J159" s="165">
        <f t="shared" si="33"/>
        <v>0.91836734693877542</v>
      </c>
      <c r="K159" s="164">
        <f>H159/H151</f>
        <v>1.4400612792033704E-2</v>
      </c>
    </row>
    <row r="160" spans="2:11" x14ac:dyDescent="0.25">
      <c r="B160" s="162" t="s">
        <v>119</v>
      </c>
      <c r="C160" s="163">
        <v>319</v>
      </c>
      <c r="D160" s="163">
        <v>0</v>
      </c>
      <c r="E160" s="163">
        <v>232</v>
      </c>
      <c r="F160" s="163">
        <v>551</v>
      </c>
      <c r="G160" s="163">
        <v>289</v>
      </c>
      <c r="H160" s="163">
        <v>504</v>
      </c>
      <c r="I160" s="164">
        <f t="shared" si="32"/>
        <v>0.74394463667820077</v>
      </c>
      <c r="J160" s="165">
        <f t="shared" si="33"/>
        <v>0.57993730407523514</v>
      </c>
      <c r="K160" s="164">
        <f>H160/H151</f>
        <v>3.8605898123324399E-2</v>
      </c>
    </row>
    <row r="161" spans="2:11" x14ac:dyDescent="0.25">
      <c r="B161" s="162" t="s">
        <v>128</v>
      </c>
      <c r="C161" s="163">
        <v>48</v>
      </c>
      <c r="D161" s="163">
        <v>0</v>
      </c>
      <c r="E161" s="163">
        <v>5</v>
      </c>
      <c r="F161" s="163">
        <v>19</v>
      </c>
      <c r="G161" s="163">
        <v>12</v>
      </c>
      <c r="H161" s="163">
        <v>6</v>
      </c>
      <c r="I161" s="164">
        <f t="shared" si="32"/>
        <v>-0.5</v>
      </c>
      <c r="J161" s="165">
        <f t="shared" si="33"/>
        <v>-0.875</v>
      </c>
      <c r="K161" s="164">
        <f>H161/H151</f>
        <v>4.5959402527767141E-4</v>
      </c>
    </row>
    <row r="162" spans="2:11" x14ac:dyDescent="0.25">
      <c r="B162" s="162" t="s">
        <v>131</v>
      </c>
      <c r="C162" s="163">
        <v>14</v>
      </c>
      <c r="D162" s="163">
        <v>0</v>
      </c>
      <c r="E162" s="163">
        <v>6</v>
      </c>
      <c r="F162" s="163">
        <v>13</v>
      </c>
      <c r="G162" s="163">
        <v>15</v>
      </c>
      <c r="H162" s="163">
        <v>6</v>
      </c>
      <c r="I162" s="164">
        <f t="shared" si="32"/>
        <v>-0.6</v>
      </c>
      <c r="J162" s="165">
        <f t="shared" si="33"/>
        <v>-0.5714285714285714</v>
      </c>
      <c r="K162" s="164">
        <f>H162/H151</f>
        <v>4.5959402527767141E-4</v>
      </c>
    </row>
    <row r="163" spans="2:11" x14ac:dyDescent="0.25">
      <c r="B163" s="168" t="s">
        <v>145</v>
      </c>
      <c r="C163" s="169">
        <f t="shared" ref="C163:H163" si="34">C155-SUM(C156:C162)</f>
        <v>1300</v>
      </c>
      <c r="D163" s="169">
        <f t="shared" si="34"/>
        <v>0</v>
      </c>
      <c r="E163" s="169">
        <f t="shared" si="34"/>
        <v>789</v>
      </c>
      <c r="F163" s="169">
        <f t="shared" si="34"/>
        <v>696</v>
      </c>
      <c r="G163" s="169">
        <f t="shared" si="34"/>
        <v>1055</v>
      </c>
      <c r="H163" s="169">
        <f t="shared" si="34"/>
        <v>1533</v>
      </c>
      <c r="I163" s="170">
        <f t="shared" si="32"/>
        <v>0.45308056872037916</v>
      </c>
      <c r="J163" s="171">
        <f t="shared" si="33"/>
        <v>0.1792307692307693</v>
      </c>
      <c r="K163" s="170">
        <f>H163/H151</f>
        <v>0.11742627345844504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251E3-A344-4290-ACC5-F323F7AC27FF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48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2784795</v>
      </c>
      <c r="D9" s="176">
        <v>2791817</v>
      </c>
      <c r="E9" s="176">
        <v>1049130</v>
      </c>
      <c r="F9" s="176">
        <v>2658818</v>
      </c>
      <c r="G9" s="176">
        <v>2977282</v>
      </c>
      <c r="H9" s="176">
        <v>3166417</v>
      </c>
      <c r="I9" s="177">
        <f>IFERROR(H9/G9-1,"-")</f>
        <v>6.3526061689823221E-2</v>
      </c>
      <c r="J9" s="177">
        <f>IFERROR(H9/D9-1,"-")</f>
        <v>0.13417784904956154</v>
      </c>
      <c r="K9" s="176">
        <f>H9-G9</f>
        <v>189135</v>
      </c>
      <c r="L9" s="176">
        <f>H9-D9</f>
        <v>374600</v>
      </c>
      <c r="M9" s="177">
        <f t="shared" ref="M9:M21" si="0">H9/H$9</f>
        <v>1</v>
      </c>
      <c r="P9" s="154" t="s">
        <v>68</v>
      </c>
      <c r="Q9" s="176">
        <v>468399</v>
      </c>
      <c r="R9" s="176">
        <v>450854</v>
      </c>
      <c r="S9" s="176">
        <v>142242</v>
      </c>
      <c r="T9" s="176">
        <v>395281</v>
      </c>
      <c r="U9" s="176">
        <v>453294</v>
      </c>
      <c r="V9" s="176">
        <v>524679</v>
      </c>
      <c r="W9" s="177">
        <f>IFERROR(V9/U9-1,"-")</f>
        <v>0.15748057552052308</v>
      </c>
      <c r="X9" s="177">
        <f>IFERROR(V9/R9-1,"-")</f>
        <v>0.16374480430471938</v>
      </c>
      <c r="Y9" s="176">
        <f>V9-U9</f>
        <v>71385</v>
      </c>
      <c r="Z9" s="176">
        <f>V9-R9</f>
        <v>73825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583375</v>
      </c>
      <c r="D10" s="158">
        <v>588589</v>
      </c>
      <c r="E10" s="158">
        <v>190562</v>
      </c>
      <c r="F10" s="158">
        <v>582661</v>
      </c>
      <c r="G10" s="158">
        <v>610630</v>
      </c>
      <c r="H10" s="158">
        <v>602747</v>
      </c>
      <c r="I10" s="160">
        <f>IFERROR(H10/G10-1,"-")</f>
        <v>-1.2909617935574769E-2</v>
      </c>
      <c r="J10" s="159">
        <f t="shared" ref="J10:J21" si="2">IFERROR(H10/D10-1,"-")</f>
        <v>2.4054136247874114E-2</v>
      </c>
      <c r="K10" s="158">
        <f t="shared" ref="K10:K20" si="3">H10-G10</f>
        <v>-7883</v>
      </c>
      <c r="L10" s="158">
        <f t="shared" ref="L10:L21" si="4">H10-D10</f>
        <v>14158</v>
      </c>
      <c r="M10" s="159">
        <f t="shared" si="0"/>
        <v>0.1903561659756122</v>
      </c>
      <c r="P10" s="157" t="s">
        <v>97</v>
      </c>
      <c r="Q10" s="158">
        <v>209324</v>
      </c>
      <c r="R10" s="158">
        <v>206374</v>
      </c>
      <c r="S10" s="158">
        <v>47060</v>
      </c>
      <c r="T10" s="158">
        <v>197068</v>
      </c>
      <c r="U10" s="158">
        <v>205761</v>
      </c>
      <c r="V10" s="158">
        <v>223593</v>
      </c>
      <c r="W10" s="160">
        <f>IFERROR(V10/U10-1,"-")</f>
        <v>8.6663653462026424E-2</v>
      </c>
      <c r="X10" s="159">
        <f t="shared" ref="X10:X21" si="5">IFERROR(V10/R10-1,"-")</f>
        <v>8.3435897932879088E-2</v>
      </c>
      <c r="Y10" s="157">
        <f t="shared" ref="Y10:Y20" si="6">V10-U10</f>
        <v>17832</v>
      </c>
      <c r="Z10" s="158">
        <f t="shared" ref="Z10:Z21" si="7">V10-R10</f>
        <v>17219</v>
      </c>
      <c r="AA10" s="159">
        <f t="shared" si="1"/>
        <v>0.4261519900739309</v>
      </c>
    </row>
    <row r="11" spans="1:27" x14ac:dyDescent="0.25">
      <c r="A11" s="161" t="s">
        <v>100</v>
      </c>
      <c r="B11" s="162" t="s">
        <v>103</v>
      </c>
      <c r="C11" s="163">
        <v>237239</v>
      </c>
      <c r="D11" s="163">
        <v>228828</v>
      </c>
      <c r="E11" s="163">
        <v>77391</v>
      </c>
      <c r="F11" s="163">
        <v>253134</v>
      </c>
      <c r="G11" s="163">
        <v>254990</v>
      </c>
      <c r="H11" s="163">
        <v>242917</v>
      </c>
      <c r="I11" s="165">
        <f>IFERROR(H11/G11-1,"-")</f>
        <v>-4.7346954782540474E-2</v>
      </c>
      <c r="J11" s="164">
        <f t="shared" si="2"/>
        <v>6.1570262380477914E-2</v>
      </c>
      <c r="K11" s="163">
        <f t="shared" si="3"/>
        <v>-12073</v>
      </c>
      <c r="L11" s="163">
        <f t="shared" si="4"/>
        <v>14089</v>
      </c>
      <c r="M11" s="164">
        <f t="shared" si="0"/>
        <v>7.6716680083513955E-2</v>
      </c>
      <c r="P11" s="162" t="s">
        <v>103</v>
      </c>
      <c r="Q11" s="163">
        <v>50752</v>
      </c>
      <c r="R11" s="163">
        <v>40393</v>
      </c>
      <c r="S11" s="163">
        <v>8752</v>
      </c>
      <c r="T11" s="163">
        <v>57851</v>
      </c>
      <c r="U11" s="163">
        <v>55853</v>
      </c>
      <c r="V11" s="163">
        <v>65310</v>
      </c>
      <c r="W11" s="165">
        <f>IFERROR(V11/U11-1,"-")</f>
        <v>0.16931946359192884</v>
      </c>
      <c r="X11" s="164">
        <f t="shared" si="5"/>
        <v>0.61686430817220805</v>
      </c>
      <c r="Y11" s="162">
        <f t="shared" si="6"/>
        <v>9457</v>
      </c>
      <c r="Z11" s="163">
        <f t="shared" si="7"/>
        <v>24917</v>
      </c>
      <c r="AA11" s="164">
        <f>V11/V$9</f>
        <v>0.1244761082490437</v>
      </c>
    </row>
    <row r="12" spans="1:27" x14ac:dyDescent="0.25">
      <c r="A12" s="1"/>
      <c r="B12" s="162" t="s">
        <v>100</v>
      </c>
      <c r="C12" s="163">
        <v>346136</v>
      </c>
      <c r="D12" s="163">
        <v>359761</v>
      </c>
      <c r="E12" s="163">
        <v>113171</v>
      </c>
      <c r="F12" s="163">
        <v>329527</v>
      </c>
      <c r="G12" s="163">
        <v>355640</v>
      </c>
      <c r="H12" s="163">
        <v>359830</v>
      </c>
      <c r="I12" s="165">
        <f>IFERROR(H12/G12-1,"-")</f>
        <v>1.1781576875492084E-2</v>
      </c>
      <c r="J12" s="164">
        <f t="shared" si="2"/>
        <v>1.9179399656987783E-4</v>
      </c>
      <c r="K12" s="163">
        <f t="shared" si="3"/>
        <v>4190</v>
      </c>
      <c r="L12" s="163">
        <f t="shared" si="4"/>
        <v>69</v>
      </c>
      <c r="M12" s="164">
        <f t="shared" si="0"/>
        <v>0.11363948589209823</v>
      </c>
      <c r="P12" s="162" t="s">
        <v>100</v>
      </c>
      <c r="Q12" s="163">
        <v>158572</v>
      </c>
      <c r="R12" s="163">
        <v>165981</v>
      </c>
      <c r="S12" s="163">
        <v>38308</v>
      </c>
      <c r="T12" s="163">
        <v>139217</v>
      </c>
      <c r="U12" s="163">
        <v>149908</v>
      </c>
      <c r="V12" s="163">
        <v>158283</v>
      </c>
      <c r="W12" s="165">
        <f>IFERROR(V12/U12-1,"-")</f>
        <v>5.5867598793926998E-2</v>
      </c>
      <c r="X12" s="164">
        <f t="shared" si="5"/>
        <v>-4.6378802393045038E-2</v>
      </c>
      <c r="Y12" s="162">
        <f t="shared" si="6"/>
        <v>8375</v>
      </c>
      <c r="Z12" s="163">
        <f t="shared" si="7"/>
        <v>-7698</v>
      </c>
      <c r="AA12" s="164">
        <f t="shared" si="1"/>
        <v>0.30167588182488719</v>
      </c>
    </row>
    <row r="13" spans="1:27" s="56" customFormat="1" x14ac:dyDescent="0.25">
      <c r="B13" s="157" t="s">
        <v>107</v>
      </c>
      <c r="C13" s="158">
        <v>2201420</v>
      </c>
      <c r="D13" s="158">
        <v>2203228</v>
      </c>
      <c r="E13" s="158">
        <v>858568</v>
      </c>
      <c r="F13" s="158">
        <v>2076157</v>
      </c>
      <c r="G13" s="158">
        <v>2366652</v>
      </c>
      <c r="H13" s="158">
        <v>2563670</v>
      </c>
      <c r="I13" s="160">
        <f>IFERROR(H13/G13-1,"-")</f>
        <v>8.3247558153881407E-2</v>
      </c>
      <c r="J13" s="159">
        <f t="shared" si="2"/>
        <v>0.16359723097201018</v>
      </c>
      <c r="K13" s="158">
        <f t="shared" si="3"/>
        <v>197018</v>
      </c>
      <c r="L13" s="158">
        <f t="shared" si="4"/>
        <v>360442</v>
      </c>
      <c r="M13" s="159">
        <f t="shared" si="0"/>
        <v>0.80964383402438778</v>
      </c>
      <c r="P13" s="157" t="s">
        <v>107</v>
      </c>
      <c r="Q13" s="158">
        <v>259075</v>
      </c>
      <c r="R13" s="158">
        <v>244480</v>
      </c>
      <c r="S13" s="158">
        <v>95182</v>
      </c>
      <c r="T13" s="158">
        <v>198213</v>
      </c>
      <c r="U13" s="158">
        <v>247533</v>
      </c>
      <c r="V13" s="158">
        <v>301086</v>
      </c>
      <c r="W13" s="160">
        <f>IFERROR(V13/U13-1,"-")</f>
        <v>0.21634691132091488</v>
      </c>
      <c r="X13" s="159">
        <f t="shared" si="5"/>
        <v>0.23153632198952878</v>
      </c>
      <c r="Y13" s="157">
        <f t="shared" si="6"/>
        <v>53553</v>
      </c>
      <c r="Z13" s="158">
        <f t="shared" si="7"/>
        <v>56606</v>
      </c>
      <c r="AA13" s="159">
        <f t="shared" si="1"/>
        <v>0.5738480099260691</v>
      </c>
    </row>
    <row r="14" spans="1:27" s="56" customFormat="1" x14ac:dyDescent="0.25">
      <c r="B14" s="162" t="s">
        <v>110</v>
      </c>
      <c r="C14" s="163">
        <v>965296</v>
      </c>
      <c r="D14" s="163">
        <v>1013302</v>
      </c>
      <c r="E14" s="163">
        <v>347039</v>
      </c>
      <c r="F14" s="163">
        <v>942987</v>
      </c>
      <c r="G14" s="163">
        <v>1093840</v>
      </c>
      <c r="H14" s="163">
        <v>1197012</v>
      </c>
      <c r="I14" s="165">
        <f t="shared" ref="I14:I21" si="8">IFERROR(H14/G14-1,"-")</f>
        <v>9.4320924449645238E-2</v>
      </c>
      <c r="J14" s="164">
        <f t="shared" si="2"/>
        <v>0.18129836909430752</v>
      </c>
      <c r="K14" s="163">
        <f t="shared" si="3"/>
        <v>103172</v>
      </c>
      <c r="L14" s="163">
        <f t="shared" si="4"/>
        <v>183710</v>
      </c>
      <c r="M14" s="164">
        <f t="shared" si="0"/>
        <v>0.37803359443812989</v>
      </c>
      <c r="P14" s="162" t="s">
        <v>110</v>
      </c>
      <c r="Q14" s="163">
        <v>37528</v>
      </c>
      <c r="R14" s="163">
        <v>41160</v>
      </c>
      <c r="S14" s="163">
        <v>16800</v>
      </c>
      <c r="T14" s="163">
        <v>37751</v>
      </c>
      <c r="U14" s="163">
        <v>48955</v>
      </c>
      <c r="V14" s="163">
        <v>61329</v>
      </c>
      <c r="W14" s="165">
        <f t="shared" ref="W14:W21" si="9">IFERROR(V14/U14-1,"-")</f>
        <v>0.25276274129302423</v>
      </c>
      <c r="X14" s="164">
        <f t="shared" si="5"/>
        <v>0.49001457725947528</v>
      </c>
      <c r="Y14" s="162">
        <f t="shared" si="6"/>
        <v>12374</v>
      </c>
      <c r="Z14" s="163">
        <f t="shared" si="7"/>
        <v>20169</v>
      </c>
      <c r="AA14" s="164">
        <f t="shared" si="1"/>
        <v>0.11688861189412955</v>
      </c>
    </row>
    <row r="15" spans="1:27" x14ac:dyDescent="0.25">
      <c r="A15" s="1"/>
      <c r="B15" s="162" t="s">
        <v>113</v>
      </c>
      <c r="C15" s="163">
        <v>332122</v>
      </c>
      <c r="D15" s="163">
        <v>287147</v>
      </c>
      <c r="E15" s="163">
        <v>109834</v>
      </c>
      <c r="F15" s="163">
        <v>210882</v>
      </c>
      <c r="G15" s="163">
        <v>243579</v>
      </c>
      <c r="H15" s="163">
        <v>256943</v>
      </c>
      <c r="I15" s="165">
        <f t="shared" si="8"/>
        <v>5.4865156684279048E-2</v>
      </c>
      <c r="J15" s="164">
        <f t="shared" si="2"/>
        <v>-0.10518654208471623</v>
      </c>
      <c r="K15" s="163">
        <f t="shared" si="3"/>
        <v>13364</v>
      </c>
      <c r="L15" s="163">
        <f t="shared" si="4"/>
        <v>-30204</v>
      </c>
      <c r="M15" s="164">
        <f t="shared" si="0"/>
        <v>8.1146292481375643E-2</v>
      </c>
      <c r="P15" s="162" t="s">
        <v>113</v>
      </c>
      <c r="Q15" s="163">
        <v>112080</v>
      </c>
      <c r="R15" s="163">
        <v>93219</v>
      </c>
      <c r="S15" s="163">
        <v>32881</v>
      </c>
      <c r="T15" s="163">
        <v>60603</v>
      </c>
      <c r="U15" s="163">
        <v>71651</v>
      </c>
      <c r="V15" s="163">
        <v>81362</v>
      </c>
      <c r="W15" s="165">
        <f t="shared" si="9"/>
        <v>0.13553195349681091</v>
      </c>
      <c r="X15" s="164">
        <f t="shared" si="5"/>
        <v>-0.12719509971143217</v>
      </c>
      <c r="Y15" s="162">
        <f t="shared" si="6"/>
        <v>9711</v>
      </c>
      <c r="Z15" s="163">
        <f t="shared" si="7"/>
        <v>-11857</v>
      </c>
      <c r="AA15" s="164">
        <f t="shared" si="1"/>
        <v>0.15507005235582136</v>
      </c>
    </row>
    <row r="16" spans="1:27" x14ac:dyDescent="0.25">
      <c r="A16" s="1"/>
      <c r="B16" s="162" t="s">
        <v>116</v>
      </c>
      <c r="C16" s="163">
        <v>97743</v>
      </c>
      <c r="D16" s="163">
        <v>98317</v>
      </c>
      <c r="E16" s="163">
        <v>39042</v>
      </c>
      <c r="F16" s="163">
        <v>110427</v>
      </c>
      <c r="G16" s="163">
        <v>126317</v>
      </c>
      <c r="H16" s="163">
        <v>135779</v>
      </c>
      <c r="I16" s="165">
        <f t="shared" si="8"/>
        <v>7.4906782143337791E-2</v>
      </c>
      <c r="J16" s="164">
        <f t="shared" si="2"/>
        <v>0.38103278171628507</v>
      </c>
      <c r="K16" s="163">
        <f t="shared" si="3"/>
        <v>9462</v>
      </c>
      <c r="L16" s="163">
        <f t="shared" si="4"/>
        <v>37462</v>
      </c>
      <c r="M16" s="164">
        <f t="shared" si="0"/>
        <v>4.2880959772512592E-2</v>
      </c>
      <c r="P16" s="162" t="s">
        <v>116</v>
      </c>
      <c r="Q16" s="163">
        <v>13609</v>
      </c>
      <c r="R16" s="163">
        <v>14057</v>
      </c>
      <c r="S16" s="163">
        <v>5852</v>
      </c>
      <c r="T16" s="163">
        <v>17790</v>
      </c>
      <c r="U16" s="163">
        <v>22741</v>
      </c>
      <c r="V16" s="163">
        <v>34253</v>
      </c>
      <c r="W16" s="165">
        <f t="shared" si="9"/>
        <v>0.50622224176597341</v>
      </c>
      <c r="X16" s="164">
        <f t="shared" si="5"/>
        <v>1.4367219179056696</v>
      </c>
      <c r="Y16" s="162">
        <f t="shared" si="6"/>
        <v>11512</v>
      </c>
      <c r="Z16" s="163">
        <f t="shared" si="7"/>
        <v>20196</v>
      </c>
      <c r="AA16" s="164">
        <f t="shared" si="1"/>
        <v>6.5283725859049055E-2</v>
      </c>
    </row>
    <row r="17" spans="1:27" x14ac:dyDescent="0.25">
      <c r="A17" s="1"/>
      <c r="B17" s="162" t="s">
        <v>123</v>
      </c>
      <c r="C17" s="163">
        <v>85891</v>
      </c>
      <c r="D17" s="163">
        <v>80032</v>
      </c>
      <c r="E17" s="163">
        <v>30707</v>
      </c>
      <c r="F17" s="163">
        <v>102529</v>
      </c>
      <c r="G17" s="163">
        <v>90860</v>
      </c>
      <c r="H17" s="163">
        <v>100448</v>
      </c>
      <c r="I17" s="165">
        <f t="shared" si="8"/>
        <v>0.10552498349108519</v>
      </c>
      <c r="J17" s="164">
        <f t="shared" si="2"/>
        <v>0.25509796081567382</v>
      </c>
      <c r="K17" s="163">
        <f t="shared" si="3"/>
        <v>9588</v>
      </c>
      <c r="L17" s="163">
        <f t="shared" si="4"/>
        <v>20416</v>
      </c>
      <c r="M17" s="164">
        <f t="shared" si="0"/>
        <v>3.1722922154599348E-2</v>
      </c>
      <c r="P17" s="162" t="s">
        <v>123</v>
      </c>
      <c r="Q17" s="163">
        <v>6794</v>
      </c>
      <c r="R17" s="163">
        <v>5147</v>
      </c>
      <c r="S17" s="163">
        <v>1464</v>
      </c>
      <c r="T17" s="163">
        <v>5814</v>
      </c>
      <c r="U17" s="163">
        <v>5821</v>
      </c>
      <c r="V17" s="163">
        <v>9717</v>
      </c>
      <c r="W17" s="165">
        <f t="shared" si="9"/>
        <v>0.6693008074214053</v>
      </c>
      <c r="X17" s="164">
        <f t="shared" si="5"/>
        <v>0.88789586166699053</v>
      </c>
      <c r="Y17" s="162">
        <f t="shared" si="6"/>
        <v>3896</v>
      </c>
      <c r="Z17" s="163">
        <f t="shared" si="7"/>
        <v>4570</v>
      </c>
      <c r="AA17" s="164">
        <f t="shared" si="1"/>
        <v>1.8519895021527448E-2</v>
      </c>
    </row>
    <row r="18" spans="1:27" x14ac:dyDescent="0.25">
      <c r="A18" s="1"/>
      <c r="B18" s="162" t="s">
        <v>119</v>
      </c>
      <c r="C18" s="163">
        <v>79641</v>
      </c>
      <c r="D18" s="163">
        <v>78294</v>
      </c>
      <c r="E18" s="163">
        <v>33341</v>
      </c>
      <c r="F18" s="163">
        <v>85314</v>
      </c>
      <c r="G18" s="163">
        <v>85859</v>
      </c>
      <c r="H18" s="163">
        <v>91513</v>
      </c>
      <c r="I18" s="165">
        <f t="shared" si="8"/>
        <v>6.5852152948438825E-2</v>
      </c>
      <c r="J18" s="164">
        <f t="shared" si="2"/>
        <v>0.16883796970393639</v>
      </c>
      <c r="K18" s="163">
        <f t="shared" si="3"/>
        <v>5654</v>
      </c>
      <c r="L18" s="163">
        <f t="shared" si="4"/>
        <v>13219</v>
      </c>
      <c r="M18" s="164">
        <f t="shared" si="0"/>
        <v>2.8901120730466013E-2</v>
      </c>
      <c r="P18" s="162" t="s">
        <v>119</v>
      </c>
      <c r="Q18" s="163">
        <v>3764</v>
      </c>
      <c r="R18" s="163">
        <v>3761</v>
      </c>
      <c r="S18" s="163">
        <v>1087</v>
      </c>
      <c r="T18" s="163">
        <v>3404</v>
      </c>
      <c r="U18" s="163">
        <v>3573</v>
      </c>
      <c r="V18" s="163">
        <v>4856</v>
      </c>
      <c r="W18" s="165">
        <f t="shared" si="9"/>
        <v>0.35908200391827605</v>
      </c>
      <c r="X18" s="164">
        <f t="shared" si="5"/>
        <v>0.29114597181600632</v>
      </c>
      <c r="Y18" s="162">
        <f t="shared" si="6"/>
        <v>1283</v>
      </c>
      <c r="Z18" s="163">
        <f t="shared" si="7"/>
        <v>1095</v>
      </c>
      <c r="AA18" s="164">
        <f t="shared" si="1"/>
        <v>9.2551826926558899E-3</v>
      </c>
    </row>
    <row r="19" spans="1:27" x14ac:dyDescent="0.25">
      <c r="A19" s="161" t="s">
        <v>144</v>
      </c>
      <c r="B19" s="162" t="s">
        <v>128</v>
      </c>
      <c r="C19" s="163">
        <v>42752</v>
      </c>
      <c r="D19" s="163">
        <v>48283</v>
      </c>
      <c r="E19" s="163">
        <v>28434</v>
      </c>
      <c r="F19" s="163">
        <v>35056</v>
      </c>
      <c r="G19" s="163">
        <v>43836</v>
      </c>
      <c r="H19" s="163">
        <v>39617</v>
      </c>
      <c r="I19" s="165">
        <f t="shared" si="8"/>
        <v>-9.6245095355415589E-2</v>
      </c>
      <c r="J19" s="164">
        <f t="shared" si="2"/>
        <v>-0.17948346208810551</v>
      </c>
      <c r="K19" s="163">
        <f t="shared" si="3"/>
        <v>-4219</v>
      </c>
      <c r="L19" s="163">
        <f t="shared" si="4"/>
        <v>-8666</v>
      </c>
      <c r="M19" s="164">
        <f t="shared" si="0"/>
        <v>1.2511618021252412E-2</v>
      </c>
      <c r="P19" s="162" t="s">
        <v>128</v>
      </c>
      <c r="Q19" s="163">
        <v>4027</v>
      </c>
      <c r="R19" s="163">
        <v>5048</v>
      </c>
      <c r="S19" s="163">
        <v>3002</v>
      </c>
      <c r="T19" s="163">
        <v>3773</v>
      </c>
      <c r="U19" s="163">
        <v>5364</v>
      </c>
      <c r="V19" s="163">
        <v>4537</v>
      </c>
      <c r="W19" s="165">
        <f t="shared" si="9"/>
        <v>-0.15417598806860555</v>
      </c>
      <c r="X19" s="164">
        <f t="shared" si="5"/>
        <v>-0.10122820919175912</v>
      </c>
      <c r="Y19" s="162">
        <f t="shared" si="6"/>
        <v>-827</v>
      </c>
      <c r="Z19" s="163">
        <f t="shared" si="7"/>
        <v>-511</v>
      </c>
      <c r="AA19" s="164">
        <f t="shared" si="1"/>
        <v>8.6471919020963302E-3</v>
      </c>
    </row>
    <row r="20" spans="1:27" x14ac:dyDescent="0.25">
      <c r="A20" s="167" t="s">
        <v>145</v>
      </c>
      <c r="B20" s="162" t="s">
        <v>131</v>
      </c>
      <c r="C20" s="163">
        <v>71120</v>
      </c>
      <c r="D20" s="163">
        <v>59547</v>
      </c>
      <c r="E20" s="163">
        <v>40183</v>
      </c>
      <c r="F20" s="163">
        <v>26721</v>
      </c>
      <c r="G20" s="163">
        <v>39628</v>
      </c>
      <c r="H20" s="163">
        <v>40951</v>
      </c>
      <c r="I20" s="165">
        <f t="shared" si="8"/>
        <v>3.338548501059857E-2</v>
      </c>
      <c r="J20" s="164">
        <f t="shared" si="2"/>
        <v>-0.31229113137521625</v>
      </c>
      <c r="K20" s="163">
        <f t="shared" si="3"/>
        <v>1323</v>
      </c>
      <c r="L20" s="163">
        <f t="shared" si="4"/>
        <v>-18596</v>
      </c>
      <c r="M20" s="164">
        <f t="shared" si="0"/>
        <v>1.2932914395040199E-2</v>
      </c>
      <c r="P20" s="162" t="s">
        <v>131</v>
      </c>
      <c r="Q20" s="163">
        <v>8132</v>
      </c>
      <c r="R20" s="163">
        <v>7004</v>
      </c>
      <c r="S20" s="163">
        <v>4636</v>
      </c>
      <c r="T20" s="163">
        <v>3304</v>
      </c>
      <c r="U20" s="163">
        <v>5775</v>
      </c>
      <c r="V20" s="163">
        <v>6008</v>
      </c>
      <c r="W20" s="165">
        <f t="shared" si="9"/>
        <v>4.0346320346320352E-2</v>
      </c>
      <c r="X20" s="164">
        <f t="shared" si="5"/>
        <v>-0.14220445459737296</v>
      </c>
      <c r="Y20" s="162">
        <f t="shared" si="6"/>
        <v>233</v>
      </c>
      <c r="Z20" s="163">
        <f t="shared" si="7"/>
        <v>-996</v>
      </c>
      <c r="AA20" s="164">
        <f t="shared" si="1"/>
        <v>1.1450810876745592E-2</v>
      </c>
    </row>
    <row r="21" spans="1:27" x14ac:dyDescent="0.25">
      <c r="B21" s="168" t="s">
        <v>145</v>
      </c>
      <c r="C21" s="169">
        <f t="shared" ref="C21:H21" si="10">C13-SUM(C14:C20)</f>
        <v>526855</v>
      </c>
      <c r="D21" s="169">
        <f t="shared" si="10"/>
        <v>538306</v>
      </c>
      <c r="E21" s="169">
        <f t="shared" si="10"/>
        <v>229988</v>
      </c>
      <c r="F21" s="169">
        <f t="shared" si="10"/>
        <v>562241</v>
      </c>
      <c r="G21" s="169">
        <f t="shared" si="10"/>
        <v>642733</v>
      </c>
      <c r="H21" s="169">
        <f t="shared" si="10"/>
        <v>701407</v>
      </c>
      <c r="I21" s="171">
        <f t="shared" si="8"/>
        <v>9.1288295450832724E-2</v>
      </c>
      <c r="J21" s="170">
        <f t="shared" si="2"/>
        <v>0.30298937778884127</v>
      </c>
      <c r="K21" s="169">
        <f>H21-G21</f>
        <v>58674</v>
      </c>
      <c r="L21" s="169">
        <f t="shared" si="4"/>
        <v>163101</v>
      </c>
      <c r="M21" s="170">
        <f t="shared" si="0"/>
        <v>0.22151441203101171</v>
      </c>
      <c r="P21" s="168" t="s">
        <v>145</v>
      </c>
      <c r="Q21" s="169">
        <f t="shared" ref="Q21:V21" si="11">Q13-SUM(Q14:Q20)</f>
        <v>73141</v>
      </c>
      <c r="R21" s="169">
        <f t="shared" si="11"/>
        <v>75084</v>
      </c>
      <c r="S21" s="169">
        <f t="shared" si="11"/>
        <v>29460</v>
      </c>
      <c r="T21" s="169">
        <f t="shared" si="11"/>
        <v>65774</v>
      </c>
      <c r="U21" s="169">
        <f t="shared" si="11"/>
        <v>83653</v>
      </c>
      <c r="V21" s="169">
        <f t="shared" si="11"/>
        <v>99024</v>
      </c>
      <c r="W21" s="171">
        <f t="shared" si="9"/>
        <v>0.18374714594814301</v>
      </c>
      <c r="X21" s="170">
        <f t="shared" si="5"/>
        <v>0.31884289595652859</v>
      </c>
      <c r="Y21" s="168">
        <f>V21-U21</f>
        <v>15371</v>
      </c>
      <c r="Z21" s="169">
        <f t="shared" si="7"/>
        <v>23940</v>
      </c>
      <c r="AA21" s="170">
        <f t="shared" si="1"/>
        <v>0.18873253932404385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971048</v>
      </c>
      <c r="D23" s="176">
        <v>1025250</v>
      </c>
      <c r="E23" s="176">
        <v>344170</v>
      </c>
      <c r="F23" s="176">
        <v>993053</v>
      </c>
      <c r="G23" s="176">
        <v>1080016</v>
      </c>
      <c r="H23" s="176">
        <v>1125712</v>
      </c>
      <c r="I23" s="177">
        <f>IFERROR(H23/G23-1,"-")</f>
        <v>4.2310484289121542E-2</v>
      </c>
      <c r="J23" s="177">
        <f>IFERROR(H23/D23-1,"-")</f>
        <v>9.7987807851743547E-2</v>
      </c>
      <c r="K23" s="176">
        <f>H23-G23</f>
        <v>45696</v>
      </c>
      <c r="L23" s="176">
        <f>H23-D23</f>
        <v>100462</v>
      </c>
      <c r="M23" s="177">
        <f t="shared" ref="M23:M35" si="12">H23/H$9</f>
        <v>0.355516029632231</v>
      </c>
    </row>
    <row r="24" spans="1:27" x14ac:dyDescent="0.25">
      <c r="B24" s="157" t="s">
        <v>97</v>
      </c>
      <c r="C24" s="158">
        <v>97406</v>
      </c>
      <c r="D24" s="158">
        <v>119106</v>
      </c>
      <c r="E24" s="158">
        <v>20277</v>
      </c>
      <c r="F24" s="158">
        <v>118869</v>
      </c>
      <c r="G24" s="158">
        <v>103873</v>
      </c>
      <c r="H24" s="158">
        <v>88842</v>
      </c>
      <c r="I24" s="160">
        <f>IFERROR(H24/G24-1,"-")</f>
        <v>-0.14470555389754802</v>
      </c>
      <c r="J24" s="159">
        <f t="shared" ref="J24:J35" si="13">IFERROR(H24/D24-1,"-")</f>
        <v>-0.25409299279633268</v>
      </c>
      <c r="K24" s="158">
        <f t="shared" ref="K24:K34" si="14">H24-G24</f>
        <v>-15031</v>
      </c>
      <c r="L24" s="158">
        <f t="shared" ref="L24:L35" si="15">H24-D24</f>
        <v>-30264</v>
      </c>
      <c r="M24" s="159">
        <f t="shared" si="12"/>
        <v>2.8057580539770977E-2</v>
      </c>
    </row>
    <row r="25" spans="1:27" x14ac:dyDescent="0.25">
      <c r="B25" s="162" t="s">
        <v>103</v>
      </c>
      <c r="C25" s="163">
        <v>46588</v>
      </c>
      <c r="D25" s="163">
        <v>59391</v>
      </c>
      <c r="E25" s="163">
        <v>9378</v>
      </c>
      <c r="F25" s="163">
        <v>52433</v>
      </c>
      <c r="G25" s="163">
        <v>44230</v>
      </c>
      <c r="H25" s="163">
        <v>34305</v>
      </c>
      <c r="I25" s="165">
        <f>IFERROR(H25/G25-1,"-")</f>
        <v>-0.22439520687316306</v>
      </c>
      <c r="J25" s="164">
        <f t="shared" si="13"/>
        <v>-0.42238723038844272</v>
      </c>
      <c r="K25" s="163">
        <f t="shared" si="14"/>
        <v>-9925</v>
      </c>
      <c r="L25" s="163">
        <f t="shared" si="15"/>
        <v>-25086</v>
      </c>
      <c r="M25" s="164">
        <f t="shared" si="12"/>
        <v>1.083401207105697E-2</v>
      </c>
    </row>
    <row r="26" spans="1:27" x14ac:dyDescent="0.25">
      <c r="B26" s="162" t="s">
        <v>100</v>
      </c>
      <c r="C26" s="163">
        <v>50818</v>
      </c>
      <c r="D26" s="163">
        <v>59715</v>
      </c>
      <c r="E26" s="163">
        <v>10899</v>
      </c>
      <c r="F26" s="163">
        <v>66436</v>
      </c>
      <c r="G26" s="163">
        <v>59643</v>
      </c>
      <c r="H26" s="163">
        <v>54537</v>
      </c>
      <c r="I26" s="165">
        <f>IFERROR(H26/G26-1,"-")</f>
        <v>-8.5609375785926312E-2</v>
      </c>
      <c r="J26" s="164">
        <f t="shared" si="13"/>
        <v>-8.6711881436824956E-2</v>
      </c>
      <c r="K26" s="163">
        <f t="shared" si="14"/>
        <v>-5106</v>
      </c>
      <c r="L26" s="163">
        <f t="shared" si="15"/>
        <v>-5178</v>
      </c>
      <c r="M26" s="164">
        <f t="shared" si="12"/>
        <v>1.7223568468714007E-2</v>
      </c>
    </row>
    <row r="27" spans="1:27" x14ac:dyDescent="0.25">
      <c r="B27" s="157" t="s">
        <v>107</v>
      </c>
      <c r="C27" s="158">
        <v>873642</v>
      </c>
      <c r="D27" s="158">
        <v>906144</v>
      </c>
      <c r="E27" s="158">
        <v>323893</v>
      </c>
      <c r="F27" s="158">
        <v>874184</v>
      </c>
      <c r="G27" s="158">
        <v>976143</v>
      </c>
      <c r="H27" s="158">
        <v>1036870</v>
      </c>
      <c r="I27" s="160">
        <f>IFERROR(H27/G27-1,"-")</f>
        <v>6.2211171928703068E-2</v>
      </c>
      <c r="J27" s="159">
        <f t="shared" si="13"/>
        <v>0.14426625348730449</v>
      </c>
      <c r="K27" s="158">
        <f t="shared" si="14"/>
        <v>60727</v>
      </c>
      <c r="L27" s="158">
        <f t="shared" si="15"/>
        <v>130726</v>
      </c>
      <c r="M27" s="159">
        <f t="shared" si="12"/>
        <v>0.32745844909246002</v>
      </c>
    </row>
    <row r="28" spans="1:27" x14ac:dyDescent="0.25">
      <c r="B28" s="162" t="s">
        <v>110</v>
      </c>
      <c r="C28" s="163">
        <v>420416</v>
      </c>
      <c r="D28" s="163">
        <v>454107</v>
      </c>
      <c r="E28" s="163">
        <v>148381</v>
      </c>
      <c r="F28" s="163">
        <v>434524</v>
      </c>
      <c r="G28" s="163">
        <v>498335</v>
      </c>
      <c r="H28" s="163">
        <v>537673</v>
      </c>
      <c r="I28" s="165">
        <f t="shared" ref="I28:I35" si="16">IFERROR(H28/G28-1,"-")</f>
        <v>7.8938866425195986E-2</v>
      </c>
      <c r="J28" s="164">
        <f t="shared" si="13"/>
        <v>0.18402270830443035</v>
      </c>
      <c r="K28" s="163">
        <f t="shared" si="14"/>
        <v>39338</v>
      </c>
      <c r="L28" s="163">
        <f t="shared" si="15"/>
        <v>83566</v>
      </c>
      <c r="M28" s="164">
        <f t="shared" si="12"/>
        <v>0.16980486145697171</v>
      </c>
    </row>
    <row r="29" spans="1:27" x14ac:dyDescent="0.25">
      <c r="B29" s="162" t="s">
        <v>113</v>
      </c>
      <c r="C29" s="163">
        <v>124453</v>
      </c>
      <c r="D29" s="163">
        <v>117022</v>
      </c>
      <c r="E29" s="163">
        <v>39437</v>
      </c>
      <c r="F29" s="163">
        <v>93699</v>
      </c>
      <c r="G29" s="163">
        <v>103763</v>
      </c>
      <c r="H29" s="163">
        <v>105308</v>
      </c>
      <c r="I29" s="165">
        <f t="shared" si="16"/>
        <v>1.4889700567639608E-2</v>
      </c>
      <c r="J29" s="164">
        <f t="shared" si="13"/>
        <v>-0.10010083574028816</v>
      </c>
      <c r="K29" s="163">
        <f t="shared" si="14"/>
        <v>1545</v>
      </c>
      <c r="L29" s="163">
        <f t="shared" si="15"/>
        <v>-11714</v>
      </c>
      <c r="M29" s="164">
        <f t="shared" si="12"/>
        <v>3.3257780008129061E-2</v>
      </c>
    </row>
    <row r="30" spans="1:27" x14ac:dyDescent="0.25">
      <c r="B30" s="162" t="s">
        <v>116</v>
      </c>
      <c r="C30" s="163">
        <v>28432</v>
      </c>
      <c r="D30" s="163">
        <v>31243</v>
      </c>
      <c r="E30" s="163">
        <v>12858</v>
      </c>
      <c r="F30" s="163">
        <v>36623</v>
      </c>
      <c r="G30" s="163">
        <v>37954</v>
      </c>
      <c r="H30" s="163">
        <v>36137</v>
      </c>
      <c r="I30" s="165">
        <f t="shared" si="16"/>
        <v>-4.787374189808713E-2</v>
      </c>
      <c r="J30" s="164">
        <f t="shared" si="13"/>
        <v>0.15664308805172356</v>
      </c>
      <c r="K30" s="163">
        <f t="shared" si="14"/>
        <v>-1817</v>
      </c>
      <c r="L30" s="163">
        <f t="shared" si="15"/>
        <v>4894</v>
      </c>
      <c r="M30" s="164">
        <f t="shared" si="12"/>
        <v>1.141258400267558E-2</v>
      </c>
    </row>
    <row r="31" spans="1:27" x14ac:dyDescent="0.25">
      <c r="B31" s="162" t="s">
        <v>123</v>
      </c>
      <c r="C31" s="163">
        <v>38732</v>
      </c>
      <c r="D31" s="163">
        <v>35562</v>
      </c>
      <c r="E31" s="163">
        <v>12503</v>
      </c>
      <c r="F31" s="163">
        <v>47052</v>
      </c>
      <c r="G31" s="163">
        <v>40641</v>
      </c>
      <c r="H31" s="163">
        <v>42101</v>
      </c>
      <c r="I31" s="165">
        <f t="shared" si="16"/>
        <v>3.5924312886001841E-2</v>
      </c>
      <c r="J31" s="164">
        <f t="shared" si="13"/>
        <v>0.18387604746639674</v>
      </c>
      <c r="K31" s="163">
        <f t="shared" si="14"/>
        <v>1460</v>
      </c>
      <c r="L31" s="163">
        <f t="shared" si="15"/>
        <v>6539</v>
      </c>
      <c r="M31" s="164">
        <f t="shared" si="12"/>
        <v>1.32961009241676E-2</v>
      </c>
    </row>
    <row r="32" spans="1:27" x14ac:dyDescent="0.25">
      <c r="B32" s="162" t="s">
        <v>119</v>
      </c>
      <c r="C32" s="163">
        <v>42187</v>
      </c>
      <c r="D32" s="163">
        <v>42121</v>
      </c>
      <c r="E32" s="163">
        <v>15876</v>
      </c>
      <c r="F32" s="163">
        <v>49550</v>
      </c>
      <c r="G32" s="163">
        <v>46002</v>
      </c>
      <c r="H32" s="163">
        <v>47428</v>
      </c>
      <c r="I32" s="165">
        <f t="shared" si="16"/>
        <v>3.0998652232511636E-2</v>
      </c>
      <c r="J32" s="164">
        <f t="shared" si="13"/>
        <v>0.12599415968281846</v>
      </c>
      <c r="K32" s="163">
        <f t="shared" si="14"/>
        <v>1426</v>
      </c>
      <c r="L32" s="163">
        <f t="shared" si="15"/>
        <v>5307</v>
      </c>
      <c r="M32" s="164">
        <f t="shared" si="12"/>
        <v>1.4978444089960356E-2</v>
      </c>
    </row>
    <row r="33" spans="2:13" x14ac:dyDescent="0.25">
      <c r="B33" s="162" t="s">
        <v>128</v>
      </c>
      <c r="C33" s="163">
        <v>17697</v>
      </c>
      <c r="D33" s="163">
        <v>21012</v>
      </c>
      <c r="E33" s="163">
        <v>11519</v>
      </c>
      <c r="F33" s="163">
        <v>13621</v>
      </c>
      <c r="G33" s="163">
        <v>15749</v>
      </c>
      <c r="H33" s="163">
        <v>14924</v>
      </c>
      <c r="I33" s="165">
        <f t="shared" si="16"/>
        <v>-5.2384278366880421E-2</v>
      </c>
      <c r="J33" s="164">
        <f t="shared" si="13"/>
        <v>-0.28973919664953363</v>
      </c>
      <c r="K33" s="163">
        <f t="shared" si="14"/>
        <v>-825</v>
      </c>
      <c r="L33" s="163">
        <f t="shared" si="15"/>
        <v>-6088</v>
      </c>
      <c r="M33" s="164">
        <f t="shared" si="12"/>
        <v>4.7132137049542113E-3</v>
      </c>
    </row>
    <row r="34" spans="2:13" x14ac:dyDescent="0.25">
      <c r="B34" s="162" t="s">
        <v>131</v>
      </c>
      <c r="C34" s="163">
        <v>21735</v>
      </c>
      <c r="D34" s="163">
        <v>19090</v>
      </c>
      <c r="E34" s="163">
        <v>12800</v>
      </c>
      <c r="F34" s="163">
        <v>8187</v>
      </c>
      <c r="G34" s="163">
        <v>14053</v>
      </c>
      <c r="H34" s="163">
        <v>13597</v>
      </c>
      <c r="I34" s="165">
        <f t="shared" si="16"/>
        <v>-3.2448587490215619E-2</v>
      </c>
      <c r="J34" s="164">
        <f t="shared" si="13"/>
        <v>-0.28774227344159242</v>
      </c>
      <c r="K34" s="163">
        <f t="shared" si="14"/>
        <v>-456</v>
      </c>
      <c r="L34" s="163">
        <f t="shared" si="15"/>
        <v>-5493</v>
      </c>
      <c r="M34" s="164">
        <f t="shared" si="12"/>
        <v>4.2941280317785055E-3</v>
      </c>
    </row>
    <row r="35" spans="2:13" x14ac:dyDescent="0.25">
      <c r="B35" s="168" t="s">
        <v>145</v>
      </c>
      <c r="C35" s="169">
        <f t="shared" ref="C35:H35" si="17">C27-SUM(C28:C34)</f>
        <v>179990</v>
      </c>
      <c r="D35" s="169">
        <f t="shared" si="17"/>
        <v>185987</v>
      </c>
      <c r="E35" s="169">
        <f t="shared" si="17"/>
        <v>70519</v>
      </c>
      <c r="F35" s="169">
        <f t="shared" si="17"/>
        <v>190928</v>
      </c>
      <c r="G35" s="169">
        <f t="shared" si="17"/>
        <v>219646</v>
      </c>
      <c r="H35" s="169">
        <f t="shared" si="17"/>
        <v>239702</v>
      </c>
      <c r="I35" s="171">
        <f t="shared" si="16"/>
        <v>9.1310563361044483E-2</v>
      </c>
      <c r="J35" s="170">
        <f t="shared" si="13"/>
        <v>0.28881050826133015</v>
      </c>
      <c r="K35" s="169">
        <f>H35-G35</f>
        <v>20056</v>
      </c>
      <c r="L35" s="169">
        <f t="shared" si="15"/>
        <v>53715</v>
      </c>
      <c r="M35" s="170">
        <f t="shared" si="12"/>
        <v>7.5701336873822994E-2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752837</v>
      </c>
      <c r="D37" s="176">
        <v>753991</v>
      </c>
      <c r="E37" s="176">
        <v>249277</v>
      </c>
      <c r="F37" s="176">
        <v>692851</v>
      </c>
      <c r="G37" s="176">
        <v>750730</v>
      </c>
      <c r="H37" s="176">
        <v>796046</v>
      </c>
      <c r="I37" s="177">
        <f>IFERROR(H37/G37-1,"-")</f>
        <v>6.0362580421722933E-2</v>
      </c>
      <c r="J37" s="177">
        <f>IFERROR(H37/D37-1,"-")</f>
        <v>5.5776527836539191E-2</v>
      </c>
      <c r="K37" s="176">
        <f>H37-G37</f>
        <v>45316</v>
      </c>
      <c r="L37" s="176">
        <f>H37-D37</f>
        <v>42055</v>
      </c>
      <c r="M37" s="177">
        <f t="shared" ref="M37:M49" si="18">H37/H$9</f>
        <v>0.25140276849195792</v>
      </c>
    </row>
    <row r="38" spans="2:13" x14ac:dyDescent="0.25">
      <c r="B38" s="157" t="s">
        <v>97</v>
      </c>
      <c r="C38" s="158">
        <v>71824</v>
      </c>
      <c r="D38" s="158">
        <v>70515</v>
      </c>
      <c r="E38" s="158">
        <v>13953</v>
      </c>
      <c r="F38" s="158">
        <v>69906</v>
      </c>
      <c r="G38" s="158">
        <v>63702</v>
      </c>
      <c r="H38" s="158">
        <v>61151</v>
      </c>
      <c r="I38" s="160">
        <f>IFERROR(H38/G38-1,"-")</f>
        <v>-4.0045838435213921E-2</v>
      </c>
      <c r="J38" s="159">
        <f t="shared" ref="J38:J49" si="19">IFERROR(H38/D38-1,"-")</f>
        <v>-0.13279444089909953</v>
      </c>
      <c r="K38" s="158">
        <f t="shared" ref="K38:K48" si="20">H38-G38</f>
        <v>-2551</v>
      </c>
      <c r="L38" s="158">
        <f t="shared" ref="L38:L49" si="21">H38-D38</f>
        <v>-9364</v>
      </c>
      <c r="M38" s="159">
        <f t="shared" si="18"/>
        <v>1.9312364732756299E-2</v>
      </c>
    </row>
    <row r="39" spans="2:13" x14ac:dyDescent="0.25">
      <c r="B39" s="162" t="s">
        <v>103</v>
      </c>
      <c r="C39" s="163">
        <v>22763</v>
      </c>
      <c r="D39" s="163">
        <v>28236</v>
      </c>
      <c r="E39" s="163">
        <v>5079</v>
      </c>
      <c r="F39" s="163">
        <v>29124</v>
      </c>
      <c r="G39" s="163">
        <v>26923</v>
      </c>
      <c r="H39" s="163">
        <v>27022</v>
      </c>
      <c r="I39" s="165">
        <f>IFERROR(H39/G39-1,"-")</f>
        <v>3.6771533632953268E-3</v>
      </c>
      <c r="J39" s="164">
        <f t="shared" si="19"/>
        <v>-4.299475846437173E-2</v>
      </c>
      <c r="K39" s="163">
        <f t="shared" si="20"/>
        <v>99</v>
      </c>
      <c r="L39" s="163">
        <f t="shared" si="21"/>
        <v>-1214</v>
      </c>
      <c r="M39" s="164">
        <f t="shared" si="18"/>
        <v>8.5339359913744785E-3</v>
      </c>
    </row>
    <row r="40" spans="2:13" x14ac:dyDescent="0.25">
      <c r="B40" s="162" t="s">
        <v>100</v>
      </c>
      <c r="C40" s="163">
        <v>49061</v>
      </c>
      <c r="D40" s="163">
        <v>42279</v>
      </c>
      <c r="E40" s="163">
        <v>8874</v>
      </c>
      <c r="F40" s="163">
        <v>40782</v>
      </c>
      <c r="G40" s="163">
        <v>36779</v>
      </c>
      <c r="H40" s="163">
        <v>34129</v>
      </c>
      <c r="I40" s="165">
        <f>IFERROR(H40/G40-1,"-")</f>
        <v>-7.2051986187770201E-2</v>
      </c>
      <c r="J40" s="164">
        <f t="shared" si="19"/>
        <v>-0.19276709477518394</v>
      </c>
      <c r="K40" s="163">
        <f t="shared" si="20"/>
        <v>-2650</v>
      </c>
      <c r="L40" s="163">
        <f t="shared" si="21"/>
        <v>-8150</v>
      </c>
      <c r="M40" s="164">
        <f t="shared" si="18"/>
        <v>1.077842874138182E-2</v>
      </c>
    </row>
    <row r="41" spans="2:13" x14ac:dyDescent="0.25">
      <c r="B41" s="157" t="s">
        <v>107</v>
      </c>
      <c r="C41" s="158">
        <v>681013</v>
      </c>
      <c r="D41" s="158">
        <v>683476</v>
      </c>
      <c r="E41" s="158">
        <v>235324</v>
      </c>
      <c r="F41" s="158">
        <v>622945</v>
      </c>
      <c r="G41" s="158">
        <v>687028</v>
      </c>
      <c r="H41" s="158">
        <v>734895</v>
      </c>
      <c r="I41" s="160">
        <f>IFERROR(H41/G41-1,"-")</f>
        <v>6.9672560652549897E-2</v>
      </c>
      <c r="J41" s="159">
        <f t="shared" si="19"/>
        <v>7.5231610180898745E-2</v>
      </c>
      <c r="K41" s="158">
        <f t="shared" si="20"/>
        <v>47867</v>
      </c>
      <c r="L41" s="158">
        <f t="shared" si="21"/>
        <v>51419</v>
      </c>
      <c r="M41" s="159">
        <f t="shared" si="18"/>
        <v>0.23209040375920165</v>
      </c>
    </row>
    <row r="42" spans="2:13" x14ac:dyDescent="0.25">
      <c r="B42" s="162" t="s">
        <v>110</v>
      </c>
      <c r="C42" s="163">
        <v>350668</v>
      </c>
      <c r="D42" s="163">
        <v>375319</v>
      </c>
      <c r="E42" s="163">
        <v>106790</v>
      </c>
      <c r="F42" s="163">
        <v>317230</v>
      </c>
      <c r="G42" s="163">
        <v>359100</v>
      </c>
      <c r="H42" s="163">
        <v>393325</v>
      </c>
      <c r="I42" s="165">
        <f t="shared" ref="I42:I49" si="22">IFERROR(H42/G42-1,"-")</f>
        <v>9.5307713728766341E-2</v>
      </c>
      <c r="J42" s="164">
        <f t="shared" si="19"/>
        <v>4.7975189105800675E-2</v>
      </c>
      <c r="K42" s="163">
        <f t="shared" si="20"/>
        <v>34225</v>
      </c>
      <c r="L42" s="163">
        <f t="shared" si="21"/>
        <v>18006</v>
      </c>
      <c r="M42" s="164">
        <f t="shared" si="18"/>
        <v>0.12421768832090024</v>
      </c>
    </row>
    <row r="43" spans="2:13" x14ac:dyDescent="0.25">
      <c r="B43" s="162" t="s">
        <v>113</v>
      </c>
      <c r="C43" s="163">
        <v>43189</v>
      </c>
      <c r="D43" s="163">
        <v>31821</v>
      </c>
      <c r="E43" s="163">
        <v>11703</v>
      </c>
      <c r="F43" s="163">
        <v>21160</v>
      </c>
      <c r="G43" s="163">
        <v>25321</v>
      </c>
      <c r="H43" s="163">
        <v>24837</v>
      </c>
      <c r="I43" s="165">
        <f t="shared" si="22"/>
        <v>-1.9114568934876175E-2</v>
      </c>
      <c r="J43" s="164">
        <f t="shared" si="19"/>
        <v>-0.21947770340341288</v>
      </c>
      <c r="K43" s="163">
        <f t="shared" si="20"/>
        <v>-484</v>
      </c>
      <c r="L43" s="163">
        <f t="shared" si="21"/>
        <v>-6984</v>
      </c>
      <c r="M43" s="164">
        <f t="shared" si="18"/>
        <v>7.843881586032414E-3</v>
      </c>
    </row>
    <row r="44" spans="2:13" x14ac:dyDescent="0.25">
      <c r="B44" s="162" t="s">
        <v>116</v>
      </c>
      <c r="C44" s="163">
        <v>14665</v>
      </c>
      <c r="D44" s="163">
        <v>14608</v>
      </c>
      <c r="E44" s="163">
        <v>5799</v>
      </c>
      <c r="F44" s="163">
        <v>15136</v>
      </c>
      <c r="G44" s="163">
        <v>16940</v>
      </c>
      <c r="H44" s="163">
        <v>16916</v>
      </c>
      <c r="I44" s="165">
        <f t="shared" si="22"/>
        <v>-1.4167650531287102E-3</v>
      </c>
      <c r="J44" s="164">
        <f t="shared" si="19"/>
        <v>0.15799561883899238</v>
      </c>
      <c r="K44" s="163">
        <f t="shared" si="20"/>
        <v>-24</v>
      </c>
      <c r="L44" s="163">
        <f t="shared" si="21"/>
        <v>2308</v>
      </c>
      <c r="M44" s="164">
        <f t="shared" si="18"/>
        <v>5.342315936277502E-3</v>
      </c>
    </row>
    <row r="45" spans="2:13" x14ac:dyDescent="0.25">
      <c r="B45" s="162" t="s">
        <v>123</v>
      </c>
      <c r="C45" s="163">
        <v>32390</v>
      </c>
      <c r="D45" s="163">
        <v>31580</v>
      </c>
      <c r="E45" s="163">
        <v>10447</v>
      </c>
      <c r="F45" s="163">
        <v>34591</v>
      </c>
      <c r="G45" s="163">
        <v>30080</v>
      </c>
      <c r="H45" s="163">
        <v>33155</v>
      </c>
      <c r="I45" s="165">
        <f t="shared" si="22"/>
        <v>0.10222739361702127</v>
      </c>
      <c r="J45" s="164">
        <f t="shared" si="19"/>
        <v>4.9873337555414787E-2</v>
      </c>
      <c r="K45" s="163">
        <f t="shared" si="20"/>
        <v>3075</v>
      </c>
      <c r="L45" s="163">
        <f t="shared" si="21"/>
        <v>1575</v>
      </c>
      <c r="M45" s="164">
        <f t="shared" si="18"/>
        <v>1.0470825541929569E-2</v>
      </c>
    </row>
    <row r="46" spans="2:13" x14ac:dyDescent="0.25">
      <c r="B46" s="162" t="s">
        <v>119</v>
      </c>
      <c r="C46" s="163">
        <v>24687</v>
      </c>
      <c r="D46" s="163">
        <v>23114</v>
      </c>
      <c r="E46" s="163">
        <v>9027</v>
      </c>
      <c r="F46" s="163">
        <v>21351</v>
      </c>
      <c r="G46" s="163">
        <v>24315</v>
      </c>
      <c r="H46" s="163">
        <v>26281</v>
      </c>
      <c r="I46" s="165">
        <f t="shared" si="22"/>
        <v>8.0855439029405618E-2</v>
      </c>
      <c r="J46" s="164">
        <f t="shared" si="19"/>
        <v>0.13701652678030629</v>
      </c>
      <c r="K46" s="163">
        <f t="shared" si="20"/>
        <v>1966</v>
      </c>
      <c r="L46" s="163">
        <f t="shared" si="21"/>
        <v>3167</v>
      </c>
      <c r="M46" s="164">
        <f t="shared" si="18"/>
        <v>8.2999175408671692E-3</v>
      </c>
    </row>
    <row r="47" spans="2:13" x14ac:dyDescent="0.25">
      <c r="B47" s="162" t="s">
        <v>128</v>
      </c>
      <c r="C47" s="163">
        <v>16661</v>
      </c>
      <c r="D47" s="163">
        <v>17397</v>
      </c>
      <c r="E47" s="163">
        <v>9587</v>
      </c>
      <c r="F47" s="163">
        <v>13129</v>
      </c>
      <c r="G47" s="163">
        <v>14938</v>
      </c>
      <c r="H47" s="163">
        <v>13612</v>
      </c>
      <c r="I47" s="165">
        <f t="shared" si="22"/>
        <v>-8.8766903199892888E-2</v>
      </c>
      <c r="J47" s="164">
        <f t="shared" si="19"/>
        <v>-0.21756624705408978</v>
      </c>
      <c r="K47" s="163">
        <f t="shared" si="20"/>
        <v>-1326</v>
      </c>
      <c r="L47" s="163">
        <f t="shared" si="21"/>
        <v>-3785</v>
      </c>
      <c r="M47" s="164">
        <f t="shared" si="18"/>
        <v>4.2988652473758193E-3</v>
      </c>
    </row>
    <row r="48" spans="2:13" x14ac:dyDescent="0.25">
      <c r="B48" s="162" t="s">
        <v>131</v>
      </c>
      <c r="C48" s="163">
        <v>28332</v>
      </c>
      <c r="D48" s="163">
        <v>24395</v>
      </c>
      <c r="E48" s="163">
        <v>15367</v>
      </c>
      <c r="F48" s="163">
        <v>11528</v>
      </c>
      <c r="G48" s="163">
        <v>14453</v>
      </c>
      <c r="H48" s="163">
        <v>14891</v>
      </c>
      <c r="I48" s="165">
        <f t="shared" si="22"/>
        <v>3.0305126963260154E-2</v>
      </c>
      <c r="J48" s="164">
        <f t="shared" si="19"/>
        <v>-0.38958803033408484</v>
      </c>
      <c r="K48" s="163">
        <f t="shared" si="20"/>
        <v>438</v>
      </c>
      <c r="L48" s="163">
        <f t="shared" si="21"/>
        <v>-9504</v>
      </c>
      <c r="M48" s="164">
        <f t="shared" si="18"/>
        <v>4.7027918306401214E-3</v>
      </c>
    </row>
    <row r="49" spans="2:13" x14ac:dyDescent="0.25">
      <c r="B49" s="168" t="s">
        <v>145</v>
      </c>
      <c r="C49" s="169">
        <f t="shared" ref="C49:H49" si="23">C41-SUM(C42:C48)</f>
        <v>170421</v>
      </c>
      <c r="D49" s="169">
        <f t="shared" si="23"/>
        <v>165242</v>
      </c>
      <c r="E49" s="169">
        <f t="shared" si="23"/>
        <v>66604</v>
      </c>
      <c r="F49" s="169">
        <f t="shared" si="23"/>
        <v>188820</v>
      </c>
      <c r="G49" s="169">
        <f t="shared" si="23"/>
        <v>201881</v>
      </c>
      <c r="H49" s="169">
        <f t="shared" si="23"/>
        <v>211878</v>
      </c>
      <c r="I49" s="171">
        <f t="shared" si="22"/>
        <v>4.9519271253857466E-2</v>
      </c>
      <c r="J49" s="170">
        <f t="shared" si="19"/>
        <v>0.28222848912504084</v>
      </c>
      <c r="K49" s="169">
        <f>H49-G49</f>
        <v>9997</v>
      </c>
      <c r="L49" s="169">
        <f t="shared" si="21"/>
        <v>46636</v>
      </c>
      <c r="M49" s="170">
        <f t="shared" si="18"/>
        <v>6.6914117755178804E-2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26400</v>
      </c>
      <c r="D51" s="176">
        <v>26378</v>
      </c>
      <c r="E51" s="176">
        <v>10070</v>
      </c>
      <c r="F51" s="176">
        <v>19165</v>
      </c>
      <c r="G51" s="176">
        <v>30246</v>
      </c>
      <c r="H51" s="176">
        <v>25739</v>
      </c>
      <c r="I51" s="177">
        <f>IFERROR(H51/G51-1,"-")</f>
        <v>-0.14901143952919393</v>
      </c>
      <c r="J51" s="177">
        <f>IFERROR(H51/D51-1,"-")</f>
        <v>-2.4224732731822018E-2</v>
      </c>
      <c r="K51" s="176">
        <f>H51-G51</f>
        <v>-4507</v>
      </c>
      <c r="L51" s="176">
        <f>H51-D51</f>
        <v>-639</v>
      </c>
      <c r="M51" s="177">
        <f t="shared" ref="M51:M63" si="24">H51/H$9</f>
        <v>8.1287461506175593E-3</v>
      </c>
    </row>
    <row r="52" spans="2:13" x14ac:dyDescent="0.25">
      <c r="B52" s="157" t="s">
        <v>97</v>
      </c>
      <c r="C52" s="158">
        <v>6299</v>
      </c>
      <c r="D52" s="158">
        <v>6084</v>
      </c>
      <c r="E52" s="158">
        <v>1123</v>
      </c>
      <c r="F52" s="158">
        <v>2543</v>
      </c>
      <c r="G52" s="158">
        <v>13397</v>
      </c>
      <c r="H52" s="158">
        <v>7210</v>
      </c>
      <c r="I52" s="160">
        <f>IFERROR(H52/G52-1,"-")</f>
        <v>-0.46181981040531461</v>
      </c>
      <c r="J52" s="159">
        <f t="shared" ref="J52:J63" si="25">IFERROR(H52/D52-1,"-")</f>
        <v>0.18507560815253132</v>
      </c>
      <c r="K52" s="158">
        <f t="shared" ref="K52:K62" si="26">H52-G52</f>
        <v>-6187</v>
      </c>
      <c r="L52" s="158">
        <f t="shared" ref="L52:L63" si="27">H52-D52</f>
        <v>1126</v>
      </c>
      <c r="M52" s="159">
        <f t="shared" si="24"/>
        <v>2.2770216304422316E-3</v>
      </c>
    </row>
    <row r="53" spans="2:13" x14ac:dyDescent="0.25">
      <c r="B53" s="162" t="s">
        <v>103</v>
      </c>
      <c r="C53" s="163">
        <v>3871</v>
      </c>
      <c r="D53" s="163">
        <v>3309</v>
      </c>
      <c r="E53" s="163">
        <v>538</v>
      </c>
      <c r="F53" s="163">
        <v>1046</v>
      </c>
      <c r="G53" s="163">
        <v>10008</v>
      </c>
      <c r="H53" s="163">
        <v>4880</v>
      </c>
      <c r="I53" s="165">
        <f>IFERROR(H53/G53-1,"-")</f>
        <v>-0.51239008792965635</v>
      </c>
      <c r="J53" s="164">
        <f t="shared" si="25"/>
        <v>0.47476579026896348</v>
      </c>
      <c r="K53" s="163">
        <f t="shared" si="26"/>
        <v>-5128</v>
      </c>
      <c r="L53" s="163">
        <f t="shared" si="27"/>
        <v>1571</v>
      </c>
      <c r="M53" s="164">
        <f t="shared" si="24"/>
        <v>1.5411741409928003E-3</v>
      </c>
    </row>
    <row r="54" spans="2:13" x14ac:dyDescent="0.25">
      <c r="B54" s="162" t="s">
        <v>100</v>
      </c>
      <c r="C54" s="163">
        <v>2428</v>
      </c>
      <c r="D54" s="163">
        <v>2775</v>
      </c>
      <c r="E54" s="163">
        <v>585</v>
      </c>
      <c r="F54" s="163">
        <v>1497</v>
      </c>
      <c r="G54" s="163">
        <v>3389</v>
      </c>
      <c r="H54" s="163">
        <v>2330</v>
      </c>
      <c r="I54" s="165">
        <f>IFERROR(H54/G54-1,"-")</f>
        <v>-0.31248155798170552</v>
      </c>
      <c r="J54" s="164">
        <f t="shared" si="25"/>
        <v>-0.16036036036036039</v>
      </c>
      <c r="K54" s="163">
        <f t="shared" si="26"/>
        <v>-1059</v>
      </c>
      <c r="L54" s="163">
        <f t="shared" si="27"/>
        <v>-445</v>
      </c>
      <c r="M54" s="164">
        <f t="shared" si="24"/>
        <v>7.3584748944943137E-4</v>
      </c>
    </row>
    <row r="55" spans="2:13" x14ac:dyDescent="0.25">
      <c r="B55" s="157" t="s">
        <v>107</v>
      </c>
      <c r="C55" s="158">
        <v>20101</v>
      </c>
      <c r="D55" s="158">
        <v>20294</v>
      </c>
      <c r="E55" s="158">
        <v>8947</v>
      </c>
      <c r="F55" s="158">
        <v>16622</v>
      </c>
      <c r="G55" s="158">
        <v>16849</v>
      </c>
      <c r="H55" s="158">
        <v>18529</v>
      </c>
      <c r="I55" s="160">
        <f>IFERROR(H55/G55-1,"-")</f>
        <v>9.9709181553801374E-2</v>
      </c>
      <c r="J55" s="159">
        <f t="shared" si="25"/>
        <v>-8.6971518675470594E-2</v>
      </c>
      <c r="K55" s="158">
        <f t="shared" si="26"/>
        <v>1680</v>
      </c>
      <c r="L55" s="158">
        <f t="shared" si="27"/>
        <v>-1765</v>
      </c>
      <c r="M55" s="159">
        <f t="shared" si="24"/>
        <v>5.8517245201753273E-3</v>
      </c>
    </row>
    <row r="56" spans="2:13" x14ac:dyDescent="0.25">
      <c r="B56" s="162" t="s">
        <v>110</v>
      </c>
      <c r="C56" s="163">
        <v>5594</v>
      </c>
      <c r="D56" s="163">
        <v>6126</v>
      </c>
      <c r="E56" s="163">
        <v>2897</v>
      </c>
      <c r="F56" s="163">
        <v>6041</v>
      </c>
      <c r="G56" s="163">
        <v>5258</v>
      </c>
      <c r="H56" s="163">
        <v>6410</v>
      </c>
      <c r="I56" s="165">
        <f t="shared" ref="I56:I63" si="28">IFERROR(H56/G56-1,"-")</f>
        <v>0.2190947128185623</v>
      </c>
      <c r="J56" s="164">
        <f t="shared" si="25"/>
        <v>4.635977799542923E-2</v>
      </c>
      <c r="K56" s="163">
        <f t="shared" si="26"/>
        <v>1152</v>
      </c>
      <c r="L56" s="163">
        <f t="shared" si="27"/>
        <v>284</v>
      </c>
      <c r="M56" s="164">
        <f t="shared" si="24"/>
        <v>2.0243701319188219E-3</v>
      </c>
    </row>
    <row r="57" spans="2:13" x14ac:dyDescent="0.25">
      <c r="B57" s="162" t="s">
        <v>113</v>
      </c>
      <c r="C57" s="163">
        <v>6312</v>
      </c>
      <c r="D57" s="163">
        <v>5280</v>
      </c>
      <c r="E57" s="163">
        <v>2253</v>
      </c>
      <c r="F57" s="163">
        <v>3822</v>
      </c>
      <c r="G57" s="163">
        <v>2946</v>
      </c>
      <c r="H57" s="163">
        <v>3775</v>
      </c>
      <c r="I57" s="165">
        <f t="shared" si="28"/>
        <v>0.28139850644942288</v>
      </c>
      <c r="J57" s="164">
        <f t="shared" si="25"/>
        <v>-0.28503787878787878</v>
      </c>
      <c r="K57" s="163">
        <f t="shared" si="26"/>
        <v>829</v>
      </c>
      <c r="L57" s="163">
        <f t="shared" si="27"/>
        <v>-1505</v>
      </c>
      <c r="M57" s="164">
        <f t="shared" si="24"/>
        <v>1.1921992586573405E-3</v>
      </c>
    </row>
    <row r="58" spans="2:13" x14ac:dyDescent="0.25">
      <c r="B58" s="162" t="s">
        <v>116</v>
      </c>
      <c r="C58" s="163">
        <v>1430</v>
      </c>
      <c r="D58" s="163">
        <v>1525</v>
      </c>
      <c r="E58" s="163">
        <v>449</v>
      </c>
      <c r="F58" s="163">
        <v>1296</v>
      </c>
      <c r="G58" s="163">
        <v>1740</v>
      </c>
      <c r="H58" s="163">
        <v>1290</v>
      </c>
      <c r="I58" s="165">
        <f t="shared" si="28"/>
        <v>-0.25862068965517238</v>
      </c>
      <c r="J58" s="164">
        <f t="shared" si="25"/>
        <v>-0.15409836065573768</v>
      </c>
      <c r="K58" s="163">
        <f t="shared" si="26"/>
        <v>-450</v>
      </c>
      <c r="L58" s="163">
        <f t="shared" si="27"/>
        <v>-235</v>
      </c>
      <c r="M58" s="164">
        <f t="shared" si="24"/>
        <v>4.0740054136899844E-4</v>
      </c>
    </row>
    <row r="59" spans="2:13" x14ac:dyDescent="0.25">
      <c r="B59" s="162" t="s">
        <v>123</v>
      </c>
      <c r="C59" s="163">
        <v>382</v>
      </c>
      <c r="D59" s="163">
        <v>479</v>
      </c>
      <c r="E59" s="163">
        <v>218</v>
      </c>
      <c r="F59" s="163">
        <v>491</v>
      </c>
      <c r="G59" s="163">
        <v>400</v>
      </c>
      <c r="H59" s="163">
        <v>591</v>
      </c>
      <c r="I59" s="165">
        <f t="shared" si="28"/>
        <v>0.47750000000000004</v>
      </c>
      <c r="J59" s="164">
        <f t="shared" si="25"/>
        <v>0.2338204592901878</v>
      </c>
      <c r="K59" s="163">
        <f t="shared" si="26"/>
        <v>191</v>
      </c>
      <c r="L59" s="163">
        <f t="shared" si="27"/>
        <v>112</v>
      </c>
      <c r="M59" s="164">
        <f t="shared" si="24"/>
        <v>1.8664629453416906E-4</v>
      </c>
    </row>
    <row r="60" spans="2:13" x14ac:dyDescent="0.25">
      <c r="B60" s="162" t="s">
        <v>119</v>
      </c>
      <c r="C60" s="163">
        <v>365</v>
      </c>
      <c r="D60" s="163">
        <v>481</v>
      </c>
      <c r="E60" s="163">
        <v>187</v>
      </c>
      <c r="F60" s="163">
        <v>436</v>
      </c>
      <c r="G60" s="163">
        <v>398</v>
      </c>
      <c r="H60" s="163">
        <v>399</v>
      </c>
      <c r="I60" s="165">
        <f t="shared" si="28"/>
        <v>2.5125628140703071E-3</v>
      </c>
      <c r="J60" s="164">
        <f t="shared" si="25"/>
        <v>-0.17047817047817049</v>
      </c>
      <c r="K60" s="163">
        <f t="shared" si="26"/>
        <v>1</v>
      </c>
      <c r="L60" s="163">
        <f t="shared" si="27"/>
        <v>-82</v>
      </c>
      <c r="M60" s="164">
        <f t="shared" si="24"/>
        <v>1.2600993488855069E-4</v>
      </c>
    </row>
    <row r="61" spans="2:13" x14ac:dyDescent="0.25">
      <c r="B61" s="162" t="s">
        <v>128</v>
      </c>
      <c r="C61" s="163">
        <v>251</v>
      </c>
      <c r="D61" s="163">
        <v>170</v>
      </c>
      <c r="E61" s="163">
        <v>136</v>
      </c>
      <c r="F61" s="163">
        <v>57</v>
      </c>
      <c r="G61" s="163">
        <v>156</v>
      </c>
      <c r="H61" s="163">
        <v>84</v>
      </c>
      <c r="I61" s="165">
        <f t="shared" si="28"/>
        <v>-0.46153846153846156</v>
      </c>
      <c r="J61" s="164">
        <f t="shared" si="25"/>
        <v>-0.50588235294117645</v>
      </c>
      <c r="K61" s="163">
        <f t="shared" si="26"/>
        <v>-72</v>
      </c>
      <c r="L61" s="163">
        <f t="shared" si="27"/>
        <v>-86</v>
      </c>
      <c r="M61" s="164">
        <f t="shared" si="24"/>
        <v>2.6528407344958038E-5</v>
      </c>
    </row>
    <row r="62" spans="2:13" x14ac:dyDescent="0.25">
      <c r="B62" s="162" t="s">
        <v>131</v>
      </c>
      <c r="C62" s="163">
        <v>276</v>
      </c>
      <c r="D62" s="163">
        <v>284</v>
      </c>
      <c r="E62" s="163">
        <v>201</v>
      </c>
      <c r="F62" s="163">
        <v>95</v>
      </c>
      <c r="G62" s="163">
        <v>138</v>
      </c>
      <c r="H62" s="163">
        <v>86</v>
      </c>
      <c r="I62" s="165">
        <f t="shared" si="28"/>
        <v>-0.37681159420289856</v>
      </c>
      <c r="J62" s="164">
        <f t="shared" si="25"/>
        <v>-0.69718309859154926</v>
      </c>
      <c r="K62" s="163">
        <f t="shared" si="26"/>
        <v>-52</v>
      </c>
      <c r="L62" s="163">
        <f t="shared" si="27"/>
        <v>-198</v>
      </c>
      <c r="M62" s="164">
        <f t="shared" si="24"/>
        <v>2.7160036091266563E-5</v>
      </c>
    </row>
    <row r="63" spans="2:13" x14ac:dyDescent="0.25">
      <c r="B63" s="168" t="s">
        <v>145</v>
      </c>
      <c r="C63" s="169">
        <f t="shared" ref="C63:H63" si="29">C55-SUM(C56:C62)</f>
        <v>5491</v>
      </c>
      <c r="D63" s="169">
        <f t="shared" si="29"/>
        <v>5949</v>
      </c>
      <c r="E63" s="169">
        <f t="shared" si="29"/>
        <v>2606</v>
      </c>
      <c r="F63" s="169">
        <f t="shared" si="29"/>
        <v>4384</v>
      </c>
      <c r="G63" s="169">
        <f t="shared" si="29"/>
        <v>5813</v>
      </c>
      <c r="H63" s="169">
        <f t="shared" si="29"/>
        <v>5894</v>
      </c>
      <c r="I63" s="171">
        <f t="shared" si="28"/>
        <v>1.3934285222776621E-2</v>
      </c>
      <c r="J63" s="170">
        <f t="shared" si="25"/>
        <v>-9.2452513027400096E-3</v>
      </c>
      <c r="K63" s="169">
        <f>H63-G63</f>
        <v>81</v>
      </c>
      <c r="L63" s="169">
        <f t="shared" si="27"/>
        <v>-55</v>
      </c>
      <c r="M63" s="170">
        <f t="shared" si="24"/>
        <v>1.8614099153712225E-3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80108</v>
      </c>
      <c r="D65" s="176">
        <v>77208</v>
      </c>
      <c r="E65" s="176">
        <v>24073</v>
      </c>
      <c r="F65" s="176">
        <v>91869</v>
      </c>
      <c r="G65" s="176">
        <v>109900</v>
      </c>
      <c r="H65" s="176">
        <v>133707</v>
      </c>
      <c r="I65" s="177">
        <f>IFERROR(H65/G65-1,"-")</f>
        <v>0.21662420382165615</v>
      </c>
      <c r="J65" s="177">
        <f>IFERROR(H65/D65-1,"-")</f>
        <v>0.73177649984457571</v>
      </c>
      <c r="K65" s="176">
        <f>H65-G65</f>
        <v>23807</v>
      </c>
      <c r="L65" s="176">
        <f>H65-D65</f>
        <v>56499</v>
      </c>
      <c r="M65" s="177">
        <f t="shared" ref="M65:M77" si="30">H65/H$9</f>
        <v>4.2226592391336956E-2</v>
      </c>
    </row>
    <row r="66" spans="2:13" x14ac:dyDescent="0.25">
      <c r="B66" s="157" t="s">
        <v>97</v>
      </c>
      <c r="C66" s="158">
        <v>18773</v>
      </c>
      <c r="D66" s="158">
        <v>21584</v>
      </c>
      <c r="E66" s="158">
        <v>5545</v>
      </c>
      <c r="F66" s="158">
        <v>27158</v>
      </c>
      <c r="G66" s="158">
        <v>27541</v>
      </c>
      <c r="H66" s="158">
        <v>32909</v>
      </c>
      <c r="I66" s="160">
        <f>IFERROR(H66/G66-1,"-")</f>
        <v>0.19490940779201926</v>
      </c>
      <c r="J66" s="159">
        <f t="shared" ref="J66:J77" si="31">IFERROR(H66/D66-1,"-")</f>
        <v>0.52469421793921422</v>
      </c>
      <c r="K66" s="158">
        <f t="shared" ref="K66:K76" si="32">H66-G66</f>
        <v>5368</v>
      </c>
      <c r="L66" s="158">
        <f t="shared" ref="L66:L77" si="33">H66-D66</f>
        <v>11325</v>
      </c>
      <c r="M66" s="159">
        <f t="shared" si="30"/>
        <v>1.039313520613362E-2</v>
      </c>
    </row>
    <row r="67" spans="2:13" x14ac:dyDescent="0.25">
      <c r="B67" s="162" t="s">
        <v>103</v>
      </c>
      <c r="C67" s="163">
        <v>10914</v>
      </c>
      <c r="D67" s="163">
        <v>11660</v>
      </c>
      <c r="E67" s="163">
        <v>2263</v>
      </c>
      <c r="F67" s="163">
        <v>21983</v>
      </c>
      <c r="G67" s="163">
        <v>20856</v>
      </c>
      <c r="H67" s="163">
        <v>19799</v>
      </c>
      <c r="I67" s="165">
        <f>IFERROR(H67/G67-1,"-")</f>
        <v>-5.0680859225163077E-2</v>
      </c>
      <c r="J67" s="164">
        <f t="shared" si="31"/>
        <v>0.69802744425385943</v>
      </c>
      <c r="K67" s="163">
        <f t="shared" si="32"/>
        <v>-1057</v>
      </c>
      <c r="L67" s="163">
        <f t="shared" si="33"/>
        <v>8139</v>
      </c>
      <c r="M67" s="164">
        <f t="shared" si="30"/>
        <v>6.2528087740812404E-3</v>
      </c>
    </row>
    <row r="68" spans="2:13" x14ac:dyDescent="0.25">
      <c r="B68" s="162" t="s">
        <v>100</v>
      </c>
      <c r="C68" s="163">
        <v>7859</v>
      </c>
      <c r="D68" s="163">
        <v>9924</v>
      </c>
      <c r="E68" s="163">
        <v>3282</v>
      </c>
      <c r="F68" s="163">
        <v>5175</v>
      </c>
      <c r="G68" s="163">
        <v>6685</v>
      </c>
      <c r="H68" s="163">
        <v>13110</v>
      </c>
      <c r="I68" s="165">
        <f>IFERROR(H68/G68-1,"-")</f>
        <v>0.96110695587135386</v>
      </c>
      <c r="J68" s="164">
        <f t="shared" si="31"/>
        <v>0.32103990326481258</v>
      </c>
      <c r="K68" s="163">
        <f t="shared" si="32"/>
        <v>6425</v>
      </c>
      <c r="L68" s="163">
        <f t="shared" si="33"/>
        <v>3186</v>
      </c>
      <c r="M68" s="164">
        <f t="shared" si="30"/>
        <v>4.1403264320523797E-3</v>
      </c>
    </row>
    <row r="69" spans="2:13" x14ac:dyDescent="0.25">
      <c r="B69" s="157" t="s">
        <v>107</v>
      </c>
      <c r="C69" s="158">
        <v>61335</v>
      </c>
      <c r="D69" s="158">
        <v>55624</v>
      </c>
      <c r="E69" s="158">
        <v>18528</v>
      </c>
      <c r="F69" s="158">
        <v>64711</v>
      </c>
      <c r="G69" s="158">
        <v>82359</v>
      </c>
      <c r="H69" s="158">
        <v>100798</v>
      </c>
      <c r="I69" s="160">
        <f>IFERROR(H69/G69-1,"-")</f>
        <v>0.22388567126847092</v>
      </c>
      <c r="J69" s="159">
        <f t="shared" si="31"/>
        <v>0.8121314540486122</v>
      </c>
      <c r="K69" s="158">
        <f t="shared" si="32"/>
        <v>18439</v>
      </c>
      <c r="L69" s="158">
        <f t="shared" si="33"/>
        <v>45174</v>
      </c>
      <c r="M69" s="159">
        <f t="shared" si="30"/>
        <v>3.1833457185203341E-2</v>
      </c>
    </row>
    <row r="70" spans="2:13" x14ac:dyDescent="0.25">
      <c r="B70" s="162" t="s">
        <v>110</v>
      </c>
      <c r="C70" s="163">
        <v>28105</v>
      </c>
      <c r="D70" s="163">
        <v>24677</v>
      </c>
      <c r="E70" s="163">
        <v>7372</v>
      </c>
      <c r="F70" s="163">
        <v>28440</v>
      </c>
      <c r="G70" s="163">
        <v>30002</v>
      </c>
      <c r="H70" s="163">
        <v>42683</v>
      </c>
      <c r="I70" s="165">
        <f t="shared" ref="I70:I77" si="34">IFERROR(H70/G70-1,"-")</f>
        <v>0.42267182187854146</v>
      </c>
      <c r="J70" s="164">
        <f t="shared" si="31"/>
        <v>0.72966730153584303</v>
      </c>
      <c r="K70" s="163">
        <f t="shared" si="32"/>
        <v>12681</v>
      </c>
      <c r="L70" s="163">
        <f t="shared" si="33"/>
        <v>18006</v>
      </c>
      <c r="M70" s="164">
        <f t="shared" si="30"/>
        <v>1.3479904889343381E-2</v>
      </c>
    </row>
    <row r="71" spans="2:13" x14ac:dyDescent="0.25">
      <c r="B71" s="162" t="s">
        <v>113</v>
      </c>
      <c r="C71" s="163">
        <v>7413</v>
      </c>
      <c r="D71" s="163">
        <v>6522</v>
      </c>
      <c r="E71" s="163">
        <v>2105</v>
      </c>
      <c r="F71" s="163">
        <v>5592</v>
      </c>
      <c r="G71" s="163">
        <v>5853</v>
      </c>
      <c r="H71" s="163">
        <v>6151</v>
      </c>
      <c r="I71" s="165">
        <f t="shared" si="34"/>
        <v>5.0914061165214353E-2</v>
      </c>
      <c r="J71" s="164">
        <f t="shared" si="31"/>
        <v>-5.688439129101508E-2</v>
      </c>
      <c r="K71" s="163">
        <f t="shared" si="32"/>
        <v>298</v>
      </c>
      <c r="L71" s="163">
        <f t="shared" si="33"/>
        <v>-371</v>
      </c>
      <c r="M71" s="164">
        <f t="shared" si="30"/>
        <v>1.9425742092718679E-3</v>
      </c>
    </row>
    <row r="72" spans="2:13" x14ac:dyDescent="0.25">
      <c r="B72" s="162" t="s">
        <v>116</v>
      </c>
      <c r="C72" s="163">
        <v>3953</v>
      </c>
      <c r="D72" s="163">
        <v>6152</v>
      </c>
      <c r="E72" s="163">
        <v>2465</v>
      </c>
      <c r="F72" s="163">
        <v>8342</v>
      </c>
      <c r="G72" s="163">
        <v>10358</v>
      </c>
      <c r="H72" s="163">
        <v>10999</v>
      </c>
      <c r="I72" s="165">
        <f t="shared" si="34"/>
        <v>6.1884533693763233E-2</v>
      </c>
      <c r="J72" s="164">
        <f t="shared" si="31"/>
        <v>0.78787386215864763</v>
      </c>
      <c r="K72" s="163">
        <f t="shared" si="32"/>
        <v>641</v>
      </c>
      <c r="L72" s="163">
        <f t="shared" si="33"/>
        <v>4847</v>
      </c>
      <c r="M72" s="164">
        <f t="shared" si="30"/>
        <v>3.4736422903237319E-3</v>
      </c>
    </row>
    <row r="73" spans="2:13" x14ac:dyDescent="0.25">
      <c r="B73" s="162" t="s">
        <v>123</v>
      </c>
      <c r="C73" s="163">
        <v>1351</v>
      </c>
      <c r="D73" s="163">
        <v>1172</v>
      </c>
      <c r="E73" s="163">
        <v>210</v>
      </c>
      <c r="F73" s="163">
        <v>1776</v>
      </c>
      <c r="G73" s="163">
        <v>2310</v>
      </c>
      <c r="H73" s="163">
        <v>3644</v>
      </c>
      <c r="I73" s="165">
        <f t="shared" si="34"/>
        <v>0.5774891774891775</v>
      </c>
      <c r="J73" s="164">
        <f t="shared" si="31"/>
        <v>2.1092150170648463</v>
      </c>
      <c r="K73" s="163">
        <f t="shared" si="32"/>
        <v>1334</v>
      </c>
      <c r="L73" s="163">
        <f t="shared" si="33"/>
        <v>2472</v>
      </c>
      <c r="M73" s="164">
        <f t="shared" si="30"/>
        <v>1.150827575774132E-3</v>
      </c>
    </row>
    <row r="74" spans="2:13" x14ac:dyDescent="0.25">
      <c r="B74" s="162" t="s">
        <v>119</v>
      </c>
      <c r="C74" s="163">
        <v>1768</v>
      </c>
      <c r="D74" s="163">
        <v>1323</v>
      </c>
      <c r="E74" s="163">
        <v>472</v>
      </c>
      <c r="F74" s="163">
        <v>1913</v>
      </c>
      <c r="G74" s="163">
        <v>2075</v>
      </c>
      <c r="H74" s="163">
        <v>2461</v>
      </c>
      <c r="I74" s="165">
        <f t="shared" si="34"/>
        <v>0.18602409638554218</v>
      </c>
      <c r="J74" s="164">
        <f t="shared" si="31"/>
        <v>0.86016628873771728</v>
      </c>
      <c r="K74" s="163">
        <f t="shared" si="32"/>
        <v>386</v>
      </c>
      <c r="L74" s="163">
        <f t="shared" si="33"/>
        <v>1138</v>
      </c>
      <c r="M74" s="164">
        <f t="shared" si="30"/>
        <v>7.772191723326397E-4</v>
      </c>
    </row>
    <row r="75" spans="2:13" x14ac:dyDescent="0.25">
      <c r="B75" s="162" t="s">
        <v>128</v>
      </c>
      <c r="C75" s="163">
        <v>885</v>
      </c>
      <c r="D75" s="163">
        <v>1173</v>
      </c>
      <c r="E75" s="163">
        <v>664</v>
      </c>
      <c r="F75" s="163">
        <v>1049</v>
      </c>
      <c r="G75" s="163">
        <v>3230</v>
      </c>
      <c r="H75" s="163">
        <v>2216</v>
      </c>
      <c r="I75" s="165">
        <f t="shared" si="34"/>
        <v>-0.31393188854489162</v>
      </c>
      <c r="J75" s="164">
        <f t="shared" si="31"/>
        <v>0.88917306052855927</v>
      </c>
      <c r="K75" s="163">
        <f t="shared" si="32"/>
        <v>-1014</v>
      </c>
      <c r="L75" s="163">
        <f t="shared" si="33"/>
        <v>1043</v>
      </c>
      <c r="M75" s="164">
        <f t="shared" si="30"/>
        <v>6.9984465090984537E-4</v>
      </c>
    </row>
    <row r="76" spans="2:13" x14ac:dyDescent="0.25">
      <c r="B76" s="162" t="s">
        <v>131</v>
      </c>
      <c r="C76" s="163">
        <v>1834</v>
      </c>
      <c r="D76" s="163">
        <v>1300</v>
      </c>
      <c r="E76" s="163">
        <v>788</v>
      </c>
      <c r="F76" s="163">
        <v>428</v>
      </c>
      <c r="G76" s="163">
        <v>963</v>
      </c>
      <c r="H76" s="163">
        <v>1641</v>
      </c>
      <c r="I76" s="165">
        <f t="shared" si="34"/>
        <v>0.7040498442367602</v>
      </c>
      <c r="J76" s="164">
        <f t="shared" si="31"/>
        <v>0.26230769230769235</v>
      </c>
      <c r="K76" s="163">
        <f t="shared" si="32"/>
        <v>678</v>
      </c>
      <c r="L76" s="163">
        <f t="shared" si="33"/>
        <v>341</v>
      </c>
      <c r="M76" s="164">
        <f t="shared" si="30"/>
        <v>5.1825138634614459E-4</v>
      </c>
    </row>
    <row r="77" spans="2:13" x14ac:dyDescent="0.25">
      <c r="B77" s="168" t="s">
        <v>145</v>
      </c>
      <c r="C77" s="169">
        <f t="shared" ref="C77:H77" si="35">C69-SUM(C70:C76)</f>
        <v>16026</v>
      </c>
      <c r="D77" s="169">
        <f t="shared" si="35"/>
        <v>13305</v>
      </c>
      <c r="E77" s="169">
        <f t="shared" si="35"/>
        <v>4452</v>
      </c>
      <c r="F77" s="169">
        <f t="shared" si="35"/>
        <v>17171</v>
      </c>
      <c r="G77" s="169">
        <f t="shared" si="35"/>
        <v>27568</v>
      </c>
      <c r="H77" s="169">
        <f t="shared" si="35"/>
        <v>31003</v>
      </c>
      <c r="I77" s="171">
        <f t="shared" si="34"/>
        <v>0.12460098665118968</v>
      </c>
      <c r="J77" s="170">
        <f t="shared" si="31"/>
        <v>1.3301766253288236</v>
      </c>
      <c r="K77" s="169">
        <f>H77-G77</f>
        <v>3435</v>
      </c>
      <c r="L77" s="169">
        <f t="shared" si="33"/>
        <v>17698</v>
      </c>
      <c r="M77" s="170">
        <f t="shared" si="30"/>
        <v>9.7911930109015957E-3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468399</v>
      </c>
      <c r="D79" s="176">
        <v>450854</v>
      </c>
      <c r="E79" s="176">
        <v>142242</v>
      </c>
      <c r="F79" s="176">
        <v>395281</v>
      </c>
      <c r="G79" s="176">
        <v>453294</v>
      </c>
      <c r="H79" s="176">
        <v>524679</v>
      </c>
      <c r="I79" s="177">
        <f>IFERROR(H79/G79-1,"-")</f>
        <v>0.15748057552052308</v>
      </c>
      <c r="J79" s="177">
        <f>IFERROR(H79/D79-1,"-")</f>
        <v>0.16374480430471938</v>
      </c>
      <c r="K79" s="176">
        <f>H79-G79</f>
        <v>71385</v>
      </c>
      <c r="L79" s="176">
        <f>H79-D79</f>
        <v>73825</v>
      </c>
      <c r="M79" s="177">
        <f t="shared" ref="M79:M91" si="36">H79/H$9</f>
        <v>0.16570116949220523</v>
      </c>
    </row>
    <row r="80" spans="2:13" x14ac:dyDescent="0.25">
      <c r="B80" s="157" t="s">
        <v>97</v>
      </c>
      <c r="C80" s="158">
        <v>209324</v>
      </c>
      <c r="D80" s="158">
        <v>206374</v>
      </c>
      <c r="E80" s="158">
        <v>47060</v>
      </c>
      <c r="F80" s="158">
        <v>197068</v>
      </c>
      <c r="G80" s="158">
        <v>205761</v>
      </c>
      <c r="H80" s="158">
        <v>223593</v>
      </c>
      <c r="I80" s="160">
        <f>IFERROR(H80/G80-1,"-")</f>
        <v>8.6663653462026424E-2</v>
      </c>
      <c r="J80" s="159">
        <f t="shared" ref="J80:J91" si="37">IFERROR(H80/D80-1,"-")</f>
        <v>8.3435897932879088E-2</v>
      </c>
      <c r="K80" s="158">
        <f t="shared" ref="K80:K90" si="38">H80-G80</f>
        <v>17832</v>
      </c>
      <c r="L80" s="158">
        <f t="shared" ref="L80:L91" si="39">H80-D80</f>
        <v>17219</v>
      </c>
      <c r="M80" s="159">
        <f t="shared" si="36"/>
        <v>7.0613883136680988E-2</v>
      </c>
    </row>
    <row r="81" spans="2:13" x14ac:dyDescent="0.25">
      <c r="B81" s="162" t="s">
        <v>103</v>
      </c>
      <c r="C81" s="163">
        <v>50752</v>
      </c>
      <c r="D81" s="163">
        <v>40393</v>
      </c>
      <c r="E81" s="163">
        <v>8752</v>
      </c>
      <c r="F81" s="163">
        <v>57851</v>
      </c>
      <c r="G81" s="163">
        <v>55853</v>
      </c>
      <c r="H81" s="163">
        <v>65310</v>
      </c>
      <c r="I81" s="165">
        <f>IFERROR(H81/G81-1,"-")</f>
        <v>0.16931946359192884</v>
      </c>
      <c r="J81" s="164">
        <f t="shared" si="37"/>
        <v>0.61686430817220805</v>
      </c>
      <c r="K81" s="163">
        <f t="shared" si="38"/>
        <v>9457</v>
      </c>
      <c r="L81" s="163">
        <f t="shared" si="39"/>
        <v>24917</v>
      </c>
      <c r="M81" s="164">
        <f t="shared" si="36"/>
        <v>2.0625836710704875E-2</v>
      </c>
    </row>
    <row r="82" spans="2:13" x14ac:dyDescent="0.25">
      <c r="B82" s="162" t="s">
        <v>100</v>
      </c>
      <c r="C82" s="163">
        <v>158572</v>
      </c>
      <c r="D82" s="163">
        <v>165981</v>
      </c>
      <c r="E82" s="163">
        <v>38308</v>
      </c>
      <c r="F82" s="163">
        <v>139217</v>
      </c>
      <c r="G82" s="163">
        <v>149908</v>
      </c>
      <c r="H82" s="163">
        <v>158283</v>
      </c>
      <c r="I82" s="165">
        <f>IFERROR(H82/G82-1,"-")</f>
        <v>5.5867598793926998E-2</v>
      </c>
      <c r="J82" s="164">
        <f t="shared" si="37"/>
        <v>-4.6378802393045038E-2</v>
      </c>
      <c r="K82" s="163">
        <f t="shared" si="38"/>
        <v>8375</v>
      </c>
      <c r="L82" s="163">
        <f t="shared" si="39"/>
        <v>-7698</v>
      </c>
      <c r="M82" s="164">
        <f t="shared" si="36"/>
        <v>4.998804642597611E-2</v>
      </c>
    </row>
    <row r="83" spans="2:13" x14ac:dyDescent="0.25">
      <c r="B83" s="157" t="s">
        <v>107</v>
      </c>
      <c r="C83" s="158">
        <v>259075</v>
      </c>
      <c r="D83" s="158">
        <v>244480</v>
      </c>
      <c r="E83" s="158">
        <v>95182</v>
      </c>
      <c r="F83" s="158">
        <v>198213</v>
      </c>
      <c r="G83" s="158">
        <v>247533</v>
      </c>
      <c r="H83" s="158">
        <v>301086</v>
      </c>
      <c r="I83" s="160">
        <f>IFERROR(H83/G83-1,"-")</f>
        <v>0.21634691132091488</v>
      </c>
      <c r="J83" s="159">
        <f t="shared" si="37"/>
        <v>0.23153632198952878</v>
      </c>
      <c r="K83" s="158">
        <f t="shared" si="38"/>
        <v>53553</v>
      </c>
      <c r="L83" s="158">
        <f t="shared" si="39"/>
        <v>56606</v>
      </c>
      <c r="M83" s="159">
        <f t="shared" si="36"/>
        <v>9.5087286355524242E-2</v>
      </c>
    </row>
    <row r="84" spans="2:13" x14ac:dyDescent="0.25">
      <c r="B84" s="162" t="s">
        <v>110</v>
      </c>
      <c r="C84" s="163">
        <v>37528</v>
      </c>
      <c r="D84" s="163">
        <v>41160</v>
      </c>
      <c r="E84" s="163">
        <v>16800</v>
      </c>
      <c r="F84" s="163">
        <v>37751</v>
      </c>
      <c r="G84" s="163">
        <v>48955</v>
      </c>
      <c r="H84" s="163">
        <v>61329</v>
      </c>
      <c r="I84" s="165">
        <f t="shared" ref="I84:I91" si="40">IFERROR(H84/G84-1,"-")</f>
        <v>0.25276274129302423</v>
      </c>
      <c r="J84" s="164">
        <f t="shared" si="37"/>
        <v>0.49001457725947528</v>
      </c>
      <c r="K84" s="163">
        <f t="shared" si="38"/>
        <v>12374</v>
      </c>
      <c r="L84" s="163">
        <f t="shared" si="39"/>
        <v>20169</v>
      </c>
      <c r="M84" s="164">
        <f t="shared" si="36"/>
        <v>1.9368579691177758E-2</v>
      </c>
    </row>
    <row r="85" spans="2:13" x14ac:dyDescent="0.25">
      <c r="B85" s="162" t="s">
        <v>113</v>
      </c>
      <c r="C85" s="163">
        <v>112080</v>
      </c>
      <c r="D85" s="163">
        <v>93219</v>
      </c>
      <c r="E85" s="163">
        <v>32881</v>
      </c>
      <c r="F85" s="163">
        <v>60603</v>
      </c>
      <c r="G85" s="163">
        <v>71651</v>
      </c>
      <c r="H85" s="163">
        <v>81362</v>
      </c>
      <c r="I85" s="165">
        <f t="shared" si="40"/>
        <v>0.13553195349681091</v>
      </c>
      <c r="J85" s="164">
        <f t="shared" si="37"/>
        <v>-0.12719509971143217</v>
      </c>
      <c r="K85" s="163">
        <f t="shared" si="38"/>
        <v>9711</v>
      </c>
      <c r="L85" s="163">
        <f t="shared" si="39"/>
        <v>-11857</v>
      </c>
      <c r="M85" s="164">
        <f t="shared" si="36"/>
        <v>2.5695289028577095E-2</v>
      </c>
    </row>
    <row r="86" spans="2:13" x14ac:dyDescent="0.25">
      <c r="B86" s="162" t="s">
        <v>116</v>
      </c>
      <c r="C86" s="163">
        <v>13609</v>
      </c>
      <c r="D86" s="163">
        <v>14057</v>
      </c>
      <c r="E86" s="163">
        <v>5852</v>
      </c>
      <c r="F86" s="163">
        <v>17790</v>
      </c>
      <c r="G86" s="163">
        <v>22741</v>
      </c>
      <c r="H86" s="163">
        <v>34253</v>
      </c>
      <c r="I86" s="165">
        <f t="shared" si="40"/>
        <v>0.50622224176597341</v>
      </c>
      <c r="J86" s="164">
        <f t="shared" si="37"/>
        <v>1.4367219179056696</v>
      </c>
      <c r="K86" s="163">
        <f t="shared" si="38"/>
        <v>11512</v>
      </c>
      <c r="L86" s="163">
        <f t="shared" si="39"/>
        <v>20196</v>
      </c>
      <c r="M86" s="164">
        <f t="shared" si="36"/>
        <v>1.0817589723652949E-2</v>
      </c>
    </row>
    <row r="87" spans="2:13" x14ac:dyDescent="0.25">
      <c r="B87" s="162" t="s">
        <v>123</v>
      </c>
      <c r="C87" s="163">
        <v>6794</v>
      </c>
      <c r="D87" s="163">
        <v>5147</v>
      </c>
      <c r="E87" s="163">
        <v>1464</v>
      </c>
      <c r="F87" s="163">
        <v>5814</v>
      </c>
      <c r="G87" s="163">
        <v>5821</v>
      </c>
      <c r="H87" s="163">
        <v>9717</v>
      </c>
      <c r="I87" s="165">
        <f t="shared" si="40"/>
        <v>0.6693008074214053</v>
      </c>
      <c r="J87" s="164">
        <f t="shared" si="37"/>
        <v>0.88789586166699053</v>
      </c>
      <c r="K87" s="163">
        <f t="shared" si="38"/>
        <v>3896</v>
      </c>
      <c r="L87" s="163">
        <f t="shared" si="39"/>
        <v>4570</v>
      </c>
      <c r="M87" s="164">
        <f t="shared" si="36"/>
        <v>3.0687682639399675E-3</v>
      </c>
    </row>
    <row r="88" spans="2:13" x14ac:dyDescent="0.25">
      <c r="B88" s="162" t="s">
        <v>119</v>
      </c>
      <c r="C88" s="163">
        <v>3764</v>
      </c>
      <c r="D88" s="163">
        <v>3761</v>
      </c>
      <c r="E88" s="163">
        <v>1087</v>
      </c>
      <c r="F88" s="163">
        <v>3404</v>
      </c>
      <c r="G88" s="163">
        <v>3573</v>
      </c>
      <c r="H88" s="163">
        <v>4856</v>
      </c>
      <c r="I88" s="165">
        <f t="shared" si="40"/>
        <v>0.35908200391827605</v>
      </c>
      <c r="J88" s="164">
        <f t="shared" si="37"/>
        <v>0.29114597181600632</v>
      </c>
      <c r="K88" s="163">
        <f t="shared" si="38"/>
        <v>1283</v>
      </c>
      <c r="L88" s="163">
        <f t="shared" si="39"/>
        <v>1095</v>
      </c>
      <c r="M88" s="164">
        <f t="shared" si="36"/>
        <v>1.533594596037098E-3</v>
      </c>
    </row>
    <row r="89" spans="2:13" x14ac:dyDescent="0.25">
      <c r="B89" s="162" t="s">
        <v>128</v>
      </c>
      <c r="C89" s="163">
        <v>4027</v>
      </c>
      <c r="D89" s="163">
        <v>5048</v>
      </c>
      <c r="E89" s="163">
        <v>3002</v>
      </c>
      <c r="F89" s="163">
        <v>3773</v>
      </c>
      <c r="G89" s="163">
        <v>5364</v>
      </c>
      <c r="H89" s="163">
        <v>4537</v>
      </c>
      <c r="I89" s="165">
        <f t="shared" si="40"/>
        <v>-0.15417598806860555</v>
      </c>
      <c r="J89" s="164">
        <f t="shared" si="37"/>
        <v>-0.10122820919175912</v>
      </c>
      <c r="K89" s="163">
        <f t="shared" si="38"/>
        <v>-827</v>
      </c>
      <c r="L89" s="163">
        <f t="shared" si="39"/>
        <v>-511</v>
      </c>
      <c r="M89" s="164">
        <f t="shared" si="36"/>
        <v>1.4328498110008883E-3</v>
      </c>
    </row>
    <row r="90" spans="2:13" x14ac:dyDescent="0.25">
      <c r="B90" s="162" t="s">
        <v>131</v>
      </c>
      <c r="C90" s="163">
        <v>8132</v>
      </c>
      <c r="D90" s="163">
        <v>7004</v>
      </c>
      <c r="E90" s="163">
        <v>4636</v>
      </c>
      <c r="F90" s="163">
        <v>3304</v>
      </c>
      <c r="G90" s="163">
        <v>5775</v>
      </c>
      <c r="H90" s="163">
        <v>6008</v>
      </c>
      <c r="I90" s="165">
        <f t="shared" si="40"/>
        <v>4.0346320346320352E-2</v>
      </c>
      <c r="J90" s="164">
        <f t="shared" si="37"/>
        <v>-0.14220445459737296</v>
      </c>
      <c r="K90" s="163">
        <f t="shared" si="38"/>
        <v>233</v>
      </c>
      <c r="L90" s="163">
        <f t="shared" si="39"/>
        <v>-996</v>
      </c>
      <c r="M90" s="164">
        <f t="shared" si="36"/>
        <v>1.8974127539108084E-3</v>
      </c>
    </row>
    <row r="91" spans="2:13" x14ac:dyDescent="0.25">
      <c r="B91" s="168" t="s">
        <v>145</v>
      </c>
      <c r="C91" s="169">
        <f t="shared" ref="C91:H91" si="41">C83-SUM(C84:C90)</f>
        <v>73141</v>
      </c>
      <c r="D91" s="169">
        <f t="shared" si="41"/>
        <v>75084</v>
      </c>
      <c r="E91" s="169">
        <f t="shared" si="41"/>
        <v>29460</v>
      </c>
      <c r="F91" s="169">
        <f t="shared" si="41"/>
        <v>65774</v>
      </c>
      <c r="G91" s="169">
        <f t="shared" si="41"/>
        <v>83653</v>
      </c>
      <c r="H91" s="169">
        <f t="shared" si="41"/>
        <v>99024</v>
      </c>
      <c r="I91" s="171">
        <f t="shared" si="40"/>
        <v>0.18374714594814301</v>
      </c>
      <c r="J91" s="170">
        <f t="shared" si="37"/>
        <v>0.31884289595652859</v>
      </c>
      <c r="K91" s="169">
        <f>H91-G91</f>
        <v>15371</v>
      </c>
      <c r="L91" s="169">
        <f t="shared" si="39"/>
        <v>23940</v>
      </c>
      <c r="M91" s="170">
        <f t="shared" si="36"/>
        <v>3.1273202487227675E-2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32018</v>
      </c>
      <c r="D93" s="176">
        <v>31365</v>
      </c>
      <c r="E93" s="176">
        <v>12754</v>
      </c>
      <c r="F93" s="176">
        <v>28946</v>
      </c>
      <c r="G93" s="176">
        <v>35023</v>
      </c>
      <c r="H93" s="176">
        <v>33791</v>
      </c>
      <c r="I93" s="177">
        <f>IFERROR(H93/G93-1,"-")</f>
        <v>-3.5176883762099154E-2</v>
      </c>
      <c r="J93" s="177">
        <f>IFERROR(H93/D93-1,"-")</f>
        <v>7.73473617089111E-2</v>
      </c>
      <c r="K93" s="176">
        <f>H93-G93</f>
        <v>-1232</v>
      </c>
      <c r="L93" s="176">
        <f>H93-D93</f>
        <v>2426</v>
      </c>
      <c r="M93" s="177">
        <f t="shared" ref="M93:M105" si="42">H93/H$9</f>
        <v>1.067168348325568E-2</v>
      </c>
    </row>
    <row r="94" spans="2:13" x14ac:dyDescent="0.25">
      <c r="B94" s="157" t="s">
        <v>97</v>
      </c>
      <c r="C94" s="158">
        <v>20253</v>
      </c>
      <c r="D94" s="158">
        <v>20376</v>
      </c>
      <c r="E94" s="158">
        <v>7454</v>
      </c>
      <c r="F94" s="158">
        <v>18683</v>
      </c>
      <c r="G94" s="158">
        <v>23106</v>
      </c>
      <c r="H94" s="158">
        <v>20343</v>
      </c>
      <c r="I94" s="160">
        <f>IFERROR(H94/G94-1,"-")</f>
        <v>-0.11957933004414434</v>
      </c>
      <c r="J94" s="159">
        <f t="shared" ref="J94:J105" si="43">IFERROR(H94/D94-1,"-")</f>
        <v>-1.6195524146054296E-3</v>
      </c>
      <c r="K94" s="158">
        <f t="shared" ref="K94:K104" si="44">H94-G94</f>
        <v>-2763</v>
      </c>
      <c r="L94" s="158">
        <f t="shared" ref="L94:L105" si="45">H94-D94</f>
        <v>-33</v>
      </c>
      <c r="M94" s="159">
        <f t="shared" si="42"/>
        <v>6.4246117930771597E-3</v>
      </c>
    </row>
    <row r="95" spans="2:13" x14ac:dyDescent="0.25">
      <c r="B95" s="162" t="s">
        <v>103</v>
      </c>
      <c r="C95" s="163">
        <v>9947</v>
      </c>
      <c r="D95" s="163">
        <v>9832</v>
      </c>
      <c r="E95" s="163">
        <v>4239</v>
      </c>
      <c r="F95" s="163">
        <v>9207</v>
      </c>
      <c r="G95" s="163">
        <v>7164</v>
      </c>
      <c r="H95" s="163">
        <v>6280</v>
      </c>
      <c r="I95" s="165">
        <f>IFERROR(H95/G95-1,"-")</f>
        <v>-0.12339475153545509</v>
      </c>
      <c r="J95" s="164">
        <f t="shared" si="43"/>
        <v>-0.36126932465419037</v>
      </c>
      <c r="K95" s="163">
        <f t="shared" si="44"/>
        <v>-884</v>
      </c>
      <c r="L95" s="163">
        <f t="shared" si="45"/>
        <v>-3552</v>
      </c>
      <c r="M95" s="164">
        <f t="shared" si="42"/>
        <v>1.9833142634087678E-3</v>
      </c>
    </row>
    <row r="96" spans="2:13" x14ac:dyDescent="0.25">
      <c r="B96" s="162" t="s">
        <v>100</v>
      </c>
      <c r="C96" s="163">
        <v>10306</v>
      </c>
      <c r="D96" s="163">
        <v>10544</v>
      </c>
      <c r="E96" s="163">
        <v>3215</v>
      </c>
      <c r="F96" s="163">
        <v>9476</v>
      </c>
      <c r="G96" s="163">
        <v>15942</v>
      </c>
      <c r="H96" s="163">
        <v>14063</v>
      </c>
      <c r="I96" s="165">
        <f>IFERROR(H96/G96-1,"-")</f>
        <v>-0.11786475975410859</v>
      </c>
      <c r="J96" s="164">
        <f t="shared" si="43"/>
        <v>0.33374430955993928</v>
      </c>
      <c r="K96" s="163">
        <f t="shared" si="44"/>
        <v>-1879</v>
      </c>
      <c r="L96" s="163">
        <f t="shared" si="45"/>
        <v>3519</v>
      </c>
      <c r="M96" s="164">
        <f t="shared" si="42"/>
        <v>4.4412975296683919E-3</v>
      </c>
    </row>
    <row r="97" spans="2:13" x14ac:dyDescent="0.25">
      <c r="B97" s="157" t="s">
        <v>107</v>
      </c>
      <c r="C97" s="158">
        <v>11765</v>
      </c>
      <c r="D97" s="158">
        <v>10989</v>
      </c>
      <c r="E97" s="158">
        <v>5300</v>
      </c>
      <c r="F97" s="158">
        <v>10263</v>
      </c>
      <c r="G97" s="158">
        <v>11917</v>
      </c>
      <c r="H97" s="158">
        <v>13448</v>
      </c>
      <c r="I97" s="160">
        <f>IFERROR(H97/G97-1,"-")</f>
        <v>0.12847193085508102</v>
      </c>
      <c r="J97" s="159">
        <f t="shared" si="43"/>
        <v>0.2237692237692237</v>
      </c>
      <c r="K97" s="158">
        <f t="shared" si="44"/>
        <v>1531</v>
      </c>
      <c r="L97" s="158">
        <f t="shared" si="45"/>
        <v>2459</v>
      </c>
      <c r="M97" s="159">
        <f t="shared" si="42"/>
        <v>4.2470716901785201E-3</v>
      </c>
    </row>
    <row r="98" spans="2:13" x14ac:dyDescent="0.25">
      <c r="B98" s="162" t="s">
        <v>110</v>
      </c>
      <c r="C98" s="163">
        <v>1419</v>
      </c>
      <c r="D98" s="163">
        <v>1541</v>
      </c>
      <c r="E98" s="163">
        <v>994</v>
      </c>
      <c r="F98" s="163">
        <v>1389</v>
      </c>
      <c r="G98" s="163">
        <v>1721</v>
      </c>
      <c r="H98" s="163">
        <v>2001</v>
      </c>
      <c r="I98" s="165">
        <f t="shared" ref="I98:I105" si="46">IFERROR(H98/G98-1,"-")</f>
        <v>0.16269610691458447</v>
      </c>
      <c r="J98" s="164">
        <f t="shared" si="43"/>
        <v>0.29850746268656714</v>
      </c>
      <c r="K98" s="163">
        <f t="shared" si="44"/>
        <v>280</v>
      </c>
      <c r="L98" s="163">
        <f t="shared" si="45"/>
        <v>460</v>
      </c>
      <c r="M98" s="164">
        <f t="shared" si="42"/>
        <v>6.3194456068167899E-4</v>
      </c>
    </row>
    <row r="99" spans="2:13" x14ac:dyDescent="0.25">
      <c r="B99" s="162" t="s">
        <v>113</v>
      </c>
      <c r="C99" s="163">
        <v>2625</v>
      </c>
      <c r="D99" s="163">
        <v>2274</v>
      </c>
      <c r="E99" s="163">
        <v>1071</v>
      </c>
      <c r="F99" s="163">
        <v>1979</v>
      </c>
      <c r="G99" s="163">
        <v>2132</v>
      </c>
      <c r="H99" s="163">
        <v>2613</v>
      </c>
      <c r="I99" s="165">
        <f t="shared" si="46"/>
        <v>0.22560975609756095</v>
      </c>
      <c r="J99" s="164">
        <f t="shared" si="43"/>
        <v>0.14907651715039583</v>
      </c>
      <c r="K99" s="163">
        <f t="shared" si="44"/>
        <v>481</v>
      </c>
      <c r="L99" s="163">
        <f t="shared" si="45"/>
        <v>339</v>
      </c>
      <c r="M99" s="164">
        <f t="shared" si="42"/>
        <v>8.2522295705208756E-4</v>
      </c>
    </row>
    <row r="100" spans="2:13" x14ac:dyDescent="0.25">
      <c r="B100" s="162" t="s">
        <v>116</v>
      </c>
      <c r="C100" s="163">
        <v>2489</v>
      </c>
      <c r="D100" s="163">
        <v>2218</v>
      </c>
      <c r="E100" s="163">
        <v>1161</v>
      </c>
      <c r="F100" s="163">
        <v>1979</v>
      </c>
      <c r="G100" s="163">
        <v>2303</v>
      </c>
      <c r="H100" s="163">
        <v>2266</v>
      </c>
      <c r="I100" s="165">
        <f t="shared" si="46"/>
        <v>-1.6066000868432462E-2</v>
      </c>
      <c r="J100" s="164">
        <f t="shared" si="43"/>
        <v>2.1641118124436476E-2</v>
      </c>
      <c r="K100" s="163">
        <f t="shared" si="44"/>
        <v>-37</v>
      </c>
      <c r="L100" s="163">
        <f t="shared" si="45"/>
        <v>48</v>
      </c>
      <c r="M100" s="164">
        <f t="shared" si="42"/>
        <v>7.1563536956755858E-4</v>
      </c>
    </row>
    <row r="101" spans="2:13" x14ac:dyDescent="0.25">
      <c r="B101" s="162" t="s">
        <v>123</v>
      </c>
      <c r="C101" s="163">
        <v>348</v>
      </c>
      <c r="D101" s="163">
        <v>375</v>
      </c>
      <c r="E101" s="163">
        <v>265</v>
      </c>
      <c r="F101" s="163">
        <v>714</v>
      </c>
      <c r="G101" s="163">
        <v>569</v>
      </c>
      <c r="H101" s="163">
        <v>627</v>
      </c>
      <c r="I101" s="165">
        <f t="shared" si="46"/>
        <v>0.10193321616871698</v>
      </c>
      <c r="J101" s="164">
        <f t="shared" si="43"/>
        <v>0.67199999999999993</v>
      </c>
      <c r="K101" s="163">
        <f t="shared" si="44"/>
        <v>58</v>
      </c>
      <c r="L101" s="163">
        <f t="shared" si="45"/>
        <v>252</v>
      </c>
      <c r="M101" s="164">
        <f t="shared" si="42"/>
        <v>1.9801561196772252E-4</v>
      </c>
    </row>
    <row r="102" spans="2:13" x14ac:dyDescent="0.25">
      <c r="B102" s="162" t="s">
        <v>119</v>
      </c>
      <c r="C102" s="163">
        <v>288</v>
      </c>
      <c r="D102" s="163">
        <v>335</v>
      </c>
      <c r="E102" s="163">
        <v>132</v>
      </c>
      <c r="F102" s="163">
        <v>434</v>
      </c>
      <c r="G102" s="163">
        <v>336</v>
      </c>
      <c r="H102" s="163">
        <v>539</v>
      </c>
      <c r="I102" s="165">
        <f t="shared" si="46"/>
        <v>0.60416666666666674</v>
      </c>
      <c r="J102" s="164">
        <f t="shared" si="43"/>
        <v>0.60895522388059709</v>
      </c>
      <c r="K102" s="163">
        <f t="shared" si="44"/>
        <v>203</v>
      </c>
      <c r="L102" s="163">
        <f t="shared" si="45"/>
        <v>204</v>
      </c>
      <c r="M102" s="164">
        <f t="shared" si="42"/>
        <v>1.7022394713014742E-4</v>
      </c>
    </row>
    <row r="103" spans="2:13" x14ac:dyDescent="0.25">
      <c r="B103" s="162" t="s">
        <v>128</v>
      </c>
      <c r="C103" s="163">
        <v>98</v>
      </c>
      <c r="D103" s="163">
        <v>104</v>
      </c>
      <c r="E103" s="163">
        <v>112</v>
      </c>
      <c r="F103" s="163">
        <v>190</v>
      </c>
      <c r="G103" s="163">
        <v>96</v>
      </c>
      <c r="H103" s="163">
        <v>161</v>
      </c>
      <c r="I103" s="165">
        <f t="shared" si="46"/>
        <v>0.67708333333333326</v>
      </c>
      <c r="J103" s="164">
        <f t="shared" si="43"/>
        <v>0.54807692307692313</v>
      </c>
      <c r="K103" s="163">
        <f t="shared" si="44"/>
        <v>65</v>
      </c>
      <c r="L103" s="163">
        <f t="shared" si="45"/>
        <v>57</v>
      </c>
      <c r="M103" s="164">
        <f t="shared" si="42"/>
        <v>5.0846114077836242E-5</v>
      </c>
    </row>
    <row r="104" spans="2:13" x14ac:dyDescent="0.25">
      <c r="B104" s="162" t="s">
        <v>131</v>
      </c>
      <c r="C104" s="163">
        <v>227</v>
      </c>
      <c r="D104" s="163">
        <v>139</v>
      </c>
      <c r="E104" s="163">
        <v>61</v>
      </c>
      <c r="F104" s="163">
        <v>103</v>
      </c>
      <c r="G104" s="163">
        <v>164</v>
      </c>
      <c r="H104" s="163">
        <v>267</v>
      </c>
      <c r="I104" s="165">
        <f t="shared" si="46"/>
        <v>0.62804878048780477</v>
      </c>
      <c r="J104" s="164">
        <f t="shared" si="43"/>
        <v>0.92086330935251803</v>
      </c>
      <c r="K104" s="163">
        <f t="shared" si="44"/>
        <v>103</v>
      </c>
      <c r="L104" s="163">
        <f t="shared" si="45"/>
        <v>128</v>
      </c>
      <c r="M104" s="164">
        <f t="shared" si="42"/>
        <v>8.4322437632188053E-5</v>
      </c>
    </row>
    <row r="105" spans="2:13" x14ac:dyDescent="0.25">
      <c r="B105" s="168" t="s">
        <v>145</v>
      </c>
      <c r="C105" s="169">
        <f t="shared" ref="C105:H105" si="47">C97-SUM(C98:C104)</f>
        <v>4271</v>
      </c>
      <c r="D105" s="169">
        <f t="shared" si="47"/>
        <v>4003</v>
      </c>
      <c r="E105" s="169">
        <f t="shared" si="47"/>
        <v>1504</v>
      </c>
      <c r="F105" s="169">
        <f t="shared" si="47"/>
        <v>3475</v>
      </c>
      <c r="G105" s="169">
        <f t="shared" si="47"/>
        <v>4596</v>
      </c>
      <c r="H105" s="169">
        <f t="shared" si="47"/>
        <v>4974</v>
      </c>
      <c r="I105" s="171">
        <f t="shared" si="46"/>
        <v>8.2245430809399389E-2</v>
      </c>
      <c r="J105" s="170">
        <f t="shared" si="43"/>
        <v>0.2425680739445415</v>
      </c>
      <c r="K105" s="169">
        <f>H105-G105</f>
        <v>378</v>
      </c>
      <c r="L105" s="169">
        <f t="shared" si="45"/>
        <v>971</v>
      </c>
      <c r="M105" s="170">
        <f t="shared" si="42"/>
        <v>1.5708606920693011E-3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83270</v>
      </c>
      <c r="D107" s="176">
        <v>82063</v>
      </c>
      <c r="E107" s="176">
        <v>36009</v>
      </c>
      <c r="F107" s="176">
        <v>107595</v>
      </c>
      <c r="G107" s="176">
        <v>148504</v>
      </c>
      <c r="H107" s="176">
        <v>138865</v>
      </c>
      <c r="I107" s="177">
        <f>IFERROR(H107/G107-1,"-")</f>
        <v>-6.4907342563163328E-2</v>
      </c>
      <c r="J107" s="177">
        <f>IFERROR(H107/D107-1,"-")</f>
        <v>0.69217552368302404</v>
      </c>
      <c r="K107" s="176">
        <f>H107-G107</f>
        <v>-9639</v>
      </c>
      <c r="L107" s="176">
        <f>H107-D107</f>
        <v>56802</v>
      </c>
      <c r="M107" s="177">
        <f t="shared" ref="M107:M119" si="48">H107/H$9</f>
        <v>4.3855562928066645E-2</v>
      </c>
    </row>
    <row r="108" spans="2:13" x14ac:dyDescent="0.25">
      <c r="B108" s="157" t="s">
        <v>97</v>
      </c>
      <c r="C108" s="158">
        <v>16048</v>
      </c>
      <c r="D108" s="158">
        <v>16693</v>
      </c>
      <c r="E108" s="158">
        <v>7208</v>
      </c>
      <c r="F108" s="158">
        <v>24458</v>
      </c>
      <c r="G108" s="158">
        <v>31500</v>
      </c>
      <c r="H108" s="158">
        <v>28196</v>
      </c>
      <c r="I108" s="160">
        <f>IFERROR(H108/G108-1,"-")</f>
        <v>-0.10488888888888892</v>
      </c>
      <c r="J108" s="159">
        <f t="shared" ref="J108:J119" si="49">IFERROR(H108/D108-1,"-")</f>
        <v>0.68909123584736109</v>
      </c>
      <c r="K108" s="158">
        <f t="shared" ref="K108:K118" si="50">H108-G108</f>
        <v>-3304</v>
      </c>
      <c r="L108" s="158">
        <f t="shared" ref="L108:L119" si="51">H108-D108</f>
        <v>11503</v>
      </c>
      <c r="M108" s="159">
        <f t="shared" si="48"/>
        <v>8.9047020654575825E-3</v>
      </c>
    </row>
    <row r="109" spans="2:13" x14ac:dyDescent="0.25">
      <c r="B109" s="162" t="s">
        <v>103</v>
      </c>
      <c r="C109" s="163">
        <v>6129</v>
      </c>
      <c r="D109" s="163">
        <v>6336</v>
      </c>
      <c r="E109" s="163">
        <v>1451</v>
      </c>
      <c r="F109" s="163">
        <v>8840</v>
      </c>
      <c r="G109" s="163">
        <v>12945</v>
      </c>
      <c r="H109" s="163">
        <v>8706</v>
      </c>
      <c r="I109" s="165">
        <f>IFERROR(H109/G109-1,"-")</f>
        <v>-0.32746234067207414</v>
      </c>
      <c r="J109" s="164">
        <f t="shared" si="49"/>
        <v>0.37405303030303028</v>
      </c>
      <c r="K109" s="163">
        <f t="shared" si="50"/>
        <v>-4239</v>
      </c>
      <c r="L109" s="163">
        <f t="shared" si="51"/>
        <v>2370</v>
      </c>
      <c r="M109" s="164">
        <f t="shared" si="48"/>
        <v>2.7494799326810084E-3</v>
      </c>
    </row>
    <row r="110" spans="2:13" x14ac:dyDescent="0.25">
      <c r="B110" s="162" t="s">
        <v>100</v>
      </c>
      <c r="C110" s="163">
        <v>9919</v>
      </c>
      <c r="D110" s="163">
        <v>10357</v>
      </c>
      <c r="E110" s="163">
        <v>5757</v>
      </c>
      <c r="F110" s="163">
        <v>15618</v>
      </c>
      <c r="G110" s="163">
        <v>18555</v>
      </c>
      <c r="H110" s="163">
        <v>19490</v>
      </c>
      <c r="I110" s="165">
        <f>IFERROR(H110/G110-1,"-")</f>
        <v>5.0390730261385075E-2</v>
      </c>
      <c r="J110" s="164">
        <f t="shared" si="49"/>
        <v>0.88181905957323559</v>
      </c>
      <c r="K110" s="163">
        <f t="shared" si="50"/>
        <v>935</v>
      </c>
      <c r="L110" s="163">
        <f t="shared" si="51"/>
        <v>9133</v>
      </c>
      <c r="M110" s="164">
        <f t="shared" si="48"/>
        <v>6.1552221327765737E-3</v>
      </c>
    </row>
    <row r="111" spans="2:13" x14ac:dyDescent="0.25">
      <c r="B111" s="157" t="s">
        <v>107</v>
      </c>
      <c r="C111" s="158">
        <v>67222</v>
      </c>
      <c r="D111" s="158">
        <v>65370</v>
      </c>
      <c r="E111" s="158">
        <v>28801</v>
      </c>
      <c r="F111" s="158">
        <v>83137</v>
      </c>
      <c r="G111" s="158">
        <v>117004</v>
      </c>
      <c r="H111" s="158">
        <v>110669</v>
      </c>
      <c r="I111" s="160">
        <f>IFERROR(H111/G111-1,"-")</f>
        <v>-5.4143448087244916E-2</v>
      </c>
      <c r="J111" s="159">
        <f t="shared" si="49"/>
        <v>0.69296313293559741</v>
      </c>
      <c r="K111" s="158">
        <f t="shared" si="50"/>
        <v>-6335</v>
      </c>
      <c r="L111" s="158">
        <f t="shared" si="51"/>
        <v>45299</v>
      </c>
      <c r="M111" s="159">
        <f t="shared" si="48"/>
        <v>3.4950860862609061E-2</v>
      </c>
    </row>
    <row r="112" spans="2:13" x14ac:dyDescent="0.25">
      <c r="B112" s="162" t="s">
        <v>110</v>
      </c>
      <c r="C112" s="163">
        <v>37199</v>
      </c>
      <c r="D112" s="163">
        <v>36272</v>
      </c>
      <c r="E112" s="163">
        <v>15739</v>
      </c>
      <c r="F112" s="163">
        <v>48464</v>
      </c>
      <c r="G112" s="163">
        <v>75563</v>
      </c>
      <c r="H112" s="163">
        <v>67792</v>
      </c>
      <c r="I112" s="165">
        <f t="shared" ref="I112:I119" si="52">IFERROR(H112/G112-1,"-")</f>
        <v>-0.10284133769172743</v>
      </c>
      <c r="J112" s="164">
        <f t="shared" si="49"/>
        <v>0.86898985443317156</v>
      </c>
      <c r="K112" s="163">
        <f t="shared" si="50"/>
        <v>-7771</v>
      </c>
      <c r="L112" s="163">
        <f t="shared" si="51"/>
        <v>31520</v>
      </c>
      <c r="M112" s="164">
        <f t="shared" si="48"/>
        <v>2.1409687984873756E-2</v>
      </c>
    </row>
    <row r="113" spans="2:13" x14ac:dyDescent="0.25">
      <c r="B113" s="162" t="s">
        <v>113</v>
      </c>
      <c r="C113" s="163">
        <v>7352</v>
      </c>
      <c r="D113" s="163">
        <v>5610</v>
      </c>
      <c r="E113" s="163">
        <v>1827</v>
      </c>
      <c r="F113" s="163">
        <v>3868</v>
      </c>
      <c r="G113" s="163">
        <v>5363</v>
      </c>
      <c r="H113" s="163">
        <v>4954</v>
      </c>
      <c r="I113" s="165">
        <f t="shared" si="52"/>
        <v>-7.6263285474547859E-2</v>
      </c>
      <c r="J113" s="164">
        <f t="shared" si="49"/>
        <v>-0.11693404634581106</v>
      </c>
      <c r="K113" s="163">
        <f t="shared" si="50"/>
        <v>-409</v>
      </c>
      <c r="L113" s="163">
        <f t="shared" si="51"/>
        <v>-656</v>
      </c>
      <c r="M113" s="164">
        <f t="shared" si="48"/>
        <v>1.5645444046062159E-3</v>
      </c>
    </row>
    <row r="114" spans="2:13" x14ac:dyDescent="0.25">
      <c r="B114" s="162" t="s">
        <v>116</v>
      </c>
      <c r="C114" s="163">
        <v>7788</v>
      </c>
      <c r="D114" s="163">
        <v>7311</v>
      </c>
      <c r="E114" s="163">
        <v>1518</v>
      </c>
      <c r="F114" s="163">
        <v>5029</v>
      </c>
      <c r="G114" s="163">
        <v>9203</v>
      </c>
      <c r="H114" s="163">
        <v>7511</v>
      </c>
      <c r="I114" s="165">
        <f t="shared" si="52"/>
        <v>-0.18385309138324457</v>
      </c>
      <c r="J114" s="164">
        <f t="shared" si="49"/>
        <v>2.7356038845575137E-2</v>
      </c>
      <c r="K114" s="163">
        <f t="shared" si="50"/>
        <v>-1692</v>
      </c>
      <c r="L114" s="163">
        <f t="shared" si="51"/>
        <v>200</v>
      </c>
      <c r="M114" s="164">
        <f t="shared" si="48"/>
        <v>2.3720817567616649E-3</v>
      </c>
    </row>
    <row r="115" spans="2:13" x14ac:dyDescent="0.25">
      <c r="B115" s="162" t="s">
        <v>123</v>
      </c>
      <c r="C115" s="163">
        <v>1450</v>
      </c>
      <c r="D115" s="163">
        <v>1509</v>
      </c>
      <c r="E115" s="163">
        <v>586</v>
      </c>
      <c r="F115" s="163">
        <v>3931</v>
      </c>
      <c r="G115" s="163">
        <v>3495</v>
      </c>
      <c r="H115" s="163">
        <v>3811</v>
      </c>
      <c r="I115" s="165">
        <f t="shared" si="52"/>
        <v>9.0414878397711007E-2</v>
      </c>
      <c r="J115" s="164">
        <f t="shared" si="49"/>
        <v>1.5255135851557324</v>
      </c>
      <c r="K115" s="163">
        <f t="shared" si="50"/>
        <v>316</v>
      </c>
      <c r="L115" s="163">
        <f t="shared" si="51"/>
        <v>2302</v>
      </c>
      <c r="M115" s="164">
        <f t="shared" si="48"/>
        <v>1.2035685760908939E-3</v>
      </c>
    </row>
    <row r="116" spans="2:13" x14ac:dyDescent="0.25">
      <c r="B116" s="162" t="s">
        <v>119</v>
      </c>
      <c r="C116" s="163">
        <v>2138</v>
      </c>
      <c r="D116" s="163">
        <v>2238</v>
      </c>
      <c r="E116" s="163">
        <v>875</v>
      </c>
      <c r="F116" s="163">
        <v>2948</v>
      </c>
      <c r="G116" s="163">
        <v>3386</v>
      </c>
      <c r="H116" s="163">
        <v>2969</v>
      </c>
      <c r="I116" s="165">
        <f t="shared" si="52"/>
        <v>-0.12315416420555225</v>
      </c>
      <c r="J116" s="164">
        <f t="shared" si="49"/>
        <v>0.32663092046470066</v>
      </c>
      <c r="K116" s="163">
        <f t="shared" si="50"/>
        <v>-417</v>
      </c>
      <c r="L116" s="163">
        <f t="shared" si="51"/>
        <v>731</v>
      </c>
      <c r="M116" s="164">
        <f t="shared" si="48"/>
        <v>9.3765287389500494E-4</v>
      </c>
    </row>
    <row r="117" spans="2:13" x14ac:dyDescent="0.25">
      <c r="B117" s="162" t="s">
        <v>128</v>
      </c>
      <c r="C117" s="163">
        <v>480</v>
      </c>
      <c r="D117" s="163">
        <v>479</v>
      </c>
      <c r="E117" s="163">
        <v>386</v>
      </c>
      <c r="F117" s="163">
        <v>495</v>
      </c>
      <c r="G117" s="163">
        <v>853</v>
      </c>
      <c r="H117" s="163">
        <v>894</v>
      </c>
      <c r="I117" s="165">
        <f t="shared" si="52"/>
        <v>4.8065650644783187E-2</v>
      </c>
      <c r="J117" s="164">
        <f t="shared" si="49"/>
        <v>0.86638830897703545</v>
      </c>
      <c r="K117" s="163">
        <f t="shared" si="50"/>
        <v>41</v>
      </c>
      <c r="L117" s="163">
        <f t="shared" si="51"/>
        <v>415</v>
      </c>
      <c r="M117" s="164">
        <f t="shared" si="48"/>
        <v>2.8233804959991058E-4</v>
      </c>
    </row>
    <row r="118" spans="2:13" x14ac:dyDescent="0.25">
      <c r="B118" s="162" t="s">
        <v>131</v>
      </c>
      <c r="C118" s="163">
        <v>1137</v>
      </c>
      <c r="D118" s="163">
        <v>890</v>
      </c>
      <c r="E118" s="163">
        <v>909</v>
      </c>
      <c r="F118" s="163">
        <v>708</v>
      </c>
      <c r="G118" s="163">
        <v>455</v>
      </c>
      <c r="H118" s="163">
        <v>1131</v>
      </c>
      <c r="I118" s="165">
        <f t="shared" si="52"/>
        <v>1.4857142857142858</v>
      </c>
      <c r="J118" s="164">
        <f t="shared" si="49"/>
        <v>0.27078651685393251</v>
      </c>
      <c r="K118" s="163">
        <f t="shared" si="50"/>
        <v>676</v>
      </c>
      <c r="L118" s="163">
        <f t="shared" si="51"/>
        <v>241</v>
      </c>
      <c r="M118" s="164">
        <f t="shared" si="48"/>
        <v>3.5718605603747073E-4</v>
      </c>
    </row>
    <row r="119" spans="2:13" x14ac:dyDescent="0.25">
      <c r="B119" s="168" t="s">
        <v>145</v>
      </c>
      <c r="C119" s="169">
        <f t="shared" ref="C119:H119" si="53">C111-SUM(C112:C118)</f>
        <v>9678</v>
      </c>
      <c r="D119" s="169">
        <f t="shared" si="53"/>
        <v>11061</v>
      </c>
      <c r="E119" s="169">
        <f t="shared" si="53"/>
        <v>6961</v>
      </c>
      <c r="F119" s="169">
        <f t="shared" si="53"/>
        <v>17694</v>
      </c>
      <c r="G119" s="169">
        <f t="shared" si="53"/>
        <v>18686</v>
      </c>
      <c r="H119" s="169">
        <f t="shared" si="53"/>
        <v>21607</v>
      </c>
      <c r="I119" s="171">
        <f t="shared" si="52"/>
        <v>0.15632023975168585</v>
      </c>
      <c r="J119" s="170">
        <f t="shared" si="49"/>
        <v>0.95344001446523818</v>
      </c>
      <c r="K119" s="169">
        <f>H119-G119</f>
        <v>2921</v>
      </c>
      <c r="L119" s="169">
        <f t="shared" si="51"/>
        <v>10546</v>
      </c>
      <c r="M119" s="170">
        <f t="shared" si="48"/>
        <v>6.8238011607441472E-3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139868</v>
      </c>
      <c r="D121" s="176">
        <v>129345</v>
      </c>
      <c r="E121" s="176">
        <v>52853</v>
      </c>
      <c r="F121" s="176">
        <v>122504</v>
      </c>
      <c r="G121" s="176">
        <v>143386</v>
      </c>
      <c r="H121" s="176">
        <v>147042</v>
      </c>
      <c r="I121" s="177">
        <f>IFERROR(H121/G121-1,"-")</f>
        <v>2.5497607855718085E-2</v>
      </c>
      <c r="J121" s="177">
        <f>IFERROR(H121/D121-1,"-")</f>
        <v>0.13682013220456923</v>
      </c>
      <c r="K121" s="176">
        <f>H121-G121</f>
        <v>3656</v>
      </c>
      <c r="L121" s="176">
        <f>H121-D121</f>
        <v>17697</v>
      </c>
      <c r="M121" s="177">
        <f t="shared" ref="M121:M133" si="54">H121/H$9</f>
        <v>4.6437977057349047E-2</v>
      </c>
    </row>
    <row r="122" spans="2:13" x14ac:dyDescent="0.25">
      <c r="B122" s="157" t="s">
        <v>97</v>
      </c>
      <c r="C122" s="158">
        <v>83190</v>
      </c>
      <c r="D122" s="158">
        <v>70125</v>
      </c>
      <c r="E122" s="158">
        <v>26940</v>
      </c>
      <c r="F122" s="158">
        <v>75501</v>
      </c>
      <c r="G122" s="158">
        <v>88192</v>
      </c>
      <c r="H122" s="158">
        <v>92234</v>
      </c>
      <c r="I122" s="160">
        <f>IFERROR(H122/G122-1,"-")</f>
        <v>4.5831821480406321E-2</v>
      </c>
      <c r="J122" s="159">
        <f t="shared" ref="J122:J133" si="55">IFERROR(H122/D122-1,"-")</f>
        <v>0.31527985739750441</v>
      </c>
      <c r="K122" s="158">
        <f t="shared" ref="K122:K132" si="56">H122-G122</f>
        <v>4042</v>
      </c>
      <c r="L122" s="158">
        <f t="shared" ref="L122:L133" si="57">H122-D122</f>
        <v>22109</v>
      </c>
      <c r="M122" s="159">
        <f t="shared" si="54"/>
        <v>2.9128822893510237E-2</v>
      </c>
    </row>
    <row r="123" spans="2:13" x14ac:dyDescent="0.25">
      <c r="B123" s="162" t="s">
        <v>103</v>
      </c>
      <c r="C123" s="163">
        <v>45820</v>
      </c>
      <c r="D123" s="163">
        <v>34639</v>
      </c>
      <c r="E123" s="163">
        <v>13715</v>
      </c>
      <c r="F123" s="163">
        <v>38799</v>
      </c>
      <c r="G123" s="163">
        <v>40048</v>
      </c>
      <c r="H123" s="163">
        <v>43987</v>
      </c>
      <c r="I123" s="165">
        <f>IFERROR(H123/G123-1,"-")</f>
        <v>9.8356971634039114E-2</v>
      </c>
      <c r="J123" s="164">
        <f t="shared" si="55"/>
        <v>0.26986922255261403</v>
      </c>
      <c r="K123" s="163">
        <f t="shared" si="56"/>
        <v>3939</v>
      </c>
      <c r="L123" s="163">
        <f t="shared" si="57"/>
        <v>9348</v>
      </c>
      <c r="M123" s="164">
        <f t="shared" si="54"/>
        <v>1.3891726831936539E-2</v>
      </c>
    </row>
    <row r="124" spans="2:13" x14ac:dyDescent="0.25">
      <c r="B124" s="162" t="s">
        <v>100</v>
      </c>
      <c r="C124" s="163">
        <v>37370</v>
      </c>
      <c r="D124" s="163">
        <v>35486</v>
      </c>
      <c r="E124" s="163">
        <v>13225</v>
      </c>
      <c r="F124" s="163">
        <v>36702</v>
      </c>
      <c r="G124" s="163">
        <v>48144</v>
      </c>
      <c r="H124" s="163">
        <v>48247</v>
      </c>
      <c r="I124" s="165">
        <f>IFERROR(H124/G124-1,"-")</f>
        <v>2.1394150880691409E-3</v>
      </c>
      <c r="J124" s="164">
        <f t="shared" si="55"/>
        <v>0.35960660542185652</v>
      </c>
      <c r="K124" s="163">
        <f t="shared" si="56"/>
        <v>103</v>
      </c>
      <c r="L124" s="163">
        <f t="shared" si="57"/>
        <v>12761</v>
      </c>
      <c r="M124" s="164">
        <f t="shared" si="54"/>
        <v>1.5237096061573696E-2</v>
      </c>
    </row>
    <row r="125" spans="2:13" x14ac:dyDescent="0.25">
      <c r="B125" s="157" t="s">
        <v>107</v>
      </c>
      <c r="C125" s="158">
        <v>56678</v>
      </c>
      <c r="D125" s="158">
        <v>59220</v>
      </c>
      <c r="E125" s="158">
        <v>25913</v>
      </c>
      <c r="F125" s="158">
        <v>47003</v>
      </c>
      <c r="G125" s="158">
        <v>55194</v>
      </c>
      <c r="H125" s="158">
        <v>54808</v>
      </c>
      <c r="I125" s="160">
        <f>IFERROR(H125/G125-1,"-")</f>
        <v>-6.9935137877304987E-3</v>
      </c>
      <c r="J125" s="159">
        <f t="shared" si="55"/>
        <v>-7.4501857480580913E-2</v>
      </c>
      <c r="K125" s="158">
        <f t="shared" si="56"/>
        <v>-386</v>
      </c>
      <c r="L125" s="158">
        <f t="shared" si="57"/>
        <v>-4412</v>
      </c>
      <c r="M125" s="159">
        <f t="shared" si="54"/>
        <v>1.7309154163838811E-2</v>
      </c>
    </row>
    <row r="126" spans="2:13" x14ac:dyDescent="0.25">
      <c r="B126" s="162" t="s">
        <v>110</v>
      </c>
      <c r="C126" s="163">
        <v>7462</v>
      </c>
      <c r="D126" s="163">
        <v>6236</v>
      </c>
      <c r="E126" s="163">
        <v>2810</v>
      </c>
      <c r="F126" s="163">
        <v>4796</v>
      </c>
      <c r="G126" s="163">
        <v>6695</v>
      </c>
      <c r="H126" s="163">
        <v>6643</v>
      </c>
      <c r="I126" s="165">
        <f t="shared" ref="I126:I133" si="58">IFERROR(H126/G126-1,"-")</f>
        <v>-7.7669902912621547E-3</v>
      </c>
      <c r="J126" s="164">
        <f t="shared" si="55"/>
        <v>6.5266196279666344E-2</v>
      </c>
      <c r="K126" s="163">
        <f t="shared" si="56"/>
        <v>-52</v>
      </c>
      <c r="L126" s="163">
        <f t="shared" si="57"/>
        <v>407</v>
      </c>
      <c r="M126" s="164">
        <f t="shared" si="54"/>
        <v>2.0979548808637651E-3</v>
      </c>
    </row>
    <row r="127" spans="2:13" x14ac:dyDescent="0.25">
      <c r="B127" s="162" t="s">
        <v>113</v>
      </c>
      <c r="C127" s="163">
        <v>6461</v>
      </c>
      <c r="D127" s="163">
        <v>5758</v>
      </c>
      <c r="E127" s="163">
        <v>2894</v>
      </c>
      <c r="F127" s="163">
        <v>5107</v>
      </c>
      <c r="G127" s="163">
        <v>8113</v>
      </c>
      <c r="H127" s="163">
        <v>7662</v>
      </c>
      <c r="I127" s="165">
        <f t="shared" si="58"/>
        <v>-5.5589794157524963E-2</v>
      </c>
      <c r="J127" s="164">
        <f t="shared" si="55"/>
        <v>0.33067037165682533</v>
      </c>
      <c r="K127" s="163">
        <f t="shared" si="56"/>
        <v>-451</v>
      </c>
      <c r="L127" s="163">
        <f t="shared" si="57"/>
        <v>1904</v>
      </c>
      <c r="M127" s="164">
        <f t="shared" si="54"/>
        <v>2.4197697271079585E-3</v>
      </c>
    </row>
    <row r="128" spans="2:13" x14ac:dyDescent="0.25">
      <c r="B128" s="162" t="s">
        <v>116</v>
      </c>
      <c r="C128" s="163">
        <v>3735</v>
      </c>
      <c r="D128" s="163">
        <v>3861</v>
      </c>
      <c r="E128" s="163">
        <v>1950</v>
      </c>
      <c r="F128" s="163">
        <v>4441</v>
      </c>
      <c r="G128" s="163">
        <v>4955</v>
      </c>
      <c r="H128" s="163">
        <v>4582</v>
      </c>
      <c r="I128" s="165">
        <f t="shared" si="58"/>
        <v>-7.5277497477295618E-2</v>
      </c>
      <c r="J128" s="164">
        <f t="shared" si="55"/>
        <v>0.18673918673918677</v>
      </c>
      <c r="K128" s="163">
        <f t="shared" si="56"/>
        <v>-373</v>
      </c>
      <c r="L128" s="163">
        <f t="shared" si="57"/>
        <v>721</v>
      </c>
      <c r="M128" s="164">
        <f t="shared" si="54"/>
        <v>1.4470614577928303E-3</v>
      </c>
    </row>
    <row r="129" spans="2:13" x14ac:dyDescent="0.25">
      <c r="B129" s="162" t="s">
        <v>123</v>
      </c>
      <c r="C129" s="163">
        <v>963</v>
      </c>
      <c r="D129" s="163">
        <v>995</v>
      </c>
      <c r="E129" s="163">
        <v>527</v>
      </c>
      <c r="F129" s="163">
        <v>1275</v>
      </c>
      <c r="G129" s="163">
        <v>1516</v>
      </c>
      <c r="H129" s="163">
        <v>1395</v>
      </c>
      <c r="I129" s="165">
        <f t="shared" si="58"/>
        <v>-7.9815303430079143E-2</v>
      </c>
      <c r="J129" s="164">
        <f t="shared" si="55"/>
        <v>0.40201005025125625</v>
      </c>
      <c r="K129" s="163">
        <f t="shared" si="56"/>
        <v>-121</v>
      </c>
      <c r="L129" s="163">
        <f t="shared" si="57"/>
        <v>400</v>
      </c>
      <c r="M129" s="164">
        <f t="shared" si="54"/>
        <v>4.4056105055019599E-4</v>
      </c>
    </row>
    <row r="130" spans="2:13" x14ac:dyDescent="0.25">
      <c r="B130" s="162" t="s">
        <v>119</v>
      </c>
      <c r="C130" s="163">
        <v>1049</v>
      </c>
      <c r="D130" s="163">
        <v>848</v>
      </c>
      <c r="E130" s="163">
        <v>455</v>
      </c>
      <c r="F130" s="163">
        <v>986</v>
      </c>
      <c r="G130" s="163">
        <v>1075</v>
      </c>
      <c r="H130" s="163">
        <v>1136</v>
      </c>
      <c r="I130" s="165">
        <f t="shared" si="58"/>
        <v>5.6744186046511658E-2</v>
      </c>
      <c r="J130" s="164">
        <f t="shared" si="55"/>
        <v>0.33962264150943389</v>
      </c>
      <c r="K130" s="163">
        <f t="shared" si="56"/>
        <v>61</v>
      </c>
      <c r="L130" s="163">
        <f t="shared" si="57"/>
        <v>288</v>
      </c>
      <c r="M130" s="164">
        <f t="shared" si="54"/>
        <v>3.5876512790324207E-4</v>
      </c>
    </row>
    <row r="131" spans="2:13" x14ac:dyDescent="0.25">
      <c r="B131" s="162" t="s">
        <v>128</v>
      </c>
      <c r="C131" s="163">
        <v>943</v>
      </c>
      <c r="D131" s="163">
        <v>1050</v>
      </c>
      <c r="E131" s="163">
        <v>630</v>
      </c>
      <c r="F131" s="163">
        <v>602</v>
      </c>
      <c r="G131" s="163">
        <v>800</v>
      </c>
      <c r="H131" s="163">
        <v>904</v>
      </c>
      <c r="I131" s="165">
        <f t="shared" si="58"/>
        <v>0.12999999999999989</v>
      </c>
      <c r="J131" s="164">
        <f t="shared" si="55"/>
        <v>-0.13904761904761909</v>
      </c>
      <c r="K131" s="163">
        <f t="shared" si="56"/>
        <v>104</v>
      </c>
      <c r="L131" s="163">
        <f t="shared" si="57"/>
        <v>-146</v>
      </c>
      <c r="M131" s="164">
        <f t="shared" si="54"/>
        <v>2.8549619333145316E-4</v>
      </c>
    </row>
    <row r="132" spans="2:13" x14ac:dyDescent="0.25">
      <c r="B132" s="162" t="s">
        <v>131</v>
      </c>
      <c r="C132" s="163">
        <v>1792</v>
      </c>
      <c r="D132" s="163">
        <v>1616</v>
      </c>
      <c r="E132" s="163">
        <v>970</v>
      </c>
      <c r="F132" s="163">
        <v>1056</v>
      </c>
      <c r="G132" s="163">
        <v>1493</v>
      </c>
      <c r="H132" s="163">
        <v>1365</v>
      </c>
      <c r="I132" s="165">
        <f t="shared" si="58"/>
        <v>-8.5733422638981871E-2</v>
      </c>
      <c r="J132" s="164">
        <f t="shared" si="55"/>
        <v>-0.15532178217821779</v>
      </c>
      <c r="K132" s="163">
        <f t="shared" si="56"/>
        <v>-128</v>
      </c>
      <c r="L132" s="163">
        <f t="shared" si="57"/>
        <v>-251</v>
      </c>
      <c r="M132" s="164">
        <f t="shared" si="54"/>
        <v>4.3108661935556815E-4</v>
      </c>
    </row>
    <row r="133" spans="2:13" x14ac:dyDescent="0.25">
      <c r="B133" s="168" t="s">
        <v>145</v>
      </c>
      <c r="C133" s="169">
        <f t="shared" ref="C133:H133" si="59">C125-SUM(C126:C132)</f>
        <v>34273</v>
      </c>
      <c r="D133" s="169">
        <f t="shared" si="59"/>
        <v>38856</v>
      </c>
      <c r="E133" s="169">
        <f t="shared" si="59"/>
        <v>15677</v>
      </c>
      <c r="F133" s="169">
        <f t="shared" si="59"/>
        <v>28740</v>
      </c>
      <c r="G133" s="169">
        <f t="shared" si="59"/>
        <v>30547</v>
      </c>
      <c r="H133" s="169">
        <f t="shared" si="59"/>
        <v>31121</v>
      </c>
      <c r="I133" s="171">
        <f t="shared" si="58"/>
        <v>1.8790715945919301E-2</v>
      </c>
      <c r="J133" s="170">
        <f t="shared" si="55"/>
        <v>-0.19906835495161623</v>
      </c>
      <c r="K133" s="169">
        <f>H133-G133</f>
        <v>574</v>
      </c>
      <c r="L133" s="169">
        <f t="shared" si="57"/>
        <v>-7735</v>
      </c>
      <c r="M133" s="170">
        <f t="shared" si="54"/>
        <v>9.8284591069337998E-3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157573</v>
      </c>
      <c r="D135" s="176">
        <v>140028</v>
      </c>
      <c r="E135" s="176">
        <v>52299</v>
      </c>
      <c r="F135" s="176">
        <v>145637</v>
      </c>
      <c r="G135" s="176">
        <v>157637</v>
      </c>
      <c r="H135" s="176">
        <v>167315</v>
      </c>
      <c r="I135" s="177">
        <f>IFERROR(H135/G135-1,"-")</f>
        <v>6.1394215824964959E-2</v>
      </c>
      <c r="J135" s="177">
        <f>IFERROR(H135/D135-1,"-")</f>
        <v>0.1948681692232983</v>
      </c>
      <c r="K135" s="176">
        <f>H135-G135</f>
        <v>9678</v>
      </c>
      <c r="L135" s="176">
        <f>H135-D135</f>
        <v>27287</v>
      </c>
      <c r="M135" s="177">
        <f t="shared" ref="M135:M147" si="60">H135/H$9</f>
        <v>5.2840481844305412E-2</v>
      </c>
    </row>
    <row r="136" spans="2:13" x14ac:dyDescent="0.25">
      <c r="B136" s="157" t="s">
        <v>97</v>
      </c>
      <c r="C136" s="158">
        <v>30295</v>
      </c>
      <c r="D136" s="158">
        <v>24593</v>
      </c>
      <c r="E136" s="158">
        <v>2629</v>
      </c>
      <c r="F136" s="158">
        <v>15534</v>
      </c>
      <c r="G136" s="158">
        <v>18834</v>
      </c>
      <c r="H136" s="158">
        <v>15150</v>
      </c>
      <c r="I136" s="160">
        <f>IFERROR(H136/G136-1,"-")</f>
        <v>-0.19560369544440903</v>
      </c>
      <c r="J136" s="159">
        <f t="shared" ref="J136:J147" si="61">IFERROR(H136/D136-1,"-")</f>
        <v>-0.38397104867238641</v>
      </c>
      <c r="K136" s="158">
        <f t="shared" ref="K136:K146" si="62">H136-G136</f>
        <v>-3684</v>
      </c>
      <c r="L136" s="158">
        <f t="shared" ref="L136:L147" si="63">H136-D136</f>
        <v>-9443</v>
      </c>
      <c r="M136" s="159">
        <f t="shared" si="60"/>
        <v>4.7845877532870749E-3</v>
      </c>
    </row>
    <row r="137" spans="2:13" x14ac:dyDescent="0.25">
      <c r="B137" s="162" t="s">
        <v>103</v>
      </c>
      <c r="C137" s="163">
        <v>22385</v>
      </c>
      <c r="D137" s="163">
        <v>14852</v>
      </c>
      <c r="E137" s="163">
        <v>1763</v>
      </c>
      <c r="F137" s="163">
        <v>10551</v>
      </c>
      <c r="G137" s="163">
        <v>12385</v>
      </c>
      <c r="H137" s="163">
        <v>10024</v>
      </c>
      <c r="I137" s="165">
        <f>IFERROR(H137/G137-1,"-")</f>
        <v>-0.19063383124747679</v>
      </c>
      <c r="J137" s="164">
        <f t="shared" si="61"/>
        <v>-0.32507406409911122</v>
      </c>
      <c r="K137" s="163">
        <f t="shared" si="62"/>
        <v>-2361</v>
      </c>
      <c r="L137" s="163">
        <f t="shared" si="63"/>
        <v>-4828</v>
      </c>
      <c r="M137" s="164">
        <f t="shared" si="60"/>
        <v>3.165723276498326E-3</v>
      </c>
    </row>
    <row r="138" spans="2:13" x14ac:dyDescent="0.25">
      <c r="B138" s="162" t="s">
        <v>100</v>
      </c>
      <c r="C138" s="163">
        <v>7910</v>
      </c>
      <c r="D138" s="163">
        <v>9741</v>
      </c>
      <c r="E138" s="163">
        <v>866</v>
      </c>
      <c r="F138" s="163">
        <v>4983</v>
      </c>
      <c r="G138" s="163">
        <v>6449</v>
      </c>
      <c r="H138" s="163">
        <v>5126</v>
      </c>
      <c r="I138" s="165">
        <f>IFERROR(H138/G138-1,"-")</f>
        <v>-0.20514808497441461</v>
      </c>
      <c r="J138" s="164">
        <f t="shared" si="61"/>
        <v>-0.47377066009649937</v>
      </c>
      <c r="K138" s="163">
        <f t="shared" si="62"/>
        <v>-1323</v>
      </c>
      <c r="L138" s="163">
        <f t="shared" si="63"/>
        <v>-4615</v>
      </c>
      <c r="M138" s="164">
        <f t="shared" si="60"/>
        <v>1.6188644767887489E-3</v>
      </c>
    </row>
    <row r="139" spans="2:13" x14ac:dyDescent="0.25">
      <c r="B139" s="157" t="s">
        <v>107</v>
      </c>
      <c r="C139" s="158">
        <v>127278</v>
      </c>
      <c r="D139" s="158">
        <v>115435</v>
      </c>
      <c r="E139" s="158">
        <v>49670</v>
      </c>
      <c r="F139" s="158">
        <v>130103</v>
      </c>
      <c r="G139" s="158">
        <v>138803</v>
      </c>
      <c r="H139" s="158">
        <v>152165</v>
      </c>
      <c r="I139" s="160">
        <f>IFERROR(H139/G139-1,"-")</f>
        <v>9.6265930851638704E-2</v>
      </c>
      <c r="J139" s="159">
        <f t="shared" si="61"/>
        <v>0.3181877246935505</v>
      </c>
      <c r="K139" s="158">
        <f t="shared" si="62"/>
        <v>13362</v>
      </c>
      <c r="L139" s="158">
        <f t="shared" si="63"/>
        <v>36730</v>
      </c>
      <c r="M139" s="159">
        <f t="shared" si="60"/>
        <v>4.8055894091018334E-2</v>
      </c>
    </row>
    <row r="140" spans="2:13" x14ac:dyDescent="0.25">
      <c r="B140" s="162" t="s">
        <v>110</v>
      </c>
      <c r="C140" s="163">
        <v>63542</v>
      </c>
      <c r="D140" s="163">
        <v>54661</v>
      </c>
      <c r="E140" s="163">
        <v>21732</v>
      </c>
      <c r="F140" s="163">
        <v>53836</v>
      </c>
      <c r="G140" s="163">
        <v>57454</v>
      </c>
      <c r="H140" s="163">
        <v>67114</v>
      </c>
      <c r="I140" s="165">
        <f t="shared" ref="I140:I147" si="64">IFERROR(H140/G140-1,"-")</f>
        <v>0.16813450760608495</v>
      </c>
      <c r="J140" s="164">
        <f t="shared" si="61"/>
        <v>0.22782239622399891</v>
      </c>
      <c r="K140" s="163">
        <f t="shared" si="62"/>
        <v>9660</v>
      </c>
      <c r="L140" s="163">
        <f t="shared" si="63"/>
        <v>12453</v>
      </c>
      <c r="M140" s="164">
        <f t="shared" si="60"/>
        <v>2.1195565839875165E-2</v>
      </c>
    </row>
    <row r="141" spans="2:13" x14ac:dyDescent="0.25">
      <c r="B141" s="162" t="s">
        <v>113</v>
      </c>
      <c r="C141" s="163">
        <v>8249</v>
      </c>
      <c r="D141" s="163">
        <v>8240</v>
      </c>
      <c r="E141" s="163">
        <v>3339</v>
      </c>
      <c r="F141" s="163">
        <v>8757</v>
      </c>
      <c r="G141" s="163">
        <v>11684</v>
      </c>
      <c r="H141" s="163">
        <v>12889</v>
      </c>
      <c r="I141" s="165">
        <f t="shared" si="64"/>
        <v>0.10313248887367332</v>
      </c>
      <c r="J141" s="164">
        <f t="shared" si="61"/>
        <v>0.56419902912621356</v>
      </c>
      <c r="K141" s="163">
        <f t="shared" si="62"/>
        <v>1205</v>
      </c>
      <c r="L141" s="163">
        <f t="shared" si="63"/>
        <v>4649</v>
      </c>
      <c r="M141" s="164">
        <f t="shared" si="60"/>
        <v>4.0705314555852879E-3</v>
      </c>
    </row>
    <row r="142" spans="2:13" x14ac:dyDescent="0.25">
      <c r="B142" s="162" t="s">
        <v>116</v>
      </c>
      <c r="C142" s="163">
        <v>15756</v>
      </c>
      <c r="D142" s="163">
        <v>11740</v>
      </c>
      <c r="E142" s="163">
        <v>3563</v>
      </c>
      <c r="F142" s="163">
        <v>16478</v>
      </c>
      <c r="G142" s="163">
        <v>14890</v>
      </c>
      <c r="H142" s="163">
        <v>15236</v>
      </c>
      <c r="I142" s="165">
        <f t="shared" si="64"/>
        <v>2.3237071860308989E-2</v>
      </c>
      <c r="J142" s="164">
        <f t="shared" si="61"/>
        <v>0.29778534923339017</v>
      </c>
      <c r="K142" s="163">
        <f t="shared" si="62"/>
        <v>346</v>
      </c>
      <c r="L142" s="163">
        <f t="shared" si="63"/>
        <v>3496</v>
      </c>
      <c r="M142" s="164">
        <f t="shared" si="60"/>
        <v>4.8117477893783412E-3</v>
      </c>
    </row>
    <row r="143" spans="2:13" x14ac:dyDescent="0.25">
      <c r="B143" s="162" t="s">
        <v>123</v>
      </c>
      <c r="C143" s="163">
        <v>2649</v>
      </c>
      <c r="D143" s="163">
        <v>2318</v>
      </c>
      <c r="E143" s="163">
        <v>765</v>
      </c>
      <c r="F143" s="163">
        <v>5965</v>
      </c>
      <c r="G143" s="163">
        <v>4950</v>
      </c>
      <c r="H143" s="163">
        <v>3776</v>
      </c>
      <c r="I143" s="165">
        <f t="shared" si="64"/>
        <v>-0.23717171717171714</v>
      </c>
      <c r="J143" s="164">
        <f t="shared" si="61"/>
        <v>0.62899050905953402</v>
      </c>
      <c r="K143" s="163">
        <f t="shared" si="62"/>
        <v>-1174</v>
      </c>
      <c r="L143" s="163">
        <f t="shared" si="63"/>
        <v>1458</v>
      </c>
      <c r="M143" s="164">
        <f t="shared" si="60"/>
        <v>1.1925150730304947E-3</v>
      </c>
    </row>
    <row r="144" spans="2:13" x14ac:dyDescent="0.25">
      <c r="B144" s="162" t="s">
        <v>119</v>
      </c>
      <c r="C144" s="163">
        <v>2431</v>
      </c>
      <c r="D144" s="163">
        <v>2448</v>
      </c>
      <c r="E144" s="163">
        <v>861</v>
      </c>
      <c r="F144" s="163">
        <v>2707</v>
      </c>
      <c r="G144" s="163">
        <v>3057</v>
      </c>
      <c r="H144" s="163">
        <v>3589</v>
      </c>
      <c r="I144" s="165">
        <f t="shared" si="64"/>
        <v>0.17402682368334976</v>
      </c>
      <c r="J144" s="164">
        <f t="shared" si="61"/>
        <v>0.46609477124182996</v>
      </c>
      <c r="K144" s="163">
        <f t="shared" si="62"/>
        <v>532</v>
      </c>
      <c r="L144" s="163">
        <f t="shared" si="63"/>
        <v>1141</v>
      </c>
      <c r="M144" s="164">
        <f t="shared" si="60"/>
        <v>1.1334577852506477E-3</v>
      </c>
    </row>
    <row r="145" spans="2:13" x14ac:dyDescent="0.25">
      <c r="B145" s="162" t="s">
        <v>128</v>
      </c>
      <c r="C145" s="163">
        <v>1418</v>
      </c>
      <c r="D145" s="163">
        <v>1507</v>
      </c>
      <c r="E145" s="163">
        <v>1961</v>
      </c>
      <c r="F145" s="163">
        <v>1870</v>
      </c>
      <c r="G145" s="163">
        <v>2245</v>
      </c>
      <c r="H145" s="163">
        <v>2001</v>
      </c>
      <c r="I145" s="165">
        <f t="shared" si="64"/>
        <v>-0.10868596881959913</v>
      </c>
      <c r="J145" s="164">
        <f t="shared" si="61"/>
        <v>0.32780358327803594</v>
      </c>
      <c r="K145" s="163">
        <f t="shared" si="62"/>
        <v>-244</v>
      </c>
      <c r="L145" s="163">
        <f t="shared" si="63"/>
        <v>494</v>
      </c>
      <c r="M145" s="164">
        <f t="shared" si="60"/>
        <v>6.3194456068167899E-4</v>
      </c>
    </row>
    <row r="146" spans="2:13" x14ac:dyDescent="0.25">
      <c r="B146" s="162" t="s">
        <v>131</v>
      </c>
      <c r="C146" s="163">
        <v>6888</v>
      </c>
      <c r="D146" s="163">
        <v>4222</v>
      </c>
      <c r="E146" s="163">
        <v>3933</v>
      </c>
      <c r="F146" s="163">
        <v>917</v>
      </c>
      <c r="G146" s="163">
        <v>1598</v>
      </c>
      <c r="H146" s="163">
        <v>1484</v>
      </c>
      <c r="I146" s="165">
        <f t="shared" si="64"/>
        <v>-7.1339173967459368E-2</v>
      </c>
      <c r="J146" s="164">
        <f t="shared" si="61"/>
        <v>-0.64850781620085263</v>
      </c>
      <c r="K146" s="163">
        <f t="shared" si="62"/>
        <v>-114</v>
      </c>
      <c r="L146" s="163">
        <f t="shared" si="63"/>
        <v>-2738</v>
      </c>
      <c r="M146" s="164">
        <f t="shared" si="60"/>
        <v>4.6866852976092539E-4</v>
      </c>
    </row>
    <row r="147" spans="2:13" x14ac:dyDescent="0.25">
      <c r="B147" s="168" t="s">
        <v>145</v>
      </c>
      <c r="C147" s="169">
        <f t="shared" ref="C147:H147" si="65">C139-SUM(C140:C146)</f>
        <v>26345</v>
      </c>
      <c r="D147" s="169">
        <f t="shared" si="65"/>
        <v>30299</v>
      </c>
      <c r="E147" s="169">
        <f t="shared" si="65"/>
        <v>13516</v>
      </c>
      <c r="F147" s="169">
        <f t="shared" si="65"/>
        <v>39573</v>
      </c>
      <c r="G147" s="169">
        <f t="shared" si="65"/>
        <v>42925</v>
      </c>
      <c r="H147" s="169">
        <f t="shared" si="65"/>
        <v>46076</v>
      </c>
      <c r="I147" s="171">
        <f t="shared" si="64"/>
        <v>7.3407105416424034E-2</v>
      </c>
      <c r="J147" s="170">
        <f t="shared" si="61"/>
        <v>0.52071025446384378</v>
      </c>
      <c r="K147" s="169">
        <f>H147-G147</f>
        <v>3151</v>
      </c>
      <c r="L147" s="169">
        <f t="shared" si="63"/>
        <v>15777</v>
      </c>
      <c r="M147" s="170">
        <f t="shared" si="60"/>
        <v>1.4551463057455792E-2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73274</v>
      </c>
      <c r="D149" s="176">
        <v>75335</v>
      </c>
      <c r="E149" s="176">
        <v>23569</v>
      </c>
      <c r="F149" s="176">
        <v>61917</v>
      </c>
      <c r="G149" s="176">
        <v>68546</v>
      </c>
      <c r="H149" s="176">
        <v>73521</v>
      </c>
      <c r="I149" s="177">
        <f>IFERROR(H149/G149-1,"-")</f>
        <v>7.2578998045108367E-2</v>
      </c>
      <c r="J149" s="177">
        <f>IFERROR(H149/D149-1,"-")</f>
        <v>-2.4079113293953625E-2</v>
      </c>
      <c r="K149" s="176">
        <f>H149-G149</f>
        <v>4975</v>
      </c>
      <c r="L149" s="176">
        <f>H149-D149</f>
        <v>-1814</v>
      </c>
      <c r="M149" s="177">
        <f t="shared" ref="M149:M161" si="66">H149/H$9</f>
        <v>2.3218988528674524E-2</v>
      </c>
    </row>
    <row r="150" spans="2:13" x14ac:dyDescent="0.25">
      <c r="B150" s="157" t="s">
        <v>97</v>
      </c>
      <c r="C150" s="158">
        <v>29963</v>
      </c>
      <c r="D150" s="158">
        <v>33139</v>
      </c>
      <c r="E150" s="158">
        <v>8081</v>
      </c>
      <c r="F150" s="158">
        <v>32941</v>
      </c>
      <c r="G150" s="158">
        <v>34724</v>
      </c>
      <c r="H150" s="158">
        <v>33119</v>
      </c>
      <c r="I150" s="160">
        <f>IFERROR(H150/G150-1,"-")</f>
        <v>-4.6221633452367183E-2</v>
      </c>
      <c r="J150" s="159">
        <f t="shared" ref="J150:J161" si="67">IFERROR(H150/D150-1,"-")</f>
        <v>-6.0351851293038994E-4</v>
      </c>
      <c r="K150" s="158">
        <f t="shared" ref="K150:K160" si="68">H150-G150</f>
        <v>-1605</v>
      </c>
      <c r="L150" s="158">
        <f t="shared" ref="L150:L161" si="69">H150-D150</f>
        <v>-20</v>
      </c>
      <c r="M150" s="159">
        <f t="shared" si="66"/>
        <v>1.0459456224496016E-2</v>
      </c>
    </row>
    <row r="151" spans="2:13" x14ac:dyDescent="0.25">
      <c r="B151" s="162" t="s">
        <v>103</v>
      </c>
      <c r="C151" s="163">
        <v>18070</v>
      </c>
      <c r="D151" s="163">
        <v>20180</v>
      </c>
      <c r="E151" s="163">
        <v>4041</v>
      </c>
      <c r="F151" s="163">
        <v>23300</v>
      </c>
      <c r="G151" s="163">
        <v>24578</v>
      </c>
      <c r="H151" s="163">
        <v>22604</v>
      </c>
      <c r="I151" s="165">
        <f>IFERROR(H151/G151-1,"-")</f>
        <v>-8.0315729514199741E-2</v>
      </c>
      <c r="J151" s="164">
        <f t="shared" si="67"/>
        <v>0.12011892963330029</v>
      </c>
      <c r="K151" s="163">
        <f t="shared" si="68"/>
        <v>-1974</v>
      </c>
      <c r="L151" s="163">
        <f t="shared" si="69"/>
        <v>2424</v>
      </c>
      <c r="M151" s="164">
        <f t="shared" si="66"/>
        <v>7.1386680907789468E-3</v>
      </c>
    </row>
    <row r="152" spans="2:13" x14ac:dyDescent="0.25">
      <c r="B152" s="162" t="s">
        <v>100</v>
      </c>
      <c r="C152" s="163">
        <v>11893</v>
      </c>
      <c r="D152" s="163">
        <v>12959</v>
      </c>
      <c r="E152" s="163">
        <v>4040</v>
      </c>
      <c r="F152" s="163">
        <v>9641</v>
      </c>
      <c r="G152" s="163">
        <v>10146</v>
      </c>
      <c r="H152" s="163">
        <v>10515</v>
      </c>
      <c r="I152" s="165">
        <f>IFERROR(H152/G152-1,"-")</f>
        <v>3.6369012418687063E-2</v>
      </c>
      <c r="J152" s="164">
        <f t="shared" si="67"/>
        <v>-0.18859479898140286</v>
      </c>
      <c r="K152" s="163">
        <f t="shared" si="68"/>
        <v>369</v>
      </c>
      <c r="L152" s="163">
        <f t="shared" si="69"/>
        <v>-2444</v>
      </c>
      <c r="M152" s="164">
        <f t="shared" si="66"/>
        <v>3.320788133717069E-3</v>
      </c>
    </row>
    <row r="153" spans="2:13" x14ac:dyDescent="0.25">
      <c r="B153" s="157" t="s">
        <v>107</v>
      </c>
      <c r="C153" s="158">
        <v>43311</v>
      </c>
      <c r="D153" s="158">
        <v>42196</v>
      </c>
      <c r="E153" s="158">
        <v>15488</v>
      </c>
      <c r="F153" s="158">
        <v>28976</v>
      </c>
      <c r="G153" s="158">
        <v>33822</v>
      </c>
      <c r="H153" s="158">
        <v>40402</v>
      </c>
      <c r="I153" s="160">
        <f>IFERROR(H153/G153-1,"-")</f>
        <v>0.19454792738454252</v>
      </c>
      <c r="J153" s="159">
        <f t="shared" si="67"/>
        <v>-4.2515878282301633E-2</v>
      </c>
      <c r="K153" s="158">
        <f t="shared" si="68"/>
        <v>6580</v>
      </c>
      <c r="L153" s="158">
        <f t="shared" si="69"/>
        <v>-1794</v>
      </c>
      <c r="M153" s="159">
        <f t="shared" si="66"/>
        <v>1.2759532304178508E-2</v>
      </c>
    </row>
    <row r="154" spans="2:13" x14ac:dyDescent="0.25">
      <c r="B154" s="162" t="s">
        <v>110</v>
      </c>
      <c r="C154" s="163">
        <v>13363</v>
      </c>
      <c r="D154" s="163">
        <v>13203</v>
      </c>
      <c r="E154" s="163">
        <v>4925</v>
      </c>
      <c r="F154" s="163">
        <v>10516</v>
      </c>
      <c r="G154" s="163">
        <v>10757</v>
      </c>
      <c r="H154" s="163">
        <v>12042</v>
      </c>
      <c r="I154" s="165">
        <f t="shared" ref="I154:I161" si="70">IFERROR(H154/G154-1,"-")</f>
        <v>0.11945709770382074</v>
      </c>
      <c r="J154" s="164">
        <f t="shared" si="67"/>
        <v>-8.7934560327198374E-2</v>
      </c>
      <c r="K154" s="163">
        <f t="shared" si="68"/>
        <v>1285</v>
      </c>
      <c r="L154" s="163">
        <f t="shared" si="69"/>
        <v>-1161</v>
      </c>
      <c r="M154" s="164">
        <f t="shared" si="66"/>
        <v>3.8030366815236276E-3</v>
      </c>
    </row>
    <row r="155" spans="2:13" x14ac:dyDescent="0.25">
      <c r="B155" s="162" t="s">
        <v>113</v>
      </c>
      <c r="C155" s="163">
        <v>13988</v>
      </c>
      <c r="D155" s="163">
        <v>11401</v>
      </c>
      <c r="E155" s="163">
        <v>4219</v>
      </c>
      <c r="F155" s="163">
        <v>6295</v>
      </c>
      <c r="G155" s="163">
        <v>6753</v>
      </c>
      <c r="H155" s="163">
        <v>7392</v>
      </c>
      <c r="I155" s="165">
        <f t="shared" si="70"/>
        <v>9.4624611283873783E-2</v>
      </c>
      <c r="J155" s="164">
        <f t="shared" si="67"/>
        <v>-0.35163582141917371</v>
      </c>
      <c r="K155" s="163">
        <f t="shared" si="68"/>
        <v>639</v>
      </c>
      <c r="L155" s="163">
        <f t="shared" si="69"/>
        <v>-4009</v>
      </c>
      <c r="M155" s="164">
        <f t="shared" si="66"/>
        <v>2.3344998463563074E-3</v>
      </c>
    </row>
    <row r="156" spans="2:13" x14ac:dyDescent="0.25">
      <c r="B156" s="162" t="s">
        <v>116</v>
      </c>
      <c r="C156" s="163">
        <v>5886</v>
      </c>
      <c r="D156" s="163">
        <v>5602</v>
      </c>
      <c r="E156" s="163">
        <v>1723</v>
      </c>
      <c r="F156" s="163">
        <v>3313</v>
      </c>
      <c r="G156" s="163">
        <v>5233</v>
      </c>
      <c r="H156" s="163">
        <v>6589</v>
      </c>
      <c r="I156" s="165">
        <f t="shared" si="70"/>
        <v>0.25912478501815395</v>
      </c>
      <c r="J156" s="164">
        <f t="shared" si="67"/>
        <v>0.17618707604426986</v>
      </c>
      <c r="K156" s="163">
        <f t="shared" si="68"/>
        <v>1356</v>
      </c>
      <c r="L156" s="163">
        <f t="shared" si="69"/>
        <v>987</v>
      </c>
      <c r="M156" s="164">
        <f t="shared" si="66"/>
        <v>2.0809009047134349E-3</v>
      </c>
    </row>
    <row r="157" spans="2:13" x14ac:dyDescent="0.25">
      <c r="B157" s="162" t="s">
        <v>123</v>
      </c>
      <c r="C157" s="163">
        <v>832</v>
      </c>
      <c r="D157" s="163">
        <v>895</v>
      </c>
      <c r="E157" s="163">
        <v>517</v>
      </c>
      <c r="F157" s="163">
        <v>920</v>
      </c>
      <c r="G157" s="163">
        <v>1078</v>
      </c>
      <c r="H157" s="163">
        <v>1631</v>
      </c>
      <c r="I157" s="165">
        <f t="shared" si="70"/>
        <v>0.51298701298701288</v>
      </c>
      <c r="J157" s="164">
        <f t="shared" si="67"/>
        <v>0.82234636871508382</v>
      </c>
      <c r="K157" s="163">
        <f t="shared" si="68"/>
        <v>553</v>
      </c>
      <c r="L157" s="163">
        <f t="shared" si="69"/>
        <v>736</v>
      </c>
      <c r="M157" s="164">
        <f t="shared" si="66"/>
        <v>5.1509324261460191E-4</v>
      </c>
    </row>
    <row r="158" spans="2:13" x14ac:dyDescent="0.25">
      <c r="B158" s="162" t="s">
        <v>119</v>
      </c>
      <c r="C158" s="163">
        <v>964</v>
      </c>
      <c r="D158" s="163">
        <v>1625</v>
      </c>
      <c r="E158" s="163">
        <v>514</v>
      </c>
      <c r="F158" s="163">
        <v>1585</v>
      </c>
      <c r="G158" s="163">
        <v>1642</v>
      </c>
      <c r="H158" s="163">
        <v>1855</v>
      </c>
      <c r="I158" s="165">
        <f t="shared" si="70"/>
        <v>0.1297198538367843</v>
      </c>
      <c r="J158" s="164">
        <f t="shared" si="67"/>
        <v>0.14153846153846161</v>
      </c>
      <c r="K158" s="163">
        <f t="shared" si="68"/>
        <v>213</v>
      </c>
      <c r="L158" s="163">
        <f t="shared" si="69"/>
        <v>230</v>
      </c>
      <c r="M158" s="164">
        <f t="shared" si="66"/>
        <v>5.8583566220115669E-4</v>
      </c>
    </row>
    <row r="159" spans="2:13" x14ac:dyDescent="0.25">
      <c r="B159" s="162" t="s">
        <v>128</v>
      </c>
      <c r="C159" s="163">
        <v>292</v>
      </c>
      <c r="D159" s="163">
        <v>343</v>
      </c>
      <c r="E159" s="163">
        <v>331</v>
      </c>
      <c r="F159" s="163">
        <v>270</v>
      </c>
      <c r="G159" s="163">
        <v>405</v>
      </c>
      <c r="H159" s="163">
        <v>284</v>
      </c>
      <c r="I159" s="165">
        <f t="shared" si="70"/>
        <v>-0.29876543209876538</v>
      </c>
      <c r="J159" s="164">
        <f t="shared" si="67"/>
        <v>-0.17201166180758021</v>
      </c>
      <c r="K159" s="163">
        <f t="shared" si="68"/>
        <v>-121</v>
      </c>
      <c r="L159" s="163">
        <f t="shared" si="69"/>
        <v>-59</v>
      </c>
      <c r="M159" s="164">
        <f t="shared" si="66"/>
        <v>8.9691281975810518E-5</v>
      </c>
    </row>
    <row r="160" spans="2:13" x14ac:dyDescent="0.25">
      <c r="B160" s="162" t="s">
        <v>131</v>
      </c>
      <c r="C160" s="163">
        <v>767</v>
      </c>
      <c r="D160" s="163">
        <v>607</v>
      </c>
      <c r="E160" s="163">
        <v>420</v>
      </c>
      <c r="F160" s="163">
        <v>395</v>
      </c>
      <c r="G160" s="163">
        <v>536</v>
      </c>
      <c r="H160" s="163">
        <v>481</v>
      </c>
      <c r="I160" s="165">
        <f t="shared" si="70"/>
        <v>-0.10261194029850751</v>
      </c>
      <c r="J160" s="164">
        <f t="shared" si="67"/>
        <v>-0.20757825370675453</v>
      </c>
      <c r="K160" s="163">
        <f t="shared" si="68"/>
        <v>-55</v>
      </c>
      <c r="L160" s="163">
        <f t="shared" si="69"/>
        <v>-126</v>
      </c>
      <c r="M160" s="164">
        <f t="shared" si="66"/>
        <v>1.5190671348720019E-4</v>
      </c>
    </row>
    <row r="161" spans="2:13" x14ac:dyDescent="0.25">
      <c r="B161" s="168" t="s">
        <v>145</v>
      </c>
      <c r="C161" s="169">
        <f t="shared" ref="C161:H161" si="71">C153-SUM(C154:C160)</f>
        <v>7219</v>
      </c>
      <c r="D161" s="169">
        <f t="shared" si="71"/>
        <v>8520</v>
      </c>
      <c r="E161" s="169">
        <f t="shared" si="71"/>
        <v>2839</v>
      </c>
      <c r="F161" s="169">
        <f t="shared" si="71"/>
        <v>5682</v>
      </c>
      <c r="G161" s="169">
        <f t="shared" si="71"/>
        <v>7418</v>
      </c>
      <c r="H161" s="169">
        <f t="shared" si="71"/>
        <v>10128</v>
      </c>
      <c r="I161" s="171">
        <f t="shared" si="70"/>
        <v>0.36532758155837164</v>
      </c>
      <c r="J161" s="170">
        <f t="shared" si="67"/>
        <v>0.18873239436619715</v>
      </c>
      <c r="K161" s="169">
        <f>H161-G161</f>
        <v>2710</v>
      </c>
      <c r="L161" s="169">
        <f t="shared" si="69"/>
        <v>1608</v>
      </c>
      <c r="M161" s="170">
        <f t="shared" si="66"/>
        <v>3.1985679713063694E-3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1C8AA-4BA1-4F10-ADA1-ADEE5306AE92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48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2024279</v>
      </c>
      <c r="D9" s="176">
        <f t="shared" ref="D9:H9" si="0">D10+D13</f>
        <v>2040621</v>
      </c>
      <c r="E9" s="176">
        <f t="shared" si="0"/>
        <v>794875</v>
      </c>
      <c r="F9" s="176">
        <f t="shared" si="0"/>
        <v>2111099</v>
      </c>
      <c r="G9" s="176">
        <f t="shared" si="0"/>
        <v>2351203</v>
      </c>
      <c r="H9" s="176">
        <f t="shared" si="0"/>
        <v>2473077</v>
      </c>
      <c r="I9" s="177">
        <f>IFERROR(H9/G9-1,"-")</f>
        <v>5.1834741619502855E-2</v>
      </c>
      <c r="J9" s="177">
        <f>IFERROR(H9/D9-1,"-")</f>
        <v>0.21192372321954944</v>
      </c>
      <c r="K9" s="176">
        <f>H9-G9</f>
        <v>121874</v>
      </c>
      <c r="L9" s="176">
        <f>H9-D9</f>
        <v>432456</v>
      </c>
      <c r="M9" s="177">
        <f t="shared" ref="M9:M21" si="1">H9/H$9</f>
        <v>1</v>
      </c>
      <c r="P9" s="154" t="s">
        <v>68</v>
      </c>
      <c r="Q9" s="176">
        <f>Q10+Q13</f>
        <v>370867</v>
      </c>
      <c r="R9" s="176">
        <f t="shared" ref="R9:V9" si="2">R10+R13</f>
        <v>355957</v>
      </c>
      <c r="S9" s="176">
        <f t="shared" si="2"/>
        <v>116219</v>
      </c>
      <c r="T9" s="176">
        <f t="shared" si="2"/>
        <v>319384</v>
      </c>
      <c r="U9" s="176">
        <f t="shared" si="2"/>
        <v>367814</v>
      </c>
      <c r="V9" s="176">
        <f t="shared" si="2"/>
        <v>425017</v>
      </c>
      <c r="W9" s="177">
        <f>IFERROR(V9/U9-1,"-")</f>
        <v>0.15552154077876312</v>
      </c>
      <c r="X9" s="177">
        <f>IFERROR(V9/R9-1,"-")</f>
        <v>0.19401219810257975</v>
      </c>
      <c r="Y9" s="176">
        <f>V9-U9</f>
        <v>57203</v>
      </c>
      <c r="Z9" s="176">
        <f>V9-R9</f>
        <v>69060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472811</v>
      </c>
      <c r="D10" s="158">
        <v>479207</v>
      </c>
      <c r="E10" s="158">
        <v>158244</v>
      </c>
      <c r="F10" s="158">
        <v>493482</v>
      </c>
      <c r="G10" s="158">
        <v>518737</v>
      </c>
      <c r="H10" s="158">
        <v>505554</v>
      </c>
      <c r="I10" s="160">
        <f>IFERROR(H10/G10-1,"-")</f>
        <v>-2.5413648920358467E-2</v>
      </c>
      <c r="J10" s="159">
        <f t="shared" ref="J10:J21" si="4">IFERROR(H10/D10-1,"-")</f>
        <v>5.4980415561542317E-2</v>
      </c>
      <c r="K10" s="157">
        <f t="shared" ref="K10:K20" si="5">H10-G10</f>
        <v>-13183</v>
      </c>
      <c r="L10" s="158">
        <f t="shared" ref="L10:L21" si="6">H10-D10</f>
        <v>26347</v>
      </c>
      <c r="M10" s="159">
        <f t="shared" si="1"/>
        <v>0.20442307295729167</v>
      </c>
      <c r="P10" s="157" t="s">
        <v>97</v>
      </c>
      <c r="Q10" s="158">
        <v>164312</v>
      </c>
      <c r="R10" s="158">
        <v>160918</v>
      </c>
      <c r="S10" s="158">
        <v>40712</v>
      </c>
      <c r="T10" s="158">
        <v>160048</v>
      </c>
      <c r="U10" s="158">
        <v>167037</v>
      </c>
      <c r="V10" s="158">
        <v>174809</v>
      </c>
      <c r="W10" s="160">
        <f>IFERROR(V10/U10-1,"-")</f>
        <v>4.6528613420978582E-2</v>
      </c>
      <c r="X10" s="159">
        <f t="shared" ref="X10:X21" si="7">IFERROR(V10/R10-1,"-")</f>
        <v>8.6323469096061256E-2</v>
      </c>
      <c r="Y10" s="157">
        <f t="shared" ref="Y10:Y20" si="8">V10-U10</f>
        <v>7772</v>
      </c>
      <c r="Z10" s="158">
        <f t="shared" ref="Z10:Z21" si="9">V10-R10</f>
        <v>13891</v>
      </c>
      <c r="AA10" s="159">
        <f t="shared" si="3"/>
        <v>0.41129884216396051</v>
      </c>
    </row>
    <row r="11" spans="1:27" x14ac:dyDescent="0.25">
      <c r="A11" s="161" t="s">
        <v>100</v>
      </c>
      <c r="B11" s="162" t="s">
        <v>103</v>
      </c>
      <c r="C11" s="163">
        <v>180757</v>
      </c>
      <c r="D11" s="163">
        <v>170998</v>
      </c>
      <c r="E11" s="163">
        <v>56618</v>
      </c>
      <c r="F11" s="163">
        <v>199899</v>
      </c>
      <c r="G11" s="163">
        <v>203366</v>
      </c>
      <c r="H11" s="163">
        <v>195185</v>
      </c>
      <c r="I11" s="165">
        <f>IFERROR(H11/G11-1,"-")</f>
        <v>-4.0227963376375575E-2</v>
      </c>
      <c r="J11" s="164">
        <f t="shared" si="4"/>
        <v>0.1414460987847812</v>
      </c>
      <c r="K11" s="162">
        <f t="shared" si="5"/>
        <v>-8181</v>
      </c>
      <c r="L11" s="163">
        <f t="shared" si="6"/>
        <v>24187</v>
      </c>
      <c r="M11" s="164">
        <f t="shared" si="1"/>
        <v>7.8923947778415313E-2</v>
      </c>
      <c r="P11" s="162" t="s">
        <v>103</v>
      </c>
      <c r="Q11" s="163">
        <v>36535</v>
      </c>
      <c r="R11" s="163">
        <v>26970</v>
      </c>
      <c r="S11" s="163">
        <v>6804</v>
      </c>
      <c r="T11" s="163">
        <v>39526</v>
      </c>
      <c r="U11" s="163">
        <v>35133</v>
      </c>
      <c r="V11" s="163">
        <v>44104</v>
      </c>
      <c r="W11" s="165">
        <f>IFERROR(V11/U11-1,"-")</f>
        <v>0.25534397859562241</v>
      </c>
      <c r="X11" s="164">
        <f t="shared" si="7"/>
        <v>0.63529847979236198</v>
      </c>
      <c r="Y11" s="162">
        <f t="shared" si="8"/>
        <v>8971</v>
      </c>
      <c r="Z11" s="163">
        <f t="shared" si="9"/>
        <v>17134</v>
      </c>
      <c r="AA11" s="164">
        <f>V11/V$9</f>
        <v>0.10376996684838488</v>
      </c>
    </row>
    <row r="12" spans="1:27" x14ac:dyDescent="0.25">
      <c r="A12" s="1"/>
      <c r="B12" s="162" t="s">
        <v>100</v>
      </c>
      <c r="C12" s="163">
        <v>292054</v>
      </c>
      <c r="D12" s="163">
        <v>308209</v>
      </c>
      <c r="E12" s="163">
        <v>101626</v>
      </c>
      <c r="F12" s="163">
        <v>293583</v>
      </c>
      <c r="G12" s="163">
        <v>315371</v>
      </c>
      <c r="H12" s="163">
        <v>310369</v>
      </c>
      <c r="I12" s="165">
        <f>IFERROR(H12/G12-1,"-")</f>
        <v>-1.5860684717364681E-2</v>
      </c>
      <c r="J12" s="164">
        <f t="shared" si="4"/>
        <v>7.0082314273756108E-3</v>
      </c>
      <c r="K12" s="162">
        <f t="shared" si="5"/>
        <v>-5002</v>
      </c>
      <c r="L12" s="163">
        <f t="shared" si="6"/>
        <v>2160</v>
      </c>
      <c r="M12" s="164">
        <f t="shared" si="1"/>
        <v>0.12549912517887635</v>
      </c>
      <c r="P12" s="162" t="s">
        <v>100</v>
      </c>
      <c r="Q12" s="163">
        <v>127777</v>
      </c>
      <c r="R12" s="163">
        <v>133948</v>
      </c>
      <c r="S12" s="163">
        <v>33908</v>
      </c>
      <c r="T12" s="163">
        <v>120522</v>
      </c>
      <c r="U12" s="163">
        <v>131904</v>
      </c>
      <c r="V12" s="163">
        <v>130705</v>
      </c>
      <c r="W12" s="165">
        <f>IFERROR(V12/U12-1,"-")</f>
        <v>-9.0899442018437249E-3</v>
      </c>
      <c r="X12" s="164">
        <f t="shared" si="7"/>
        <v>-2.4210887807208814E-2</v>
      </c>
      <c r="Y12" s="162">
        <f t="shared" si="8"/>
        <v>-1199</v>
      </c>
      <c r="Z12" s="163">
        <f t="shared" si="9"/>
        <v>-3243</v>
      </c>
      <c r="AA12" s="164">
        <f t="shared" si="3"/>
        <v>0.3075288753155756</v>
      </c>
    </row>
    <row r="13" spans="1:27" s="56" customFormat="1" x14ac:dyDescent="0.25">
      <c r="B13" s="157" t="s">
        <v>107</v>
      </c>
      <c r="C13" s="158">
        <v>1551468</v>
      </c>
      <c r="D13" s="158">
        <v>1561414</v>
      </c>
      <c r="E13" s="158">
        <v>636631</v>
      </c>
      <c r="F13" s="158">
        <v>1617617</v>
      </c>
      <c r="G13" s="158">
        <v>1832466</v>
      </c>
      <c r="H13" s="158">
        <v>1967523</v>
      </c>
      <c r="I13" s="160">
        <f>IFERROR(H13/G13-1,"-")</f>
        <v>7.3702322444181734E-2</v>
      </c>
      <c r="J13" s="159">
        <f t="shared" si="4"/>
        <v>0.26009053332428178</v>
      </c>
      <c r="K13" s="157">
        <f t="shared" si="5"/>
        <v>135057</v>
      </c>
      <c r="L13" s="158">
        <f t="shared" si="6"/>
        <v>406109</v>
      </c>
      <c r="M13" s="159">
        <f t="shared" si="1"/>
        <v>0.79557692704270833</v>
      </c>
      <c r="P13" s="157" t="s">
        <v>107</v>
      </c>
      <c r="Q13" s="158">
        <v>206555</v>
      </c>
      <c r="R13" s="158">
        <v>195039</v>
      </c>
      <c r="S13" s="158">
        <v>75507</v>
      </c>
      <c r="T13" s="158">
        <v>159336</v>
      </c>
      <c r="U13" s="158">
        <v>200777</v>
      </c>
      <c r="V13" s="158">
        <v>250208</v>
      </c>
      <c r="W13" s="160">
        <f>IFERROR(V13/U13-1,"-")</f>
        <v>0.24619851875463827</v>
      </c>
      <c r="X13" s="159">
        <f t="shared" si="7"/>
        <v>0.28286137644266018</v>
      </c>
      <c r="Y13" s="157">
        <f t="shared" si="8"/>
        <v>49431</v>
      </c>
      <c r="Z13" s="158">
        <f t="shared" si="9"/>
        <v>55169</v>
      </c>
      <c r="AA13" s="159">
        <f t="shared" si="3"/>
        <v>0.58870115783603949</v>
      </c>
    </row>
    <row r="14" spans="1:27" s="56" customFormat="1" x14ac:dyDescent="0.25">
      <c r="B14" s="162" t="s">
        <v>110</v>
      </c>
      <c r="C14" s="163">
        <v>627916</v>
      </c>
      <c r="D14" s="163">
        <v>667315</v>
      </c>
      <c r="E14" s="163">
        <v>252485</v>
      </c>
      <c r="F14" s="163">
        <v>728704</v>
      </c>
      <c r="G14" s="163">
        <v>826359</v>
      </c>
      <c r="H14" s="163">
        <v>882815</v>
      </c>
      <c r="I14" s="165">
        <f t="shared" ref="I14:I21" si="10">IFERROR(H14/G14-1,"-")</f>
        <v>6.8318975166967277E-2</v>
      </c>
      <c r="J14" s="164">
        <f t="shared" si="4"/>
        <v>0.32293594479368815</v>
      </c>
      <c r="K14" s="162">
        <f t="shared" si="5"/>
        <v>56456</v>
      </c>
      <c r="L14" s="163">
        <f t="shared" si="6"/>
        <v>215500</v>
      </c>
      <c r="M14" s="164">
        <f t="shared" si="1"/>
        <v>0.35697028438661632</v>
      </c>
      <c r="P14" s="162" t="s">
        <v>110</v>
      </c>
      <c r="Q14" s="163">
        <v>30283</v>
      </c>
      <c r="R14" s="163">
        <v>34567</v>
      </c>
      <c r="S14" s="163">
        <v>14988</v>
      </c>
      <c r="T14" s="163">
        <v>32465</v>
      </c>
      <c r="U14" s="163">
        <v>42613</v>
      </c>
      <c r="V14" s="163">
        <v>53396</v>
      </c>
      <c r="W14" s="165">
        <f t="shared" ref="W14:W21" si="11">IFERROR(V14/U14-1,"-")</f>
        <v>0.2530448454696923</v>
      </c>
      <c r="X14" s="164">
        <f t="shared" si="7"/>
        <v>0.5447102728035409</v>
      </c>
      <c r="Y14" s="162">
        <f t="shared" si="8"/>
        <v>10783</v>
      </c>
      <c r="Z14" s="163">
        <f t="shared" si="9"/>
        <v>18829</v>
      </c>
      <c r="AA14" s="164">
        <f t="shared" si="3"/>
        <v>0.12563262175395337</v>
      </c>
    </row>
    <row r="15" spans="1:27" x14ac:dyDescent="0.25">
      <c r="A15" s="1"/>
      <c r="B15" s="162" t="s">
        <v>113</v>
      </c>
      <c r="C15" s="163">
        <v>278106</v>
      </c>
      <c r="D15" s="163">
        <v>243462</v>
      </c>
      <c r="E15" s="163">
        <v>93070</v>
      </c>
      <c r="F15" s="163">
        <v>184566</v>
      </c>
      <c r="G15" s="163">
        <v>215544</v>
      </c>
      <c r="H15" s="163">
        <v>225329</v>
      </c>
      <c r="I15" s="165">
        <f t="shared" si="10"/>
        <v>4.5396763537839169E-2</v>
      </c>
      <c r="J15" s="164">
        <f t="shared" si="4"/>
        <v>-7.4479795614921462E-2</v>
      </c>
      <c r="K15" s="162">
        <f t="shared" si="5"/>
        <v>9785</v>
      </c>
      <c r="L15" s="163">
        <f t="shared" si="6"/>
        <v>-18133</v>
      </c>
      <c r="M15" s="164">
        <f t="shared" si="1"/>
        <v>9.1112812096024509E-2</v>
      </c>
      <c r="P15" s="162" t="s">
        <v>113</v>
      </c>
      <c r="Q15" s="163">
        <v>97459</v>
      </c>
      <c r="R15" s="163">
        <v>80827</v>
      </c>
      <c r="S15" s="163">
        <v>28410</v>
      </c>
      <c r="T15" s="163">
        <v>51981</v>
      </c>
      <c r="U15" s="163">
        <v>62476</v>
      </c>
      <c r="V15" s="163">
        <v>70967</v>
      </c>
      <c r="W15" s="165">
        <f t="shared" si="11"/>
        <v>0.13590818874447796</v>
      </c>
      <c r="X15" s="164">
        <f t="shared" si="7"/>
        <v>-0.12198893933957711</v>
      </c>
      <c r="Y15" s="162">
        <f t="shared" si="8"/>
        <v>8491</v>
      </c>
      <c r="Z15" s="163">
        <f t="shared" si="9"/>
        <v>-9860</v>
      </c>
      <c r="AA15" s="164">
        <f t="shared" si="3"/>
        <v>0.1669744974906886</v>
      </c>
    </row>
    <row r="16" spans="1:27" x14ac:dyDescent="0.25">
      <c r="A16" s="1"/>
      <c r="B16" s="162" t="s">
        <v>116</v>
      </c>
      <c r="C16" s="163">
        <v>78997</v>
      </c>
      <c r="D16" s="163">
        <v>81915</v>
      </c>
      <c r="E16" s="163">
        <v>33244</v>
      </c>
      <c r="F16" s="163">
        <v>92891</v>
      </c>
      <c r="G16" s="163">
        <v>104830</v>
      </c>
      <c r="H16" s="163">
        <v>112724</v>
      </c>
      <c r="I16" s="165">
        <f t="shared" si="10"/>
        <v>7.5302871315463094E-2</v>
      </c>
      <c r="J16" s="164">
        <f t="shared" si="4"/>
        <v>0.37610938167612762</v>
      </c>
      <c r="K16" s="162">
        <f t="shared" si="5"/>
        <v>7894</v>
      </c>
      <c r="L16" s="163">
        <f t="shared" si="6"/>
        <v>30809</v>
      </c>
      <c r="M16" s="164">
        <f t="shared" si="1"/>
        <v>4.5580465145242138E-2</v>
      </c>
      <c r="P16" s="162" t="s">
        <v>116</v>
      </c>
      <c r="Q16" s="163">
        <v>10123</v>
      </c>
      <c r="R16" s="163">
        <v>11477</v>
      </c>
      <c r="S16" s="163">
        <v>5054</v>
      </c>
      <c r="T16" s="163">
        <v>14878</v>
      </c>
      <c r="U16" s="163">
        <v>19882</v>
      </c>
      <c r="V16" s="163">
        <v>31004</v>
      </c>
      <c r="W16" s="165">
        <f t="shared" si="11"/>
        <v>0.55940046273010768</v>
      </c>
      <c r="X16" s="164">
        <f t="shared" si="7"/>
        <v>1.7014028056112225</v>
      </c>
      <c r="Y16" s="162">
        <f t="shared" si="8"/>
        <v>11122</v>
      </c>
      <c r="Z16" s="163">
        <f t="shared" si="9"/>
        <v>19527</v>
      </c>
      <c r="AA16" s="164">
        <f t="shared" si="3"/>
        <v>7.2947670328480985E-2</v>
      </c>
    </row>
    <row r="17" spans="1:27" x14ac:dyDescent="0.25">
      <c r="A17" s="1"/>
      <c r="B17" s="162" t="s">
        <v>123</v>
      </c>
      <c r="C17" s="163">
        <v>58293</v>
      </c>
      <c r="D17" s="163">
        <v>53087</v>
      </c>
      <c r="E17" s="163">
        <v>21193</v>
      </c>
      <c r="F17" s="163">
        <v>73751</v>
      </c>
      <c r="G17" s="163">
        <v>65136</v>
      </c>
      <c r="H17" s="163">
        <v>73540</v>
      </c>
      <c r="I17" s="165">
        <f t="shared" si="10"/>
        <v>0.12902235323016464</v>
      </c>
      <c r="J17" s="164">
        <f t="shared" si="4"/>
        <v>0.38527323073445485</v>
      </c>
      <c r="K17" s="162">
        <f t="shared" si="5"/>
        <v>8404</v>
      </c>
      <c r="L17" s="163">
        <f t="shared" si="6"/>
        <v>20453</v>
      </c>
      <c r="M17" s="164">
        <f t="shared" si="1"/>
        <v>2.9736235466991119E-2</v>
      </c>
      <c r="P17" s="162" t="s">
        <v>123</v>
      </c>
      <c r="Q17" s="163">
        <v>4411</v>
      </c>
      <c r="R17" s="163">
        <v>3424</v>
      </c>
      <c r="S17" s="163">
        <v>1174</v>
      </c>
      <c r="T17" s="163">
        <v>3235</v>
      </c>
      <c r="U17" s="163">
        <v>3449</v>
      </c>
      <c r="V17" s="163">
        <v>6719</v>
      </c>
      <c r="W17" s="165">
        <f t="shared" si="11"/>
        <v>0.94810089881124959</v>
      </c>
      <c r="X17" s="164">
        <f t="shared" si="7"/>
        <v>0.96232476635514019</v>
      </c>
      <c r="Y17" s="162">
        <f t="shared" si="8"/>
        <v>3270</v>
      </c>
      <c r="Z17" s="163">
        <f t="shared" si="9"/>
        <v>3295</v>
      </c>
      <c r="AA17" s="164">
        <f t="shared" si="3"/>
        <v>1.5808779413529341E-2</v>
      </c>
    </row>
    <row r="18" spans="1:27" x14ac:dyDescent="0.25">
      <c r="A18" s="1"/>
      <c r="B18" s="162" t="s">
        <v>119</v>
      </c>
      <c r="C18" s="163">
        <v>70191</v>
      </c>
      <c r="D18" s="163">
        <v>69564</v>
      </c>
      <c r="E18" s="163">
        <v>29431</v>
      </c>
      <c r="F18" s="163">
        <v>76451</v>
      </c>
      <c r="G18" s="163">
        <v>76856</v>
      </c>
      <c r="H18" s="163">
        <v>81399</v>
      </c>
      <c r="I18" s="165">
        <f t="shared" si="10"/>
        <v>5.9110544394712194E-2</v>
      </c>
      <c r="J18" s="164">
        <f t="shared" si="4"/>
        <v>0.17013110229429018</v>
      </c>
      <c r="K18" s="162">
        <f t="shared" si="5"/>
        <v>4543</v>
      </c>
      <c r="L18" s="163">
        <f t="shared" si="6"/>
        <v>11835</v>
      </c>
      <c r="M18" s="164">
        <f t="shared" si="1"/>
        <v>3.2914058074212812E-2</v>
      </c>
      <c r="P18" s="162" t="s">
        <v>119</v>
      </c>
      <c r="Q18" s="163">
        <v>3401</v>
      </c>
      <c r="R18" s="163">
        <v>3364</v>
      </c>
      <c r="S18" s="163">
        <v>993</v>
      </c>
      <c r="T18" s="163">
        <v>2928</v>
      </c>
      <c r="U18" s="163">
        <v>3211</v>
      </c>
      <c r="V18" s="163">
        <v>4342</v>
      </c>
      <c r="W18" s="165">
        <f t="shared" si="11"/>
        <v>0.35222672064777338</v>
      </c>
      <c r="X18" s="164">
        <f t="shared" si="7"/>
        <v>0.29072532699167652</v>
      </c>
      <c r="Y18" s="162">
        <f t="shared" si="8"/>
        <v>1131</v>
      </c>
      <c r="Z18" s="163">
        <f t="shared" si="9"/>
        <v>978</v>
      </c>
      <c r="AA18" s="164">
        <f t="shared" si="3"/>
        <v>1.0216061945757464E-2</v>
      </c>
    </row>
    <row r="19" spans="1:27" x14ac:dyDescent="0.25">
      <c r="A19" s="161" t="s">
        <v>144</v>
      </c>
      <c r="B19" s="162" t="s">
        <v>128</v>
      </c>
      <c r="C19" s="163">
        <v>26369</v>
      </c>
      <c r="D19" s="163">
        <v>29841</v>
      </c>
      <c r="E19" s="163">
        <v>18029</v>
      </c>
      <c r="F19" s="163">
        <v>22861</v>
      </c>
      <c r="G19" s="163">
        <v>29099</v>
      </c>
      <c r="H19" s="163">
        <v>26307</v>
      </c>
      <c r="I19" s="165">
        <f t="shared" si="10"/>
        <v>-9.5948314375064458E-2</v>
      </c>
      <c r="J19" s="164">
        <f t="shared" si="4"/>
        <v>-0.11842766663315574</v>
      </c>
      <c r="K19" s="162">
        <f t="shared" si="5"/>
        <v>-2792</v>
      </c>
      <c r="L19" s="163">
        <f t="shared" si="6"/>
        <v>-3534</v>
      </c>
      <c r="M19" s="164">
        <f t="shared" si="1"/>
        <v>1.0637355812212883E-2</v>
      </c>
      <c r="P19" s="162" t="s">
        <v>128</v>
      </c>
      <c r="Q19" s="163">
        <v>1973</v>
      </c>
      <c r="R19" s="163">
        <v>2479</v>
      </c>
      <c r="S19" s="163">
        <v>1688</v>
      </c>
      <c r="T19" s="163">
        <v>1856</v>
      </c>
      <c r="U19" s="163">
        <v>2471</v>
      </c>
      <c r="V19" s="163">
        <v>2464</v>
      </c>
      <c r="W19" s="165">
        <f t="shared" si="11"/>
        <v>-2.8328611898017497E-3</v>
      </c>
      <c r="X19" s="164">
        <f t="shared" si="7"/>
        <v>-6.0508269463492859E-3</v>
      </c>
      <c r="Y19" s="162">
        <f t="shared" si="8"/>
        <v>-7</v>
      </c>
      <c r="Z19" s="163">
        <f t="shared" si="9"/>
        <v>-15</v>
      </c>
      <c r="AA19" s="164">
        <f t="shared" si="3"/>
        <v>5.7974151622170404E-3</v>
      </c>
    </row>
    <row r="20" spans="1:27" x14ac:dyDescent="0.25">
      <c r="A20" s="167" t="s">
        <v>145</v>
      </c>
      <c r="B20" s="162" t="s">
        <v>131</v>
      </c>
      <c r="C20" s="163">
        <v>40427</v>
      </c>
      <c r="D20" s="163">
        <v>33466</v>
      </c>
      <c r="E20" s="163">
        <v>24132</v>
      </c>
      <c r="F20" s="163">
        <v>16018</v>
      </c>
      <c r="G20" s="163">
        <v>25339</v>
      </c>
      <c r="H20" s="163">
        <v>24199</v>
      </c>
      <c r="I20" s="165">
        <f t="shared" si="10"/>
        <v>-4.4989936461581004E-2</v>
      </c>
      <c r="J20" s="164">
        <f t="shared" si="4"/>
        <v>-0.27690790653200259</v>
      </c>
      <c r="K20" s="162">
        <f t="shared" si="5"/>
        <v>-1140</v>
      </c>
      <c r="L20" s="163">
        <f t="shared" si="6"/>
        <v>-9267</v>
      </c>
      <c r="M20" s="164">
        <f t="shared" si="1"/>
        <v>9.7849763674968462E-3</v>
      </c>
      <c r="P20" s="162" t="s">
        <v>131</v>
      </c>
      <c r="Q20" s="163">
        <v>4783</v>
      </c>
      <c r="R20" s="163">
        <v>3932</v>
      </c>
      <c r="S20" s="163">
        <v>2253</v>
      </c>
      <c r="T20" s="163">
        <v>1540</v>
      </c>
      <c r="U20" s="163">
        <v>2515</v>
      </c>
      <c r="V20" s="163">
        <v>2950</v>
      </c>
      <c r="W20" s="165">
        <f t="shared" si="11"/>
        <v>0.17296222664015914</v>
      </c>
      <c r="X20" s="164">
        <f t="shared" si="7"/>
        <v>-0.24974567650050861</v>
      </c>
      <c r="Y20" s="162">
        <f t="shared" si="8"/>
        <v>435</v>
      </c>
      <c r="Z20" s="163">
        <f t="shared" si="9"/>
        <v>-982</v>
      </c>
      <c r="AA20" s="164">
        <f t="shared" si="3"/>
        <v>6.94089883463485E-3</v>
      </c>
    </row>
    <row r="21" spans="1:27" x14ac:dyDescent="0.25">
      <c r="B21" s="168" t="s">
        <v>145</v>
      </c>
      <c r="C21" s="169">
        <f t="shared" ref="C21:H21" si="12">C13-SUM(C14:C20)</f>
        <v>371169</v>
      </c>
      <c r="D21" s="169">
        <f t="shared" si="12"/>
        <v>382764</v>
      </c>
      <c r="E21" s="169">
        <f t="shared" si="12"/>
        <v>165047</v>
      </c>
      <c r="F21" s="169">
        <f t="shared" si="12"/>
        <v>422375</v>
      </c>
      <c r="G21" s="169">
        <f t="shared" si="12"/>
        <v>489303</v>
      </c>
      <c r="H21" s="169">
        <f t="shared" si="12"/>
        <v>541210</v>
      </c>
      <c r="I21" s="171">
        <f t="shared" si="10"/>
        <v>0.10608355150080828</v>
      </c>
      <c r="J21" s="170">
        <f t="shared" si="4"/>
        <v>0.41395220031141911</v>
      </c>
      <c r="K21" s="168">
        <f>H21-G21</f>
        <v>51907</v>
      </c>
      <c r="L21" s="169">
        <f t="shared" si="6"/>
        <v>158446</v>
      </c>
      <c r="M21" s="170">
        <f t="shared" si="1"/>
        <v>0.21884073969391168</v>
      </c>
      <c r="P21" s="168" t="s">
        <v>145</v>
      </c>
      <c r="Q21" s="169">
        <f t="shared" ref="Q21:V21" si="13">Q13-SUM(Q14:Q20)</f>
        <v>54122</v>
      </c>
      <c r="R21" s="169">
        <f t="shared" si="13"/>
        <v>54969</v>
      </c>
      <c r="S21" s="169">
        <f t="shared" si="13"/>
        <v>20947</v>
      </c>
      <c r="T21" s="169">
        <f t="shared" si="13"/>
        <v>50453</v>
      </c>
      <c r="U21" s="169">
        <f t="shared" si="13"/>
        <v>64160</v>
      </c>
      <c r="V21" s="169">
        <f t="shared" si="13"/>
        <v>78366</v>
      </c>
      <c r="W21" s="171">
        <f t="shared" si="11"/>
        <v>0.22141521197007474</v>
      </c>
      <c r="X21" s="170">
        <f t="shared" si="7"/>
        <v>0.42563990612890912</v>
      </c>
      <c r="Y21" s="168">
        <f>V21-U21</f>
        <v>14206</v>
      </c>
      <c r="Z21" s="169">
        <f t="shared" si="9"/>
        <v>23397</v>
      </c>
      <c r="AA21" s="170">
        <f t="shared" si="3"/>
        <v>0.18438321290677784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757172</v>
      </c>
      <c r="D23" s="176">
        <f t="shared" ref="D23:H23" si="14">D24+D27</f>
        <v>787818</v>
      </c>
      <c r="E23" s="176">
        <f t="shared" si="14"/>
        <v>279824</v>
      </c>
      <c r="F23" s="176">
        <f t="shared" si="14"/>
        <v>852329</v>
      </c>
      <c r="G23" s="176">
        <f t="shared" si="14"/>
        <v>884801</v>
      </c>
      <c r="H23" s="176">
        <f t="shared" si="14"/>
        <v>915684</v>
      </c>
      <c r="I23" s="177">
        <f>IFERROR(H23/G23-1,"-")</f>
        <v>3.4903893643881467E-2</v>
      </c>
      <c r="J23" s="177">
        <f>IFERROR(H23/D23-1,"-")</f>
        <v>0.16230398391506662</v>
      </c>
      <c r="K23" s="176">
        <f>H23-G23</f>
        <v>30883</v>
      </c>
      <c r="L23" s="176">
        <f>H23-D23</f>
        <v>127866</v>
      </c>
      <c r="M23" s="177">
        <f t="shared" ref="M23:M35" si="15">H23/H$9</f>
        <v>0.37026101492189689</v>
      </c>
    </row>
    <row r="24" spans="1:27" x14ac:dyDescent="0.25">
      <c r="B24" s="157" t="s">
        <v>97</v>
      </c>
      <c r="C24" s="158">
        <v>82973</v>
      </c>
      <c r="D24" s="158">
        <v>97394</v>
      </c>
      <c r="E24" s="158">
        <v>16647</v>
      </c>
      <c r="F24" s="158">
        <v>101020</v>
      </c>
      <c r="G24" s="158">
        <v>81576</v>
      </c>
      <c r="H24" s="158">
        <v>69290</v>
      </c>
      <c r="I24" s="160">
        <f>IFERROR(H24/G24-1,"-")</f>
        <v>-0.15060802196724532</v>
      </c>
      <c r="J24" s="159">
        <f t="shared" ref="J24:J35" si="16">IFERROR(H24/D24-1,"-")</f>
        <v>-0.28855987021787788</v>
      </c>
      <c r="K24" s="157">
        <f t="shared" ref="K24:K34" si="17">H24-G24</f>
        <v>-12286</v>
      </c>
      <c r="L24" s="158">
        <f t="shared" ref="L24:L35" si="18">H24-D24</f>
        <v>-28104</v>
      </c>
      <c r="M24" s="159">
        <f t="shared" si="15"/>
        <v>2.8017728521999113E-2</v>
      </c>
    </row>
    <row r="25" spans="1:27" x14ac:dyDescent="0.25">
      <c r="B25" s="162" t="s">
        <v>103</v>
      </c>
      <c r="C25" s="163">
        <v>37078</v>
      </c>
      <c r="D25" s="163">
        <v>44853</v>
      </c>
      <c r="E25" s="163">
        <v>6472</v>
      </c>
      <c r="F25" s="163">
        <v>42281</v>
      </c>
      <c r="G25" s="163">
        <v>32711</v>
      </c>
      <c r="H25" s="163">
        <v>24554</v>
      </c>
      <c r="I25" s="165">
        <f>IFERROR(H25/G25-1,"-")</f>
        <v>-0.24936565681269296</v>
      </c>
      <c r="J25" s="164">
        <f t="shared" si="16"/>
        <v>-0.45256727532160612</v>
      </c>
      <c r="K25" s="162">
        <f t="shared" si="17"/>
        <v>-8157</v>
      </c>
      <c r="L25" s="163">
        <f t="shared" si="18"/>
        <v>-20299</v>
      </c>
      <c r="M25" s="164">
        <f t="shared" si="15"/>
        <v>9.9285222417255913E-3</v>
      </c>
    </row>
    <row r="26" spans="1:27" x14ac:dyDescent="0.25">
      <c r="B26" s="162" t="s">
        <v>100</v>
      </c>
      <c r="C26" s="163">
        <v>45895</v>
      </c>
      <c r="D26" s="163">
        <v>52541</v>
      </c>
      <c r="E26" s="163">
        <v>10175</v>
      </c>
      <c r="F26" s="163">
        <v>58739</v>
      </c>
      <c r="G26" s="163">
        <v>48865</v>
      </c>
      <c r="H26" s="163">
        <v>44736</v>
      </c>
      <c r="I26" s="165">
        <f>IFERROR(H26/G26-1,"-")</f>
        <v>-8.4498107029571279E-2</v>
      </c>
      <c r="J26" s="164">
        <f t="shared" si="16"/>
        <v>-0.14855065567842252</v>
      </c>
      <c r="K26" s="162">
        <f t="shared" si="17"/>
        <v>-4129</v>
      </c>
      <c r="L26" s="163">
        <f t="shared" si="18"/>
        <v>-7805</v>
      </c>
      <c r="M26" s="164">
        <f t="shared" si="15"/>
        <v>1.8089206280273523E-2</v>
      </c>
    </row>
    <row r="27" spans="1:27" x14ac:dyDescent="0.25">
      <c r="B27" s="157" t="s">
        <v>107</v>
      </c>
      <c r="C27" s="158">
        <v>674199</v>
      </c>
      <c r="D27" s="158">
        <v>690424</v>
      </c>
      <c r="E27" s="158">
        <v>263177</v>
      </c>
      <c r="F27" s="158">
        <v>751309</v>
      </c>
      <c r="G27" s="158">
        <v>803225</v>
      </c>
      <c r="H27" s="158">
        <v>846394</v>
      </c>
      <c r="I27" s="160">
        <f>IFERROR(H27/G27-1,"-")</f>
        <v>5.3744592113044387E-2</v>
      </c>
      <c r="J27" s="159">
        <f t="shared" si="16"/>
        <v>0.2259046614833784</v>
      </c>
      <c r="K27" s="157">
        <f t="shared" si="17"/>
        <v>43169</v>
      </c>
      <c r="L27" s="158">
        <f t="shared" si="18"/>
        <v>155970</v>
      </c>
      <c r="M27" s="159">
        <f t="shared" si="15"/>
        <v>0.34224328639989776</v>
      </c>
    </row>
    <row r="28" spans="1:27" x14ac:dyDescent="0.25">
      <c r="B28" s="162" t="s">
        <v>110</v>
      </c>
      <c r="C28" s="163">
        <v>300729</v>
      </c>
      <c r="D28" s="163">
        <v>318458</v>
      </c>
      <c r="E28" s="163">
        <v>115594</v>
      </c>
      <c r="F28" s="163">
        <v>372541</v>
      </c>
      <c r="G28" s="163">
        <v>402472</v>
      </c>
      <c r="H28" s="163">
        <v>425838</v>
      </c>
      <c r="I28" s="165">
        <f t="shared" ref="I28:I35" si="19">IFERROR(H28/G28-1,"-")</f>
        <v>5.8056212606094393E-2</v>
      </c>
      <c r="J28" s="164">
        <f t="shared" si="16"/>
        <v>0.3371873214050205</v>
      </c>
      <c r="K28" s="162">
        <f t="shared" si="17"/>
        <v>23366</v>
      </c>
      <c r="L28" s="163">
        <f t="shared" si="18"/>
        <v>107380</v>
      </c>
      <c r="M28" s="164">
        <f t="shared" si="15"/>
        <v>0.17218954363329569</v>
      </c>
    </row>
    <row r="29" spans="1:27" x14ac:dyDescent="0.25">
      <c r="B29" s="162" t="s">
        <v>113</v>
      </c>
      <c r="C29" s="163">
        <v>106357</v>
      </c>
      <c r="D29" s="163">
        <v>100900</v>
      </c>
      <c r="E29" s="163">
        <v>34149</v>
      </c>
      <c r="F29" s="163">
        <v>86025</v>
      </c>
      <c r="G29" s="163">
        <v>95050</v>
      </c>
      <c r="H29" s="163">
        <v>95777</v>
      </c>
      <c r="I29" s="165">
        <f t="shared" si="19"/>
        <v>7.6486059968436937E-3</v>
      </c>
      <c r="J29" s="164">
        <f t="shared" si="16"/>
        <v>-5.077304261645188E-2</v>
      </c>
      <c r="K29" s="162">
        <f t="shared" si="17"/>
        <v>727</v>
      </c>
      <c r="L29" s="163">
        <f t="shared" si="18"/>
        <v>-5123</v>
      </c>
      <c r="M29" s="164">
        <f t="shared" si="15"/>
        <v>3.8727868157764599E-2</v>
      </c>
    </row>
    <row r="30" spans="1:27" x14ac:dyDescent="0.25">
      <c r="B30" s="162" t="s">
        <v>116</v>
      </c>
      <c r="C30" s="163">
        <v>25220</v>
      </c>
      <c r="D30" s="163">
        <v>26151</v>
      </c>
      <c r="E30" s="163">
        <v>11026</v>
      </c>
      <c r="F30" s="163">
        <v>30711</v>
      </c>
      <c r="G30" s="163">
        <v>28639</v>
      </c>
      <c r="H30" s="163">
        <v>25839</v>
      </c>
      <c r="I30" s="165">
        <f t="shared" si="19"/>
        <v>-9.7768776842766858E-2</v>
      </c>
      <c r="J30" s="164">
        <f t="shared" si="16"/>
        <v>-1.1930710106688114E-2</v>
      </c>
      <c r="K30" s="162">
        <f t="shared" si="17"/>
        <v>-2800</v>
      </c>
      <c r="L30" s="163">
        <f t="shared" si="18"/>
        <v>-312</v>
      </c>
      <c r="M30" s="164">
        <f t="shared" si="15"/>
        <v>1.0448117870976116E-2</v>
      </c>
    </row>
    <row r="31" spans="1:27" x14ac:dyDescent="0.25">
      <c r="B31" s="162" t="s">
        <v>123</v>
      </c>
      <c r="C31" s="163">
        <v>31517</v>
      </c>
      <c r="D31" s="163">
        <v>27810</v>
      </c>
      <c r="E31" s="163">
        <v>10228</v>
      </c>
      <c r="F31" s="163">
        <v>39966</v>
      </c>
      <c r="G31" s="163">
        <v>32831</v>
      </c>
      <c r="H31" s="163">
        <v>35787</v>
      </c>
      <c r="I31" s="165">
        <f t="shared" si="19"/>
        <v>9.0036855411044447E-2</v>
      </c>
      <c r="J31" s="164">
        <f t="shared" si="16"/>
        <v>0.28683926645091695</v>
      </c>
      <c r="K31" s="162">
        <f t="shared" si="17"/>
        <v>2956</v>
      </c>
      <c r="L31" s="163">
        <f t="shared" si="18"/>
        <v>7977</v>
      </c>
      <c r="M31" s="164">
        <f t="shared" si="15"/>
        <v>1.4470637185983291E-2</v>
      </c>
    </row>
    <row r="32" spans="1:27" x14ac:dyDescent="0.25">
      <c r="B32" s="162" t="s">
        <v>119</v>
      </c>
      <c r="C32" s="163">
        <v>39538</v>
      </c>
      <c r="D32" s="163">
        <v>39104</v>
      </c>
      <c r="E32" s="163">
        <v>14676</v>
      </c>
      <c r="F32" s="163">
        <v>46524</v>
      </c>
      <c r="G32" s="163">
        <v>42822</v>
      </c>
      <c r="H32" s="163">
        <v>44261</v>
      </c>
      <c r="I32" s="165">
        <f t="shared" si="19"/>
        <v>3.36042221288122E-2</v>
      </c>
      <c r="J32" s="164">
        <f t="shared" si="16"/>
        <v>0.13187909165302791</v>
      </c>
      <c r="K32" s="162">
        <f t="shared" si="17"/>
        <v>1439</v>
      </c>
      <c r="L32" s="163">
        <f t="shared" si="18"/>
        <v>5157</v>
      </c>
      <c r="M32" s="164">
        <f t="shared" si="15"/>
        <v>1.789713785700971E-2</v>
      </c>
    </row>
    <row r="33" spans="2:13" x14ac:dyDescent="0.25">
      <c r="B33" s="162" t="s">
        <v>128</v>
      </c>
      <c r="C33" s="163">
        <v>15367</v>
      </c>
      <c r="D33" s="163">
        <v>18239</v>
      </c>
      <c r="E33" s="163">
        <v>9525</v>
      </c>
      <c r="F33" s="163">
        <v>12058</v>
      </c>
      <c r="G33" s="163">
        <v>13318</v>
      </c>
      <c r="H33" s="163">
        <v>13054</v>
      </c>
      <c r="I33" s="165">
        <f t="shared" si="19"/>
        <v>-1.9822796215647975E-2</v>
      </c>
      <c r="J33" s="164">
        <f t="shared" si="16"/>
        <v>-0.28428093645484953</v>
      </c>
      <c r="K33" s="162">
        <f t="shared" si="17"/>
        <v>-264</v>
      </c>
      <c r="L33" s="163">
        <f t="shared" si="18"/>
        <v>-5185</v>
      </c>
      <c r="M33" s="164">
        <f t="shared" si="15"/>
        <v>5.2784446258648636E-3</v>
      </c>
    </row>
    <row r="34" spans="2:13" x14ac:dyDescent="0.25">
      <c r="B34" s="162" t="s">
        <v>131</v>
      </c>
      <c r="C34" s="163">
        <v>17926</v>
      </c>
      <c r="D34" s="163">
        <v>15446</v>
      </c>
      <c r="E34" s="163">
        <v>11099</v>
      </c>
      <c r="F34" s="163">
        <v>7316</v>
      </c>
      <c r="G34" s="163">
        <v>12088</v>
      </c>
      <c r="H34" s="163">
        <v>11397</v>
      </c>
      <c r="I34" s="165">
        <f t="shared" si="19"/>
        <v>-5.7164129715420287E-2</v>
      </c>
      <c r="J34" s="164">
        <f t="shared" si="16"/>
        <v>-0.26213906513013074</v>
      </c>
      <c r="K34" s="162">
        <f t="shared" si="17"/>
        <v>-691</v>
      </c>
      <c r="L34" s="163">
        <f t="shared" si="18"/>
        <v>-4049</v>
      </c>
      <c r="M34" s="164">
        <f t="shared" si="15"/>
        <v>4.608429094605627E-3</v>
      </c>
    </row>
    <row r="35" spans="2:13" x14ac:dyDescent="0.25">
      <c r="B35" s="168" t="s">
        <v>145</v>
      </c>
      <c r="C35" s="169">
        <f t="shared" ref="C35:H35" si="20">C27-SUM(C28:C34)</f>
        <v>137545</v>
      </c>
      <c r="D35" s="169">
        <f t="shared" si="20"/>
        <v>144316</v>
      </c>
      <c r="E35" s="169">
        <f t="shared" si="20"/>
        <v>56880</v>
      </c>
      <c r="F35" s="169">
        <f t="shared" si="20"/>
        <v>156168</v>
      </c>
      <c r="G35" s="169">
        <f t="shared" si="20"/>
        <v>176005</v>
      </c>
      <c r="H35" s="169">
        <f t="shared" si="20"/>
        <v>194441</v>
      </c>
      <c r="I35" s="171">
        <f t="shared" si="19"/>
        <v>0.10474702423226612</v>
      </c>
      <c r="J35" s="170">
        <f t="shared" si="16"/>
        <v>0.34732808558995543</v>
      </c>
      <c r="K35" s="168">
        <f>H35-G35</f>
        <v>18436</v>
      </c>
      <c r="L35" s="169">
        <f t="shared" si="18"/>
        <v>50125</v>
      </c>
      <c r="M35" s="170">
        <f t="shared" si="15"/>
        <v>7.8623107974397879E-2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404262</v>
      </c>
      <c r="D37" s="176">
        <f t="shared" ref="D37:H37" si="21">D38+D41</f>
        <v>416260</v>
      </c>
      <c r="E37" s="176">
        <f t="shared" si="21"/>
        <v>147106</v>
      </c>
      <c r="F37" s="176">
        <f t="shared" si="21"/>
        <v>411014</v>
      </c>
      <c r="G37" s="176">
        <f t="shared" si="21"/>
        <v>461407</v>
      </c>
      <c r="H37" s="176">
        <f t="shared" si="21"/>
        <v>489154</v>
      </c>
      <c r="I37" s="177">
        <f>IFERROR(H37/G37-1,"-")</f>
        <v>6.0135628631555305E-2</v>
      </c>
      <c r="J37" s="177">
        <f>IFERROR(H37/D37-1,"-")</f>
        <v>0.17511651371738823</v>
      </c>
      <c r="K37" s="176">
        <f>H37-G37</f>
        <v>27747</v>
      </c>
      <c r="L37" s="176">
        <f>H37-D37</f>
        <v>72894</v>
      </c>
      <c r="M37" s="177">
        <f t="shared" ref="M37:M49" si="22">H37/H$9</f>
        <v>0.19779165792249898</v>
      </c>
    </row>
    <row r="38" spans="2:13" x14ac:dyDescent="0.25">
      <c r="B38" s="157" t="s">
        <v>97</v>
      </c>
      <c r="C38" s="158">
        <v>41024</v>
      </c>
      <c r="D38" s="158">
        <v>43221</v>
      </c>
      <c r="E38" s="158">
        <v>9666</v>
      </c>
      <c r="F38" s="158">
        <v>45684</v>
      </c>
      <c r="G38" s="158">
        <v>44408</v>
      </c>
      <c r="H38" s="158">
        <v>43010</v>
      </c>
      <c r="I38" s="160">
        <f>IFERROR(H38/G38-1,"-")</f>
        <v>-3.1480814267699553E-2</v>
      </c>
      <c r="J38" s="159">
        <f t="shared" ref="J38:J49" si="23">IFERROR(H38/D38-1,"-")</f>
        <v>-4.8818861201730401E-3</v>
      </c>
      <c r="K38" s="157">
        <f t="shared" ref="K38:K48" si="24">H38-G38</f>
        <v>-1398</v>
      </c>
      <c r="L38" s="158">
        <f t="shared" ref="L38:L49" si="25">H38-D38</f>
        <v>-211</v>
      </c>
      <c r="M38" s="159">
        <f t="shared" si="22"/>
        <v>1.7391290283319122E-2</v>
      </c>
    </row>
    <row r="39" spans="2:13" x14ac:dyDescent="0.25">
      <c r="B39" s="162" t="s">
        <v>103</v>
      </c>
      <c r="C39" s="163">
        <v>6354</v>
      </c>
      <c r="D39" s="163">
        <v>8873</v>
      </c>
      <c r="E39" s="163">
        <v>2065</v>
      </c>
      <c r="F39" s="163">
        <v>11126</v>
      </c>
      <c r="G39" s="163">
        <v>14836</v>
      </c>
      <c r="H39" s="163">
        <v>17196</v>
      </c>
      <c r="I39" s="165">
        <f>IFERROR(H39/G39-1,"-")</f>
        <v>0.15907252628740909</v>
      </c>
      <c r="J39" s="164">
        <f t="shared" si="23"/>
        <v>0.93801420038318484</v>
      </c>
      <c r="K39" s="162">
        <f t="shared" si="24"/>
        <v>2360</v>
      </c>
      <c r="L39" s="163">
        <f t="shared" si="25"/>
        <v>8323</v>
      </c>
      <c r="M39" s="164">
        <f t="shared" si="22"/>
        <v>6.9532812767253106E-3</v>
      </c>
    </row>
    <row r="40" spans="2:13" x14ac:dyDescent="0.25">
      <c r="B40" s="162" t="s">
        <v>100</v>
      </c>
      <c r="C40" s="163">
        <v>34670</v>
      </c>
      <c r="D40" s="163">
        <v>34348</v>
      </c>
      <c r="E40" s="163">
        <v>7601</v>
      </c>
      <c r="F40" s="163">
        <v>34558</v>
      </c>
      <c r="G40" s="163">
        <v>29572</v>
      </c>
      <c r="H40" s="163">
        <v>25814</v>
      </c>
      <c r="I40" s="165">
        <f>IFERROR(H40/G40-1,"-")</f>
        <v>-0.12707966995806841</v>
      </c>
      <c r="J40" s="164">
        <f t="shared" si="23"/>
        <v>-0.24845696983812737</v>
      </c>
      <c r="K40" s="162">
        <f t="shared" si="24"/>
        <v>-3758</v>
      </c>
      <c r="L40" s="163">
        <f t="shared" si="25"/>
        <v>-8534</v>
      </c>
      <c r="M40" s="164">
        <f t="shared" si="22"/>
        <v>1.043800900659381E-2</v>
      </c>
    </row>
    <row r="41" spans="2:13" x14ac:dyDescent="0.25">
      <c r="B41" s="157" t="s">
        <v>107</v>
      </c>
      <c r="C41" s="158">
        <v>363238</v>
      </c>
      <c r="D41" s="158">
        <v>373039</v>
      </c>
      <c r="E41" s="158">
        <v>137440</v>
      </c>
      <c r="F41" s="158">
        <v>365330</v>
      </c>
      <c r="G41" s="158">
        <v>416999</v>
      </c>
      <c r="H41" s="158">
        <v>446144</v>
      </c>
      <c r="I41" s="160">
        <f>IFERROR(H41/G41-1,"-")</f>
        <v>6.989225393825893E-2</v>
      </c>
      <c r="J41" s="159">
        <f t="shared" si="23"/>
        <v>0.19597146679033561</v>
      </c>
      <c r="K41" s="157">
        <f t="shared" si="24"/>
        <v>29145</v>
      </c>
      <c r="L41" s="158">
        <f t="shared" si="25"/>
        <v>73105</v>
      </c>
      <c r="M41" s="159">
        <f t="shared" si="22"/>
        <v>0.18040036763917985</v>
      </c>
    </row>
    <row r="42" spans="2:13" x14ac:dyDescent="0.25">
      <c r="B42" s="162" t="s">
        <v>110</v>
      </c>
      <c r="C42" s="163">
        <v>183306</v>
      </c>
      <c r="D42" s="163">
        <v>204126</v>
      </c>
      <c r="E42" s="163">
        <v>66259</v>
      </c>
      <c r="F42" s="163">
        <v>187188</v>
      </c>
      <c r="G42" s="163">
        <v>212560</v>
      </c>
      <c r="H42" s="163">
        <v>234149</v>
      </c>
      <c r="I42" s="165">
        <f t="shared" ref="I42:I49" si="26">IFERROR(H42/G42-1,"-")</f>
        <v>0.10156661648475729</v>
      </c>
      <c r="J42" s="164">
        <f t="shared" si="23"/>
        <v>0.14708072465046107</v>
      </c>
      <c r="K42" s="162">
        <f t="shared" si="24"/>
        <v>21589</v>
      </c>
      <c r="L42" s="163">
        <f t="shared" si="25"/>
        <v>30023</v>
      </c>
      <c r="M42" s="164">
        <f t="shared" si="22"/>
        <v>9.4679219450102034E-2</v>
      </c>
    </row>
    <row r="43" spans="2:13" x14ac:dyDescent="0.25">
      <c r="B43" s="162" t="s">
        <v>113</v>
      </c>
      <c r="C43" s="163">
        <v>30390</v>
      </c>
      <c r="D43" s="163">
        <v>22919</v>
      </c>
      <c r="E43" s="163">
        <v>8479</v>
      </c>
      <c r="F43" s="163">
        <v>14523</v>
      </c>
      <c r="G43" s="163">
        <v>19137</v>
      </c>
      <c r="H43" s="163">
        <v>17749</v>
      </c>
      <c r="I43" s="165">
        <f t="shared" si="26"/>
        <v>-7.2529654595809179E-2</v>
      </c>
      <c r="J43" s="164">
        <f t="shared" si="23"/>
        <v>-0.22557703215672587</v>
      </c>
      <c r="K43" s="162">
        <f t="shared" si="24"/>
        <v>-1388</v>
      </c>
      <c r="L43" s="163">
        <f t="shared" si="25"/>
        <v>-5170</v>
      </c>
      <c r="M43" s="164">
        <f t="shared" si="22"/>
        <v>7.1768893568619173E-3</v>
      </c>
    </row>
    <row r="44" spans="2:13" x14ac:dyDescent="0.25">
      <c r="B44" s="162" t="s">
        <v>116</v>
      </c>
      <c r="C44" s="163">
        <v>9332</v>
      </c>
      <c r="D44" s="163">
        <v>9714</v>
      </c>
      <c r="E44" s="163">
        <v>4192</v>
      </c>
      <c r="F44" s="163">
        <v>9594</v>
      </c>
      <c r="G44" s="163">
        <v>11611</v>
      </c>
      <c r="H44" s="163">
        <v>11210</v>
      </c>
      <c r="I44" s="165">
        <f t="shared" si="26"/>
        <v>-3.4536215657566149E-2</v>
      </c>
      <c r="J44" s="164">
        <f t="shared" si="23"/>
        <v>0.15400452954498656</v>
      </c>
      <c r="K44" s="162">
        <f t="shared" si="24"/>
        <v>-401</v>
      </c>
      <c r="L44" s="163">
        <f t="shared" si="25"/>
        <v>1496</v>
      </c>
      <c r="M44" s="164">
        <f t="shared" si="22"/>
        <v>4.5328147890259787E-3</v>
      </c>
    </row>
    <row r="45" spans="2:13" x14ac:dyDescent="0.25">
      <c r="B45" s="162" t="s">
        <v>123</v>
      </c>
      <c r="C45" s="163">
        <v>15902</v>
      </c>
      <c r="D45" s="163">
        <v>16023</v>
      </c>
      <c r="E45" s="163">
        <v>5403</v>
      </c>
      <c r="F45" s="163">
        <v>17649</v>
      </c>
      <c r="G45" s="163">
        <v>16224</v>
      </c>
      <c r="H45" s="163">
        <v>18165</v>
      </c>
      <c r="I45" s="165">
        <f t="shared" si="26"/>
        <v>0.11963757396449703</v>
      </c>
      <c r="J45" s="164">
        <f t="shared" si="23"/>
        <v>0.13368283093053734</v>
      </c>
      <c r="K45" s="162">
        <f t="shared" si="24"/>
        <v>1941</v>
      </c>
      <c r="L45" s="163">
        <f t="shared" si="25"/>
        <v>2142</v>
      </c>
      <c r="M45" s="164">
        <f t="shared" si="22"/>
        <v>7.345100860183488E-3</v>
      </c>
    </row>
    <row r="46" spans="2:13" x14ac:dyDescent="0.25">
      <c r="B46" s="162" t="s">
        <v>119</v>
      </c>
      <c r="C46" s="163">
        <v>19208</v>
      </c>
      <c r="D46" s="163">
        <v>18601</v>
      </c>
      <c r="E46" s="163">
        <v>7570</v>
      </c>
      <c r="F46" s="163">
        <v>16989</v>
      </c>
      <c r="G46" s="163">
        <v>19979</v>
      </c>
      <c r="H46" s="163">
        <v>20959</v>
      </c>
      <c r="I46" s="165">
        <f t="shared" si="26"/>
        <v>4.9051504079283159E-2</v>
      </c>
      <c r="J46" s="164">
        <f t="shared" si="23"/>
        <v>0.12676737809795169</v>
      </c>
      <c r="K46" s="162">
        <f t="shared" si="24"/>
        <v>980</v>
      </c>
      <c r="L46" s="163">
        <f t="shared" si="25"/>
        <v>2358</v>
      </c>
      <c r="M46" s="164">
        <f t="shared" si="22"/>
        <v>8.4748675435499989E-3</v>
      </c>
    </row>
    <row r="47" spans="2:13" x14ac:dyDescent="0.25">
      <c r="B47" s="162" t="s">
        <v>128</v>
      </c>
      <c r="C47" s="163">
        <v>5508</v>
      </c>
      <c r="D47" s="163">
        <v>5207</v>
      </c>
      <c r="E47" s="163">
        <v>3315</v>
      </c>
      <c r="F47" s="163">
        <v>4885</v>
      </c>
      <c r="G47" s="163">
        <v>6119</v>
      </c>
      <c r="H47" s="163">
        <v>5101</v>
      </c>
      <c r="I47" s="165">
        <f t="shared" si="26"/>
        <v>-0.16636705344010461</v>
      </c>
      <c r="J47" s="164">
        <f t="shared" si="23"/>
        <v>-2.035721144613023E-2</v>
      </c>
      <c r="K47" s="162">
        <f t="shared" si="24"/>
        <v>-1018</v>
      </c>
      <c r="L47" s="163">
        <f t="shared" si="25"/>
        <v>-106</v>
      </c>
      <c r="M47" s="164">
        <f t="shared" si="22"/>
        <v>2.0626126885657015E-3</v>
      </c>
    </row>
    <row r="48" spans="2:13" x14ac:dyDescent="0.25">
      <c r="B48" s="162" t="s">
        <v>131</v>
      </c>
      <c r="C48" s="163">
        <v>8021</v>
      </c>
      <c r="D48" s="163">
        <v>6436</v>
      </c>
      <c r="E48" s="163">
        <v>4738</v>
      </c>
      <c r="F48" s="163">
        <v>3867</v>
      </c>
      <c r="G48" s="163">
        <v>5813</v>
      </c>
      <c r="H48" s="163">
        <v>5357</v>
      </c>
      <c r="I48" s="165">
        <f t="shared" si="26"/>
        <v>-7.8444864957853078E-2</v>
      </c>
      <c r="J48" s="164">
        <f t="shared" si="23"/>
        <v>-0.16765071472964577</v>
      </c>
      <c r="K48" s="162">
        <f t="shared" si="24"/>
        <v>-456</v>
      </c>
      <c r="L48" s="163">
        <f t="shared" si="25"/>
        <v>-1079</v>
      </c>
      <c r="M48" s="164">
        <f t="shared" si="22"/>
        <v>2.1661274598405145E-3</v>
      </c>
    </row>
    <row r="49" spans="2:13" x14ac:dyDescent="0.25">
      <c r="B49" s="168" t="s">
        <v>145</v>
      </c>
      <c r="C49" s="169">
        <f t="shared" ref="C49:H49" si="27">C41-SUM(C42:C48)</f>
        <v>91571</v>
      </c>
      <c r="D49" s="169">
        <f t="shared" si="27"/>
        <v>90013</v>
      </c>
      <c r="E49" s="169">
        <f t="shared" si="27"/>
        <v>37484</v>
      </c>
      <c r="F49" s="169">
        <f t="shared" si="27"/>
        <v>110635</v>
      </c>
      <c r="G49" s="169">
        <f t="shared" si="27"/>
        <v>125556</v>
      </c>
      <c r="H49" s="169">
        <f t="shared" si="27"/>
        <v>133454</v>
      </c>
      <c r="I49" s="171">
        <f t="shared" si="26"/>
        <v>6.2904202109019147E-2</v>
      </c>
      <c r="J49" s="170">
        <f t="shared" si="23"/>
        <v>0.48260806772355114</v>
      </c>
      <c r="K49" s="168">
        <f>H49-G49</f>
        <v>7898</v>
      </c>
      <c r="L49" s="169">
        <f t="shared" si="25"/>
        <v>43441</v>
      </c>
      <c r="M49" s="170">
        <f t="shared" si="22"/>
        <v>5.3962735491050219E-2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23111</v>
      </c>
      <c r="D51" s="176">
        <f t="shared" ref="D51:H51" si="28">D52+D55</f>
        <v>22893</v>
      </c>
      <c r="E51" s="176">
        <f t="shared" si="28"/>
        <v>8192</v>
      </c>
      <c r="F51" s="176">
        <f t="shared" si="28"/>
        <v>19165</v>
      </c>
      <c r="G51" s="176">
        <f t="shared" si="28"/>
        <v>29890</v>
      </c>
      <c r="H51" s="176">
        <f t="shared" si="28"/>
        <v>25396</v>
      </c>
      <c r="I51" s="177">
        <f>IFERROR(H51/G51-1,"-")</f>
        <v>-0.15035128805620612</v>
      </c>
      <c r="J51" s="177">
        <f>IFERROR(H51/D51-1,"-")</f>
        <v>0.10933473114052328</v>
      </c>
      <c r="K51" s="176">
        <f>H51-G51</f>
        <v>-4494</v>
      </c>
      <c r="L51" s="176">
        <f>H51-D51</f>
        <v>2503</v>
      </c>
      <c r="M51" s="177">
        <f t="shared" ref="M51:M63" si="29">H51/H$9</f>
        <v>1.0268988794121655E-2</v>
      </c>
    </row>
    <row r="52" spans="2:13" x14ac:dyDescent="0.25">
      <c r="B52" s="157" t="s">
        <v>97</v>
      </c>
      <c r="C52" s="158">
        <v>5515</v>
      </c>
      <c r="D52" s="158">
        <v>5032</v>
      </c>
      <c r="E52" s="158">
        <v>773</v>
      </c>
      <c r="F52" s="158">
        <v>2543</v>
      </c>
      <c r="G52" s="158">
        <v>13313</v>
      </c>
      <c r="H52" s="158">
        <v>7143</v>
      </c>
      <c r="I52" s="160">
        <f>IFERROR(H52/G52-1,"-")</f>
        <v>-0.46345677157665444</v>
      </c>
      <c r="J52" s="159">
        <f t="shared" ref="J52:J63" si="30">IFERROR(H52/D52-1,"-")</f>
        <v>0.41951510333863284</v>
      </c>
      <c r="K52" s="157">
        <f t="shared" ref="K52:K62" si="31">H52-G52</f>
        <v>-6170</v>
      </c>
      <c r="L52" s="158">
        <f t="shared" ref="L52:L63" si="32">H52-D52</f>
        <v>2111</v>
      </c>
      <c r="M52" s="159">
        <f t="shared" si="29"/>
        <v>2.8883047313124502E-3</v>
      </c>
    </row>
    <row r="53" spans="2:13" x14ac:dyDescent="0.25">
      <c r="B53" s="162" t="s">
        <v>103</v>
      </c>
      <c r="C53" s="163">
        <v>3335</v>
      </c>
      <c r="D53" s="163">
        <v>2700</v>
      </c>
      <c r="E53" s="163">
        <v>367</v>
      </c>
      <c r="F53" s="163">
        <v>1046</v>
      </c>
      <c r="G53" s="163">
        <v>9968</v>
      </c>
      <c r="H53" s="163">
        <v>4849</v>
      </c>
      <c r="I53" s="165">
        <f>IFERROR(H53/G53-1,"-")</f>
        <v>-0.5135433386837881</v>
      </c>
      <c r="J53" s="164">
        <f t="shared" si="30"/>
        <v>0.79592592592592593</v>
      </c>
      <c r="K53" s="162">
        <f t="shared" si="31"/>
        <v>-5119</v>
      </c>
      <c r="L53" s="163">
        <f t="shared" si="32"/>
        <v>2149</v>
      </c>
      <c r="M53" s="164">
        <f t="shared" si="29"/>
        <v>1.9607153355920581E-3</v>
      </c>
    </row>
    <row r="54" spans="2:13" x14ac:dyDescent="0.25">
      <c r="B54" s="162" t="s">
        <v>100</v>
      </c>
      <c r="C54" s="163">
        <v>2180</v>
      </c>
      <c r="D54" s="163">
        <v>2332</v>
      </c>
      <c r="E54" s="163">
        <v>406</v>
      </c>
      <c r="F54" s="163">
        <v>1497</v>
      </c>
      <c r="G54" s="163">
        <v>3345</v>
      </c>
      <c r="H54" s="163">
        <v>2294</v>
      </c>
      <c r="I54" s="165">
        <f>IFERROR(H54/G54-1,"-")</f>
        <v>-0.31420029895366219</v>
      </c>
      <c r="J54" s="164">
        <f t="shared" si="30"/>
        <v>-1.6295025728988E-2</v>
      </c>
      <c r="K54" s="162">
        <f t="shared" si="31"/>
        <v>-1051</v>
      </c>
      <c r="L54" s="163">
        <f t="shared" si="32"/>
        <v>-38</v>
      </c>
      <c r="M54" s="164">
        <f t="shared" si="29"/>
        <v>9.2758939572039204E-4</v>
      </c>
    </row>
    <row r="55" spans="2:13" x14ac:dyDescent="0.25">
      <c r="B55" s="157" t="s">
        <v>107</v>
      </c>
      <c r="C55" s="158">
        <v>17596</v>
      </c>
      <c r="D55" s="158">
        <v>17861</v>
      </c>
      <c r="E55" s="158">
        <v>7419</v>
      </c>
      <c r="F55" s="158">
        <v>16622</v>
      </c>
      <c r="G55" s="158">
        <v>16577</v>
      </c>
      <c r="H55" s="158">
        <v>18253</v>
      </c>
      <c r="I55" s="160">
        <f>IFERROR(H55/G55-1,"-")</f>
        <v>0.10110393919285765</v>
      </c>
      <c r="J55" s="159">
        <f t="shared" si="30"/>
        <v>2.1947259391971397E-2</v>
      </c>
      <c r="K55" s="157">
        <f t="shared" si="31"/>
        <v>1676</v>
      </c>
      <c r="L55" s="158">
        <f t="shared" si="32"/>
        <v>392</v>
      </c>
      <c r="M55" s="159">
        <f t="shared" si="29"/>
        <v>7.3806840628092051E-3</v>
      </c>
    </row>
    <row r="56" spans="2:13" x14ac:dyDescent="0.25">
      <c r="B56" s="162" t="s">
        <v>110</v>
      </c>
      <c r="C56" s="163">
        <v>4934</v>
      </c>
      <c r="D56" s="163">
        <v>5199</v>
      </c>
      <c r="E56" s="163">
        <v>2301</v>
      </c>
      <c r="F56" s="163">
        <v>6041</v>
      </c>
      <c r="G56" s="163">
        <v>5224</v>
      </c>
      <c r="H56" s="163">
        <v>6355</v>
      </c>
      <c r="I56" s="165">
        <f t="shared" ref="I56:I63" si="33">IFERROR(H56/G56-1,"-")</f>
        <v>0.21650076569678411</v>
      </c>
      <c r="J56" s="164">
        <f t="shared" si="30"/>
        <v>0.22235045201000192</v>
      </c>
      <c r="K56" s="162">
        <f t="shared" si="31"/>
        <v>1131</v>
      </c>
      <c r="L56" s="163">
        <f t="shared" si="32"/>
        <v>1156</v>
      </c>
      <c r="M56" s="164">
        <f t="shared" si="29"/>
        <v>2.5696733259821672E-3</v>
      </c>
    </row>
    <row r="57" spans="2:13" x14ac:dyDescent="0.25">
      <c r="B57" s="162" t="s">
        <v>113</v>
      </c>
      <c r="C57" s="163">
        <v>5611</v>
      </c>
      <c r="D57" s="163">
        <v>4886</v>
      </c>
      <c r="E57" s="163">
        <v>2164</v>
      </c>
      <c r="F57" s="163">
        <v>3822</v>
      </c>
      <c r="G57" s="163">
        <v>2863</v>
      </c>
      <c r="H57" s="163">
        <v>3672</v>
      </c>
      <c r="I57" s="165">
        <f t="shared" si="33"/>
        <v>0.28257073000349275</v>
      </c>
      <c r="J57" s="164">
        <f t="shared" si="30"/>
        <v>-0.24846500204666389</v>
      </c>
      <c r="K57" s="162">
        <f t="shared" si="31"/>
        <v>809</v>
      </c>
      <c r="L57" s="163">
        <f t="shared" si="32"/>
        <v>-1214</v>
      </c>
      <c r="M57" s="164">
        <f t="shared" si="29"/>
        <v>1.4847900004730948E-3</v>
      </c>
    </row>
    <row r="58" spans="2:13" x14ac:dyDescent="0.25">
      <c r="B58" s="162" t="s">
        <v>116</v>
      </c>
      <c r="C58" s="163">
        <v>1383</v>
      </c>
      <c r="D58" s="163">
        <v>1360</v>
      </c>
      <c r="E58" s="163">
        <v>393</v>
      </c>
      <c r="F58" s="163">
        <v>1296</v>
      </c>
      <c r="G58" s="163">
        <v>1711</v>
      </c>
      <c r="H58" s="163">
        <v>1279</v>
      </c>
      <c r="I58" s="165">
        <f t="shared" si="33"/>
        <v>-0.2524839275277615</v>
      </c>
      <c r="J58" s="164">
        <f t="shared" si="30"/>
        <v>-5.9558823529411775E-2</v>
      </c>
      <c r="K58" s="162">
        <f t="shared" si="31"/>
        <v>-432</v>
      </c>
      <c r="L58" s="163">
        <f t="shared" si="32"/>
        <v>-81</v>
      </c>
      <c r="M58" s="164">
        <f t="shared" si="29"/>
        <v>5.1716950179877131E-4</v>
      </c>
    </row>
    <row r="59" spans="2:13" x14ac:dyDescent="0.25">
      <c r="B59" s="162" t="s">
        <v>123</v>
      </c>
      <c r="C59" s="163">
        <v>333</v>
      </c>
      <c r="D59" s="163">
        <v>346</v>
      </c>
      <c r="E59" s="163">
        <v>205</v>
      </c>
      <c r="F59" s="163">
        <v>491</v>
      </c>
      <c r="G59" s="163">
        <v>384</v>
      </c>
      <c r="H59" s="163">
        <v>576</v>
      </c>
      <c r="I59" s="165">
        <f t="shared" si="33"/>
        <v>0.5</v>
      </c>
      <c r="J59" s="164">
        <f t="shared" si="30"/>
        <v>0.66473988439306364</v>
      </c>
      <c r="K59" s="162">
        <f t="shared" si="31"/>
        <v>192</v>
      </c>
      <c r="L59" s="163">
        <f t="shared" si="32"/>
        <v>230</v>
      </c>
      <c r="M59" s="164">
        <f t="shared" si="29"/>
        <v>2.329082353683286E-4</v>
      </c>
    </row>
    <row r="60" spans="2:13" x14ac:dyDescent="0.25">
      <c r="B60" s="162" t="s">
        <v>119</v>
      </c>
      <c r="C60" s="163">
        <v>345</v>
      </c>
      <c r="D60" s="163">
        <v>451</v>
      </c>
      <c r="E60" s="163">
        <v>135</v>
      </c>
      <c r="F60" s="163">
        <v>436</v>
      </c>
      <c r="G60" s="163">
        <v>372</v>
      </c>
      <c r="H60" s="163">
        <v>395</v>
      </c>
      <c r="I60" s="165">
        <f t="shared" si="33"/>
        <v>6.1827956989247257E-2</v>
      </c>
      <c r="J60" s="164">
        <f t="shared" si="30"/>
        <v>-0.12416851441241683</v>
      </c>
      <c r="K60" s="162">
        <f t="shared" si="31"/>
        <v>23</v>
      </c>
      <c r="L60" s="163">
        <f t="shared" si="32"/>
        <v>-56</v>
      </c>
      <c r="M60" s="164">
        <f t="shared" si="29"/>
        <v>1.5972005724043369E-4</v>
      </c>
    </row>
    <row r="61" spans="2:13" x14ac:dyDescent="0.25">
      <c r="B61" s="162" t="s">
        <v>128</v>
      </c>
      <c r="C61" s="163">
        <v>228</v>
      </c>
      <c r="D61" s="163">
        <v>129</v>
      </c>
      <c r="E61" s="163">
        <v>76</v>
      </c>
      <c r="F61" s="163">
        <v>57</v>
      </c>
      <c r="G61" s="163">
        <v>154</v>
      </c>
      <c r="H61" s="163">
        <v>84</v>
      </c>
      <c r="I61" s="165">
        <f t="shared" si="33"/>
        <v>-0.45454545454545459</v>
      </c>
      <c r="J61" s="164">
        <f t="shared" si="30"/>
        <v>-0.34883720930232553</v>
      </c>
      <c r="K61" s="162">
        <f t="shared" si="31"/>
        <v>-70</v>
      </c>
      <c r="L61" s="163">
        <f t="shared" si="32"/>
        <v>-45</v>
      </c>
      <c r="M61" s="164">
        <f t="shared" si="29"/>
        <v>3.396578432454792E-5</v>
      </c>
    </row>
    <row r="62" spans="2:13" x14ac:dyDescent="0.25">
      <c r="B62" s="162" t="s">
        <v>131</v>
      </c>
      <c r="C62" s="163">
        <v>224</v>
      </c>
      <c r="D62" s="163">
        <v>211</v>
      </c>
      <c r="E62" s="163">
        <v>105</v>
      </c>
      <c r="F62" s="163">
        <v>95</v>
      </c>
      <c r="G62" s="163">
        <v>138</v>
      </c>
      <c r="H62" s="163">
        <v>84</v>
      </c>
      <c r="I62" s="165">
        <f t="shared" si="33"/>
        <v>-0.39130434782608692</v>
      </c>
      <c r="J62" s="164">
        <f t="shared" si="30"/>
        <v>-0.6018957345971564</v>
      </c>
      <c r="K62" s="162">
        <f t="shared" si="31"/>
        <v>-54</v>
      </c>
      <c r="L62" s="163">
        <f t="shared" si="32"/>
        <v>-127</v>
      </c>
      <c r="M62" s="164">
        <f t="shared" si="29"/>
        <v>3.396578432454792E-5</v>
      </c>
    </row>
    <row r="63" spans="2:13" x14ac:dyDescent="0.25">
      <c r="B63" s="168" t="s">
        <v>145</v>
      </c>
      <c r="C63" s="169">
        <f t="shared" ref="C63:H63" si="34">C55-SUM(C56:C62)</f>
        <v>4538</v>
      </c>
      <c r="D63" s="169">
        <f t="shared" si="34"/>
        <v>5279</v>
      </c>
      <c r="E63" s="169">
        <f t="shared" si="34"/>
        <v>2040</v>
      </c>
      <c r="F63" s="169">
        <f t="shared" si="34"/>
        <v>4384</v>
      </c>
      <c r="G63" s="169">
        <f t="shared" si="34"/>
        <v>5731</v>
      </c>
      <c r="H63" s="169">
        <f t="shared" si="34"/>
        <v>5808</v>
      </c>
      <c r="I63" s="171">
        <f t="shared" si="33"/>
        <v>1.3435700575815668E-2</v>
      </c>
      <c r="J63" s="170">
        <f t="shared" si="30"/>
        <v>0.10020837279787842</v>
      </c>
      <c r="K63" s="168">
        <f>H63-G63</f>
        <v>77</v>
      </c>
      <c r="L63" s="169">
        <f t="shared" si="32"/>
        <v>529</v>
      </c>
      <c r="M63" s="170">
        <f t="shared" si="29"/>
        <v>2.3484913732973135E-3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78957</v>
      </c>
      <c r="D65" s="176">
        <f t="shared" ref="D65:H65" si="35">D66+D69</f>
        <v>76310</v>
      </c>
      <c r="E65" s="176">
        <f t="shared" si="35"/>
        <v>23335</v>
      </c>
      <c r="F65" s="176">
        <f t="shared" si="35"/>
        <v>85891</v>
      </c>
      <c r="G65" s="176">
        <f t="shared" si="35"/>
        <v>104931</v>
      </c>
      <c r="H65" s="176">
        <f t="shared" si="35"/>
        <v>110305</v>
      </c>
      <c r="I65" s="177">
        <f>IFERROR(H65/G65-1,"-")</f>
        <v>5.1214607694580305E-2</v>
      </c>
      <c r="J65" s="177">
        <f>IFERROR(H65/D65-1,"-")</f>
        <v>0.44548551959114135</v>
      </c>
      <c r="K65" s="176">
        <f>H65-G65</f>
        <v>5374</v>
      </c>
      <c r="L65" s="176">
        <f>H65-D65</f>
        <v>33995</v>
      </c>
      <c r="M65" s="177">
        <f t="shared" ref="M65:M77" si="36">H65/H$9</f>
        <v>4.460233142761022E-2</v>
      </c>
    </row>
    <row r="66" spans="2:13" x14ac:dyDescent="0.25">
      <c r="B66" s="157" t="s">
        <v>97</v>
      </c>
      <c r="C66" s="158">
        <v>18422</v>
      </c>
      <c r="D66" s="158">
        <v>21231</v>
      </c>
      <c r="E66" s="158">
        <v>5481</v>
      </c>
      <c r="F66" s="158">
        <v>26332</v>
      </c>
      <c r="G66" s="158">
        <v>26747</v>
      </c>
      <c r="H66" s="158">
        <v>31284</v>
      </c>
      <c r="I66" s="160">
        <f>IFERROR(H66/G66-1,"-")</f>
        <v>0.1696265001682431</v>
      </c>
      <c r="J66" s="159">
        <f t="shared" ref="J66:J77" si="37">IFERROR(H66/D66-1,"-")</f>
        <v>0.47350572276388303</v>
      </c>
      <c r="K66" s="157">
        <f t="shared" ref="K66:K76" si="38">H66-G66</f>
        <v>4537</v>
      </c>
      <c r="L66" s="158">
        <f t="shared" ref="L66:L77" si="39">H66-D66</f>
        <v>10053</v>
      </c>
      <c r="M66" s="159">
        <f t="shared" si="36"/>
        <v>1.2649828533442348E-2</v>
      </c>
    </row>
    <row r="67" spans="2:13" x14ac:dyDescent="0.25">
      <c r="B67" s="162" t="s">
        <v>103</v>
      </c>
      <c r="C67" s="163">
        <v>10684</v>
      </c>
      <c r="D67" s="163">
        <v>11330</v>
      </c>
      <c r="E67" s="163">
        <v>2199</v>
      </c>
      <c r="F67" s="163">
        <v>21697</v>
      </c>
      <c r="G67" s="163">
        <v>20684</v>
      </c>
      <c r="H67" s="163">
        <v>18174</v>
      </c>
      <c r="I67" s="165">
        <f>IFERROR(H67/G67-1,"-")</f>
        <v>-0.12134983562173662</v>
      </c>
      <c r="J67" s="164">
        <f t="shared" si="37"/>
        <v>0.60406001765225059</v>
      </c>
      <c r="K67" s="162">
        <f t="shared" si="38"/>
        <v>-2510</v>
      </c>
      <c r="L67" s="163">
        <f t="shared" si="39"/>
        <v>6844</v>
      </c>
      <c r="M67" s="164">
        <f t="shared" si="36"/>
        <v>7.3487400513611179E-3</v>
      </c>
    </row>
    <row r="68" spans="2:13" x14ac:dyDescent="0.25">
      <c r="B68" s="162" t="s">
        <v>100</v>
      </c>
      <c r="C68" s="163">
        <v>7738</v>
      </c>
      <c r="D68" s="163">
        <v>9901</v>
      </c>
      <c r="E68" s="163">
        <v>3282</v>
      </c>
      <c r="F68" s="163">
        <v>4635</v>
      </c>
      <c r="G68" s="163">
        <v>6063</v>
      </c>
      <c r="H68" s="163">
        <v>13110</v>
      </c>
      <c r="I68" s="165">
        <f>IFERROR(H68/G68-1,"-")</f>
        <v>1.1622958931222169</v>
      </c>
      <c r="J68" s="164">
        <f t="shared" si="37"/>
        <v>0.32410867589132408</v>
      </c>
      <c r="K68" s="162">
        <f t="shared" si="38"/>
        <v>7047</v>
      </c>
      <c r="L68" s="163">
        <f t="shared" si="39"/>
        <v>3209</v>
      </c>
      <c r="M68" s="164">
        <f t="shared" si="36"/>
        <v>5.3010884820812289E-3</v>
      </c>
    </row>
    <row r="69" spans="2:13" x14ac:dyDescent="0.25">
      <c r="B69" s="157" t="s">
        <v>107</v>
      </c>
      <c r="C69" s="158">
        <v>60535</v>
      </c>
      <c r="D69" s="158">
        <v>55079</v>
      </c>
      <c r="E69" s="158">
        <v>17854</v>
      </c>
      <c r="F69" s="158">
        <v>59559</v>
      </c>
      <c r="G69" s="158">
        <v>78184</v>
      </c>
      <c r="H69" s="158">
        <v>79021</v>
      </c>
      <c r="I69" s="160">
        <f>IFERROR(H69/G69-1,"-")</f>
        <v>1.0705515194924686E-2</v>
      </c>
      <c r="J69" s="159">
        <f t="shared" si="37"/>
        <v>0.43468472557599092</v>
      </c>
      <c r="K69" s="157">
        <f t="shared" si="38"/>
        <v>837</v>
      </c>
      <c r="L69" s="158">
        <f t="shared" si="39"/>
        <v>23942</v>
      </c>
      <c r="M69" s="159">
        <f t="shared" si="36"/>
        <v>3.1952502894167872E-2</v>
      </c>
    </row>
    <row r="70" spans="2:13" x14ac:dyDescent="0.25">
      <c r="B70" s="162" t="s">
        <v>110</v>
      </c>
      <c r="C70" s="163">
        <v>27899</v>
      </c>
      <c r="D70" s="163">
        <v>24560</v>
      </c>
      <c r="E70" s="163">
        <v>7112</v>
      </c>
      <c r="F70" s="163">
        <v>26221</v>
      </c>
      <c r="G70" s="163">
        <v>28594</v>
      </c>
      <c r="H70" s="163">
        <v>26510</v>
      </c>
      <c r="I70" s="165">
        <f t="shared" ref="I70:I77" si="40">IFERROR(H70/G70-1,"-")</f>
        <v>-7.2882422885920173E-2</v>
      </c>
      <c r="J70" s="164">
        <f t="shared" si="37"/>
        <v>7.9397394136807797E-2</v>
      </c>
      <c r="K70" s="162">
        <f t="shared" si="38"/>
        <v>-2084</v>
      </c>
      <c r="L70" s="163">
        <f t="shared" si="39"/>
        <v>1950</v>
      </c>
      <c r="M70" s="164">
        <f t="shared" si="36"/>
        <v>1.0719439790997208E-2</v>
      </c>
    </row>
    <row r="71" spans="2:13" x14ac:dyDescent="0.25">
      <c r="B71" s="162" t="s">
        <v>113</v>
      </c>
      <c r="C71" s="163">
        <v>7125</v>
      </c>
      <c r="D71" s="163">
        <v>6375</v>
      </c>
      <c r="E71" s="163">
        <v>2067</v>
      </c>
      <c r="F71" s="163">
        <v>5231</v>
      </c>
      <c r="G71" s="163">
        <v>5346</v>
      </c>
      <c r="H71" s="163">
        <v>5749</v>
      </c>
      <c r="I71" s="165">
        <f t="shared" si="40"/>
        <v>7.5383464272353207E-2</v>
      </c>
      <c r="J71" s="164">
        <f t="shared" si="37"/>
        <v>-9.8196078431372569E-2</v>
      </c>
      <c r="K71" s="162">
        <f t="shared" si="38"/>
        <v>403</v>
      </c>
      <c r="L71" s="163">
        <f t="shared" si="39"/>
        <v>-626</v>
      </c>
      <c r="M71" s="164">
        <f t="shared" si="36"/>
        <v>2.3246344533550713E-3</v>
      </c>
    </row>
    <row r="72" spans="2:13" x14ac:dyDescent="0.25">
      <c r="B72" s="162" t="s">
        <v>116</v>
      </c>
      <c r="C72" s="163">
        <v>3929</v>
      </c>
      <c r="D72" s="163">
        <v>6104</v>
      </c>
      <c r="E72" s="163">
        <v>2431</v>
      </c>
      <c r="F72" s="163">
        <v>8134</v>
      </c>
      <c r="G72" s="163">
        <v>10063</v>
      </c>
      <c r="H72" s="163">
        <v>10964</v>
      </c>
      <c r="I72" s="165">
        <f t="shared" si="40"/>
        <v>8.9535923680810869E-2</v>
      </c>
      <c r="J72" s="164">
        <f t="shared" si="37"/>
        <v>0.79619921363040635</v>
      </c>
      <c r="K72" s="162">
        <f t="shared" si="38"/>
        <v>901</v>
      </c>
      <c r="L72" s="163">
        <f t="shared" si="39"/>
        <v>4860</v>
      </c>
      <c r="M72" s="164">
        <f t="shared" si="36"/>
        <v>4.4333435635040882E-3</v>
      </c>
    </row>
    <row r="73" spans="2:13" x14ac:dyDescent="0.25">
      <c r="B73" s="162" t="s">
        <v>123</v>
      </c>
      <c r="C73" s="163">
        <v>1327</v>
      </c>
      <c r="D73" s="163">
        <v>1124</v>
      </c>
      <c r="E73" s="163">
        <v>204</v>
      </c>
      <c r="F73" s="163">
        <v>982</v>
      </c>
      <c r="G73" s="163">
        <v>2041</v>
      </c>
      <c r="H73" s="163">
        <v>2589</v>
      </c>
      <c r="I73" s="165">
        <f t="shared" si="40"/>
        <v>0.26849583537481636</v>
      </c>
      <c r="J73" s="164">
        <f t="shared" si="37"/>
        <v>1.3033807829181496</v>
      </c>
      <c r="K73" s="162">
        <f t="shared" si="38"/>
        <v>548</v>
      </c>
      <c r="L73" s="163">
        <f t="shared" si="39"/>
        <v>1465</v>
      </c>
      <c r="M73" s="164">
        <f t="shared" si="36"/>
        <v>1.046873995431602E-3</v>
      </c>
    </row>
    <row r="74" spans="2:13" x14ac:dyDescent="0.25">
      <c r="B74" s="162" t="s">
        <v>119</v>
      </c>
      <c r="C74" s="163">
        <v>1746</v>
      </c>
      <c r="D74" s="163">
        <v>1320</v>
      </c>
      <c r="E74" s="163">
        <v>442</v>
      </c>
      <c r="F74" s="163">
        <v>1715</v>
      </c>
      <c r="G74" s="163">
        <v>1829</v>
      </c>
      <c r="H74" s="163">
        <v>2185</v>
      </c>
      <c r="I74" s="165">
        <f t="shared" si="40"/>
        <v>0.19464188080918543</v>
      </c>
      <c r="J74" s="164">
        <f t="shared" si="37"/>
        <v>0.65530303030303028</v>
      </c>
      <c r="K74" s="162">
        <f t="shared" si="38"/>
        <v>356</v>
      </c>
      <c r="L74" s="163">
        <f t="shared" si="39"/>
        <v>865</v>
      </c>
      <c r="M74" s="164">
        <f t="shared" si="36"/>
        <v>8.8351474701353822E-4</v>
      </c>
    </row>
    <row r="75" spans="2:13" x14ac:dyDescent="0.25">
      <c r="B75" s="162" t="s">
        <v>128</v>
      </c>
      <c r="C75" s="163">
        <v>869</v>
      </c>
      <c r="D75" s="163">
        <v>1155</v>
      </c>
      <c r="E75" s="163">
        <v>634</v>
      </c>
      <c r="F75" s="163">
        <v>884</v>
      </c>
      <c r="G75" s="163">
        <v>3203</v>
      </c>
      <c r="H75" s="163">
        <v>1641</v>
      </c>
      <c r="I75" s="165">
        <f t="shared" si="40"/>
        <v>-0.48766781142678739</v>
      </c>
      <c r="J75" s="164">
        <f t="shared" si="37"/>
        <v>0.4207792207792207</v>
      </c>
      <c r="K75" s="162">
        <f t="shared" si="38"/>
        <v>-1562</v>
      </c>
      <c r="L75" s="163">
        <f t="shared" si="39"/>
        <v>486</v>
      </c>
      <c r="M75" s="164">
        <f t="shared" si="36"/>
        <v>6.6354585805456119E-4</v>
      </c>
    </row>
    <row r="76" spans="2:13" x14ac:dyDescent="0.25">
      <c r="B76" s="162" t="s">
        <v>131</v>
      </c>
      <c r="C76" s="163">
        <v>1827</v>
      </c>
      <c r="D76" s="163">
        <v>1294</v>
      </c>
      <c r="E76" s="163">
        <v>773</v>
      </c>
      <c r="F76" s="163">
        <v>284</v>
      </c>
      <c r="G76" s="163">
        <v>929</v>
      </c>
      <c r="H76" s="163">
        <v>203</v>
      </c>
      <c r="I76" s="165">
        <f t="shared" si="40"/>
        <v>-0.7814854682454252</v>
      </c>
      <c r="J76" s="164">
        <f t="shared" si="37"/>
        <v>-0.84312210200927362</v>
      </c>
      <c r="K76" s="162">
        <f t="shared" si="38"/>
        <v>-726</v>
      </c>
      <c r="L76" s="163">
        <f t="shared" si="39"/>
        <v>-1091</v>
      </c>
      <c r="M76" s="164">
        <f t="shared" si="36"/>
        <v>8.2083978784324146E-5</v>
      </c>
    </row>
    <row r="77" spans="2:13" x14ac:dyDescent="0.25">
      <c r="B77" s="168" t="s">
        <v>145</v>
      </c>
      <c r="C77" s="169">
        <f t="shared" ref="C77:H77" si="41">C69-SUM(C70:C76)</f>
        <v>15813</v>
      </c>
      <c r="D77" s="169">
        <f t="shared" si="41"/>
        <v>13147</v>
      </c>
      <c r="E77" s="169">
        <f t="shared" si="41"/>
        <v>4191</v>
      </c>
      <c r="F77" s="169">
        <f t="shared" si="41"/>
        <v>16108</v>
      </c>
      <c r="G77" s="169">
        <f t="shared" si="41"/>
        <v>26179</v>
      </c>
      <c r="H77" s="169">
        <f t="shared" si="41"/>
        <v>29180</v>
      </c>
      <c r="I77" s="171">
        <f t="shared" si="40"/>
        <v>0.11463386683983345</v>
      </c>
      <c r="J77" s="170">
        <f t="shared" si="37"/>
        <v>1.2195177607058643</v>
      </c>
      <c r="K77" s="168">
        <f>H77-G77</f>
        <v>3001</v>
      </c>
      <c r="L77" s="169">
        <f t="shared" si="39"/>
        <v>16033</v>
      </c>
      <c r="M77" s="170">
        <f t="shared" si="36"/>
        <v>1.1799066507027481E-2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370867</v>
      </c>
      <c r="D79" s="176">
        <f t="shared" ref="D79:H79" si="42">D80+D83</f>
        <v>355957</v>
      </c>
      <c r="E79" s="176">
        <f t="shared" si="42"/>
        <v>116219</v>
      </c>
      <c r="F79" s="176">
        <f t="shared" si="42"/>
        <v>319384</v>
      </c>
      <c r="G79" s="176">
        <f t="shared" si="42"/>
        <v>367814</v>
      </c>
      <c r="H79" s="176">
        <f t="shared" si="42"/>
        <v>425017</v>
      </c>
      <c r="I79" s="177">
        <f>IFERROR(H79/G79-1,"-")</f>
        <v>0.15552154077876312</v>
      </c>
      <c r="J79" s="177">
        <f>IFERROR(H79/D79-1,"-")</f>
        <v>0.19401219810257975</v>
      </c>
      <c r="K79" s="176">
        <f>H79-G79</f>
        <v>57203</v>
      </c>
      <c r="L79" s="176">
        <f>H79-D79</f>
        <v>69060</v>
      </c>
      <c r="M79" s="177">
        <f t="shared" ref="M79:M91" si="43">H79/H$9</f>
        <v>0.17185756852698075</v>
      </c>
    </row>
    <row r="80" spans="2:13" x14ac:dyDescent="0.25">
      <c r="B80" s="157" t="s">
        <v>97</v>
      </c>
      <c r="C80" s="158">
        <v>164312</v>
      </c>
      <c r="D80" s="158">
        <v>160918</v>
      </c>
      <c r="E80" s="158">
        <v>40712</v>
      </c>
      <c r="F80" s="158">
        <v>160048</v>
      </c>
      <c r="G80" s="158">
        <v>167037</v>
      </c>
      <c r="H80" s="158">
        <v>174809</v>
      </c>
      <c r="I80" s="160">
        <f>IFERROR(H80/G80-1,"-")</f>
        <v>4.6528613420978582E-2</v>
      </c>
      <c r="J80" s="159">
        <f t="shared" ref="J80:J91" si="44">IFERROR(H80/D80-1,"-")</f>
        <v>8.6323469096061256E-2</v>
      </c>
      <c r="K80" s="157">
        <f t="shared" ref="K80:K90" si="45">H80-G80</f>
        <v>7772</v>
      </c>
      <c r="L80" s="158">
        <f t="shared" ref="L80:L91" si="46">H80-D80</f>
        <v>13891</v>
      </c>
      <c r="M80" s="159">
        <f t="shared" si="43"/>
        <v>7.0684818952260683E-2</v>
      </c>
    </row>
    <row r="81" spans="2:13" x14ac:dyDescent="0.25">
      <c r="B81" s="162" t="s">
        <v>103</v>
      </c>
      <c r="C81" s="163">
        <v>36535</v>
      </c>
      <c r="D81" s="163">
        <v>26970</v>
      </c>
      <c r="E81" s="163">
        <v>6804</v>
      </c>
      <c r="F81" s="163">
        <v>39526</v>
      </c>
      <c r="G81" s="163">
        <v>35133</v>
      </c>
      <c r="H81" s="163">
        <v>44104</v>
      </c>
      <c r="I81" s="165">
        <f>IFERROR(H81/G81-1,"-")</f>
        <v>0.25534397859562241</v>
      </c>
      <c r="J81" s="164">
        <f t="shared" si="44"/>
        <v>0.63529847979236198</v>
      </c>
      <c r="K81" s="162">
        <f t="shared" si="45"/>
        <v>8971</v>
      </c>
      <c r="L81" s="163">
        <f t="shared" si="46"/>
        <v>17134</v>
      </c>
      <c r="M81" s="164">
        <f t="shared" si="43"/>
        <v>1.7833654188688829E-2</v>
      </c>
    </row>
    <row r="82" spans="2:13" x14ac:dyDescent="0.25">
      <c r="B82" s="162" t="s">
        <v>100</v>
      </c>
      <c r="C82" s="163">
        <v>127777</v>
      </c>
      <c r="D82" s="163">
        <v>133948</v>
      </c>
      <c r="E82" s="163">
        <v>33908</v>
      </c>
      <c r="F82" s="163">
        <v>120522</v>
      </c>
      <c r="G82" s="163">
        <v>131904</v>
      </c>
      <c r="H82" s="163">
        <v>130705</v>
      </c>
      <c r="I82" s="165">
        <f>IFERROR(H82/G82-1,"-")</f>
        <v>-9.0899442018437249E-3</v>
      </c>
      <c r="J82" s="164">
        <f t="shared" si="44"/>
        <v>-2.4210887807208814E-2</v>
      </c>
      <c r="K82" s="162">
        <f t="shared" si="45"/>
        <v>-1199</v>
      </c>
      <c r="L82" s="163">
        <f t="shared" si="46"/>
        <v>-3243</v>
      </c>
      <c r="M82" s="164">
        <f t="shared" si="43"/>
        <v>5.2851164763571858E-2</v>
      </c>
    </row>
    <row r="83" spans="2:13" x14ac:dyDescent="0.25">
      <c r="B83" s="157" t="s">
        <v>107</v>
      </c>
      <c r="C83" s="158">
        <v>206555</v>
      </c>
      <c r="D83" s="158">
        <v>195039</v>
      </c>
      <c r="E83" s="158">
        <v>75507</v>
      </c>
      <c r="F83" s="158">
        <v>159336</v>
      </c>
      <c r="G83" s="158">
        <v>200777</v>
      </c>
      <c r="H83" s="158">
        <v>250208</v>
      </c>
      <c r="I83" s="160">
        <f>IFERROR(H83/G83-1,"-")</f>
        <v>0.24619851875463827</v>
      </c>
      <c r="J83" s="159">
        <f t="shared" si="44"/>
        <v>0.28286137644266018</v>
      </c>
      <c r="K83" s="157">
        <f t="shared" si="45"/>
        <v>49431</v>
      </c>
      <c r="L83" s="158">
        <f t="shared" si="46"/>
        <v>55169</v>
      </c>
      <c r="M83" s="159">
        <f t="shared" si="43"/>
        <v>0.10117274957472007</v>
      </c>
    </row>
    <row r="84" spans="2:13" x14ac:dyDescent="0.25">
      <c r="B84" s="162" t="s">
        <v>110</v>
      </c>
      <c r="C84" s="163">
        <v>30283</v>
      </c>
      <c r="D84" s="163">
        <v>34567</v>
      </c>
      <c r="E84" s="163">
        <v>14988</v>
      </c>
      <c r="F84" s="163">
        <v>32465</v>
      </c>
      <c r="G84" s="163">
        <v>42613</v>
      </c>
      <c r="H84" s="163">
        <v>53396</v>
      </c>
      <c r="I84" s="165">
        <f t="shared" ref="I84:I91" si="47">IFERROR(H84/G84-1,"-")</f>
        <v>0.2530448454696923</v>
      </c>
      <c r="J84" s="164">
        <f t="shared" si="44"/>
        <v>0.5447102728035409</v>
      </c>
      <c r="K84" s="162">
        <f t="shared" si="45"/>
        <v>10783</v>
      </c>
      <c r="L84" s="163">
        <f t="shared" si="46"/>
        <v>18829</v>
      </c>
      <c r="M84" s="164">
        <f t="shared" si="43"/>
        <v>2.1590916902304295E-2</v>
      </c>
    </row>
    <row r="85" spans="2:13" x14ac:dyDescent="0.25">
      <c r="B85" s="162" t="s">
        <v>113</v>
      </c>
      <c r="C85" s="163">
        <v>97459</v>
      </c>
      <c r="D85" s="163">
        <v>80827</v>
      </c>
      <c r="E85" s="163">
        <v>28410</v>
      </c>
      <c r="F85" s="163">
        <v>51981</v>
      </c>
      <c r="G85" s="163">
        <v>62476</v>
      </c>
      <c r="H85" s="163">
        <v>70967</v>
      </c>
      <c r="I85" s="165">
        <f t="shared" si="47"/>
        <v>0.13590818874447796</v>
      </c>
      <c r="J85" s="164">
        <f t="shared" si="44"/>
        <v>-0.12198893933957711</v>
      </c>
      <c r="K85" s="162">
        <f t="shared" si="45"/>
        <v>8491</v>
      </c>
      <c r="L85" s="163">
        <f t="shared" si="46"/>
        <v>-9860</v>
      </c>
      <c r="M85" s="164">
        <f t="shared" si="43"/>
        <v>2.8695831144764195E-2</v>
      </c>
    </row>
    <row r="86" spans="2:13" x14ac:dyDescent="0.25">
      <c r="B86" s="162" t="s">
        <v>116</v>
      </c>
      <c r="C86" s="163">
        <v>10123</v>
      </c>
      <c r="D86" s="163">
        <v>11477</v>
      </c>
      <c r="E86" s="163">
        <v>5054</v>
      </c>
      <c r="F86" s="163">
        <v>14878</v>
      </c>
      <c r="G86" s="163">
        <v>19882</v>
      </c>
      <c r="H86" s="163">
        <v>31004</v>
      </c>
      <c r="I86" s="165">
        <f t="shared" si="47"/>
        <v>0.55940046273010768</v>
      </c>
      <c r="J86" s="164">
        <f t="shared" si="44"/>
        <v>1.7014028056112225</v>
      </c>
      <c r="K86" s="162">
        <f t="shared" si="45"/>
        <v>11122</v>
      </c>
      <c r="L86" s="163">
        <f t="shared" si="46"/>
        <v>19527</v>
      </c>
      <c r="M86" s="164">
        <f t="shared" si="43"/>
        <v>1.253660925236052E-2</v>
      </c>
    </row>
    <row r="87" spans="2:13" x14ac:dyDescent="0.25">
      <c r="B87" s="162" t="s">
        <v>123</v>
      </c>
      <c r="C87" s="163">
        <v>4411</v>
      </c>
      <c r="D87" s="163">
        <v>3424</v>
      </c>
      <c r="E87" s="163">
        <v>1174</v>
      </c>
      <c r="F87" s="163">
        <v>3235</v>
      </c>
      <c r="G87" s="163">
        <v>3449</v>
      </c>
      <c r="H87" s="163">
        <v>6719</v>
      </c>
      <c r="I87" s="165">
        <f t="shared" si="47"/>
        <v>0.94810089881124959</v>
      </c>
      <c r="J87" s="164">
        <f t="shared" si="44"/>
        <v>0.96232476635514019</v>
      </c>
      <c r="K87" s="162">
        <f t="shared" si="45"/>
        <v>3270</v>
      </c>
      <c r="L87" s="163">
        <f t="shared" si="46"/>
        <v>3295</v>
      </c>
      <c r="M87" s="164">
        <f t="shared" si="43"/>
        <v>2.7168583913885413E-3</v>
      </c>
    </row>
    <row r="88" spans="2:13" x14ac:dyDescent="0.25">
      <c r="B88" s="162" t="s">
        <v>119</v>
      </c>
      <c r="C88" s="163">
        <v>3401</v>
      </c>
      <c r="D88" s="163">
        <v>3364</v>
      </c>
      <c r="E88" s="163">
        <v>993</v>
      </c>
      <c r="F88" s="163">
        <v>2928</v>
      </c>
      <c r="G88" s="163">
        <v>3211</v>
      </c>
      <c r="H88" s="163">
        <v>4342</v>
      </c>
      <c r="I88" s="165">
        <f t="shared" si="47"/>
        <v>0.35222672064777338</v>
      </c>
      <c r="J88" s="164">
        <f t="shared" si="44"/>
        <v>0.29072532699167652</v>
      </c>
      <c r="K88" s="162">
        <f t="shared" si="45"/>
        <v>1131</v>
      </c>
      <c r="L88" s="163">
        <f t="shared" si="46"/>
        <v>978</v>
      </c>
      <c r="M88" s="164">
        <f t="shared" si="43"/>
        <v>1.7557075659188938E-3</v>
      </c>
    </row>
    <row r="89" spans="2:13" x14ac:dyDescent="0.25">
      <c r="B89" s="162" t="s">
        <v>128</v>
      </c>
      <c r="C89" s="163">
        <v>1973</v>
      </c>
      <c r="D89" s="163">
        <v>2479</v>
      </c>
      <c r="E89" s="163">
        <v>1688</v>
      </c>
      <c r="F89" s="163">
        <v>1856</v>
      </c>
      <c r="G89" s="163">
        <v>2471</v>
      </c>
      <c r="H89" s="163">
        <v>2464</v>
      </c>
      <c r="I89" s="165">
        <f t="shared" si="47"/>
        <v>-2.8328611898017497E-3</v>
      </c>
      <c r="J89" s="164">
        <f t="shared" si="44"/>
        <v>-6.0508269463492859E-3</v>
      </c>
      <c r="K89" s="162">
        <f t="shared" si="45"/>
        <v>-7</v>
      </c>
      <c r="L89" s="163">
        <f t="shared" si="46"/>
        <v>-15</v>
      </c>
      <c r="M89" s="164">
        <f t="shared" si="43"/>
        <v>9.963296735200724E-4</v>
      </c>
    </row>
    <row r="90" spans="2:13" x14ac:dyDescent="0.25">
      <c r="B90" s="162" t="s">
        <v>131</v>
      </c>
      <c r="C90" s="163">
        <v>4783</v>
      </c>
      <c r="D90" s="163">
        <v>3932</v>
      </c>
      <c r="E90" s="163">
        <v>2253</v>
      </c>
      <c r="F90" s="163">
        <v>1540</v>
      </c>
      <c r="G90" s="163">
        <v>2515</v>
      </c>
      <c r="H90" s="163">
        <v>2950</v>
      </c>
      <c r="I90" s="165">
        <f t="shared" si="47"/>
        <v>0.17296222664015914</v>
      </c>
      <c r="J90" s="164">
        <f t="shared" si="44"/>
        <v>-0.24974567650050861</v>
      </c>
      <c r="K90" s="162">
        <f t="shared" si="45"/>
        <v>435</v>
      </c>
      <c r="L90" s="163">
        <f t="shared" si="46"/>
        <v>-982</v>
      </c>
      <c r="M90" s="164">
        <f t="shared" si="43"/>
        <v>1.1928459971120996E-3</v>
      </c>
    </row>
    <row r="91" spans="2:13" x14ac:dyDescent="0.25">
      <c r="B91" s="168" t="s">
        <v>145</v>
      </c>
      <c r="C91" s="169">
        <f t="shared" ref="C91:H91" si="48">C83-SUM(C84:C90)</f>
        <v>54122</v>
      </c>
      <c r="D91" s="169">
        <f t="shared" si="48"/>
        <v>54969</v>
      </c>
      <c r="E91" s="169">
        <f t="shared" si="48"/>
        <v>20947</v>
      </c>
      <c r="F91" s="169">
        <f t="shared" si="48"/>
        <v>50453</v>
      </c>
      <c r="G91" s="169">
        <f t="shared" si="48"/>
        <v>64160</v>
      </c>
      <c r="H91" s="169">
        <f t="shared" si="48"/>
        <v>78366</v>
      </c>
      <c r="I91" s="171">
        <f t="shared" si="47"/>
        <v>0.22141521197007474</v>
      </c>
      <c r="J91" s="170">
        <f t="shared" si="44"/>
        <v>0.42563990612890912</v>
      </c>
      <c r="K91" s="168">
        <f>H91-G91</f>
        <v>14206</v>
      </c>
      <c r="L91" s="169">
        <f t="shared" si="46"/>
        <v>23397</v>
      </c>
      <c r="M91" s="170">
        <f t="shared" si="43"/>
        <v>3.1687650647351455E-2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32018</v>
      </c>
      <c r="D93" s="176">
        <f t="shared" ref="D93:H93" si="49">D94+D97</f>
        <v>31365</v>
      </c>
      <c r="E93" s="176">
        <f t="shared" si="49"/>
        <v>12754</v>
      </c>
      <c r="F93" s="176">
        <f t="shared" si="49"/>
        <v>28946</v>
      </c>
      <c r="G93" s="176">
        <f t="shared" si="49"/>
        <v>35023</v>
      </c>
      <c r="H93" s="176">
        <f t="shared" si="49"/>
        <v>33791</v>
      </c>
      <c r="I93" s="177">
        <f>IFERROR(H93/G93-1,"-")</f>
        <v>-3.5176883762099154E-2</v>
      </c>
      <c r="J93" s="177">
        <f>IFERROR(H93/D93-1,"-")</f>
        <v>7.73473617089111E-2</v>
      </c>
      <c r="K93" s="176">
        <f>H93-G93</f>
        <v>-1232</v>
      </c>
      <c r="L93" s="176">
        <f>H93-D93</f>
        <v>2426</v>
      </c>
      <c r="M93" s="177">
        <f t="shared" ref="M93:M105" si="50">H93/H$9</f>
        <v>1.3663545453699986E-2</v>
      </c>
    </row>
    <row r="94" spans="2:13" x14ac:dyDescent="0.25">
      <c r="B94" s="157" t="s">
        <v>97</v>
      </c>
      <c r="C94" s="158">
        <v>20253</v>
      </c>
      <c r="D94" s="158">
        <v>20376</v>
      </c>
      <c r="E94" s="158">
        <v>7454</v>
      </c>
      <c r="F94" s="158">
        <v>18683</v>
      </c>
      <c r="G94" s="158">
        <v>23106</v>
      </c>
      <c r="H94" s="158">
        <v>20343</v>
      </c>
      <c r="I94" s="160">
        <f>IFERROR(H94/G94-1,"-")</f>
        <v>-0.11957933004414434</v>
      </c>
      <c r="J94" s="159">
        <f t="shared" ref="J94:J105" si="51">IFERROR(H94/D94-1,"-")</f>
        <v>-1.6195524146054296E-3</v>
      </c>
      <c r="K94" s="157">
        <f t="shared" ref="K94:K104" si="52">H94-G94</f>
        <v>-2763</v>
      </c>
      <c r="L94" s="158">
        <f t="shared" ref="L94:L105" si="53">H94-D94</f>
        <v>-33</v>
      </c>
      <c r="M94" s="159">
        <f t="shared" si="50"/>
        <v>8.2257851251699814E-3</v>
      </c>
    </row>
    <row r="95" spans="2:13" x14ac:dyDescent="0.25">
      <c r="B95" s="162" t="s">
        <v>103</v>
      </c>
      <c r="C95" s="163">
        <v>9947</v>
      </c>
      <c r="D95" s="163">
        <v>9832</v>
      </c>
      <c r="E95" s="163">
        <v>4239</v>
      </c>
      <c r="F95" s="163">
        <v>9207</v>
      </c>
      <c r="G95" s="163">
        <v>7164</v>
      </c>
      <c r="H95" s="163">
        <v>6280</v>
      </c>
      <c r="I95" s="165">
        <f>IFERROR(H95/G95-1,"-")</f>
        <v>-0.12339475153545509</v>
      </c>
      <c r="J95" s="164">
        <f t="shared" si="51"/>
        <v>-0.36126932465419037</v>
      </c>
      <c r="K95" s="162">
        <f t="shared" si="52"/>
        <v>-884</v>
      </c>
      <c r="L95" s="163">
        <f t="shared" si="53"/>
        <v>-3552</v>
      </c>
      <c r="M95" s="164">
        <f t="shared" si="50"/>
        <v>2.5393467328352496E-3</v>
      </c>
    </row>
    <row r="96" spans="2:13" x14ac:dyDescent="0.25">
      <c r="B96" s="162" t="s">
        <v>100</v>
      </c>
      <c r="C96" s="163">
        <v>10306</v>
      </c>
      <c r="D96" s="163">
        <v>10544</v>
      </c>
      <c r="E96" s="163">
        <v>3215</v>
      </c>
      <c r="F96" s="163">
        <v>9476</v>
      </c>
      <c r="G96" s="163">
        <v>15942</v>
      </c>
      <c r="H96" s="163">
        <v>14063</v>
      </c>
      <c r="I96" s="165">
        <f>IFERROR(H96/G96-1,"-")</f>
        <v>-0.11786475975410859</v>
      </c>
      <c r="J96" s="164">
        <f t="shared" si="51"/>
        <v>0.33374430955993928</v>
      </c>
      <c r="K96" s="162">
        <f t="shared" si="52"/>
        <v>-1879</v>
      </c>
      <c r="L96" s="163">
        <f t="shared" si="53"/>
        <v>3519</v>
      </c>
      <c r="M96" s="164">
        <f t="shared" si="50"/>
        <v>5.6864383923347309E-3</v>
      </c>
    </row>
    <row r="97" spans="2:13" x14ac:dyDescent="0.25">
      <c r="B97" s="157" t="s">
        <v>107</v>
      </c>
      <c r="C97" s="158">
        <v>11765</v>
      </c>
      <c r="D97" s="158">
        <v>10989</v>
      </c>
      <c r="E97" s="158">
        <v>5300</v>
      </c>
      <c r="F97" s="158">
        <v>10263</v>
      </c>
      <c r="G97" s="158">
        <v>11917</v>
      </c>
      <c r="H97" s="158">
        <v>13448</v>
      </c>
      <c r="I97" s="160">
        <f>IFERROR(H97/G97-1,"-")</f>
        <v>0.12847193085508102</v>
      </c>
      <c r="J97" s="159">
        <f t="shared" si="51"/>
        <v>0.2237692237692237</v>
      </c>
      <c r="K97" s="157">
        <f t="shared" si="52"/>
        <v>1531</v>
      </c>
      <c r="L97" s="158">
        <f t="shared" si="53"/>
        <v>2459</v>
      </c>
      <c r="M97" s="159">
        <f t="shared" si="50"/>
        <v>5.4377603285300051E-3</v>
      </c>
    </row>
    <row r="98" spans="2:13" x14ac:dyDescent="0.25">
      <c r="B98" s="162" t="s">
        <v>110</v>
      </c>
      <c r="C98" s="163">
        <v>1419</v>
      </c>
      <c r="D98" s="163">
        <v>1541</v>
      </c>
      <c r="E98" s="163">
        <v>994</v>
      </c>
      <c r="F98" s="163">
        <v>1389</v>
      </c>
      <c r="G98" s="163">
        <v>1721</v>
      </c>
      <c r="H98" s="163">
        <v>2001</v>
      </c>
      <c r="I98" s="165">
        <f t="shared" ref="I98:I105" si="54">IFERROR(H98/G98-1,"-")</f>
        <v>0.16269610691458447</v>
      </c>
      <c r="J98" s="164">
        <f t="shared" si="51"/>
        <v>0.29850746268656714</v>
      </c>
      <c r="K98" s="162">
        <f t="shared" si="52"/>
        <v>280</v>
      </c>
      <c r="L98" s="163">
        <f t="shared" si="53"/>
        <v>460</v>
      </c>
      <c r="M98" s="164">
        <f t="shared" si="50"/>
        <v>8.0911350515976653E-4</v>
      </c>
    </row>
    <row r="99" spans="2:13" x14ac:dyDescent="0.25">
      <c r="B99" s="162" t="s">
        <v>113</v>
      </c>
      <c r="C99" s="163">
        <v>2625</v>
      </c>
      <c r="D99" s="163">
        <v>2274</v>
      </c>
      <c r="E99" s="163">
        <v>1071</v>
      </c>
      <c r="F99" s="163">
        <v>1979</v>
      </c>
      <c r="G99" s="163">
        <v>2132</v>
      </c>
      <c r="H99" s="163">
        <v>2613</v>
      </c>
      <c r="I99" s="165">
        <f t="shared" si="54"/>
        <v>0.22560975609756095</v>
      </c>
      <c r="J99" s="164">
        <f t="shared" si="51"/>
        <v>0.14907651715039583</v>
      </c>
      <c r="K99" s="162">
        <f t="shared" si="52"/>
        <v>481</v>
      </c>
      <c r="L99" s="163">
        <f t="shared" si="53"/>
        <v>339</v>
      </c>
      <c r="M99" s="164">
        <f t="shared" si="50"/>
        <v>1.0565785052386158E-3</v>
      </c>
    </row>
    <row r="100" spans="2:13" x14ac:dyDescent="0.25">
      <c r="B100" s="162" t="s">
        <v>116</v>
      </c>
      <c r="C100" s="163">
        <v>2489</v>
      </c>
      <c r="D100" s="163">
        <v>2218</v>
      </c>
      <c r="E100" s="163">
        <v>1161</v>
      </c>
      <c r="F100" s="163">
        <v>1979</v>
      </c>
      <c r="G100" s="163">
        <v>2303</v>
      </c>
      <c r="H100" s="163">
        <v>2266</v>
      </c>
      <c r="I100" s="165">
        <f t="shared" si="54"/>
        <v>-1.6066000868432462E-2</v>
      </c>
      <c r="J100" s="164">
        <f t="shared" si="51"/>
        <v>2.1641118124436476E-2</v>
      </c>
      <c r="K100" s="162">
        <f t="shared" si="52"/>
        <v>-37</v>
      </c>
      <c r="L100" s="163">
        <f t="shared" si="53"/>
        <v>48</v>
      </c>
      <c r="M100" s="164">
        <f t="shared" si="50"/>
        <v>9.1626746761220939E-4</v>
      </c>
    </row>
    <row r="101" spans="2:13" x14ac:dyDescent="0.25">
      <c r="B101" s="162" t="s">
        <v>123</v>
      </c>
      <c r="C101" s="163">
        <v>348</v>
      </c>
      <c r="D101" s="163">
        <v>375</v>
      </c>
      <c r="E101" s="163">
        <v>265</v>
      </c>
      <c r="F101" s="163">
        <v>714</v>
      </c>
      <c r="G101" s="163">
        <v>569</v>
      </c>
      <c r="H101" s="163">
        <v>627</v>
      </c>
      <c r="I101" s="165">
        <f t="shared" si="54"/>
        <v>0.10193321616871698</v>
      </c>
      <c r="J101" s="164">
        <f t="shared" si="51"/>
        <v>0.67199999999999993</v>
      </c>
      <c r="K101" s="162">
        <f t="shared" si="52"/>
        <v>58</v>
      </c>
      <c r="L101" s="163">
        <f t="shared" si="53"/>
        <v>252</v>
      </c>
      <c r="M101" s="164">
        <f t="shared" si="50"/>
        <v>2.5353031870823268E-4</v>
      </c>
    </row>
    <row r="102" spans="2:13" x14ac:dyDescent="0.25">
      <c r="B102" s="162" t="s">
        <v>119</v>
      </c>
      <c r="C102" s="163">
        <v>288</v>
      </c>
      <c r="D102" s="163">
        <v>335</v>
      </c>
      <c r="E102" s="163">
        <v>132</v>
      </c>
      <c r="F102" s="163">
        <v>434</v>
      </c>
      <c r="G102" s="163">
        <v>336</v>
      </c>
      <c r="H102" s="163">
        <v>539</v>
      </c>
      <c r="I102" s="165">
        <f t="shared" si="54"/>
        <v>0.60416666666666674</v>
      </c>
      <c r="J102" s="164">
        <f t="shared" si="51"/>
        <v>0.60895522388059709</v>
      </c>
      <c r="K102" s="162">
        <f t="shared" si="52"/>
        <v>203</v>
      </c>
      <c r="L102" s="163">
        <f t="shared" si="53"/>
        <v>204</v>
      </c>
      <c r="M102" s="164">
        <f t="shared" si="50"/>
        <v>2.1794711608251582E-4</v>
      </c>
    </row>
    <row r="103" spans="2:13" x14ac:dyDescent="0.25">
      <c r="B103" s="162" t="s">
        <v>128</v>
      </c>
      <c r="C103" s="163">
        <v>98</v>
      </c>
      <c r="D103" s="163">
        <v>104</v>
      </c>
      <c r="E103" s="163">
        <v>112</v>
      </c>
      <c r="F103" s="163">
        <v>190</v>
      </c>
      <c r="G103" s="163">
        <v>96</v>
      </c>
      <c r="H103" s="163">
        <v>161</v>
      </c>
      <c r="I103" s="165">
        <f t="shared" si="54"/>
        <v>0.67708333333333326</v>
      </c>
      <c r="J103" s="164">
        <f t="shared" si="51"/>
        <v>0.54807692307692313</v>
      </c>
      <c r="K103" s="162">
        <f t="shared" si="52"/>
        <v>65</v>
      </c>
      <c r="L103" s="163">
        <f t="shared" si="53"/>
        <v>57</v>
      </c>
      <c r="M103" s="164">
        <f t="shared" si="50"/>
        <v>6.5101086622050189E-5</v>
      </c>
    </row>
    <row r="104" spans="2:13" x14ac:dyDescent="0.25">
      <c r="B104" s="162" t="s">
        <v>131</v>
      </c>
      <c r="C104" s="163">
        <v>227</v>
      </c>
      <c r="D104" s="163">
        <v>139</v>
      </c>
      <c r="E104" s="163">
        <v>61</v>
      </c>
      <c r="F104" s="163">
        <v>103</v>
      </c>
      <c r="G104" s="163">
        <v>164</v>
      </c>
      <c r="H104" s="163">
        <v>267</v>
      </c>
      <c r="I104" s="165">
        <f t="shared" si="54"/>
        <v>0.62804878048780477</v>
      </c>
      <c r="J104" s="164">
        <f t="shared" si="51"/>
        <v>0.92086330935251803</v>
      </c>
      <c r="K104" s="162">
        <f t="shared" si="52"/>
        <v>103</v>
      </c>
      <c r="L104" s="163">
        <f t="shared" si="53"/>
        <v>128</v>
      </c>
      <c r="M104" s="164">
        <f t="shared" si="50"/>
        <v>1.0796267160302732E-4</v>
      </c>
    </row>
    <row r="105" spans="2:13" x14ac:dyDescent="0.25">
      <c r="B105" s="168" t="s">
        <v>145</v>
      </c>
      <c r="C105" s="169">
        <f t="shared" ref="C105:H105" si="55">C97-SUM(C98:C104)</f>
        <v>4271</v>
      </c>
      <c r="D105" s="169">
        <f t="shared" si="55"/>
        <v>4003</v>
      </c>
      <c r="E105" s="169">
        <f t="shared" si="55"/>
        <v>1504</v>
      </c>
      <c r="F105" s="169">
        <f t="shared" si="55"/>
        <v>3475</v>
      </c>
      <c r="G105" s="169">
        <f t="shared" si="55"/>
        <v>4596</v>
      </c>
      <c r="H105" s="169">
        <f t="shared" si="55"/>
        <v>4974</v>
      </c>
      <c r="I105" s="171">
        <f t="shared" si="54"/>
        <v>8.2245430809399389E-2</v>
      </c>
      <c r="J105" s="170">
        <f t="shared" si="51"/>
        <v>0.2425680739445415</v>
      </c>
      <c r="K105" s="168">
        <f>H105-G105</f>
        <v>378</v>
      </c>
      <c r="L105" s="169">
        <f t="shared" si="53"/>
        <v>971</v>
      </c>
      <c r="M105" s="170">
        <f t="shared" si="50"/>
        <v>2.0112596575035877E-3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49995</v>
      </c>
      <c r="D107" s="176">
        <f t="shared" ref="D107:H107" si="56">D108+D111</f>
        <v>49574</v>
      </c>
      <c r="E107" s="176">
        <f t="shared" si="56"/>
        <v>22627</v>
      </c>
      <c r="F107" s="176">
        <f t="shared" si="56"/>
        <v>91892</v>
      </c>
      <c r="G107" s="176">
        <f t="shared" si="56"/>
        <v>130179</v>
      </c>
      <c r="H107" s="176">
        <f t="shared" si="56"/>
        <v>120964</v>
      </c>
      <c r="I107" s="177">
        <f>IFERROR(H107/G107-1,"-")</f>
        <v>-7.0787146928459999E-2</v>
      </c>
      <c r="J107" s="177">
        <f>IFERROR(H107/D107-1,"-")</f>
        <v>1.4400693912131359</v>
      </c>
      <c r="K107" s="176">
        <f>H107-G107</f>
        <v>-9215</v>
      </c>
      <c r="L107" s="176">
        <f>H107-D107</f>
        <v>71390</v>
      </c>
      <c r="M107" s="177">
        <f t="shared" ref="M107:M119" si="57">H107/H$9</f>
        <v>4.8912346845650177E-2</v>
      </c>
    </row>
    <row r="108" spans="2:13" x14ac:dyDescent="0.25">
      <c r="B108" s="157" t="s">
        <v>97</v>
      </c>
      <c r="C108" s="158">
        <v>9413</v>
      </c>
      <c r="D108" s="158">
        <v>9535</v>
      </c>
      <c r="E108" s="158">
        <v>5441</v>
      </c>
      <c r="F108" s="158">
        <v>20119</v>
      </c>
      <c r="G108" s="158">
        <v>27482</v>
      </c>
      <c r="H108" s="158">
        <v>25067</v>
      </c>
      <c r="I108" s="160">
        <f>IFERROR(H108/G108-1,"-")</f>
        <v>-8.787570045848192E-2</v>
      </c>
      <c r="J108" s="159">
        <f t="shared" ref="J108:J119" si="58">IFERROR(H108/D108-1,"-")</f>
        <v>1.6289459884635553</v>
      </c>
      <c r="K108" s="157">
        <f t="shared" ref="K108:K118" si="59">H108-G108</f>
        <v>-2415</v>
      </c>
      <c r="L108" s="158">
        <f t="shared" ref="L108:L119" si="60">H108-D108</f>
        <v>15532</v>
      </c>
      <c r="M108" s="159">
        <f t="shared" si="57"/>
        <v>1.0135956138850509E-2</v>
      </c>
    </row>
    <row r="109" spans="2:13" x14ac:dyDescent="0.25">
      <c r="B109" s="162" t="s">
        <v>103</v>
      </c>
      <c r="C109" s="163">
        <v>1209</v>
      </c>
      <c r="D109" s="163">
        <v>1443</v>
      </c>
      <c r="E109" s="163">
        <v>273</v>
      </c>
      <c r="F109" s="163">
        <v>5588</v>
      </c>
      <c r="G109" s="163">
        <v>10100</v>
      </c>
      <c r="H109" s="163">
        <v>6918</v>
      </c>
      <c r="I109" s="165">
        <f>IFERROR(H109/G109-1,"-")</f>
        <v>-0.315049504950495</v>
      </c>
      <c r="J109" s="164">
        <f t="shared" si="58"/>
        <v>3.7941787941787943</v>
      </c>
      <c r="K109" s="162">
        <f t="shared" si="59"/>
        <v>-3182</v>
      </c>
      <c r="L109" s="163">
        <f t="shared" si="60"/>
        <v>5475</v>
      </c>
      <c r="M109" s="164">
        <f t="shared" si="57"/>
        <v>2.7973249518716968E-3</v>
      </c>
    </row>
    <row r="110" spans="2:13" x14ac:dyDescent="0.25">
      <c r="B110" s="162" t="s">
        <v>100</v>
      </c>
      <c r="C110" s="163">
        <v>8204</v>
      </c>
      <c r="D110" s="163">
        <v>8092</v>
      </c>
      <c r="E110" s="163">
        <v>5168</v>
      </c>
      <c r="F110" s="163">
        <v>14531</v>
      </c>
      <c r="G110" s="163">
        <v>17382</v>
      </c>
      <c r="H110" s="163">
        <v>18149</v>
      </c>
      <c r="I110" s="165">
        <f>IFERROR(H110/G110-1,"-")</f>
        <v>4.4126107467495013E-2</v>
      </c>
      <c r="J110" s="164">
        <f t="shared" si="58"/>
        <v>1.2428324270884823</v>
      </c>
      <c r="K110" s="162">
        <f t="shared" si="59"/>
        <v>767</v>
      </c>
      <c r="L110" s="163">
        <f t="shared" si="60"/>
        <v>10057</v>
      </c>
      <c r="M110" s="164">
        <f t="shared" si="57"/>
        <v>7.3386311869788126E-3</v>
      </c>
    </row>
    <row r="111" spans="2:13" x14ac:dyDescent="0.25">
      <c r="B111" s="157" t="s">
        <v>107</v>
      </c>
      <c r="C111" s="158">
        <v>40582</v>
      </c>
      <c r="D111" s="158">
        <v>40039</v>
      </c>
      <c r="E111" s="158">
        <v>17186</v>
      </c>
      <c r="F111" s="158">
        <v>71773</v>
      </c>
      <c r="G111" s="158">
        <v>102697</v>
      </c>
      <c r="H111" s="158">
        <v>95897</v>
      </c>
      <c r="I111" s="160">
        <f>IFERROR(H111/G111-1,"-")</f>
        <v>-6.6214202946532019E-2</v>
      </c>
      <c r="J111" s="159">
        <f t="shared" si="58"/>
        <v>1.3950897874572292</v>
      </c>
      <c r="K111" s="157">
        <f t="shared" si="59"/>
        <v>-6800</v>
      </c>
      <c r="L111" s="158">
        <f t="shared" si="60"/>
        <v>55858</v>
      </c>
      <c r="M111" s="159">
        <f t="shared" si="57"/>
        <v>3.8776390706799668E-2</v>
      </c>
    </row>
    <row r="112" spans="2:13" x14ac:dyDescent="0.25">
      <c r="B112" s="162" t="s">
        <v>110</v>
      </c>
      <c r="C112" s="163">
        <v>21448</v>
      </c>
      <c r="D112" s="163">
        <v>22800</v>
      </c>
      <c r="E112" s="163">
        <v>9701</v>
      </c>
      <c r="F112" s="163">
        <v>41536</v>
      </c>
      <c r="G112" s="163">
        <v>67050</v>
      </c>
      <c r="H112" s="163">
        <v>59434</v>
      </c>
      <c r="I112" s="165">
        <f t="shared" ref="I112:I119" si="61">IFERROR(H112/G112-1,"-")</f>
        <v>-0.11358687546607005</v>
      </c>
      <c r="J112" s="164">
        <f t="shared" si="58"/>
        <v>1.6067543859649125</v>
      </c>
      <c r="K112" s="162">
        <f t="shared" si="59"/>
        <v>-7616</v>
      </c>
      <c r="L112" s="163">
        <f t="shared" si="60"/>
        <v>36634</v>
      </c>
      <c r="M112" s="164">
        <f t="shared" si="57"/>
        <v>2.4032409827918825E-2</v>
      </c>
    </row>
    <row r="113" spans="2:13" x14ac:dyDescent="0.25">
      <c r="B113" s="162" t="s">
        <v>113</v>
      </c>
      <c r="C113" s="163">
        <v>3041</v>
      </c>
      <c r="D113" s="163">
        <v>2645</v>
      </c>
      <c r="E113" s="163">
        <v>1353</v>
      </c>
      <c r="F113" s="163">
        <v>3443</v>
      </c>
      <c r="G113" s="163">
        <v>4626</v>
      </c>
      <c r="H113" s="163">
        <v>4236</v>
      </c>
      <c r="I113" s="165">
        <f t="shared" si="61"/>
        <v>-8.4306095979247764E-2</v>
      </c>
      <c r="J113" s="164">
        <f t="shared" si="58"/>
        <v>0.6015122873345935</v>
      </c>
      <c r="K113" s="162">
        <f t="shared" si="59"/>
        <v>-390</v>
      </c>
      <c r="L113" s="163">
        <f t="shared" si="60"/>
        <v>1591</v>
      </c>
      <c r="M113" s="164">
        <f t="shared" si="57"/>
        <v>1.7128459809379166E-3</v>
      </c>
    </row>
    <row r="114" spans="2:13" x14ac:dyDescent="0.25">
      <c r="B114" s="162" t="s">
        <v>116</v>
      </c>
      <c r="C114" s="163">
        <v>7000</v>
      </c>
      <c r="D114" s="163">
        <v>5937</v>
      </c>
      <c r="E114" s="163">
        <v>895</v>
      </c>
      <c r="F114" s="163">
        <v>4452</v>
      </c>
      <c r="G114" s="163">
        <v>8384</v>
      </c>
      <c r="H114" s="163">
        <v>6677</v>
      </c>
      <c r="I114" s="165">
        <f t="shared" si="61"/>
        <v>-0.20360209923664119</v>
      </c>
      <c r="J114" s="164">
        <f t="shared" si="58"/>
        <v>0.12464207512211556</v>
      </c>
      <c r="K114" s="162">
        <f t="shared" si="59"/>
        <v>-1707</v>
      </c>
      <c r="L114" s="163">
        <f t="shared" si="60"/>
        <v>740</v>
      </c>
      <c r="M114" s="164">
        <f t="shared" si="57"/>
        <v>2.6998754992262675E-3</v>
      </c>
    </row>
    <row r="115" spans="2:13" x14ac:dyDescent="0.25">
      <c r="B115" s="162" t="s">
        <v>123</v>
      </c>
      <c r="C115" s="163">
        <v>1064</v>
      </c>
      <c r="D115" s="163">
        <v>631</v>
      </c>
      <c r="E115" s="163">
        <v>429</v>
      </c>
      <c r="F115" s="163">
        <v>3705</v>
      </c>
      <c r="G115" s="163">
        <v>3200</v>
      </c>
      <c r="H115" s="163">
        <v>3495</v>
      </c>
      <c r="I115" s="165">
        <f t="shared" si="61"/>
        <v>9.2187500000000089E-2</v>
      </c>
      <c r="J115" s="164">
        <f t="shared" si="58"/>
        <v>4.5388272583201266</v>
      </c>
      <c r="K115" s="162">
        <f t="shared" si="59"/>
        <v>295</v>
      </c>
      <c r="L115" s="163">
        <f t="shared" si="60"/>
        <v>2864</v>
      </c>
      <c r="M115" s="164">
        <f t="shared" si="57"/>
        <v>1.4132192406463688E-3</v>
      </c>
    </row>
    <row r="116" spans="2:13" x14ac:dyDescent="0.25">
      <c r="B116" s="162" t="s">
        <v>119</v>
      </c>
      <c r="C116" s="163">
        <v>1701</v>
      </c>
      <c r="D116" s="163">
        <v>1893</v>
      </c>
      <c r="E116" s="163">
        <v>623</v>
      </c>
      <c r="F116" s="163">
        <v>2714</v>
      </c>
      <c r="G116" s="163">
        <v>3093</v>
      </c>
      <c r="H116" s="163">
        <v>2720</v>
      </c>
      <c r="I116" s="165">
        <f t="shared" si="61"/>
        <v>-0.12059489169091497</v>
      </c>
      <c r="J116" s="164">
        <f t="shared" si="58"/>
        <v>0.43687268885367136</v>
      </c>
      <c r="K116" s="162">
        <f t="shared" si="59"/>
        <v>-373</v>
      </c>
      <c r="L116" s="163">
        <f t="shared" si="60"/>
        <v>827</v>
      </c>
      <c r="M116" s="164">
        <f t="shared" si="57"/>
        <v>1.0998444447948852E-3</v>
      </c>
    </row>
    <row r="117" spans="2:13" x14ac:dyDescent="0.25">
      <c r="B117" s="162" t="s">
        <v>128</v>
      </c>
      <c r="C117" s="163">
        <v>314</v>
      </c>
      <c r="D117" s="163">
        <v>235</v>
      </c>
      <c r="E117" s="163">
        <v>206</v>
      </c>
      <c r="F117" s="163">
        <v>433</v>
      </c>
      <c r="G117" s="163">
        <v>739</v>
      </c>
      <c r="H117" s="163">
        <v>822</v>
      </c>
      <c r="I117" s="165">
        <f t="shared" si="61"/>
        <v>0.11231393775372123</v>
      </c>
      <c r="J117" s="164">
        <f t="shared" si="58"/>
        <v>2.4978723404255319</v>
      </c>
      <c r="K117" s="162">
        <f t="shared" si="59"/>
        <v>83</v>
      </c>
      <c r="L117" s="163">
        <f t="shared" si="60"/>
        <v>587</v>
      </c>
      <c r="M117" s="164">
        <f t="shared" si="57"/>
        <v>3.3237946089021894E-4</v>
      </c>
    </row>
    <row r="118" spans="2:13" x14ac:dyDescent="0.25">
      <c r="B118" s="162" t="s">
        <v>131</v>
      </c>
      <c r="C118" s="163">
        <v>863</v>
      </c>
      <c r="D118" s="163">
        <v>669</v>
      </c>
      <c r="E118" s="163">
        <v>526</v>
      </c>
      <c r="F118" s="163">
        <v>628</v>
      </c>
      <c r="G118" s="163">
        <v>383</v>
      </c>
      <c r="H118" s="163">
        <v>1041</v>
      </c>
      <c r="I118" s="165">
        <f t="shared" si="61"/>
        <v>1.7180156657963446</v>
      </c>
      <c r="J118" s="164">
        <f t="shared" si="58"/>
        <v>0.55605381165919288</v>
      </c>
      <c r="K118" s="162">
        <f t="shared" si="59"/>
        <v>658</v>
      </c>
      <c r="L118" s="163">
        <f t="shared" si="60"/>
        <v>372</v>
      </c>
      <c r="M118" s="164">
        <f t="shared" si="57"/>
        <v>4.209331128792189E-4</v>
      </c>
    </row>
    <row r="119" spans="2:13" x14ac:dyDescent="0.25">
      <c r="B119" s="168" t="s">
        <v>145</v>
      </c>
      <c r="C119" s="169">
        <f t="shared" ref="C119:H119" si="62">C111-SUM(C112:C118)</f>
        <v>5151</v>
      </c>
      <c r="D119" s="169">
        <f t="shared" si="62"/>
        <v>5229</v>
      </c>
      <c r="E119" s="169">
        <f t="shared" si="62"/>
        <v>3453</v>
      </c>
      <c r="F119" s="169">
        <f t="shared" si="62"/>
        <v>14862</v>
      </c>
      <c r="G119" s="169">
        <f t="shared" si="62"/>
        <v>15222</v>
      </c>
      <c r="H119" s="169">
        <f t="shared" si="62"/>
        <v>17472</v>
      </c>
      <c r="I119" s="171">
        <f t="shared" si="61"/>
        <v>0.14781237682301929</v>
      </c>
      <c r="J119" s="170">
        <f t="shared" si="58"/>
        <v>2.3413654618473894</v>
      </c>
      <c r="K119" s="168">
        <f>H119-G119</f>
        <v>2250</v>
      </c>
      <c r="L119" s="169">
        <f t="shared" si="60"/>
        <v>12243</v>
      </c>
      <c r="M119" s="170">
        <f t="shared" si="57"/>
        <v>7.0648831395059676E-3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139868</v>
      </c>
      <c r="D121" s="176">
        <f t="shared" ref="D121:H121" si="63">D122+D125</f>
        <v>129345</v>
      </c>
      <c r="E121" s="176">
        <f t="shared" si="63"/>
        <v>52853</v>
      </c>
      <c r="F121" s="176">
        <f t="shared" si="63"/>
        <v>122504</v>
      </c>
      <c r="G121" s="176">
        <f t="shared" si="63"/>
        <v>143386</v>
      </c>
      <c r="H121" s="176">
        <f t="shared" si="63"/>
        <v>147042</v>
      </c>
      <c r="I121" s="177">
        <f>IFERROR(H121/G121-1,"-")</f>
        <v>2.5497607855718085E-2</v>
      </c>
      <c r="J121" s="177">
        <f>IFERROR(H121/D121-1,"-")</f>
        <v>0.13682013220456923</v>
      </c>
      <c r="K121" s="176">
        <f>H121-G121</f>
        <v>3656</v>
      </c>
      <c r="L121" s="176">
        <f>H121-D121</f>
        <v>17697</v>
      </c>
      <c r="M121" s="177">
        <f t="shared" ref="M121:M133" si="64">H121/H$9</f>
        <v>5.9457105460121139E-2</v>
      </c>
    </row>
    <row r="122" spans="2:13" x14ac:dyDescent="0.25">
      <c r="B122" s="157" t="s">
        <v>97</v>
      </c>
      <c r="C122" s="158">
        <v>83190</v>
      </c>
      <c r="D122" s="158">
        <v>70125</v>
      </c>
      <c r="E122" s="158">
        <v>26940</v>
      </c>
      <c r="F122" s="158">
        <v>75501</v>
      </c>
      <c r="G122" s="158">
        <v>88192</v>
      </c>
      <c r="H122" s="158">
        <v>92234</v>
      </c>
      <c r="I122" s="160">
        <f>IFERROR(H122/G122-1,"-")</f>
        <v>4.5831821480406321E-2</v>
      </c>
      <c r="J122" s="159">
        <f t="shared" ref="J122:J133" si="65">IFERROR(H122/D122-1,"-")</f>
        <v>0.31527985739750441</v>
      </c>
      <c r="K122" s="157">
        <f t="shared" ref="K122:K132" si="66">H122-G122</f>
        <v>4042</v>
      </c>
      <c r="L122" s="158">
        <f t="shared" ref="L122:L133" si="67">H122-D122</f>
        <v>22109</v>
      </c>
      <c r="M122" s="159">
        <f t="shared" si="64"/>
        <v>3.7295239897504204E-2</v>
      </c>
    </row>
    <row r="123" spans="2:13" x14ac:dyDescent="0.25">
      <c r="B123" s="162" t="s">
        <v>103</v>
      </c>
      <c r="C123" s="163">
        <v>45820</v>
      </c>
      <c r="D123" s="163">
        <v>34639</v>
      </c>
      <c r="E123" s="163">
        <v>13715</v>
      </c>
      <c r="F123" s="163">
        <v>38799</v>
      </c>
      <c r="G123" s="163">
        <v>40048</v>
      </c>
      <c r="H123" s="163">
        <v>43987</v>
      </c>
      <c r="I123" s="165">
        <f>IFERROR(H123/G123-1,"-")</f>
        <v>9.8356971634039114E-2</v>
      </c>
      <c r="J123" s="164">
        <f t="shared" si="65"/>
        <v>0.26986922255261403</v>
      </c>
      <c r="K123" s="162">
        <f t="shared" si="66"/>
        <v>3939</v>
      </c>
      <c r="L123" s="163">
        <f t="shared" si="67"/>
        <v>9348</v>
      </c>
      <c r="M123" s="164">
        <f t="shared" si="64"/>
        <v>1.7786344703379635E-2</v>
      </c>
    </row>
    <row r="124" spans="2:13" x14ac:dyDescent="0.25">
      <c r="B124" s="162" t="s">
        <v>100</v>
      </c>
      <c r="C124" s="163">
        <v>37370</v>
      </c>
      <c r="D124" s="163">
        <v>35486</v>
      </c>
      <c r="E124" s="163">
        <v>13225</v>
      </c>
      <c r="F124" s="163">
        <v>36702</v>
      </c>
      <c r="G124" s="163">
        <v>48144</v>
      </c>
      <c r="H124" s="163">
        <v>48247</v>
      </c>
      <c r="I124" s="165">
        <f>IFERROR(H124/G124-1,"-")</f>
        <v>2.1394150880691409E-3</v>
      </c>
      <c r="J124" s="164">
        <f t="shared" si="65"/>
        <v>0.35960660542185652</v>
      </c>
      <c r="K124" s="162">
        <f t="shared" si="66"/>
        <v>103</v>
      </c>
      <c r="L124" s="163">
        <f t="shared" si="67"/>
        <v>12761</v>
      </c>
      <c r="M124" s="164">
        <f t="shared" si="64"/>
        <v>1.9508895194124565E-2</v>
      </c>
    </row>
    <row r="125" spans="2:13" x14ac:dyDescent="0.25">
      <c r="B125" s="157" t="s">
        <v>107</v>
      </c>
      <c r="C125" s="158">
        <v>56678</v>
      </c>
      <c r="D125" s="158">
        <v>59220</v>
      </c>
      <c r="E125" s="158">
        <v>25913</v>
      </c>
      <c r="F125" s="158">
        <v>47003</v>
      </c>
      <c r="G125" s="158">
        <v>55194</v>
      </c>
      <c r="H125" s="158">
        <v>54808</v>
      </c>
      <c r="I125" s="160">
        <f>IFERROR(H125/G125-1,"-")</f>
        <v>-6.9935137877304987E-3</v>
      </c>
      <c r="J125" s="159">
        <f t="shared" si="65"/>
        <v>-7.4501857480580913E-2</v>
      </c>
      <c r="K125" s="157">
        <f t="shared" si="66"/>
        <v>-386</v>
      </c>
      <c r="L125" s="158">
        <f t="shared" si="67"/>
        <v>-4412</v>
      </c>
      <c r="M125" s="159">
        <f t="shared" si="64"/>
        <v>2.2161865562616935E-2</v>
      </c>
    </row>
    <row r="126" spans="2:13" x14ac:dyDescent="0.25">
      <c r="B126" s="162" t="s">
        <v>110</v>
      </c>
      <c r="C126" s="163">
        <v>7462</v>
      </c>
      <c r="D126" s="163">
        <v>6236</v>
      </c>
      <c r="E126" s="163">
        <v>2810</v>
      </c>
      <c r="F126" s="163">
        <v>4796</v>
      </c>
      <c r="G126" s="163">
        <v>6695</v>
      </c>
      <c r="H126" s="163">
        <v>6643</v>
      </c>
      <c r="I126" s="165">
        <f t="shared" ref="I126:I133" si="68">IFERROR(H126/G126-1,"-")</f>
        <v>-7.7669902912621547E-3</v>
      </c>
      <c r="J126" s="164">
        <f t="shared" si="65"/>
        <v>6.5266196279666344E-2</v>
      </c>
      <c r="K126" s="162">
        <f t="shared" si="66"/>
        <v>-52</v>
      </c>
      <c r="L126" s="163">
        <f t="shared" si="67"/>
        <v>407</v>
      </c>
      <c r="M126" s="164">
        <f t="shared" si="64"/>
        <v>2.6861274436663315E-3</v>
      </c>
    </row>
    <row r="127" spans="2:13" x14ac:dyDescent="0.25">
      <c r="B127" s="162" t="s">
        <v>113</v>
      </c>
      <c r="C127" s="163">
        <v>6461</v>
      </c>
      <c r="D127" s="163">
        <v>5758</v>
      </c>
      <c r="E127" s="163">
        <v>2894</v>
      </c>
      <c r="F127" s="163">
        <v>5107</v>
      </c>
      <c r="G127" s="163">
        <v>8113</v>
      </c>
      <c r="H127" s="163">
        <v>7662</v>
      </c>
      <c r="I127" s="165">
        <f t="shared" si="68"/>
        <v>-5.5589794157524963E-2</v>
      </c>
      <c r="J127" s="164">
        <f t="shared" si="65"/>
        <v>0.33067037165682533</v>
      </c>
      <c r="K127" s="162">
        <f t="shared" si="66"/>
        <v>-451</v>
      </c>
      <c r="L127" s="163">
        <f t="shared" si="67"/>
        <v>1904</v>
      </c>
      <c r="M127" s="164">
        <f t="shared" si="64"/>
        <v>3.0981647558891213E-3</v>
      </c>
    </row>
    <row r="128" spans="2:13" x14ac:dyDescent="0.25">
      <c r="B128" s="162" t="s">
        <v>116</v>
      </c>
      <c r="C128" s="163">
        <v>3735</v>
      </c>
      <c r="D128" s="163">
        <v>3861</v>
      </c>
      <c r="E128" s="163">
        <v>1950</v>
      </c>
      <c r="F128" s="163">
        <v>4441</v>
      </c>
      <c r="G128" s="163">
        <v>4955</v>
      </c>
      <c r="H128" s="163">
        <v>4582</v>
      </c>
      <c r="I128" s="165">
        <f t="shared" si="68"/>
        <v>-7.5277497477295618E-2</v>
      </c>
      <c r="J128" s="164">
        <f t="shared" si="65"/>
        <v>0.18673918673918677</v>
      </c>
      <c r="K128" s="162">
        <f t="shared" si="66"/>
        <v>-373</v>
      </c>
      <c r="L128" s="163">
        <f t="shared" si="67"/>
        <v>721</v>
      </c>
      <c r="M128" s="164">
        <f t="shared" si="64"/>
        <v>1.8527526639890307E-3</v>
      </c>
    </row>
    <row r="129" spans="2:13" x14ac:dyDescent="0.25">
      <c r="B129" s="162" t="s">
        <v>123</v>
      </c>
      <c r="C129" s="163">
        <v>963</v>
      </c>
      <c r="D129" s="163">
        <v>995</v>
      </c>
      <c r="E129" s="163">
        <v>527</v>
      </c>
      <c r="F129" s="163">
        <v>1275</v>
      </c>
      <c r="G129" s="163">
        <v>1516</v>
      </c>
      <c r="H129" s="163">
        <v>1395</v>
      </c>
      <c r="I129" s="165">
        <f t="shared" si="68"/>
        <v>-7.9815303430079143E-2</v>
      </c>
      <c r="J129" s="164">
        <f t="shared" si="65"/>
        <v>0.40201005025125625</v>
      </c>
      <c r="K129" s="162">
        <f t="shared" si="66"/>
        <v>-121</v>
      </c>
      <c r="L129" s="163">
        <f t="shared" si="67"/>
        <v>400</v>
      </c>
      <c r="M129" s="164">
        <f t="shared" si="64"/>
        <v>5.6407463253267079E-4</v>
      </c>
    </row>
    <row r="130" spans="2:13" x14ac:dyDescent="0.25">
      <c r="B130" s="162" t="s">
        <v>119</v>
      </c>
      <c r="C130" s="163">
        <v>1049</v>
      </c>
      <c r="D130" s="163">
        <v>848</v>
      </c>
      <c r="E130" s="163">
        <v>455</v>
      </c>
      <c r="F130" s="163">
        <v>986</v>
      </c>
      <c r="G130" s="163">
        <v>1075</v>
      </c>
      <c r="H130" s="163">
        <v>1136</v>
      </c>
      <c r="I130" s="165">
        <f t="shared" si="68"/>
        <v>5.6744186046511658E-2</v>
      </c>
      <c r="J130" s="164">
        <f t="shared" si="65"/>
        <v>0.33962264150943389</v>
      </c>
      <c r="K130" s="162">
        <f t="shared" si="66"/>
        <v>61</v>
      </c>
      <c r="L130" s="163">
        <f t="shared" si="67"/>
        <v>288</v>
      </c>
      <c r="M130" s="164">
        <f t="shared" si="64"/>
        <v>4.5934679753198139E-4</v>
      </c>
    </row>
    <row r="131" spans="2:13" x14ac:dyDescent="0.25">
      <c r="B131" s="162" t="s">
        <v>128</v>
      </c>
      <c r="C131" s="163">
        <v>943</v>
      </c>
      <c r="D131" s="163">
        <v>1050</v>
      </c>
      <c r="E131" s="163">
        <v>630</v>
      </c>
      <c r="F131" s="163">
        <v>602</v>
      </c>
      <c r="G131" s="163">
        <v>800</v>
      </c>
      <c r="H131" s="163">
        <v>904</v>
      </c>
      <c r="I131" s="165">
        <f t="shared" si="68"/>
        <v>0.12999999999999989</v>
      </c>
      <c r="J131" s="164">
        <f t="shared" si="65"/>
        <v>-0.13904761904761909</v>
      </c>
      <c r="K131" s="162">
        <f t="shared" si="66"/>
        <v>104</v>
      </c>
      <c r="L131" s="163">
        <f t="shared" si="67"/>
        <v>-146</v>
      </c>
      <c r="M131" s="164">
        <f t="shared" si="64"/>
        <v>3.6553653606418237E-4</v>
      </c>
    </row>
    <row r="132" spans="2:13" x14ac:dyDescent="0.25">
      <c r="B132" s="162" t="s">
        <v>131</v>
      </c>
      <c r="C132" s="163">
        <v>1792</v>
      </c>
      <c r="D132" s="163">
        <v>1616</v>
      </c>
      <c r="E132" s="163">
        <v>970</v>
      </c>
      <c r="F132" s="163">
        <v>1056</v>
      </c>
      <c r="G132" s="163">
        <v>1493</v>
      </c>
      <c r="H132" s="163">
        <v>1365</v>
      </c>
      <c r="I132" s="165">
        <f t="shared" si="68"/>
        <v>-8.5733422638981871E-2</v>
      </c>
      <c r="J132" s="164">
        <f t="shared" si="65"/>
        <v>-0.15532178217821779</v>
      </c>
      <c r="K132" s="162">
        <f t="shared" si="66"/>
        <v>-128</v>
      </c>
      <c r="L132" s="163">
        <f t="shared" si="67"/>
        <v>-251</v>
      </c>
      <c r="M132" s="164">
        <f t="shared" si="64"/>
        <v>5.5194399527390371E-4</v>
      </c>
    </row>
    <row r="133" spans="2:13" x14ac:dyDescent="0.25">
      <c r="B133" s="168" t="s">
        <v>145</v>
      </c>
      <c r="C133" s="169">
        <f t="shared" ref="C133:H133" si="69">C125-SUM(C126:C132)</f>
        <v>34273</v>
      </c>
      <c r="D133" s="169">
        <f t="shared" si="69"/>
        <v>38856</v>
      </c>
      <c r="E133" s="169">
        <f t="shared" si="69"/>
        <v>15677</v>
      </c>
      <c r="F133" s="169">
        <f t="shared" si="69"/>
        <v>28740</v>
      </c>
      <c r="G133" s="169">
        <f t="shared" si="69"/>
        <v>30547</v>
      </c>
      <c r="H133" s="169">
        <f t="shared" si="69"/>
        <v>31121</v>
      </c>
      <c r="I133" s="171">
        <f t="shared" si="68"/>
        <v>1.8790715945919301E-2</v>
      </c>
      <c r="J133" s="170">
        <f t="shared" si="65"/>
        <v>-0.19906835495161623</v>
      </c>
      <c r="K133" s="168">
        <f>H133-G133</f>
        <v>574</v>
      </c>
      <c r="L133" s="169">
        <f t="shared" si="67"/>
        <v>-7735</v>
      </c>
      <c r="M133" s="170">
        <f t="shared" si="64"/>
        <v>1.2583918737669713E-2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97715</v>
      </c>
      <c r="D135" s="176">
        <f t="shared" ref="D135:H135" si="70">D136+D139</f>
        <v>98269</v>
      </c>
      <c r="E135" s="176">
        <f t="shared" si="70"/>
        <v>39287</v>
      </c>
      <c r="F135" s="176">
        <f t="shared" si="70"/>
        <v>119890</v>
      </c>
      <c r="G135" s="176">
        <f t="shared" si="70"/>
        <v>130450</v>
      </c>
      <c r="H135" s="176">
        <f t="shared" si="70"/>
        <v>138513</v>
      </c>
      <c r="I135" s="177">
        <f>IFERROR(H135/G135-1,"-")</f>
        <v>6.180912226906865E-2</v>
      </c>
      <c r="J135" s="177">
        <f>IFERROR(H135/D135-1,"-")</f>
        <v>0.40952894605623347</v>
      </c>
      <c r="K135" s="176">
        <f>H135-G135</f>
        <v>8063</v>
      </c>
      <c r="L135" s="176">
        <f>H135-D135</f>
        <v>40244</v>
      </c>
      <c r="M135" s="177">
        <f t="shared" ref="M135:M147" si="71">H135/H$9</f>
        <v>5.6008365287453649E-2</v>
      </c>
    </row>
    <row r="136" spans="2:13" x14ac:dyDescent="0.25">
      <c r="B136" s="157" t="s">
        <v>97</v>
      </c>
      <c r="C136" s="158">
        <v>18213</v>
      </c>
      <c r="D136" s="158">
        <v>18690</v>
      </c>
      <c r="E136" s="158">
        <v>1887</v>
      </c>
      <c r="F136" s="158">
        <v>11190</v>
      </c>
      <c r="G136" s="158">
        <v>13806</v>
      </c>
      <c r="H136" s="158">
        <v>11011</v>
      </c>
      <c r="I136" s="160">
        <f>IFERROR(H136/G136-1,"-")</f>
        <v>-0.2024482109227872</v>
      </c>
      <c r="J136" s="159">
        <f t="shared" ref="J136:J147" si="72">IFERROR(H136/D136-1,"-")</f>
        <v>-0.41086142322097374</v>
      </c>
      <c r="K136" s="157">
        <f t="shared" ref="K136:K146" si="73">H136-G136</f>
        <v>-2795</v>
      </c>
      <c r="L136" s="158">
        <f t="shared" ref="L136:L147" si="74">H136-D136</f>
        <v>-7679</v>
      </c>
      <c r="M136" s="159">
        <f t="shared" si="71"/>
        <v>4.4523482285428236E-3</v>
      </c>
    </row>
    <row r="137" spans="2:13" x14ac:dyDescent="0.25">
      <c r="B137" s="162" t="s">
        <v>103</v>
      </c>
      <c r="C137" s="163">
        <v>12018</v>
      </c>
      <c r="D137" s="163">
        <v>10397</v>
      </c>
      <c r="E137" s="163">
        <v>1146</v>
      </c>
      <c r="F137" s="163">
        <v>7520</v>
      </c>
      <c r="G137" s="163">
        <v>8919</v>
      </c>
      <c r="H137" s="163">
        <v>7092</v>
      </c>
      <c r="I137" s="165">
        <f>IFERROR(H137/G137-1,"-")</f>
        <v>-0.20484359233097882</v>
      </c>
      <c r="J137" s="164">
        <f t="shared" si="72"/>
        <v>-0.31788015773780898</v>
      </c>
      <c r="K137" s="162">
        <f t="shared" si="73"/>
        <v>-1827</v>
      </c>
      <c r="L137" s="163">
        <f t="shared" si="74"/>
        <v>-3305</v>
      </c>
      <c r="M137" s="164">
        <f t="shared" si="71"/>
        <v>2.8676826479725461E-3</v>
      </c>
    </row>
    <row r="138" spans="2:13" x14ac:dyDescent="0.25">
      <c r="B138" s="162" t="s">
        <v>100</v>
      </c>
      <c r="C138" s="163">
        <v>6195</v>
      </c>
      <c r="D138" s="163">
        <v>8293</v>
      </c>
      <c r="E138" s="163">
        <v>741</v>
      </c>
      <c r="F138" s="163">
        <v>3670</v>
      </c>
      <c r="G138" s="163">
        <v>4887</v>
      </c>
      <c r="H138" s="163">
        <v>3919</v>
      </c>
      <c r="I138" s="165">
        <f>IFERROR(H138/G138-1,"-")</f>
        <v>-0.19807652956824229</v>
      </c>
      <c r="J138" s="164">
        <f t="shared" si="72"/>
        <v>-0.52743277462920535</v>
      </c>
      <c r="K138" s="162">
        <f t="shared" si="73"/>
        <v>-968</v>
      </c>
      <c r="L138" s="163">
        <f t="shared" si="74"/>
        <v>-4374</v>
      </c>
      <c r="M138" s="164">
        <f t="shared" si="71"/>
        <v>1.5846655805702775E-3</v>
      </c>
    </row>
    <row r="139" spans="2:13" x14ac:dyDescent="0.25">
      <c r="B139" s="157" t="s">
        <v>107</v>
      </c>
      <c r="C139" s="158">
        <v>79502</v>
      </c>
      <c r="D139" s="158">
        <v>79579</v>
      </c>
      <c r="E139" s="158">
        <v>37400</v>
      </c>
      <c r="F139" s="158">
        <v>108700</v>
      </c>
      <c r="G139" s="158">
        <v>116644</v>
      </c>
      <c r="H139" s="158">
        <v>127502</v>
      </c>
      <c r="I139" s="160">
        <f>IFERROR(H139/G139-1,"-")</f>
        <v>9.3086656836185222E-2</v>
      </c>
      <c r="J139" s="159">
        <f t="shared" si="72"/>
        <v>0.60220661229721406</v>
      </c>
      <c r="K139" s="157">
        <f t="shared" si="73"/>
        <v>10858</v>
      </c>
      <c r="L139" s="158">
        <f t="shared" si="74"/>
        <v>47923</v>
      </c>
      <c r="M139" s="159">
        <f t="shared" si="71"/>
        <v>5.1556017058910823E-2</v>
      </c>
    </row>
    <row r="140" spans="2:13" x14ac:dyDescent="0.25">
      <c r="B140" s="162" t="s">
        <v>110</v>
      </c>
      <c r="C140" s="163">
        <v>37204</v>
      </c>
      <c r="D140" s="163">
        <v>36715</v>
      </c>
      <c r="E140" s="163">
        <v>15636</v>
      </c>
      <c r="F140" s="163">
        <v>46052</v>
      </c>
      <c r="G140" s="163">
        <v>48816</v>
      </c>
      <c r="H140" s="163">
        <v>56589</v>
      </c>
      <c r="I140" s="165">
        <f t="shared" ref="I140:I147" si="75">IFERROR(H140/G140-1,"-")</f>
        <v>0.15923058013765989</v>
      </c>
      <c r="J140" s="164">
        <f t="shared" si="72"/>
        <v>0.54130464387852384</v>
      </c>
      <c r="K140" s="162">
        <f t="shared" si="73"/>
        <v>7773</v>
      </c>
      <c r="L140" s="163">
        <f t="shared" si="74"/>
        <v>19874</v>
      </c>
      <c r="M140" s="164">
        <f t="shared" si="71"/>
        <v>2.2882021061212409E-2</v>
      </c>
    </row>
    <row r="141" spans="2:13" x14ac:dyDescent="0.25">
      <c r="B141" s="162" t="s">
        <v>113</v>
      </c>
      <c r="C141" s="163">
        <v>6558</v>
      </c>
      <c r="D141" s="163">
        <v>6708</v>
      </c>
      <c r="E141" s="163">
        <v>2675</v>
      </c>
      <c r="F141" s="163">
        <v>6940</v>
      </c>
      <c r="G141" s="163">
        <v>10252</v>
      </c>
      <c r="H141" s="163">
        <v>11260</v>
      </c>
      <c r="I141" s="165">
        <f t="shared" si="75"/>
        <v>9.8322278579789257E-2</v>
      </c>
      <c r="J141" s="164">
        <f t="shared" si="72"/>
        <v>0.67859272510435309</v>
      </c>
      <c r="K141" s="162">
        <f t="shared" si="73"/>
        <v>1008</v>
      </c>
      <c r="L141" s="163">
        <f t="shared" si="74"/>
        <v>4552</v>
      </c>
      <c r="M141" s="164">
        <f t="shared" si="71"/>
        <v>4.5530325177905902E-3</v>
      </c>
    </row>
    <row r="142" spans="2:13" x14ac:dyDescent="0.25">
      <c r="B142" s="162" t="s">
        <v>116</v>
      </c>
      <c r="C142" s="163">
        <v>10009</v>
      </c>
      <c r="D142" s="163">
        <v>9585</v>
      </c>
      <c r="E142" s="163">
        <v>3097</v>
      </c>
      <c r="F142" s="163">
        <v>14157</v>
      </c>
      <c r="G142" s="163">
        <v>12563</v>
      </c>
      <c r="H142" s="163">
        <v>12979</v>
      </c>
      <c r="I142" s="165">
        <f t="shared" si="75"/>
        <v>3.3113109925973161E-2</v>
      </c>
      <c r="J142" s="164">
        <f t="shared" si="72"/>
        <v>0.35409494001043296</v>
      </c>
      <c r="K142" s="162">
        <f t="shared" si="73"/>
        <v>416</v>
      </c>
      <c r="L142" s="163">
        <f t="shared" si="74"/>
        <v>3394</v>
      </c>
      <c r="M142" s="164">
        <f t="shared" si="71"/>
        <v>5.2481180327179459E-3</v>
      </c>
    </row>
    <row r="143" spans="2:13" x14ac:dyDescent="0.25">
      <c r="B143" s="162" t="s">
        <v>123</v>
      </c>
      <c r="C143" s="163">
        <v>1686</v>
      </c>
      <c r="D143" s="163">
        <v>1527</v>
      </c>
      <c r="E143" s="163">
        <v>406</v>
      </c>
      <c r="F143" s="163">
        <v>4854</v>
      </c>
      <c r="G143" s="163">
        <v>4103</v>
      </c>
      <c r="H143" s="163">
        <v>3054</v>
      </c>
      <c r="I143" s="165">
        <f t="shared" si="75"/>
        <v>-0.25566658542529852</v>
      </c>
      <c r="J143" s="164">
        <f t="shared" si="72"/>
        <v>1</v>
      </c>
      <c r="K143" s="162">
        <f t="shared" si="73"/>
        <v>-1049</v>
      </c>
      <c r="L143" s="163">
        <f t="shared" si="74"/>
        <v>1527</v>
      </c>
      <c r="M143" s="164">
        <f t="shared" si="71"/>
        <v>1.2348988729424923E-3</v>
      </c>
    </row>
    <row r="144" spans="2:13" x14ac:dyDescent="0.25">
      <c r="B144" s="162" t="s">
        <v>119</v>
      </c>
      <c r="C144" s="163">
        <v>1963</v>
      </c>
      <c r="D144" s="163">
        <v>2034</v>
      </c>
      <c r="E144" s="163">
        <v>671</v>
      </c>
      <c r="F144" s="163">
        <v>2150</v>
      </c>
      <c r="G144" s="163">
        <v>2651</v>
      </c>
      <c r="H144" s="163">
        <v>3118</v>
      </c>
      <c r="I144" s="165">
        <f t="shared" si="75"/>
        <v>0.17615993964541676</v>
      </c>
      <c r="J144" s="164">
        <f t="shared" si="72"/>
        <v>0.53294001966568327</v>
      </c>
      <c r="K144" s="162">
        <f t="shared" si="73"/>
        <v>467</v>
      </c>
      <c r="L144" s="163">
        <f t="shared" si="74"/>
        <v>1084</v>
      </c>
      <c r="M144" s="164">
        <f t="shared" si="71"/>
        <v>1.2607775657611955E-3</v>
      </c>
    </row>
    <row r="145" spans="2:13" x14ac:dyDescent="0.25">
      <c r="B145" s="162" t="s">
        <v>128</v>
      </c>
      <c r="C145" s="163">
        <v>802</v>
      </c>
      <c r="D145" s="163">
        <v>949</v>
      </c>
      <c r="E145" s="163">
        <v>1581</v>
      </c>
      <c r="F145" s="163">
        <v>1640</v>
      </c>
      <c r="G145" s="163">
        <v>1951</v>
      </c>
      <c r="H145" s="163">
        <v>1813</v>
      </c>
      <c r="I145" s="165">
        <f t="shared" si="75"/>
        <v>-7.0732957457714019E-2</v>
      </c>
      <c r="J145" s="164">
        <f t="shared" si="72"/>
        <v>0.91043203371970494</v>
      </c>
      <c r="K145" s="162">
        <f t="shared" si="73"/>
        <v>-138</v>
      </c>
      <c r="L145" s="163">
        <f t="shared" si="74"/>
        <v>864</v>
      </c>
      <c r="M145" s="164">
        <f t="shared" si="71"/>
        <v>7.3309484500482598E-4</v>
      </c>
    </row>
    <row r="146" spans="2:13" x14ac:dyDescent="0.25">
      <c r="B146" s="162" t="s">
        <v>131</v>
      </c>
      <c r="C146" s="163">
        <v>4007</v>
      </c>
      <c r="D146" s="163">
        <v>3171</v>
      </c>
      <c r="E146" s="163">
        <v>3277</v>
      </c>
      <c r="F146" s="163">
        <v>735</v>
      </c>
      <c r="G146" s="163">
        <v>1305</v>
      </c>
      <c r="H146" s="163">
        <v>1162</v>
      </c>
      <c r="I146" s="165">
        <f t="shared" si="75"/>
        <v>-0.10957854406130263</v>
      </c>
      <c r="J146" s="164">
        <f t="shared" si="72"/>
        <v>-0.63355408388520973</v>
      </c>
      <c r="K146" s="162">
        <f t="shared" si="73"/>
        <v>-143</v>
      </c>
      <c r="L146" s="163">
        <f t="shared" si="74"/>
        <v>-2009</v>
      </c>
      <c r="M146" s="164">
        <f t="shared" si="71"/>
        <v>4.6986001648957956E-4</v>
      </c>
    </row>
    <row r="147" spans="2:13" x14ac:dyDescent="0.25">
      <c r="B147" s="168" t="s">
        <v>145</v>
      </c>
      <c r="C147" s="169">
        <f t="shared" ref="C147:H147" si="76">C139-SUM(C140:C146)</f>
        <v>17273</v>
      </c>
      <c r="D147" s="169">
        <f t="shared" si="76"/>
        <v>18890</v>
      </c>
      <c r="E147" s="169">
        <f t="shared" si="76"/>
        <v>10057</v>
      </c>
      <c r="F147" s="169">
        <f t="shared" si="76"/>
        <v>32172</v>
      </c>
      <c r="G147" s="169">
        <f t="shared" si="76"/>
        <v>35003</v>
      </c>
      <c r="H147" s="169">
        <f t="shared" si="76"/>
        <v>37527</v>
      </c>
      <c r="I147" s="171">
        <f t="shared" si="75"/>
        <v>7.2108105019569768E-2</v>
      </c>
      <c r="J147" s="170">
        <f t="shared" si="72"/>
        <v>0.98660667019587089</v>
      </c>
      <c r="K147" s="168">
        <f>H147-G147</f>
        <v>2524</v>
      </c>
      <c r="L147" s="169">
        <f t="shared" si="74"/>
        <v>18637</v>
      </c>
      <c r="M147" s="170">
        <f t="shared" si="71"/>
        <v>1.5174214146991783E-2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70314</v>
      </c>
      <c r="D149" s="176">
        <f t="shared" ref="D149:H149" si="77">D150+D153</f>
        <v>72830</v>
      </c>
      <c r="E149" s="176">
        <f t="shared" si="77"/>
        <v>22394</v>
      </c>
      <c r="F149" s="176">
        <f t="shared" si="77"/>
        <v>60084</v>
      </c>
      <c r="G149" s="176">
        <f t="shared" si="77"/>
        <v>63322</v>
      </c>
      <c r="H149" s="176">
        <f t="shared" si="77"/>
        <v>67211</v>
      </c>
      <c r="I149" s="177">
        <f>IFERROR(H149/G149-1,"-")</f>
        <v>6.1416253434825263E-2</v>
      </c>
      <c r="J149" s="177">
        <f>IFERROR(H149/D149-1,"-")</f>
        <v>-7.7152272415213496E-2</v>
      </c>
      <c r="K149" s="176">
        <f>H149-G149</f>
        <v>3889</v>
      </c>
      <c r="L149" s="176">
        <f>H149-D149</f>
        <v>-5619</v>
      </c>
      <c r="M149" s="177">
        <f t="shared" ref="M149:M161" si="78">H149/H$9</f>
        <v>2.7177075359966552E-2</v>
      </c>
    </row>
    <row r="150" spans="2:13" x14ac:dyDescent="0.25">
      <c r="B150" s="157" t="s">
        <v>97</v>
      </c>
      <c r="C150" s="158">
        <v>29496</v>
      </c>
      <c r="D150" s="158">
        <v>32685</v>
      </c>
      <c r="E150" s="158">
        <v>7858</v>
      </c>
      <c r="F150" s="158">
        <v>32362</v>
      </c>
      <c r="G150" s="158">
        <v>33070</v>
      </c>
      <c r="H150" s="158">
        <v>31363</v>
      </c>
      <c r="I150" s="160">
        <f>IFERROR(H150/G150-1,"-")</f>
        <v>-5.1617780465678886E-2</v>
      </c>
      <c r="J150" s="159">
        <f t="shared" ref="J150:J161" si="79">IFERROR(H150/D150-1,"-")</f>
        <v>-4.0446688083218607E-2</v>
      </c>
      <c r="K150" s="157">
        <f t="shared" ref="K150:K160" si="80">H150-G150</f>
        <v>-1707</v>
      </c>
      <c r="L150" s="158">
        <f t="shared" ref="L150:L161" si="81">H150-D150</f>
        <v>-1322</v>
      </c>
      <c r="M150" s="159">
        <f t="shared" si="78"/>
        <v>1.2681772544890434E-2</v>
      </c>
    </row>
    <row r="151" spans="2:13" x14ac:dyDescent="0.25">
      <c r="B151" s="162" t="s">
        <v>103</v>
      </c>
      <c r="C151" s="163">
        <v>17777</v>
      </c>
      <c r="D151" s="163">
        <v>19961</v>
      </c>
      <c r="E151" s="163">
        <v>3860</v>
      </c>
      <c r="F151" s="163">
        <v>23109</v>
      </c>
      <c r="G151" s="163">
        <v>23803</v>
      </c>
      <c r="H151" s="163">
        <v>22031</v>
      </c>
      <c r="I151" s="165">
        <f>IFERROR(H151/G151-1,"-")</f>
        <v>-7.4444397764987569E-2</v>
      </c>
      <c r="J151" s="164">
        <f t="shared" si="79"/>
        <v>0.10370221932768908</v>
      </c>
      <c r="K151" s="162">
        <f t="shared" si="80"/>
        <v>-1772</v>
      </c>
      <c r="L151" s="163">
        <f t="shared" si="81"/>
        <v>2070</v>
      </c>
      <c r="M151" s="164">
        <f t="shared" si="78"/>
        <v>8.9083356482632763E-3</v>
      </c>
    </row>
    <row r="152" spans="2:13" x14ac:dyDescent="0.25">
      <c r="B152" s="162" t="s">
        <v>100</v>
      </c>
      <c r="C152" s="163">
        <v>11719</v>
      </c>
      <c r="D152" s="163">
        <v>12724</v>
      </c>
      <c r="E152" s="163">
        <v>3998</v>
      </c>
      <c r="F152" s="163">
        <v>9253</v>
      </c>
      <c r="G152" s="163">
        <v>9267</v>
      </c>
      <c r="H152" s="163">
        <v>9332</v>
      </c>
      <c r="I152" s="165">
        <f>IFERROR(H152/G152-1,"-")</f>
        <v>7.0141361821516313E-3</v>
      </c>
      <c r="J152" s="164">
        <f t="shared" si="79"/>
        <v>-0.26658283558629359</v>
      </c>
      <c r="K152" s="162">
        <f t="shared" si="80"/>
        <v>65</v>
      </c>
      <c r="L152" s="163">
        <f t="shared" si="81"/>
        <v>-3392</v>
      </c>
      <c r="M152" s="164">
        <f t="shared" si="78"/>
        <v>3.7734368966271573E-3</v>
      </c>
    </row>
    <row r="153" spans="2:13" x14ac:dyDescent="0.25">
      <c r="B153" s="157" t="s">
        <v>107</v>
      </c>
      <c r="C153" s="158">
        <v>40818</v>
      </c>
      <c r="D153" s="158">
        <v>40145</v>
      </c>
      <c r="E153" s="158">
        <v>14536</v>
      </c>
      <c r="F153" s="158">
        <v>27722</v>
      </c>
      <c r="G153" s="158">
        <v>30252</v>
      </c>
      <c r="H153" s="158">
        <v>35848</v>
      </c>
      <c r="I153" s="160">
        <f>IFERROR(H153/G153-1,"-")</f>
        <v>0.18497950548724051</v>
      </c>
      <c r="J153" s="159">
        <f t="shared" si="79"/>
        <v>-0.1070369909079586</v>
      </c>
      <c r="K153" s="157">
        <f t="shared" si="80"/>
        <v>5596</v>
      </c>
      <c r="L153" s="158">
        <f t="shared" si="81"/>
        <v>-4297</v>
      </c>
      <c r="M153" s="159">
        <f t="shared" si="78"/>
        <v>1.4495302815076118E-2</v>
      </c>
    </row>
    <row r="154" spans="2:13" x14ac:dyDescent="0.25">
      <c r="B154" s="162" t="s">
        <v>110</v>
      </c>
      <c r="C154" s="163">
        <v>13232</v>
      </c>
      <c r="D154" s="163">
        <v>13113</v>
      </c>
      <c r="E154" s="163">
        <v>4906</v>
      </c>
      <c r="F154" s="163">
        <v>10475</v>
      </c>
      <c r="G154" s="163">
        <v>10614</v>
      </c>
      <c r="H154" s="163">
        <v>11900</v>
      </c>
      <c r="I154" s="165">
        <f t="shared" ref="I154:I161" si="82">IFERROR(H154/G154-1,"-")</f>
        <v>0.12116073110985481</v>
      </c>
      <c r="J154" s="164">
        <f t="shared" si="79"/>
        <v>-9.2503622359490612E-2</v>
      </c>
      <c r="K154" s="162">
        <f t="shared" si="80"/>
        <v>1286</v>
      </c>
      <c r="L154" s="163">
        <f t="shared" si="81"/>
        <v>-1213</v>
      </c>
      <c r="M154" s="164">
        <f t="shared" si="78"/>
        <v>4.8118194459776222E-3</v>
      </c>
    </row>
    <row r="155" spans="2:13" x14ac:dyDescent="0.25">
      <c r="B155" s="162" t="s">
        <v>113</v>
      </c>
      <c r="C155" s="163">
        <v>12479</v>
      </c>
      <c r="D155" s="163">
        <v>10170</v>
      </c>
      <c r="E155" s="163">
        <v>3835</v>
      </c>
      <c r="F155" s="163">
        <v>5515</v>
      </c>
      <c r="G155" s="163">
        <v>5549</v>
      </c>
      <c r="H155" s="163">
        <v>5644</v>
      </c>
      <c r="I155" s="165">
        <f t="shared" si="82"/>
        <v>1.7120201838169091E-2</v>
      </c>
      <c r="J155" s="164">
        <f t="shared" si="79"/>
        <v>-0.44503441494591933</v>
      </c>
      <c r="K155" s="162">
        <f t="shared" si="80"/>
        <v>95</v>
      </c>
      <c r="L155" s="163">
        <f t="shared" si="81"/>
        <v>-4526</v>
      </c>
      <c r="M155" s="164">
        <f t="shared" si="78"/>
        <v>2.2821772229493866E-3</v>
      </c>
    </row>
    <row r="156" spans="2:13" x14ac:dyDescent="0.25">
      <c r="B156" s="162" t="s">
        <v>116</v>
      </c>
      <c r="C156" s="163">
        <v>5777</v>
      </c>
      <c r="D156" s="163">
        <v>5508</v>
      </c>
      <c r="E156" s="163">
        <v>1701</v>
      </c>
      <c r="F156" s="163">
        <v>3249</v>
      </c>
      <c r="G156" s="163">
        <v>4719</v>
      </c>
      <c r="H156" s="163">
        <v>5924</v>
      </c>
      <c r="I156" s="165">
        <f t="shared" si="82"/>
        <v>0.25535070989616449</v>
      </c>
      <c r="J156" s="164">
        <f t="shared" si="79"/>
        <v>7.5526506899055823E-2</v>
      </c>
      <c r="K156" s="162">
        <f t="shared" si="80"/>
        <v>1205</v>
      </c>
      <c r="L156" s="163">
        <f t="shared" si="81"/>
        <v>416</v>
      </c>
      <c r="M156" s="164">
        <f t="shared" si="78"/>
        <v>2.3953965040312128E-3</v>
      </c>
    </row>
    <row r="157" spans="2:13" x14ac:dyDescent="0.25">
      <c r="B157" s="162" t="s">
        <v>123</v>
      </c>
      <c r="C157" s="163">
        <v>742</v>
      </c>
      <c r="D157" s="163">
        <v>832</v>
      </c>
      <c r="E157" s="163">
        <v>495</v>
      </c>
      <c r="F157" s="163">
        <v>880</v>
      </c>
      <c r="G157" s="163">
        <v>819</v>
      </c>
      <c r="H157" s="163">
        <v>1133</v>
      </c>
      <c r="I157" s="165">
        <f t="shared" si="82"/>
        <v>0.38339438339438336</v>
      </c>
      <c r="J157" s="164">
        <f t="shared" si="79"/>
        <v>0.36177884615384626</v>
      </c>
      <c r="K157" s="162">
        <f t="shared" si="80"/>
        <v>314</v>
      </c>
      <c r="L157" s="163">
        <f t="shared" si="81"/>
        <v>301</v>
      </c>
      <c r="M157" s="164">
        <f t="shared" si="78"/>
        <v>4.5813373380610469E-4</v>
      </c>
    </row>
    <row r="158" spans="2:13" x14ac:dyDescent="0.25">
      <c r="B158" s="162" t="s">
        <v>119</v>
      </c>
      <c r="C158" s="163">
        <v>952</v>
      </c>
      <c r="D158" s="163">
        <v>1614</v>
      </c>
      <c r="E158" s="163">
        <v>507</v>
      </c>
      <c r="F158" s="163">
        <v>1575</v>
      </c>
      <c r="G158" s="163">
        <v>1488</v>
      </c>
      <c r="H158" s="163">
        <v>1744</v>
      </c>
      <c r="I158" s="165">
        <f t="shared" si="82"/>
        <v>0.17204301075268824</v>
      </c>
      <c r="J158" s="164">
        <f t="shared" si="79"/>
        <v>8.0545229244114003E-2</v>
      </c>
      <c r="K158" s="162">
        <f t="shared" si="80"/>
        <v>256</v>
      </c>
      <c r="L158" s="163">
        <f t="shared" si="81"/>
        <v>130</v>
      </c>
      <c r="M158" s="164">
        <f t="shared" si="78"/>
        <v>7.0519437930966161E-4</v>
      </c>
    </row>
    <row r="159" spans="2:13" x14ac:dyDescent="0.25">
      <c r="B159" s="162" t="s">
        <v>128</v>
      </c>
      <c r="C159" s="163">
        <v>267</v>
      </c>
      <c r="D159" s="163">
        <v>294</v>
      </c>
      <c r="E159" s="163">
        <v>209</v>
      </c>
      <c r="F159" s="163">
        <v>256</v>
      </c>
      <c r="G159" s="163">
        <v>248</v>
      </c>
      <c r="H159" s="163">
        <v>263</v>
      </c>
      <c r="I159" s="165">
        <f t="shared" si="82"/>
        <v>6.0483870967741993E-2</v>
      </c>
      <c r="J159" s="164">
        <f t="shared" si="79"/>
        <v>-0.10544217687074831</v>
      </c>
      <c r="K159" s="162">
        <f t="shared" si="80"/>
        <v>15</v>
      </c>
      <c r="L159" s="163">
        <f t="shared" si="81"/>
        <v>-31</v>
      </c>
      <c r="M159" s="164">
        <f t="shared" si="78"/>
        <v>1.0634525330185837E-4</v>
      </c>
    </row>
    <row r="160" spans="2:13" x14ac:dyDescent="0.25">
      <c r="B160" s="162" t="s">
        <v>131</v>
      </c>
      <c r="C160" s="163">
        <v>757</v>
      </c>
      <c r="D160" s="163">
        <v>552</v>
      </c>
      <c r="E160" s="163">
        <v>277</v>
      </c>
      <c r="F160" s="163">
        <v>394</v>
      </c>
      <c r="G160" s="163">
        <v>511</v>
      </c>
      <c r="H160" s="163">
        <v>373</v>
      </c>
      <c r="I160" s="165">
        <f t="shared" si="82"/>
        <v>-0.27005870841487278</v>
      </c>
      <c r="J160" s="164">
        <f t="shared" si="79"/>
        <v>-0.32427536231884058</v>
      </c>
      <c r="K160" s="162">
        <f t="shared" si="80"/>
        <v>-138</v>
      </c>
      <c r="L160" s="163">
        <f t="shared" si="81"/>
        <v>-179</v>
      </c>
      <c r="M160" s="164">
        <f t="shared" si="78"/>
        <v>1.5082425658400445E-4</v>
      </c>
    </row>
    <row r="161" spans="2:13" x14ac:dyDescent="0.25">
      <c r="B161" s="168" t="s">
        <v>145</v>
      </c>
      <c r="C161" s="169">
        <f t="shared" ref="C161:H161" si="83">C153-SUM(C154:C160)</f>
        <v>6612</v>
      </c>
      <c r="D161" s="169">
        <f t="shared" si="83"/>
        <v>8062</v>
      </c>
      <c r="E161" s="169">
        <f t="shared" si="83"/>
        <v>2606</v>
      </c>
      <c r="F161" s="169">
        <f t="shared" si="83"/>
        <v>5378</v>
      </c>
      <c r="G161" s="169">
        <f t="shared" si="83"/>
        <v>6304</v>
      </c>
      <c r="H161" s="169">
        <f t="shared" si="83"/>
        <v>8867</v>
      </c>
      <c r="I161" s="171">
        <f t="shared" si="82"/>
        <v>0.40656725888324874</v>
      </c>
      <c r="J161" s="170">
        <f t="shared" si="79"/>
        <v>9.9851153559910699E-2</v>
      </c>
      <c r="K161" s="168">
        <f>H161-G161</f>
        <v>2563</v>
      </c>
      <c r="L161" s="169">
        <f t="shared" si="81"/>
        <v>805</v>
      </c>
      <c r="M161" s="170">
        <f t="shared" si="78"/>
        <v>3.5854120191162668E-3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83FEB-2365-4616-897D-7EE4EF08FADD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48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760516</v>
      </c>
      <c r="D9" s="176">
        <f t="shared" ref="D9:H9" si="0">D10+D13</f>
        <v>751196</v>
      </c>
      <c r="E9" s="176">
        <f t="shared" si="0"/>
        <v>248528</v>
      </c>
      <c r="F9" s="176">
        <f t="shared" si="0"/>
        <v>547719</v>
      </c>
      <c r="G9" s="176">
        <f t="shared" si="0"/>
        <v>626079</v>
      </c>
      <c r="H9" s="176">
        <f t="shared" si="0"/>
        <v>693340</v>
      </c>
      <c r="I9" s="177">
        <f>IFERROR(H9/G9-1,"-")</f>
        <v>0.10743212917219713</v>
      </c>
      <c r="J9" s="177">
        <f>IFERROR(H9/D9-1,"-")</f>
        <v>-7.7018514475582944E-2</v>
      </c>
      <c r="K9" s="176">
        <f>H9-G9</f>
        <v>67261</v>
      </c>
      <c r="L9" s="176">
        <f>H9-D9</f>
        <v>-57856</v>
      </c>
      <c r="M9" s="177">
        <f t="shared" ref="M9:M21" si="1">H9/H$9</f>
        <v>1</v>
      </c>
      <c r="P9" s="154" t="s">
        <v>68</v>
      </c>
      <c r="Q9" s="176">
        <f>Q10+Q13</f>
        <v>97532</v>
      </c>
      <c r="R9" s="176">
        <f t="shared" ref="R9:V9" si="2">R10+R13</f>
        <v>94897</v>
      </c>
      <c r="S9" s="176">
        <f t="shared" si="2"/>
        <v>26023</v>
      </c>
      <c r="T9" s="176">
        <f t="shared" si="2"/>
        <v>75897</v>
      </c>
      <c r="U9" s="176">
        <f t="shared" si="2"/>
        <v>85480</v>
      </c>
      <c r="V9" s="176">
        <f t="shared" si="2"/>
        <v>99662</v>
      </c>
      <c r="W9" s="177">
        <f>IFERROR(V9/U9-1,"-")</f>
        <v>0.16591015442208712</v>
      </c>
      <c r="X9" s="177">
        <f>IFERROR(V9/R9-1,"-")</f>
        <v>5.0212335479519865E-2</v>
      </c>
      <c r="Y9" s="176">
        <f>V9-U9</f>
        <v>14182</v>
      </c>
      <c r="Z9" s="176">
        <f>V9-R9</f>
        <v>4765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110564</v>
      </c>
      <c r="D10" s="158">
        <v>109382</v>
      </c>
      <c r="E10" s="158">
        <v>27988</v>
      </c>
      <c r="F10" s="158">
        <v>89179</v>
      </c>
      <c r="G10" s="158">
        <v>91893</v>
      </c>
      <c r="H10" s="158">
        <v>97193</v>
      </c>
      <c r="I10" s="160">
        <f>IFERROR(H10/G10-1,"-")</f>
        <v>5.7675775086241554E-2</v>
      </c>
      <c r="J10" s="159">
        <f t="shared" ref="J10:J21" si="4">IFERROR(H10/D10-1,"-")</f>
        <v>-0.11143515386443836</v>
      </c>
      <c r="K10" s="157">
        <f t="shared" ref="K10:K20" si="5">H10-G10</f>
        <v>5300</v>
      </c>
      <c r="L10" s="158">
        <f t="shared" ref="L10:L21" si="6">H10-D10</f>
        <v>-12189</v>
      </c>
      <c r="M10" s="159">
        <f t="shared" si="1"/>
        <v>0.14018086364554186</v>
      </c>
      <c r="P10" s="157" t="s">
        <v>97</v>
      </c>
      <c r="Q10" s="158">
        <v>45012</v>
      </c>
      <c r="R10" s="158">
        <v>45456</v>
      </c>
      <c r="S10" s="158">
        <v>6348</v>
      </c>
      <c r="T10" s="158">
        <v>37020</v>
      </c>
      <c r="U10" s="158">
        <v>38724</v>
      </c>
      <c r="V10" s="158">
        <v>48784</v>
      </c>
      <c r="W10" s="160">
        <f>IFERROR(V10/U10-1,"-")</f>
        <v>0.25978721206486943</v>
      </c>
      <c r="X10" s="159">
        <f t="shared" ref="X10:X21" si="7">IFERROR(V10/R10-1,"-")</f>
        <v>7.321365716297068E-2</v>
      </c>
      <c r="Y10" s="157">
        <f t="shared" ref="Y10:Y20" si="8">V10-U10</f>
        <v>10060</v>
      </c>
      <c r="Z10" s="158">
        <f t="shared" ref="Z10:Z21" si="9">V10-R10</f>
        <v>3328</v>
      </c>
      <c r="AA10" s="159">
        <f t="shared" si="3"/>
        <v>0.48949449138086731</v>
      </c>
    </row>
    <row r="11" spans="1:27" x14ac:dyDescent="0.25">
      <c r="A11" s="161" t="s">
        <v>100</v>
      </c>
      <c r="B11" s="162" t="s">
        <v>103</v>
      </c>
      <c r="C11" s="163">
        <v>56482</v>
      </c>
      <c r="D11" s="163">
        <v>57830</v>
      </c>
      <c r="E11" s="163">
        <v>18245</v>
      </c>
      <c r="F11" s="163">
        <v>53235</v>
      </c>
      <c r="G11" s="163">
        <v>51624</v>
      </c>
      <c r="H11" s="163">
        <v>47732</v>
      </c>
      <c r="I11" s="165">
        <f>IFERROR(H11/G11-1,"-")</f>
        <v>-7.5391290872462435E-2</v>
      </c>
      <c r="J11" s="164">
        <f t="shared" si="4"/>
        <v>-0.17461525159951585</v>
      </c>
      <c r="K11" s="162">
        <f t="shared" si="5"/>
        <v>-3892</v>
      </c>
      <c r="L11" s="163">
        <f t="shared" si="6"/>
        <v>-10098</v>
      </c>
      <c r="M11" s="164">
        <f t="shared" si="1"/>
        <v>6.8843568811838354E-2</v>
      </c>
      <c r="P11" s="162" t="s">
        <v>103</v>
      </c>
      <c r="Q11" s="163">
        <v>14217</v>
      </c>
      <c r="R11" s="163">
        <v>13423</v>
      </c>
      <c r="S11" s="163">
        <v>1948</v>
      </c>
      <c r="T11" s="163">
        <v>18325</v>
      </c>
      <c r="U11" s="163">
        <v>20720</v>
      </c>
      <c r="V11" s="163">
        <v>21206</v>
      </c>
      <c r="W11" s="165">
        <f>IFERROR(V11/U11-1,"-")</f>
        <v>2.3455598455598414E-2</v>
      </c>
      <c r="X11" s="164">
        <f t="shared" si="7"/>
        <v>0.57982567235342319</v>
      </c>
      <c r="Y11" s="162">
        <f t="shared" si="8"/>
        <v>486</v>
      </c>
      <c r="Z11" s="163">
        <f t="shared" si="9"/>
        <v>7783</v>
      </c>
      <c r="AA11" s="164">
        <f>V11/V$9</f>
        <v>0.21277919367462023</v>
      </c>
    </row>
    <row r="12" spans="1:27" x14ac:dyDescent="0.25">
      <c r="A12" s="1"/>
      <c r="B12" s="162" t="s">
        <v>100</v>
      </c>
      <c r="C12" s="163">
        <v>54082</v>
      </c>
      <c r="D12" s="163">
        <v>51552</v>
      </c>
      <c r="E12" s="163">
        <v>9743</v>
      </c>
      <c r="F12" s="163">
        <v>35944</v>
      </c>
      <c r="G12" s="163">
        <v>40269</v>
      </c>
      <c r="H12" s="163">
        <v>49461</v>
      </c>
      <c r="I12" s="165">
        <f>IFERROR(H12/G12-1,"-")</f>
        <v>0.22826491842360119</v>
      </c>
      <c r="J12" s="164">
        <f t="shared" si="4"/>
        <v>-4.0560986964618295E-2</v>
      </c>
      <c r="K12" s="162">
        <f t="shared" si="5"/>
        <v>9192</v>
      </c>
      <c r="L12" s="163">
        <f t="shared" si="6"/>
        <v>-2091</v>
      </c>
      <c r="M12" s="164">
        <f t="shared" si="1"/>
        <v>7.1337294833703518E-2</v>
      </c>
      <c r="P12" s="162" t="s">
        <v>100</v>
      </c>
      <c r="Q12" s="163">
        <v>30795</v>
      </c>
      <c r="R12" s="163">
        <v>32033</v>
      </c>
      <c r="S12" s="163">
        <v>4400</v>
      </c>
      <c r="T12" s="163">
        <v>18695</v>
      </c>
      <c r="U12" s="163">
        <v>18004</v>
      </c>
      <c r="V12" s="163">
        <v>27578</v>
      </c>
      <c r="W12" s="165">
        <f>IFERROR(V12/U12-1,"-")</f>
        <v>0.53177071761830708</v>
      </c>
      <c r="X12" s="164">
        <f t="shared" si="7"/>
        <v>-0.13907532856741489</v>
      </c>
      <c r="Y12" s="162">
        <f t="shared" si="8"/>
        <v>9574</v>
      </c>
      <c r="Z12" s="163">
        <f t="shared" si="9"/>
        <v>-4455</v>
      </c>
      <c r="AA12" s="164">
        <f t="shared" si="3"/>
        <v>0.27671529770624709</v>
      </c>
    </row>
    <row r="13" spans="1:27" s="56" customFormat="1" x14ac:dyDescent="0.25">
      <c r="B13" s="157" t="s">
        <v>107</v>
      </c>
      <c r="C13" s="158">
        <v>649952</v>
      </c>
      <c r="D13" s="158">
        <v>641814</v>
      </c>
      <c r="E13" s="158">
        <v>220540</v>
      </c>
      <c r="F13" s="158">
        <v>458540</v>
      </c>
      <c r="G13" s="158">
        <v>534186</v>
      </c>
      <c r="H13" s="158">
        <v>596147</v>
      </c>
      <c r="I13" s="160">
        <f>IFERROR(H13/G13-1,"-")</f>
        <v>0.11599143369537956</v>
      </c>
      <c r="J13" s="159">
        <f t="shared" si="4"/>
        <v>-7.1153013178272828E-2</v>
      </c>
      <c r="K13" s="157">
        <f t="shared" si="5"/>
        <v>61961</v>
      </c>
      <c r="L13" s="158">
        <f t="shared" si="6"/>
        <v>-45667</v>
      </c>
      <c r="M13" s="159">
        <f t="shared" si="1"/>
        <v>0.85981913635445817</v>
      </c>
      <c r="P13" s="157" t="s">
        <v>107</v>
      </c>
      <c r="Q13" s="158">
        <v>52520</v>
      </c>
      <c r="R13" s="158">
        <v>49441</v>
      </c>
      <c r="S13" s="158">
        <v>19675</v>
      </c>
      <c r="T13" s="158">
        <v>38877</v>
      </c>
      <c r="U13" s="158">
        <v>46756</v>
      </c>
      <c r="V13" s="158">
        <v>50878</v>
      </c>
      <c r="W13" s="160">
        <f>IFERROR(V13/U13-1,"-")</f>
        <v>8.8159808366840675E-2</v>
      </c>
      <c r="X13" s="159">
        <f t="shared" si="7"/>
        <v>2.9064946097368649E-2</v>
      </c>
      <c r="Y13" s="157">
        <f t="shared" si="8"/>
        <v>4122</v>
      </c>
      <c r="Z13" s="158">
        <f t="shared" si="9"/>
        <v>1437</v>
      </c>
      <c r="AA13" s="159">
        <f t="shared" si="3"/>
        <v>0.51050550861913269</v>
      </c>
    </row>
    <row r="14" spans="1:27" s="56" customFormat="1" x14ac:dyDescent="0.25">
      <c r="B14" s="162" t="s">
        <v>110</v>
      </c>
      <c r="C14" s="163">
        <v>337380</v>
      </c>
      <c r="D14" s="163">
        <v>345987</v>
      </c>
      <c r="E14" s="163">
        <v>94398</v>
      </c>
      <c r="F14" s="163">
        <v>214283</v>
      </c>
      <c r="G14" s="163">
        <v>267481</v>
      </c>
      <c r="H14" s="163">
        <v>314197</v>
      </c>
      <c r="I14" s="165">
        <f t="shared" ref="I14:I21" si="10">IFERROR(H14/G14-1,"-")</f>
        <v>0.1746516575009065</v>
      </c>
      <c r="J14" s="164">
        <f t="shared" si="4"/>
        <v>-9.1882064933075491E-2</v>
      </c>
      <c r="K14" s="162">
        <f t="shared" si="5"/>
        <v>46716</v>
      </c>
      <c r="L14" s="163">
        <f t="shared" si="6"/>
        <v>-31790</v>
      </c>
      <c r="M14" s="164">
        <f t="shared" si="1"/>
        <v>0.45316439265007069</v>
      </c>
      <c r="P14" s="162" t="s">
        <v>110</v>
      </c>
      <c r="Q14" s="163">
        <v>7245</v>
      </c>
      <c r="R14" s="163">
        <v>6593</v>
      </c>
      <c r="S14" s="163">
        <v>1812</v>
      </c>
      <c r="T14" s="163">
        <v>5286</v>
      </c>
      <c r="U14" s="163">
        <v>6342</v>
      </c>
      <c r="V14" s="163">
        <v>7933</v>
      </c>
      <c r="W14" s="165">
        <f t="shared" ref="W14:W21" si="11">IFERROR(V14/U14-1,"-")</f>
        <v>0.25086723431094282</v>
      </c>
      <c r="X14" s="164">
        <f t="shared" si="7"/>
        <v>0.20324586682845447</v>
      </c>
      <c r="Y14" s="162">
        <f t="shared" si="8"/>
        <v>1591</v>
      </c>
      <c r="Z14" s="163">
        <f t="shared" si="9"/>
        <v>1340</v>
      </c>
      <c r="AA14" s="164">
        <f t="shared" si="3"/>
        <v>7.9599044771327079E-2</v>
      </c>
    </row>
    <row r="15" spans="1:27" x14ac:dyDescent="0.25">
      <c r="A15" s="1"/>
      <c r="B15" s="162" t="s">
        <v>113</v>
      </c>
      <c r="C15" s="163">
        <v>54016</v>
      </c>
      <c r="D15" s="163">
        <v>43685</v>
      </c>
      <c r="E15" s="163">
        <v>16513</v>
      </c>
      <c r="F15" s="163">
        <v>26316</v>
      </c>
      <c r="G15" s="163">
        <v>28035</v>
      </c>
      <c r="H15" s="163">
        <v>31614</v>
      </c>
      <c r="I15" s="165">
        <f t="shared" si="10"/>
        <v>0.12766185125735685</v>
      </c>
      <c r="J15" s="164">
        <f t="shared" si="4"/>
        <v>-0.27631910266681925</v>
      </c>
      <c r="K15" s="162">
        <f t="shared" si="5"/>
        <v>3579</v>
      </c>
      <c r="L15" s="163">
        <f t="shared" si="6"/>
        <v>-12071</v>
      </c>
      <c r="M15" s="164">
        <f t="shared" si="1"/>
        <v>4.5596676955029281E-2</v>
      </c>
      <c r="P15" s="162" t="s">
        <v>113</v>
      </c>
      <c r="Q15" s="163">
        <v>14621</v>
      </c>
      <c r="R15" s="163">
        <v>12392</v>
      </c>
      <c r="S15" s="163">
        <v>4471</v>
      </c>
      <c r="T15" s="163">
        <v>8622</v>
      </c>
      <c r="U15" s="163">
        <v>9175</v>
      </c>
      <c r="V15" s="163">
        <v>10395</v>
      </c>
      <c r="W15" s="165">
        <f t="shared" si="11"/>
        <v>0.13297002724795637</v>
      </c>
      <c r="X15" s="164">
        <f t="shared" si="7"/>
        <v>-0.16115235635894121</v>
      </c>
      <c r="Y15" s="162">
        <f t="shared" si="8"/>
        <v>1220</v>
      </c>
      <c r="Z15" s="163">
        <f t="shared" si="9"/>
        <v>-1997</v>
      </c>
      <c r="AA15" s="164">
        <f t="shared" si="3"/>
        <v>0.10430254259396761</v>
      </c>
    </row>
    <row r="16" spans="1:27" x14ac:dyDescent="0.25">
      <c r="A16" s="1"/>
      <c r="B16" s="162" t="s">
        <v>116</v>
      </c>
      <c r="C16" s="163">
        <v>18746</v>
      </c>
      <c r="D16" s="163">
        <v>16402</v>
      </c>
      <c r="E16" s="163">
        <v>5757</v>
      </c>
      <c r="F16" s="163">
        <v>17536</v>
      </c>
      <c r="G16" s="163">
        <v>21487</v>
      </c>
      <c r="H16" s="163">
        <v>23055</v>
      </c>
      <c r="I16" s="165">
        <f t="shared" si="10"/>
        <v>7.2974356587704126E-2</v>
      </c>
      <c r="J16" s="164">
        <f t="shared" si="4"/>
        <v>0.40562126569930501</v>
      </c>
      <c r="K16" s="162">
        <f t="shared" si="5"/>
        <v>1568</v>
      </c>
      <c r="L16" s="163">
        <f t="shared" si="6"/>
        <v>6653</v>
      </c>
      <c r="M16" s="164">
        <f t="shared" si="1"/>
        <v>3.3252084114575822E-2</v>
      </c>
      <c r="P16" s="162" t="s">
        <v>116</v>
      </c>
      <c r="Q16" s="163">
        <v>3486</v>
      </c>
      <c r="R16" s="163">
        <v>2580</v>
      </c>
      <c r="S16" s="163">
        <v>798</v>
      </c>
      <c r="T16" s="163">
        <v>2912</v>
      </c>
      <c r="U16" s="163">
        <v>2859</v>
      </c>
      <c r="V16" s="163">
        <v>3249</v>
      </c>
      <c r="W16" s="165">
        <f t="shared" si="11"/>
        <v>0.13641133263378813</v>
      </c>
      <c r="X16" s="164">
        <f t="shared" si="7"/>
        <v>0.25930232558139532</v>
      </c>
      <c r="Y16" s="162">
        <f t="shared" si="8"/>
        <v>390</v>
      </c>
      <c r="Z16" s="163">
        <f t="shared" si="9"/>
        <v>669</v>
      </c>
      <c r="AA16" s="164">
        <f t="shared" si="3"/>
        <v>3.2600188637595069E-2</v>
      </c>
    </row>
    <row r="17" spans="1:27" x14ac:dyDescent="0.25">
      <c r="A17" s="1"/>
      <c r="B17" s="162" t="s">
        <v>123</v>
      </c>
      <c r="C17" s="163">
        <v>27598</v>
      </c>
      <c r="D17" s="163">
        <v>26945</v>
      </c>
      <c r="E17" s="163">
        <v>9418</v>
      </c>
      <c r="F17" s="163">
        <v>28778</v>
      </c>
      <c r="G17" s="163">
        <v>25724</v>
      </c>
      <c r="H17" s="163">
        <v>26908</v>
      </c>
      <c r="I17" s="165">
        <f t="shared" si="10"/>
        <v>4.6027056445342884E-2</v>
      </c>
      <c r="J17" s="164">
        <f t="shared" si="4"/>
        <v>-1.373167563555433E-3</v>
      </c>
      <c r="K17" s="162">
        <f t="shared" si="5"/>
        <v>1184</v>
      </c>
      <c r="L17" s="163">
        <f t="shared" si="6"/>
        <v>-37</v>
      </c>
      <c r="M17" s="164">
        <f t="shared" si="1"/>
        <v>3.880924221882482E-2</v>
      </c>
      <c r="P17" s="162" t="s">
        <v>123</v>
      </c>
      <c r="Q17" s="163">
        <v>2383</v>
      </c>
      <c r="R17" s="163">
        <v>1723</v>
      </c>
      <c r="S17" s="163">
        <v>290</v>
      </c>
      <c r="T17" s="163">
        <v>2579</v>
      </c>
      <c r="U17" s="163">
        <v>2372</v>
      </c>
      <c r="V17" s="163">
        <v>2998</v>
      </c>
      <c r="W17" s="165">
        <f t="shared" si="11"/>
        <v>0.26391231028667783</v>
      </c>
      <c r="X17" s="164">
        <f t="shared" si="7"/>
        <v>0.73998839233894365</v>
      </c>
      <c r="Y17" s="162">
        <f t="shared" si="8"/>
        <v>626</v>
      </c>
      <c r="Z17" s="163">
        <f t="shared" si="9"/>
        <v>1275</v>
      </c>
      <c r="AA17" s="164">
        <f t="shared" si="3"/>
        <v>3.0081676065100038E-2</v>
      </c>
    </row>
    <row r="18" spans="1:27" x14ac:dyDescent="0.25">
      <c r="A18" s="1"/>
      <c r="B18" s="162" t="s">
        <v>119</v>
      </c>
      <c r="C18" s="163">
        <v>9450</v>
      </c>
      <c r="D18" s="163">
        <v>8730</v>
      </c>
      <c r="E18" s="163">
        <v>3867</v>
      </c>
      <c r="F18" s="163">
        <v>8863</v>
      </c>
      <c r="G18" s="163">
        <v>9003</v>
      </c>
      <c r="H18" s="163">
        <v>10114</v>
      </c>
      <c r="I18" s="165">
        <f t="shared" si="10"/>
        <v>0.12340331000777516</v>
      </c>
      <c r="J18" s="164">
        <f t="shared" si="4"/>
        <v>0.15853379152348235</v>
      </c>
      <c r="K18" s="162">
        <f t="shared" si="5"/>
        <v>1111</v>
      </c>
      <c r="L18" s="163">
        <f t="shared" si="6"/>
        <v>1384</v>
      </c>
      <c r="M18" s="164">
        <f t="shared" si="1"/>
        <v>1.4587359736925607E-2</v>
      </c>
      <c r="P18" s="162" t="s">
        <v>119</v>
      </c>
      <c r="Q18" s="163">
        <v>363</v>
      </c>
      <c r="R18" s="163">
        <v>397</v>
      </c>
      <c r="S18" s="163">
        <v>94</v>
      </c>
      <c r="T18" s="163">
        <v>476</v>
      </c>
      <c r="U18" s="163">
        <v>362</v>
      </c>
      <c r="V18" s="163">
        <v>514</v>
      </c>
      <c r="W18" s="165">
        <f t="shared" si="11"/>
        <v>0.41988950276243098</v>
      </c>
      <c r="X18" s="164">
        <f t="shared" si="7"/>
        <v>0.2947103274559193</v>
      </c>
      <c r="Y18" s="162">
        <f t="shared" si="8"/>
        <v>152</v>
      </c>
      <c r="Z18" s="163">
        <f t="shared" si="9"/>
        <v>117</v>
      </c>
      <c r="AA18" s="164">
        <f t="shared" si="3"/>
        <v>5.1574321205675186E-3</v>
      </c>
    </row>
    <row r="19" spans="1:27" x14ac:dyDescent="0.25">
      <c r="A19" s="161" t="s">
        <v>144</v>
      </c>
      <c r="B19" s="162" t="s">
        <v>128</v>
      </c>
      <c r="C19" s="163">
        <v>16383</v>
      </c>
      <c r="D19" s="163">
        <v>18442</v>
      </c>
      <c r="E19" s="163">
        <v>10387</v>
      </c>
      <c r="F19" s="163">
        <v>12195</v>
      </c>
      <c r="G19" s="163">
        <v>14737</v>
      </c>
      <c r="H19" s="163">
        <v>13310</v>
      </c>
      <c r="I19" s="165">
        <f t="shared" si="10"/>
        <v>-9.6831105381013804E-2</v>
      </c>
      <c r="J19" s="164">
        <f t="shared" si="4"/>
        <v>-0.27827784405162126</v>
      </c>
      <c r="K19" s="162">
        <f t="shared" si="5"/>
        <v>-1427</v>
      </c>
      <c r="L19" s="163">
        <f t="shared" si="6"/>
        <v>-5132</v>
      </c>
      <c r="M19" s="164">
        <f t="shared" si="1"/>
        <v>1.919693079874232E-2</v>
      </c>
      <c r="P19" s="162" t="s">
        <v>128</v>
      </c>
      <c r="Q19" s="163">
        <v>2054</v>
      </c>
      <c r="R19" s="163">
        <v>2569</v>
      </c>
      <c r="S19" s="163">
        <v>1314</v>
      </c>
      <c r="T19" s="163">
        <v>1917</v>
      </c>
      <c r="U19" s="163">
        <v>2893</v>
      </c>
      <c r="V19" s="163">
        <v>2073</v>
      </c>
      <c r="W19" s="165">
        <f t="shared" si="11"/>
        <v>-0.28344279294849639</v>
      </c>
      <c r="X19" s="164">
        <f t="shared" si="7"/>
        <v>-0.1930712339431685</v>
      </c>
      <c r="Y19" s="162">
        <f t="shared" si="8"/>
        <v>-820</v>
      </c>
      <c r="Z19" s="163">
        <f t="shared" si="9"/>
        <v>-496</v>
      </c>
      <c r="AA19" s="164">
        <f t="shared" si="3"/>
        <v>2.0800305031004798E-2</v>
      </c>
    </row>
    <row r="20" spans="1:27" x14ac:dyDescent="0.25">
      <c r="A20" s="167" t="s">
        <v>145</v>
      </c>
      <c r="B20" s="162" t="s">
        <v>131</v>
      </c>
      <c r="C20" s="163">
        <v>30693</v>
      </c>
      <c r="D20" s="163">
        <v>26081</v>
      </c>
      <c r="E20" s="163">
        <v>16011</v>
      </c>
      <c r="F20" s="163">
        <v>10703</v>
      </c>
      <c r="G20" s="163">
        <v>14289</v>
      </c>
      <c r="H20" s="163">
        <v>16752</v>
      </c>
      <c r="I20" s="165">
        <f t="shared" si="10"/>
        <v>0.17237035481839169</v>
      </c>
      <c r="J20" s="164">
        <f t="shared" si="4"/>
        <v>-0.35769333997929531</v>
      </c>
      <c r="K20" s="162">
        <f t="shared" si="5"/>
        <v>2463</v>
      </c>
      <c r="L20" s="163">
        <f t="shared" si="6"/>
        <v>-9329</v>
      </c>
      <c r="M20" s="164">
        <f t="shared" si="1"/>
        <v>2.4161306141287104E-2</v>
      </c>
      <c r="P20" s="162" t="s">
        <v>131</v>
      </c>
      <c r="Q20" s="163">
        <v>3349</v>
      </c>
      <c r="R20" s="163">
        <v>3072</v>
      </c>
      <c r="S20" s="163">
        <v>2383</v>
      </c>
      <c r="T20" s="163">
        <v>1764</v>
      </c>
      <c r="U20" s="163">
        <v>3260</v>
      </c>
      <c r="V20" s="163">
        <v>3058</v>
      </c>
      <c r="W20" s="165">
        <f t="shared" si="11"/>
        <v>-6.1963190184049055E-2</v>
      </c>
      <c r="X20" s="164">
        <f t="shared" si="7"/>
        <v>-4.5572916666666297E-3</v>
      </c>
      <c r="Y20" s="162">
        <f t="shared" si="8"/>
        <v>-202</v>
      </c>
      <c r="Z20" s="163">
        <f t="shared" si="9"/>
        <v>-14</v>
      </c>
      <c r="AA20" s="164">
        <f t="shared" si="3"/>
        <v>3.0683710942987295E-2</v>
      </c>
    </row>
    <row r="21" spans="1:27" x14ac:dyDescent="0.25">
      <c r="B21" s="168" t="s">
        <v>145</v>
      </c>
      <c r="C21" s="169">
        <f t="shared" ref="C21:H21" si="12">C13-SUM(C14:C20)</f>
        <v>155686</v>
      </c>
      <c r="D21" s="169">
        <f t="shared" si="12"/>
        <v>155542</v>
      </c>
      <c r="E21" s="169">
        <f t="shared" si="12"/>
        <v>64189</v>
      </c>
      <c r="F21" s="169">
        <f t="shared" si="12"/>
        <v>139866</v>
      </c>
      <c r="G21" s="169">
        <f t="shared" si="12"/>
        <v>153430</v>
      </c>
      <c r="H21" s="169">
        <f t="shared" si="12"/>
        <v>160197</v>
      </c>
      <c r="I21" s="171">
        <f t="shared" si="10"/>
        <v>4.4104803493449696E-2</v>
      </c>
      <c r="J21" s="170">
        <f t="shared" si="4"/>
        <v>2.9927607977266568E-2</v>
      </c>
      <c r="K21" s="168">
        <f>H21-G21</f>
        <v>6767</v>
      </c>
      <c r="L21" s="169">
        <f t="shared" si="6"/>
        <v>4655</v>
      </c>
      <c r="M21" s="170">
        <f t="shared" si="1"/>
        <v>0.23105114373900251</v>
      </c>
      <c r="P21" s="168" t="s">
        <v>145</v>
      </c>
      <c r="Q21" s="169">
        <f t="shared" ref="Q21:V21" si="13">Q13-SUM(Q14:Q20)</f>
        <v>19019</v>
      </c>
      <c r="R21" s="169">
        <f t="shared" si="13"/>
        <v>20115</v>
      </c>
      <c r="S21" s="169">
        <f t="shared" si="13"/>
        <v>8513</v>
      </c>
      <c r="T21" s="169">
        <f t="shared" si="13"/>
        <v>15321</v>
      </c>
      <c r="U21" s="169">
        <f t="shared" si="13"/>
        <v>19493</v>
      </c>
      <c r="V21" s="169">
        <f t="shared" si="13"/>
        <v>20658</v>
      </c>
      <c r="W21" s="171">
        <f t="shared" si="11"/>
        <v>5.976504386189907E-2</v>
      </c>
      <c r="X21" s="170">
        <f t="shared" si="7"/>
        <v>2.6994780014914177E-2</v>
      </c>
      <c r="Y21" s="168">
        <f>V21-U21</f>
        <v>1165</v>
      </c>
      <c r="Z21" s="169">
        <f t="shared" si="9"/>
        <v>543</v>
      </c>
      <c r="AA21" s="170">
        <f t="shared" si="3"/>
        <v>0.20728060845658325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213876</v>
      </c>
      <c r="D23" s="176">
        <f t="shared" ref="D23:H23" si="14">D24+D27</f>
        <v>237432</v>
      </c>
      <c r="E23" s="176">
        <f t="shared" si="14"/>
        <v>64346</v>
      </c>
      <c r="F23" s="176">
        <f t="shared" si="14"/>
        <v>140724</v>
      </c>
      <c r="G23" s="176">
        <f t="shared" si="14"/>
        <v>195215</v>
      </c>
      <c r="H23" s="176">
        <f t="shared" si="14"/>
        <v>210028</v>
      </c>
      <c r="I23" s="177">
        <f>IFERROR(H23/G23-1,"-")</f>
        <v>7.5880439515406017E-2</v>
      </c>
      <c r="J23" s="177">
        <f>IFERROR(H23/D23-1,"-")</f>
        <v>-0.11541830924222518</v>
      </c>
      <c r="K23" s="176">
        <f>H23-G23</f>
        <v>14813</v>
      </c>
      <c r="L23" s="176">
        <f>H23-D23</f>
        <v>-27404</v>
      </c>
      <c r="M23" s="177">
        <f t="shared" ref="M23:M35" si="15">H23/H$9</f>
        <v>0.30292208728762221</v>
      </c>
    </row>
    <row r="24" spans="1:27" x14ac:dyDescent="0.25">
      <c r="B24" s="157" t="s">
        <v>97</v>
      </c>
      <c r="C24" s="158">
        <v>14433</v>
      </c>
      <c r="D24" s="158">
        <v>21712</v>
      </c>
      <c r="E24" s="158">
        <v>3630</v>
      </c>
      <c r="F24" s="158">
        <v>17849</v>
      </c>
      <c r="G24" s="158">
        <v>22297</v>
      </c>
      <c r="H24" s="158">
        <v>19552</v>
      </c>
      <c r="I24" s="160">
        <f>IFERROR(H24/G24-1,"-")</f>
        <v>-0.12311073238552273</v>
      </c>
      <c r="J24" s="159">
        <f t="shared" ref="J24:J35" si="16">IFERROR(H24/D24-1,"-")</f>
        <v>-9.9484156226971265E-2</v>
      </c>
      <c r="K24" s="157">
        <f t="shared" ref="K24:K34" si="17">H24-G24</f>
        <v>-2745</v>
      </c>
      <c r="L24" s="158">
        <f t="shared" ref="L24:L35" si="18">H24-D24</f>
        <v>-2160</v>
      </c>
      <c r="M24" s="159">
        <f t="shared" si="15"/>
        <v>2.8199728848761069E-2</v>
      </c>
    </row>
    <row r="25" spans="1:27" x14ac:dyDescent="0.25">
      <c r="B25" s="162" t="s">
        <v>103</v>
      </c>
      <c r="C25" s="163">
        <v>9510</v>
      </c>
      <c r="D25" s="163">
        <v>14538</v>
      </c>
      <c r="E25" s="163">
        <v>2906</v>
      </c>
      <c r="F25" s="163">
        <v>10152</v>
      </c>
      <c r="G25" s="163">
        <v>11519</v>
      </c>
      <c r="H25" s="163">
        <v>9751</v>
      </c>
      <c r="I25" s="165">
        <f>IFERROR(H25/G25-1,"-")</f>
        <v>-0.1534855456202795</v>
      </c>
      <c r="J25" s="164">
        <f t="shared" si="16"/>
        <v>-0.32927500343926264</v>
      </c>
      <c r="K25" s="162">
        <f t="shared" si="17"/>
        <v>-1768</v>
      </c>
      <c r="L25" s="163">
        <f t="shared" si="18"/>
        <v>-4787</v>
      </c>
      <c r="M25" s="164">
        <f t="shared" si="15"/>
        <v>1.4063807078778089E-2</v>
      </c>
    </row>
    <row r="26" spans="1:27" x14ac:dyDescent="0.25">
      <c r="B26" s="162" t="s">
        <v>100</v>
      </c>
      <c r="C26" s="163">
        <v>4923</v>
      </c>
      <c r="D26" s="163">
        <v>7174</v>
      </c>
      <c r="E26" s="163">
        <v>724</v>
      </c>
      <c r="F26" s="163">
        <v>7697</v>
      </c>
      <c r="G26" s="163">
        <v>10778</v>
      </c>
      <c r="H26" s="163">
        <v>9801</v>
      </c>
      <c r="I26" s="165">
        <f>IFERROR(H26/G26-1,"-")</f>
        <v>-9.0647615513082203E-2</v>
      </c>
      <c r="J26" s="164">
        <f t="shared" si="16"/>
        <v>0.36618344020072491</v>
      </c>
      <c r="K26" s="162">
        <f t="shared" si="17"/>
        <v>-977</v>
      </c>
      <c r="L26" s="163">
        <f t="shared" si="18"/>
        <v>2627</v>
      </c>
      <c r="M26" s="164">
        <f t="shared" si="15"/>
        <v>1.4135921769982981E-2</v>
      </c>
    </row>
    <row r="27" spans="1:27" x14ac:dyDescent="0.25">
      <c r="B27" s="157" t="s">
        <v>107</v>
      </c>
      <c r="C27" s="158">
        <v>199443</v>
      </c>
      <c r="D27" s="158">
        <v>215720</v>
      </c>
      <c r="E27" s="158">
        <v>60716</v>
      </c>
      <c r="F27" s="158">
        <v>122875</v>
      </c>
      <c r="G27" s="158">
        <v>172918</v>
      </c>
      <c r="H27" s="158">
        <v>190476</v>
      </c>
      <c r="I27" s="160">
        <f>IFERROR(H27/G27-1,"-")</f>
        <v>0.10153945800899855</v>
      </c>
      <c r="J27" s="159">
        <f t="shared" si="16"/>
        <v>-0.11702206564064532</v>
      </c>
      <c r="K27" s="157">
        <f t="shared" si="17"/>
        <v>17558</v>
      </c>
      <c r="L27" s="158">
        <f t="shared" si="18"/>
        <v>-25244</v>
      </c>
      <c r="M27" s="159">
        <f t="shared" si="15"/>
        <v>0.27472235843886117</v>
      </c>
    </row>
    <row r="28" spans="1:27" x14ac:dyDescent="0.25">
      <c r="B28" s="162" t="s">
        <v>110</v>
      </c>
      <c r="C28" s="163">
        <v>119687</v>
      </c>
      <c r="D28" s="163">
        <v>135649</v>
      </c>
      <c r="E28" s="163">
        <v>32787</v>
      </c>
      <c r="F28" s="163">
        <v>61983</v>
      </c>
      <c r="G28" s="163">
        <v>95863</v>
      </c>
      <c r="H28" s="163">
        <v>111835</v>
      </c>
      <c r="I28" s="165">
        <f t="shared" ref="I28:I35" si="19">IFERROR(H28/G28-1,"-")</f>
        <v>0.16661277030762656</v>
      </c>
      <c r="J28" s="164">
        <f t="shared" si="16"/>
        <v>-0.17555603063789638</v>
      </c>
      <c r="K28" s="162">
        <f t="shared" si="17"/>
        <v>15972</v>
      </c>
      <c r="L28" s="163">
        <f t="shared" si="18"/>
        <v>-23814</v>
      </c>
      <c r="M28" s="164">
        <f t="shared" si="15"/>
        <v>0.16129892981798252</v>
      </c>
    </row>
    <row r="29" spans="1:27" x14ac:dyDescent="0.25">
      <c r="B29" s="162" t="s">
        <v>113</v>
      </c>
      <c r="C29" s="163">
        <v>18096</v>
      </c>
      <c r="D29" s="163">
        <v>16122</v>
      </c>
      <c r="E29" s="163">
        <v>5288</v>
      </c>
      <c r="F29" s="163">
        <v>7674</v>
      </c>
      <c r="G29" s="163">
        <v>8713</v>
      </c>
      <c r="H29" s="163">
        <v>9531</v>
      </c>
      <c r="I29" s="165">
        <f t="shared" si="19"/>
        <v>9.3882704005509021E-2</v>
      </c>
      <c r="J29" s="164">
        <f t="shared" si="16"/>
        <v>-0.4088202456270934</v>
      </c>
      <c r="K29" s="162">
        <f t="shared" si="17"/>
        <v>818</v>
      </c>
      <c r="L29" s="163">
        <f t="shared" si="18"/>
        <v>-6591</v>
      </c>
      <c r="M29" s="164">
        <f t="shared" si="15"/>
        <v>1.3746502437476563E-2</v>
      </c>
    </row>
    <row r="30" spans="1:27" x14ac:dyDescent="0.25">
      <c r="B30" s="162" t="s">
        <v>116</v>
      </c>
      <c r="C30" s="163">
        <v>3212</v>
      </c>
      <c r="D30" s="163">
        <v>5092</v>
      </c>
      <c r="E30" s="163">
        <v>1832</v>
      </c>
      <c r="F30" s="163">
        <v>5912</v>
      </c>
      <c r="G30" s="163">
        <v>9315</v>
      </c>
      <c r="H30" s="163">
        <v>10298</v>
      </c>
      <c r="I30" s="165">
        <f t="shared" si="19"/>
        <v>0.10552871712292</v>
      </c>
      <c r="J30" s="164">
        <f t="shared" si="16"/>
        <v>1.0223880597014925</v>
      </c>
      <c r="K30" s="162">
        <f t="shared" si="17"/>
        <v>983</v>
      </c>
      <c r="L30" s="163">
        <f t="shared" si="18"/>
        <v>5206</v>
      </c>
      <c r="M30" s="164">
        <f t="shared" si="15"/>
        <v>1.4852741800559611E-2</v>
      </c>
    </row>
    <row r="31" spans="1:27" x14ac:dyDescent="0.25">
      <c r="B31" s="162" t="s">
        <v>123</v>
      </c>
      <c r="C31" s="163">
        <v>7215</v>
      </c>
      <c r="D31" s="163">
        <v>7752</v>
      </c>
      <c r="E31" s="163">
        <v>2275</v>
      </c>
      <c r="F31" s="163">
        <v>7086</v>
      </c>
      <c r="G31" s="163">
        <v>7810</v>
      </c>
      <c r="H31" s="163">
        <v>6314</v>
      </c>
      <c r="I31" s="165">
        <f t="shared" si="19"/>
        <v>-0.19154929577464785</v>
      </c>
      <c r="J31" s="164">
        <f t="shared" si="16"/>
        <v>-0.18550051599587203</v>
      </c>
      <c r="K31" s="162">
        <f t="shared" si="17"/>
        <v>-1496</v>
      </c>
      <c r="L31" s="163">
        <f t="shared" si="18"/>
        <v>-1438</v>
      </c>
      <c r="M31" s="164">
        <f t="shared" si="15"/>
        <v>9.1066432053537941E-3</v>
      </c>
    </row>
    <row r="32" spans="1:27" x14ac:dyDescent="0.25">
      <c r="B32" s="162" t="s">
        <v>119</v>
      </c>
      <c r="C32" s="163">
        <v>2649</v>
      </c>
      <c r="D32" s="163">
        <v>3017</v>
      </c>
      <c r="E32" s="163">
        <v>1200</v>
      </c>
      <c r="F32" s="163">
        <v>3026</v>
      </c>
      <c r="G32" s="163">
        <v>3180</v>
      </c>
      <c r="H32" s="163">
        <v>3167</v>
      </c>
      <c r="I32" s="165">
        <f t="shared" si="19"/>
        <v>-4.0880503144654634E-3</v>
      </c>
      <c r="J32" s="164">
        <f t="shared" si="16"/>
        <v>4.9718263175339672E-2</v>
      </c>
      <c r="K32" s="162">
        <f t="shared" si="17"/>
        <v>-13</v>
      </c>
      <c r="L32" s="163">
        <f t="shared" si="18"/>
        <v>150</v>
      </c>
      <c r="M32" s="164">
        <f t="shared" si="15"/>
        <v>4.5677445409178759E-3</v>
      </c>
    </row>
    <row r="33" spans="2:13" x14ac:dyDescent="0.25">
      <c r="B33" s="162" t="s">
        <v>128</v>
      </c>
      <c r="C33" s="163">
        <v>2330</v>
      </c>
      <c r="D33" s="163">
        <v>2773</v>
      </c>
      <c r="E33" s="163">
        <v>1994</v>
      </c>
      <c r="F33" s="163">
        <v>1563</v>
      </c>
      <c r="G33" s="163">
        <v>2431</v>
      </c>
      <c r="H33" s="163">
        <v>1870</v>
      </c>
      <c r="I33" s="165">
        <f t="shared" si="19"/>
        <v>-0.23076923076923073</v>
      </c>
      <c r="J33" s="164">
        <f t="shared" si="16"/>
        <v>-0.32564010097367468</v>
      </c>
      <c r="K33" s="162">
        <f t="shared" si="17"/>
        <v>-561</v>
      </c>
      <c r="L33" s="163">
        <f t="shared" si="18"/>
        <v>-903</v>
      </c>
      <c r="M33" s="164">
        <f t="shared" si="15"/>
        <v>2.6970894510629706E-3</v>
      </c>
    </row>
    <row r="34" spans="2:13" x14ac:dyDescent="0.25">
      <c r="B34" s="162" t="s">
        <v>131</v>
      </c>
      <c r="C34" s="163">
        <v>3809</v>
      </c>
      <c r="D34" s="163">
        <v>3644</v>
      </c>
      <c r="E34" s="163">
        <v>1701</v>
      </c>
      <c r="F34" s="163">
        <v>871</v>
      </c>
      <c r="G34" s="163">
        <v>1965</v>
      </c>
      <c r="H34" s="163">
        <v>2200</v>
      </c>
      <c r="I34" s="165">
        <f t="shared" si="19"/>
        <v>0.11959287531806617</v>
      </c>
      <c r="J34" s="164">
        <f t="shared" si="16"/>
        <v>-0.39626783754116357</v>
      </c>
      <c r="K34" s="162">
        <f t="shared" si="17"/>
        <v>235</v>
      </c>
      <c r="L34" s="163">
        <f t="shared" si="18"/>
        <v>-1444</v>
      </c>
      <c r="M34" s="164">
        <f t="shared" si="15"/>
        <v>3.1730464130152593E-3</v>
      </c>
    </row>
    <row r="35" spans="2:13" x14ac:dyDescent="0.25">
      <c r="B35" s="168" t="s">
        <v>145</v>
      </c>
      <c r="C35" s="169">
        <f t="shared" ref="C35:H35" si="20">C27-SUM(C28:C34)</f>
        <v>42445</v>
      </c>
      <c r="D35" s="169">
        <f t="shared" si="20"/>
        <v>41671</v>
      </c>
      <c r="E35" s="169">
        <f t="shared" si="20"/>
        <v>13639</v>
      </c>
      <c r="F35" s="169">
        <f t="shared" si="20"/>
        <v>34760</v>
      </c>
      <c r="G35" s="169">
        <f t="shared" si="20"/>
        <v>43641</v>
      </c>
      <c r="H35" s="169">
        <f t="shared" si="20"/>
        <v>45261</v>
      </c>
      <c r="I35" s="171">
        <f t="shared" si="19"/>
        <v>3.7121055887811893E-2</v>
      </c>
      <c r="J35" s="170">
        <f t="shared" si="16"/>
        <v>8.6151040291809755E-2</v>
      </c>
      <c r="K35" s="168">
        <f>H35-G35</f>
        <v>1620</v>
      </c>
      <c r="L35" s="169">
        <f t="shared" si="18"/>
        <v>3590</v>
      </c>
      <c r="M35" s="170">
        <f t="shared" si="15"/>
        <v>6.5279660772492573E-2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348575</v>
      </c>
      <c r="D37" s="176">
        <f t="shared" ref="D37:H37" si="21">D38+D41</f>
        <v>337731</v>
      </c>
      <c r="E37" s="176">
        <f t="shared" si="21"/>
        <v>102171</v>
      </c>
      <c r="F37" s="176">
        <f t="shared" si="21"/>
        <v>281837</v>
      </c>
      <c r="G37" s="176">
        <f t="shared" si="21"/>
        <v>289323</v>
      </c>
      <c r="H37" s="176">
        <f t="shared" si="21"/>
        <v>306892</v>
      </c>
      <c r="I37" s="177">
        <f>IFERROR(H37/G37-1,"-")</f>
        <v>6.072451896323483E-2</v>
      </c>
      <c r="J37" s="177">
        <f>IFERROR(H37/D37-1,"-")</f>
        <v>-9.1312316607003785E-2</v>
      </c>
      <c r="K37" s="176">
        <f>H37-G37</f>
        <v>17569</v>
      </c>
      <c r="L37" s="176">
        <f>H37-D37</f>
        <v>-30839</v>
      </c>
      <c r="M37" s="177">
        <f t="shared" ref="M37:M49" si="22">H37/H$9</f>
        <v>0.4426284362650359</v>
      </c>
    </row>
    <row r="38" spans="2:13" x14ac:dyDescent="0.25">
      <c r="B38" s="157" t="s">
        <v>97</v>
      </c>
      <c r="C38" s="158">
        <v>30800</v>
      </c>
      <c r="D38" s="158">
        <v>27294</v>
      </c>
      <c r="E38" s="158">
        <v>4287</v>
      </c>
      <c r="F38" s="158">
        <v>24222</v>
      </c>
      <c r="G38" s="158">
        <v>19294</v>
      </c>
      <c r="H38" s="158">
        <v>18141</v>
      </c>
      <c r="I38" s="160">
        <f>IFERROR(H38/G38-1,"-")</f>
        <v>-5.9759510728723986E-2</v>
      </c>
      <c r="J38" s="159">
        <f t="shared" ref="J38:J49" si="23">IFERROR(H38/D38-1,"-")</f>
        <v>-0.33534842822598376</v>
      </c>
      <c r="K38" s="157">
        <f t="shared" ref="K38:K48" si="24">H38-G38</f>
        <v>-1153</v>
      </c>
      <c r="L38" s="158">
        <f t="shared" ref="L38:L49" si="25">H38-D38</f>
        <v>-9153</v>
      </c>
      <c r="M38" s="159">
        <f t="shared" si="22"/>
        <v>2.6164652262959009E-2</v>
      </c>
    </row>
    <row r="39" spans="2:13" x14ac:dyDescent="0.25">
      <c r="B39" s="162" t="s">
        <v>103</v>
      </c>
      <c r="C39" s="163">
        <v>16409</v>
      </c>
      <c r="D39" s="163">
        <v>19363</v>
      </c>
      <c r="E39" s="163">
        <v>3014</v>
      </c>
      <c r="F39" s="163">
        <v>17998</v>
      </c>
      <c r="G39" s="163">
        <v>12087</v>
      </c>
      <c r="H39" s="163">
        <v>9826</v>
      </c>
      <c r="I39" s="165">
        <f>IFERROR(H39/G39-1,"-")</f>
        <v>-0.18706047819971872</v>
      </c>
      <c r="J39" s="164">
        <f t="shared" si="23"/>
        <v>-0.4925373134328358</v>
      </c>
      <c r="K39" s="162">
        <f t="shared" si="24"/>
        <v>-2261</v>
      </c>
      <c r="L39" s="163">
        <f t="shared" si="25"/>
        <v>-9537</v>
      </c>
      <c r="M39" s="164">
        <f t="shared" si="22"/>
        <v>1.4171979115585428E-2</v>
      </c>
    </row>
    <row r="40" spans="2:13" x14ac:dyDescent="0.25">
      <c r="B40" s="162" t="s">
        <v>100</v>
      </c>
      <c r="C40" s="163">
        <v>14391</v>
      </c>
      <c r="D40" s="163">
        <v>7931</v>
      </c>
      <c r="E40" s="163">
        <v>1273</v>
      </c>
      <c r="F40" s="163">
        <v>6224</v>
      </c>
      <c r="G40" s="163">
        <v>7207</v>
      </c>
      <c r="H40" s="163">
        <v>8315</v>
      </c>
      <c r="I40" s="165">
        <f>IFERROR(H40/G40-1,"-")</f>
        <v>0.1537394200083253</v>
      </c>
      <c r="J40" s="164">
        <f t="shared" si="23"/>
        <v>4.8417601815660127E-2</v>
      </c>
      <c r="K40" s="162">
        <f t="shared" si="24"/>
        <v>1108</v>
      </c>
      <c r="L40" s="163">
        <f t="shared" si="25"/>
        <v>384</v>
      </c>
      <c r="M40" s="164">
        <f t="shared" si="22"/>
        <v>1.1992673147373583E-2</v>
      </c>
    </row>
    <row r="41" spans="2:13" x14ac:dyDescent="0.25">
      <c r="B41" s="157" t="s">
        <v>107</v>
      </c>
      <c r="C41" s="158">
        <v>317775</v>
      </c>
      <c r="D41" s="158">
        <v>310437</v>
      </c>
      <c r="E41" s="158">
        <v>97884</v>
      </c>
      <c r="F41" s="158">
        <v>257615</v>
      </c>
      <c r="G41" s="158">
        <v>270029</v>
      </c>
      <c r="H41" s="158">
        <v>288751</v>
      </c>
      <c r="I41" s="160">
        <f>IFERROR(H41/G41-1,"-")</f>
        <v>6.9333293831403298E-2</v>
      </c>
      <c r="J41" s="159">
        <f t="shared" si="23"/>
        <v>-6.9856363771071073E-2</v>
      </c>
      <c r="K41" s="157">
        <f t="shared" si="24"/>
        <v>18722</v>
      </c>
      <c r="L41" s="158">
        <f t="shared" si="25"/>
        <v>-21686</v>
      </c>
      <c r="M41" s="159">
        <f t="shared" si="22"/>
        <v>0.4164637840020769</v>
      </c>
    </row>
    <row r="42" spans="2:13" x14ac:dyDescent="0.25">
      <c r="B42" s="162" t="s">
        <v>110</v>
      </c>
      <c r="C42" s="163">
        <v>167362</v>
      </c>
      <c r="D42" s="163">
        <v>171193</v>
      </c>
      <c r="E42" s="163">
        <v>40531</v>
      </c>
      <c r="F42" s="163">
        <v>130042</v>
      </c>
      <c r="G42" s="163">
        <v>146540</v>
      </c>
      <c r="H42" s="163">
        <v>159176</v>
      </c>
      <c r="I42" s="165">
        <f t="shared" ref="I42:I49" si="26">IFERROR(H42/G42-1,"-")</f>
        <v>8.622901596833632E-2</v>
      </c>
      <c r="J42" s="164">
        <f t="shared" si="23"/>
        <v>-7.0195627157652485E-2</v>
      </c>
      <c r="K42" s="162">
        <f t="shared" si="24"/>
        <v>12636</v>
      </c>
      <c r="L42" s="163">
        <f t="shared" si="25"/>
        <v>-12017</v>
      </c>
      <c r="M42" s="164">
        <f t="shared" si="22"/>
        <v>0.22957856174459862</v>
      </c>
    </row>
    <row r="43" spans="2:13" x14ac:dyDescent="0.25">
      <c r="B43" s="162" t="s">
        <v>113</v>
      </c>
      <c r="C43" s="163">
        <v>12799</v>
      </c>
      <c r="D43" s="163">
        <v>8902</v>
      </c>
      <c r="E43" s="163">
        <v>3224</v>
      </c>
      <c r="F43" s="163">
        <v>6637</v>
      </c>
      <c r="G43" s="163">
        <v>6184</v>
      </c>
      <c r="H43" s="163">
        <v>7088</v>
      </c>
      <c r="I43" s="165">
        <f t="shared" si="26"/>
        <v>0.14618369987063384</v>
      </c>
      <c r="J43" s="164">
        <f t="shared" si="23"/>
        <v>-0.20377443271175022</v>
      </c>
      <c r="K43" s="162">
        <f t="shared" si="24"/>
        <v>904</v>
      </c>
      <c r="L43" s="163">
        <f t="shared" si="25"/>
        <v>-1814</v>
      </c>
      <c r="M43" s="164">
        <f t="shared" si="22"/>
        <v>1.0222978625205527E-2</v>
      </c>
    </row>
    <row r="44" spans="2:13" x14ac:dyDescent="0.25">
      <c r="B44" s="162" t="s">
        <v>116</v>
      </c>
      <c r="C44" s="163">
        <v>5333</v>
      </c>
      <c r="D44" s="163">
        <v>4894</v>
      </c>
      <c r="E44" s="163">
        <v>1607</v>
      </c>
      <c r="F44" s="163">
        <v>5542</v>
      </c>
      <c r="G44" s="163">
        <v>5329</v>
      </c>
      <c r="H44" s="163">
        <v>5706</v>
      </c>
      <c r="I44" s="165">
        <f t="shared" si="26"/>
        <v>7.0744980296490789E-2</v>
      </c>
      <c r="J44" s="164">
        <f t="shared" si="23"/>
        <v>0.16591744993870039</v>
      </c>
      <c r="K44" s="162">
        <f t="shared" si="24"/>
        <v>377</v>
      </c>
      <c r="L44" s="163">
        <f t="shared" si="25"/>
        <v>812</v>
      </c>
      <c r="M44" s="164">
        <f t="shared" si="22"/>
        <v>8.2297285603023049E-3</v>
      </c>
    </row>
    <row r="45" spans="2:13" x14ac:dyDescent="0.25">
      <c r="B45" s="162" t="s">
        <v>123</v>
      </c>
      <c r="C45" s="163">
        <v>16488</v>
      </c>
      <c r="D45" s="163">
        <v>15557</v>
      </c>
      <c r="E45" s="163">
        <v>5044</v>
      </c>
      <c r="F45" s="163">
        <v>16942</v>
      </c>
      <c r="G45" s="163">
        <v>13856</v>
      </c>
      <c r="H45" s="163">
        <v>14990</v>
      </c>
      <c r="I45" s="165">
        <f t="shared" si="26"/>
        <v>8.1841801385681201E-2</v>
      </c>
      <c r="J45" s="164">
        <f t="shared" si="23"/>
        <v>-3.644661567140195E-2</v>
      </c>
      <c r="K45" s="162">
        <f t="shared" si="24"/>
        <v>1134</v>
      </c>
      <c r="L45" s="163">
        <f t="shared" si="25"/>
        <v>-567</v>
      </c>
      <c r="M45" s="164">
        <f t="shared" si="22"/>
        <v>2.1619984423226699E-2</v>
      </c>
    </row>
    <row r="46" spans="2:13" x14ac:dyDescent="0.25">
      <c r="B46" s="162" t="s">
        <v>119</v>
      </c>
      <c r="C46" s="163">
        <v>5479</v>
      </c>
      <c r="D46" s="163">
        <v>4513</v>
      </c>
      <c r="E46" s="163">
        <v>1457</v>
      </c>
      <c r="F46" s="163">
        <v>4362</v>
      </c>
      <c r="G46" s="163">
        <v>4336</v>
      </c>
      <c r="H46" s="163">
        <v>5322</v>
      </c>
      <c r="I46" s="165">
        <f t="shared" si="26"/>
        <v>0.22739852398523985</v>
      </c>
      <c r="J46" s="164">
        <f t="shared" si="23"/>
        <v>0.17925991579880352</v>
      </c>
      <c r="K46" s="162">
        <f t="shared" si="24"/>
        <v>986</v>
      </c>
      <c r="L46" s="163">
        <f t="shared" si="25"/>
        <v>809</v>
      </c>
      <c r="M46" s="164">
        <f t="shared" si="22"/>
        <v>7.675887731848732E-3</v>
      </c>
    </row>
    <row r="47" spans="2:13" x14ac:dyDescent="0.25">
      <c r="B47" s="162" t="s">
        <v>128</v>
      </c>
      <c r="C47" s="163">
        <v>11153</v>
      </c>
      <c r="D47" s="163">
        <v>12190</v>
      </c>
      <c r="E47" s="163">
        <v>6272</v>
      </c>
      <c r="F47" s="163">
        <v>8244</v>
      </c>
      <c r="G47" s="163">
        <v>8819</v>
      </c>
      <c r="H47" s="163">
        <v>8511</v>
      </c>
      <c r="I47" s="165">
        <f t="shared" si="26"/>
        <v>-3.4924594625241001E-2</v>
      </c>
      <c r="J47" s="164">
        <f t="shared" si="23"/>
        <v>-0.30180475799835926</v>
      </c>
      <c r="K47" s="162">
        <f t="shared" si="24"/>
        <v>-308</v>
      </c>
      <c r="L47" s="163">
        <f t="shared" si="25"/>
        <v>-3679</v>
      </c>
      <c r="M47" s="164">
        <f t="shared" si="22"/>
        <v>1.227536273689676E-2</v>
      </c>
    </row>
    <row r="48" spans="2:13" x14ac:dyDescent="0.25">
      <c r="B48" s="162" t="s">
        <v>131</v>
      </c>
      <c r="C48" s="163">
        <v>20311</v>
      </c>
      <c r="D48" s="163">
        <v>17959</v>
      </c>
      <c r="E48" s="163">
        <v>10629</v>
      </c>
      <c r="F48" s="163">
        <v>7661</v>
      </c>
      <c r="G48" s="163">
        <v>8640</v>
      </c>
      <c r="H48" s="163">
        <v>9534</v>
      </c>
      <c r="I48" s="165">
        <f t="shared" si="26"/>
        <v>0.10347222222222219</v>
      </c>
      <c r="J48" s="164">
        <f t="shared" si="23"/>
        <v>-0.46912411604209592</v>
      </c>
      <c r="K48" s="162">
        <f t="shared" si="24"/>
        <v>894</v>
      </c>
      <c r="L48" s="163">
        <f t="shared" si="25"/>
        <v>-8425</v>
      </c>
      <c r="M48" s="164">
        <f t="shared" si="22"/>
        <v>1.3750829318948856E-2</v>
      </c>
    </row>
    <row r="49" spans="2:13" x14ac:dyDescent="0.25">
      <c r="B49" s="168" t="s">
        <v>145</v>
      </c>
      <c r="C49" s="169">
        <f t="shared" ref="C49:H49" si="27">C41-SUM(C42:C48)</f>
        <v>78850</v>
      </c>
      <c r="D49" s="169">
        <f t="shared" si="27"/>
        <v>75229</v>
      </c>
      <c r="E49" s="169">
        <f t="shared" si="27"/>
        <v>29120</v>
      </c>
      <c r="F49" s="169">
        <f t="shared" si="27"/>
        <v>78185</v>
      </c>
      <c r="G49" s="169">
        <f t="shared" si="27"/>
        <v>76325</v>
      </c>
      <c r="H49" s="169">
        <f t="shared" si="27"/>
        <v>78424</v>
      </c>
      <c r="I49" s="171">
        <f t="shared" si="26"/>
        <v>2.7500818866688537E-2</v>
      </c>
      <c r="J49" s="170">
        <f t="shared" si="23"/>
        <v>4.2470323944223676E-2</v>
      </c>
      <c r="K49" s="168">
        <f>H49-G49</f>
        <v>2099</v>
      </c>
      <c r="L49" s="169">
        <f t="shared" si="25"/>
        <v>3195</v>
      </c>
      <c r="M49" s="170">
        <f t="shared" si="22"/>
        <v>0.11311045086104941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3289</v>
      </c>
      <c r="D51" s="176">
        <f t="shared" ref="D51:H51" si="28">IFERROR(D52+D55,"nd")</f>
        <v>3485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-3485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784</v>
      </c>
      <c r="D52" s="158">
        <v>1052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-1052</v>
      </c>
      <c r="M52" s="159">
        <f t="shared" si="29"/>
        <v>0</v>
      </c>
    </row>
    <row r="53" spans="2:13" x14ac:dyDescent="0.25">
      <c r="B53" s="162" t="s">
        <v>103</v>
      </c>
      <c r="C53" s="163">
        <v>536</v>
      </c>
      <c r="D53" s="163">
        <v>609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-609</v>
      </c>
      <c r="M53" s="164">
        <f t="shared" si="29"/>
        <v>0</v>
      </c>
    </row>
    <row r="54" spans="2:13" x14ac:dyDescent="0.25">
      <c r="B54" s="162" t="s">
        <v>100</v>
      </c>
      <c r="C54" s="163">
        <v>248</v>
      </c>
      <c r="D54" s="163">
        <v>443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-443</v>
      </c>
      <c r="M54" s="164">
        <f t="shared" si="29"/>
        <v>0</v>
      </c>
    </row>
    <row r="55" spans="2:13" x14ac:dyDescent="0.25">
      <c r="B55" s="157" t="s">
        <v>107</v>
      </c>
      <c r="C55" s="158">
        <v>2505</v>
      </c>
      <c r="D55" s="158">
        <v>2433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-2433</v>
      </c>
      <c r="M55" s="159">
        <f t="shared" si="29"/>
        <v>0</v>
      </c>
    </row>
    <row r="56" spans="2:13" x14ac:dyDescent="0.25">
      <c r="B56" s="162" t="s">
        <v>110</v>
      </c>
      <c r="C56" s="163">
        <v>660</v>
      </c>
      <c r="D56" s="163">
        <v>927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-927</v>
      </c>
      <c r="M56" s="164">
        <f t="shared" si="29"/>
        <v>0</v>
      </c>
    </row>
    <row r="57" spans="2:13" x14ac:dyDescent="0.25">
      <c r="B57" s="162" t="s">
        <v>113</v>
      </c>
      <c r="C57" s="163">
        <v>701</v>
      </c>
      <c r="D57" s="163">
        <v>394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-394</v>
      </c>
      <c r="M57" s="164">
        <f t="shared" si="29"/>
        <v>0</v>
      </c>
    </row>
    <row r="58" spans="2:13" x14ac:dyDescent="0.25">
      <c r="B58" s="162" t="s">
        <v>116</v>
      </c>
      <c r="C58" s="163">
        <v>47</v>
      </c>
      <c r="D58" s="163">
        <v>165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-165</v>
      </c>
      <c r="M58" s="164">
        <f t="shared" si="29"/>
        <v>0</v>
      </c>
    </row>
    <row r="59" spans="2:13" x14ac:dyDescent="0.25">
      <c r="B59" s="162" t="s">
        <v>123</v>
      </c>
      <c r="C59" s="163">
        <v>49</v>
      </c>
      <c r="D59" s="163">
        <v>133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-133</v>
      </c>
      <c r="M59" s="164">
        <f t="shared" si="29"/>
        <v>0</v>
      </c>
    </row>
    <row r="60" spans="2:13" x14ac:dyDescent="0.25">
      <c r="B60" s="162" t="s">
        <v>119</v>
      </c>
      <c r="C60" s="163">
        <v>20</v>
      </c>
      <c r="D60" s="163">
        <v>30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-30</v>
      </c>
      <c r="M60" s="164">
        <f t="shared" si="29"/>
        <v>0</v>
      </c>
    </row>
    <row r="61" spans="2:13" x14ac:dyDescent="0.25">
      <c r="B61" s="162" t="s">
        <v>128</v>
      </c>
      <c r="C61" s="163">
        <v>23</v>
      </c>
      <c r="D61" s="163">
        <v>41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-41</v>
      </c>
      <c r="M61" s="164">
        <f t="shared" si="29"/>
        <v>0</v>
      </c>
    </row>
    <row r="62" spans="2:13" x14ac:dyDescent="0.25">
      <c r="B62" s="162" t="s">
        <v>131</v>
      </c>
      <c r="C62" s="163">
        <v>52</v>
      </c>
      <c r="D62" s="163">
        <v>73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-73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953</v>
      </c>
      <c r="D63" s="169">
        <f t="shared" ref="D63:H63" si="34">IFERROR(D55-SUM(D56:D62),"nd")</f>
        <v>670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-670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322</v>
      </c>
      <c r="D66" s="158" t="s">
        <v>322</v>
      </c>
      <c r="E66" s="158" t="s">
        <v>322</v>
      </c>
      <c r="F66" s="158" t="s">
        <v>322</v>
      </c>
      <c r="G66" s="158" t="s">
        <v>322</v>
      </c>
      <c r="H66" s="158" t="s">
        <v>322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322</v>
      </c>
      <c r="D67" s="163" t="s">
        <v>322</v>
      </c>
      <c r="E67" s="163" t="s">
        <v>322</v>
      </c>
      <c r="F67" s="163" t="s">
        <v>322</v>
      </c>
      <c r="G67" s="163" t="s">
        <v>322</v>
      </c>
      <c r="H67" s="163" t="s">
        <v>322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322</v>
      </c>
      <c r="D68" s="163" t="s">
        <v>322</v>
      </c>
      <c r="E68" s="163" t="s">
        <v>322</v>
      </c>
      <c r="F68" s="163" t="s">
        <v>322</v>
      </c>
      <c r="G68" s="163" t="s">
        <v>322</v>
      </c>
      <c r="H68" s="163" t="s">
        <v>322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322</v>
      </c>
      <c r="D69" s="158" t="s">
        <v>322</v>
      </c>
      <c r="E69" s="158" t="s">
        <v>322</v>
      </c>
      <c r="F69" s="158" t="s">
        <v>322</v>
      </c>
      <c r="G69" s="158" t="s">
        <v>322</v>
      </c>
      <c r="H69" s="158" t="s">
        <v>322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322</v>
      </c>
      <c r="D70" s="163" t="s">
        <v>322</v>
      </c>
      <c r="E70" s="163" t="s">
        <v>322</v>
      </c>
      <c r="F70" s="163" t="s">
        <v>322</v>
      </c>
      <c r="G70" s="163" t="s">
        <v>322</v>
      </c>
      <c r="H70" s="163" t="s">
        <v>322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322</v>
      </c>
      <c r="D71" s="163" t="s">
        <v>322</v>
      </c>
      <c r="E71" s="163" t="s">
        <v>322</v>
      </c>
      <c r="F71" s="163" t="s">
        <v>322</v>
      </c>
      <c r="G71" s="163" t="s">
        <v>322</v>
      </c>
      <c r="H71" s="163" t="s">
        <v>322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322</v>
      </c>
      <c r="D72" s="163" t="s">
        <v>322</v>
      </c>
      <c r="E72" s="163" t="s">
        <v>322</v>
      </c>
      <c r="F72" s="163" t="s">
        <v>322</v>
      </c>
      <c r="G72" s="163" t="s">
        <v>322</v>
      </c>
      <c r="H72" s="163" t="s">
        <v>322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322</v>
      </c>
      <c r="D73" s="163" t="s">
        <v>322</v>
      </c>
      <c r="E73" s="163" t="s">
        <v>322</v>
      </c>
      <c r="F73" s="163" t="s">
        <v>322</v>
      </c>
      <c r="G73" s="163" t="s">
        <v>322</v>
      </c>
      <c r="H73" s="163" t="s">
        <v>322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322</v>
      </c>
      <c r="D74" s="163" t="s">
        <v>322</v>
      </c>
      <c r="E74" s="163" t="s">
        <v>322</v>
      </c>
      <c r="F74" s="163" t="s">
        <v>322</v>
      </c>
      <c r="G74" s="163" t="s">
        <v>322</v>
      </c>
      <c r="H74" s="163" t="s">
        <v>322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322</v>
      </c>
      <c r="D75" s="163" t="s">
        <v>322</v>
      </c>
      <c r="E75" s="163" t="s">
        <v>322</v>
      </c>
      <c r="F75" s="163" t="s">
        <v>322</v>
      </c>
      <c r="G75" s="163" t="s">
        <v>322</v>
      </c>
      <c r="H75" s="163" t="s">
        <v>322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322</v>
      </c>
      <c r="D76" s="163" t="s">
        <v>322</v>
      </c>
      <c r="E76" s="163" t="s">
        <v>322</v>
      </c>
      <c r="F76" s="163" t="s">
        <v>322</v>
      </c>
      <c r="G76" s="163" t="s">
        <v>322</v>
      </c>
      <c r="H76" s="163" t="s">
        <v>322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97532</v>
      </c>
      <c r="D79" s="176">
        <f t="shared" ref="D79:H79" si="42">IFERROR(D80+D83,"nd")</f>
        <v>94897</v>
      </c>
      <c r="E79" s="176">
        <f t="shared" si="42"/>
        <v>26023</v>
      </c>
      <c r="F79" s="176">
        <f t="shared" si="42"/>
        <v>75897</v>
      </c>
      <c r="G79" s="176">
        <f t="shared" si="42"/>
        <v>85480</v>
      </c>
      <c r="H79" s="176">
        <f t="shared" si="42"/>
        <v>99662</v>
      </c>
      <c r="I79" s="177">
        <f>IFERROR(H79/G79-1,"-")</f>
        <v>0.16591015442208712</v>
      </c>
      <c r="J79" s="177">
        <f>IFERROR(H79/D79-1,"-")</f>
        <v>5.0212335479519865E-2</v>
      </c>
      <c r="K79" s="176">
        <f>IFERROR(H79-G79,"-")</f>
        <v>14182</v>
      </c>
      <c r="L79" s="176">
        <f>IFERROR(H79-D79,"-")</f>
        <v>4765</v>
      </c>
      <c r="M79" s="177">
        <f>IFERROR(H79/H$9,"-")</f>
        <v>0.14374188709723945</v>
      </c>
    </row>
    <row r="80" spans="2:13" x14ac:dyDescent="0.25">
      <c r="B80" s="157" t="s">
        <v>97</v>
      </c>
      <c r="C80" s="158">
        <v>45012</v>
      </c>
      <c r="D80" s="158">
        <v>45456</v>
      </c>
      <c r="E80" s="158">
        <v>6348</v>
      </c>
      <c r="F80" s="158">
        <v>37020</v>
      </c>
      <c r="G80" s="158">
        <v>38724</v>
      </c>
      <c r="H80" s="158">
        <v>48784</v>
      </c>
      <c r="I80" s="160">
        <f>IFERROR(H80/G80-1,"-")</f>
        <v>0.25978721206486943</v>
      </c>
      <c r="J80" s="159">
        <f t="shared" ref="J80:J91" si="43">IFERROR(H80/D80-1,"-")</f>
        <v>7.321365716297068E-2</v>
      </c>
      <c r="K80" s="178">
        <f t="shared" ref="K80:K91" si="44">IFERROR(H80-G80,"-")</f>
        <v>10060</v>
      </c>
      <c r="L80" s="158">
        <f t="shared" ref="L80:L91" si="45">IFERROR(H80-D80,"-")</f>
        <v>3328</v>
      </c>
      <c r="M80" s="159">
        <f t="shared" ref="M80:M91" si="46">IFERROR(H80/H$9,"-")</f>
        <v>7.0360861914789283E-2</v>
      </c>
    </row>
    <row r="81" spans="2:13" x14ac:dyDescent="0.25">
      <c r="B81" s="162" t="s">
        <v>103</v>
      </c>
      <c r="C81" s="163">
        <v>14217</v>
      </c>
      <c r="D81" s="163">
        <v>13423</v>
      </c>
      <c r="E81" s="163">
        <v>1948</v>
      </c>
      <c r="F81" s="163">
        <v>18325</v>
      </c>
      <c r="G81" s="163">
        <v>20720</v>
      </c>
      <c r="H81" s="163">
        <v>21206</v>
      </c>
      <c r="I81" s="165">
        <f>IFERROR(H81/G81-1,"-")</f>
        <v>2.3455598455598414E-2</v>
      </c>
      <c r="J81" s="164">
        <f t="shared" si="43"/>
        <v>0.57982567235342319</v>
      </c>
      <c r="K81" s="179">
        <f t="shared" si="44"/>
        <v>486</v>
      </c>
      <c r="L81" s="163">
        <f t="shared" si="45"/>
        <v>7783</v>
      </c>
      <c r="M81" s="164">
        <f t="shared" si="46"/>
        <v>3.0585282833818905E-2</v>
      </c>
    </row>
    <row r="82" spans="2:13" x14ac:dyDescent="0.25">
      <c r="B82" s="162" t="s">
        <v>100</v>
      </c>
      <c r="C82" s="163">
        <v>30795</v>
      </c>
      <c r="D82" s="163">
        <v>32033</v>
      </c>
      <c r="E82" s="163">
        <v>4400</v>
      </c>
      <c r="F82" s="163">
        <v>18695</v>
      </c>
      <c r="G82" s="163">
        <v>18004</v>
      </c>
      <c r="H82" s="163">
        <v>27578</v>
      </c>
      <c r="I82" s="165">
        <f>IFERROR(H82/G82-1,"-")</f>
        <v>0.53177071761830708</v>
      </c>
      <c r="J82" s="164">
        <f t="shared" si="43"/>
        <v>-0.13907532856741489</v>
      </c>
      <c r="K82" s="179">
        <f t="shared" si="44"/>
        <v>9574</v>
      </c>
      <c r="L82" s="163">
        <f t="shared" si="45"/>
        <v>-4455</v>
      </c>
      <c r="M82" s="164">
        <f t="shared" si="46"/>
        <v>3.9775579080970375E-2</v>
      </c>
    </row>
    <row r="83" spans="2:13" x14ac:dyDescent="0.25">
      <c r="B83" s="157" t="s">
        <v>107</v>
      </c>
      <c r="C83" s="158">
        <v>52520</v>
      </c>
      <c r="D83" s="158">
        <v>49441</v>
      </c>
      <c r="E83" s="158">
        <v>19675</v>
      </c>
      <c r="F83" s="158">
        <v>38877</v>
      </c>
      <c r="G83" s="158">
        <v>46756</v>
      </c>
      <c r="H83" s="158">
        <v>50878</v>
      </c>
      <c r="I83" s="160">
        <f>IFERROR(H83/G83-1,"-")</f>
        <v>8.8159808366840675E-2</v>
      </c>
      <c r="J83" s="159">
        <f t="shared" si="43"/>
        <v>2.9064946097368649E-2</v>
      </c>
      <c r="K83" s="178">
        <f t="shared" si="44"/>
        <v>4122</v>
      </c>
      <c r="L83" s="158">
        <f t="shared" si="45"/>
        <v>1437</v>
      </c>
      <c r="M83" s="159">
        <f t="shared" si="46"/>
        <v>7.3381025182450169E-2</v>
      </c>
    </row>
    <row r="84" spans="2:13" x14ac:dyDescent="0.25">
      <c r="B84" s="162" t="s">
        <v>110</v>
      </c>
      <c r="C84" s="163">
        <v>7245</v>
      </c>
      <c r="D84" s="163">
        <v>6593</v>
      </c>
      <c r="E84" s="163">
        <v>1812</v>
      </c>
      <c r="F84" s="163">
        <v>5286</v>
      </c>
      <c r="G84" s="163">
        <v>6342</v>
      </c>
      <c r="H84" s="163">
        <v>7933</v>
      </c>
      <c r="I84" s="165">
        <f t="shared" ref="I84:I91" si="47">IFERROR(H84/G84-1,"-")</f>
        <v>0.25086723431094282</v>
      </c>
      <c r="J84" s="164">
        <f t="shared" si="43"/>
        <v>0.20324586682845447</v>
      </c>
      <c r="K84" s="179">
        <f t="shared" si="44"/>
        <v>1591</v>
      </c>
      <c r="L84" s="163">
        <f t="shared" si="45"/>
        <v>1340</v>
      </c>
      <c r="M84" s="164">
        <f t="shared" si="46"/>
        <v>1.1441716906568205E-2</v>
      </c>
    </row>
    <row r="85" spans="2:13" x14ac:dyDescent="0.25">
      <c r="B85" s="162" t="s">
        <v>113</v>
      </c>
      <c r="C85" s="163">
        <v>14621</v>
      </c>
      <c r="D85" s="163">
        <v>12392</v>
      </c>
      <c r="E85" s="163">
        <v>4471</v>
      </c>
      <c r="F85" s="163">
        <v>8622</v>
      </c>
      <c r="G85" s="163">
        <v>9175</v>
      </c>
      <c r="H85" s="163">
        <v>10395</v>
      </c>
      <c r="I85" s="165">
        <f t="shared" si="47"/>
        <v>0.13297002724795637</v>
      </c>
      <c r="J85" s="164">
        <f t="shared" si="43"/>
        <v>-0.16115235635894121</v>
      </c>
      <c r="K85" s="179">
        <f t="shared" si="44"/>
        <v>1220</v>
      </c>
      <c r="L85" s="163">
        <f t="shared" si="45"/>
        <v>-1997</v>
      </c>
      <c r="M85" s="164">
        <f t="shared" si="46"/>
        <v>1.4992644301497101E-2</v>
      </c>
    </row>
    <row r="86" spans="2:13" x14ac:dyDescent="0.25">
      <c r="B86" s="162" t="s">
        <v>116</v>
      </c>
      <c r="C86" s="163">
        <v>3486</v>
      </c>
      <c r="D86" s="163">
        <v>2580</v>
      </c>
      <c r="E86" s="163">
        <v>798</v>
      </c>
      <c r="F86" s="163">
        <v>2912</v>
      </c>
      <c r="G86" s="163">
        <v>2859</v>
      </c>
      <c r="H86" s="163">
        <v>3249</v>
      </c>
      <c r="I86" s="165">
        <f t="shared" si="47"/>
        <v>0.13641133263378813</v>
      </c>
      <c r="J86" s="164">
        <f t="shared" si="43"/>
        <v>0.25930232558139532</v>
      </c>
      <c r="K86" s="179">
        <f t="shared" si="44"/>
        <v>390</v>
      </c>
      <c r="L86" s="163">
        <f t="shared" si="45"/>
        <v>669</v>
      </c>
      <c r="M86" s="164">
        <f t="shared" si="46"/>
        <v>4.6860126344938991E-3</v>
      </c>
    </row>
    <row r="87" spans="2:13" x14ac:dyDescent="0.25">
      <c r="B87" s="162" t="s">
        <v>123</v>
      </c>
      <c r="C87" s="163">
        <v>2383</v>
      </c>
      <c r="D87" s="163">
        <v>1723</v>
      </c>
      <c r="E87" s="163">
        <v>290</v>
      </c>
      <c r="F87" s="163">
        <v>2579</v>
      </c>
      <c r="G87" s="163">
        <v>2372</v>
      </c>
      <c r="H87" s="163">
        <v>2998</v>
      </c>
      <c r="I87" s="165">
        <f t="shared" si="47"/>
        <v>0.26391231028667783</v>
      </c>
      <c r="J87" s="164">
        <f t="shared" si="43"/>
        <v>0.73998839233894365</v>
      </c>
      <c r="K87" s="179">
        <f t="shared" si="44"/>
        <v>626</v>
      </c>
      <c r="L87" s="163">
        <f t="shared" si="45"/>
        <v>1275</v>
      </c>
      <c r="M87" s="164">
        <f t="shared" si="46"/>
        <v>4.3239968846453397E-3</v>
      </c>
    </row>
    <row r="88" spans="2:13" x14ac:dyDescent="0.25">
      <c r="B88" s="162" t="s">
        <v>119</v>
      </c>
      <c r="C88" s="163">
        <v>363</v>
      </c>
      <c r="D88" s="163">
        <v>397</v>
      </c>
      <c r="E88" s="163">
        <v>94</v>
      </c>
      <c r="F88" s="163">
        <v>476</v>
      </c>
      <c r="G88" s="163">
        <v>362</v>
      </c>
      <c r="H88" s="163">
        <v>514</v>
      </c>
      <c r="I88" s="165">
        <f t="shared" si="47"/>
        <v>0.41988950276243098</v>
      </c>
      <c r="J88" s="164">
        <f t="shared" si="43"/>
        <v>0.2947103274559193</v>
      </c>
      <c r="K88" s="179">
        <f t="shared" si="44"/>
        <v>152</v>
      </c>
      <c r="L88" s="163">
        <f t="shared" si="45"/>
        <v>117</v>
      </c>
      <c r="M88" s="164">
        <f t="shared" si="46"/>
        <v>7.4133902558629246E-4</v>
      </c>
    </row>
    <row r="89" spans="2:13" x14ac:dyDescent="0.25">
      <c r="B89" s="162" t="s">
        <v>128</v>
      </c>
      <c r="C89" s="163">
        <v>2054</v>
      </c>
      <c r="D89" s="163">
        <v>2569</v>
      </c>
      <c r="E89" s="163">
        <v>1314</v>
      </c>
      <c r="F89" s="163">
        <v>1917</v>
      </c>
      <c r="G89" s="163">
        <v>2893</v>
      </c>
      <c r="H89" s="163">
        <v>2073</v>
      </c>
      <c r="I89" s="165">
        <f t="shared" si="47"/>
        <v>-0.28344279294849639</v>
      </c>
      <c r="J89" s="164">
        <f t="shared" si="43"/>
        <v>-0.1930712339431685</v>
      </c>
      <c r="K89" s="179">
        <f t="shared" si="44"/>
        <v>-820</v>
      </c>
      <c r="L89" s="163">
        <f t="shared" si="45"/>
        <v>-496</v>
      </c>
      <c r="M89" s="164">
        <f t="shared" si="46"/>
        <v>2.9898750973548333E-3</v>
      </c>
    </row>
    <row r="90" spans="2:13" x14ac:dyDescent="0.25">
      <c r="B90" s="162" t="s">
        <v>131</v>
      </c>
      <c r="C90" s="163">
        <v>3349</v>
      </c>
      <c r="D90" s="163">
        <v>3072</v>
      </c>
      <c r="E90" s="163">
        <v>2383</v>
      </c>
      <c r="F90" s="163">
        <v>1764</v>
      </c>
      <c r="G90" s="163">
        <v>3260</v>
      </c>
      <c r="H90" s="163">
        <v>3058</v>
      </c>
      <c r="I90" s="165">
        <f t="shared" si="47"/>
        <v>-6.1963190184049055E-2</v>
      </c>
      <c r="J90" s="164">
        <f t="shared" si="43"/>
        <v>-4.5572916666666297E-3</v>
      </c>
      <c r="K90" s="179">
        <f t="shared" si="44"/>
        <v>-202</v>
      </c>
      <c r="L90" s="163">
        <f t="shared" si="45"/>
        <v>-14</v>
      </c>
      <c r="M90" s="164">
        <f t="shared" si="46"/>
        <v>4.4105345140912104E-3</v>
      </c>
    </row>
    <row r="91" spans="2:13" x14ac:dyDescent="0.25">
      <c r="B91" s="168" t="s">
        <v>145</v>
      </c>
      <c r="C91" s="169">
        <f>IFERROR(C83-SUM(C84:C90),"nd")</f>
        <v>19019</v>
      </c>
      <c r="D91" s="169">
        <f t="shared" ref="D91:H91" si="48">IFERROR(D83-SUM(D84:D90),"nd")</f>
        <v>20115</v>
      </c>
      <c r="E91" s="169">
        <f t="shared" si="48"/>
        <v>8513</v>
      </c>
      <c r="F91" s="169">
        <f t="shared" si="48"/>
        <v>15321</v>
      </c>
      <c r="G91" s="169">
        <f t="shared" si="48"/>
        <v>19493</v>
      </c>
      <c r="H91" s="169">
        <f t="shared" si="48"/>
        <v>20658</v>
      </c>
      <c r="I91" s="171">
        <f t="shared" si="47"/>
        <v>5.976504386189907E-2</v>
      </c>
      <c r="J91" s="170">
        <f t="shared" si="43"/>
        <v>2.6994780014914177E-2</v>
      </c>
      <c r="K91" s="180">
        <f t="shared" si="44"/>
        <v>1165</v>
      </c>
      <c r="L91" s="169">
        <f t="shared" si="45"/>
        <v>543</v>
      </c>
      <c r="M91" s="170">
        <f t="shared" si="46"/>
        <v>2.9794905818213285E-2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322</v>
      </c>
      <c r="D94" s="158" t="s">
        <v>322</v>
      </c>
      <c r="E94" s="158" t="s">
        <v>322</v>
      </c>
      <c r="F94" s="158" t="s">
        <v>322</v>
      </c>
      <c r="G94" s="158" t="s">
        <v>322</v>
      </c>
      <c r="H94" s="158" t="s">
        <v>322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322</v>
      </c>
      <c r="D95" s="163" t="s">
        <v>322</v>
      </c>
      <c r="E95" s="163" t="s">
        <v>322</v>
      </c>
      <c r="F95" s="163" t="s">
        <v>322</v>
      </c>
      <c r="G95" s="163" t="s">
        <v>322</v>
      </c>
      <c r="H95" s="163" t="s">
        <v>322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322</v>
      </c>
      <c r="D96" s="163" t="s">
        <v>322</v>
      </c>
      <c r="E96" s="163" t="s">
        <v>322</v>
      </c>
      <c r="F96" s="163" t="s">
        <v>322</v>
      </c>
      <c r="G96" s="163" t="s">
        <v>322</v>
      </c>
      <c r="H96" s="163" t="s">
        <v>322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322</v>
      </c>
      <c r="D97" s="158" t="s">
        <v>322</v>
      </c>
      <c r="E97" s="158" t="s">
        <v>322</v>
      </c>
      <c r="F97" s="158" t="s">
        <v>322</v>
      </c>
      <c r="G97" s="158" t="s">
        <v>322</v>
      </c>
      <c r="H97" s="158" t="s">
        <v>322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322</v>
      </c>
      <c r="D98" s="163" t="s">
        <v>322</v>
      </c>
      <c r="E98" s="163" t="s">
        <v>322</v>
      </c>
      <c r="F98" s="163" t="s">
        <v>322</v>
      </c>
      <c r="G98" s="163" t="s">
        <v>322</v>
      </c>
      <c r="H98" s="163" t="s">
        <v>322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322</v>
      </c>
      <c r="D99" s="163" t="s">
        <v>322</v>
      </c>
      <c r="E99" s="163" t="s">
        <v>322</v>
      </c>
      <c r="F99" s="163" t="s">
        <v>322</v>
      </c>
      <c r="G99" s="163" t="s">
        <v>322</v>
      </c>
      <c r="H99" s="163" t="s">
        <v>322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322</v>
      </c>
      <c r="D100" s="163" t="s">
        <v>322</v>
      </c>
      <c r="E100" s="163" t="s">
        <v>322</v>
      </c>
      <c r="F100" s="163" t="s">
        <v>322</v>
      </c>
      <c r="G100" s="163" t="s">
        <v>322</v>
      </c>
      <c r="H100" s="163" t="s">
        <v>322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322</v>
      </c>
      <c r="D101" s="163" t="s">
        <v>322</v>
      </c>
      <c r="E101" s="163" t="s">
        <v>322</v>
      </c>
      <c r="F101" s="163" t="s">
        <v>322</v>
      </c>
      <c r="G101" s="163" t="s">
        <v>322</v>
      </c>
      <c r="H101" s="163" t="s">
        <v>322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322</v>
      </c>
      <c r="D102" s="163" t="s">
        <v>322</v>
      </c>
      <c r="E102" s="163" t="s">
        <v>322</v>
      </c>
      <c r="F102" s="163" t="s">
        <v>322</v>
      </c>
      <c r="G102" s="163" t="s">
        <v>322</v>
      </c>
      <c r="H102" s="163" t="s">
        <v>322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322</v>
      </c>
      <c r="D103" s="163" t="s">
        <v>322</v>
      </c>
      <c r="E103" s="163" t="s">
        <v>322</v>
      </c>
      <c r="F103" s="163" t="s">
        <v>322</v>
      </c>
      <c r="G103" s="163" t="s">
        <v>322</v>
      </c>
      <c r="H103" s="163" t="s">
        <v>322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322</v>
      </c>
      <c r="D104" s="163" t="s">
        <v>322</v>
      </c>
      <c r="E104" s="163" t="s">
        <v>322</v>
      </c>
      <c r="F104" s="163" t="s">
        <v>322</v>
      </c>
      <c r="G104" s="163" t="s">
        <v>322</v>
      </c>
      <c r="H104" s="163" t="s">
        <v>322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33275</v>
      </c>
      <c r="D107" s="176">
        <f t="shared" ref="D107:H107" si="56">IFERROR(D108+D111,"nd")</f>
        <v>32489</v>
      </c>
      <c r="E107" s="176">
        <f t="shared" si="56"/>
        <v>13382</v>
      </c>
      <c r="F107" s="176">
        <f t="shared" si="56"/>
        <v>15703</v>
      </c>
      <c r="G107" s="176">
        <f t="shared" si="56"/>
        <v>18325</v>
      </c>
      <c r="H107" s="176">
        <f t="shared" si="56"/>
        <v>17901</v>
      </c>
      <c r="I107" s="177">
        <f>IFERROR(H107/G107-1,"-")</f>
        <v>-2.3137789904501993E-2</v>
      </c>
      <c r="J107" s="177">
        <f>IFERROR(H107/D107-1,"-")</f>
        <v>-0.44901351226568997</v>
      </c>
      <c r="K107" s="176">
        <f>IFERROR(H107-G107,"-")</f>
        <v>-424</v>
      </c>
      <c r="L107" s="176">
        <f>IFERROR(H107-D107,"-")</f>
        <v>-14588</v>
      </c>
      <c r="M107" s="177">
        <f>IFERROR(H107/H$9,"-")</f>
        <v>2.5818501745175526E-2</v>
      </c>
    </row>
    <row r="108" spans="2:13" x14ac:dyDescent="0.25">
      <c r="B108" s="157" t="s">
        <v>97</v>
      </c>
      <c r="C108" s="158">
        <v>6635</v>
      </c>
      <c r="D108" s="158">
        <v>7158</v>
      </c>
      <c r="E108" s="158">
        <v>1767</v>
      </c>
      <c r="F108" s="158">
        <v>4339</v>
      </c>
      <c r="G108" s="158">
        <v>4018</v>
      </c>
      <c r="H108" s="158">
        <v>3129</v>
      </c>
      <c r="I108" s="160">
        <f>IFERROR(H108/G108-1,"-")</f>
        <v>-0.22125435540069682</v>
      </c>
      <c r="J108" s="159">
        <f t="shared" ref="J108:J119" si="57">IFERROR(H108/D108-1,"-")</f>
        <v>-0.56286672254819781</v>
      </c>
      <c r="K108" s="178">
        <f t="shared" ref="K108:K119" si="58">IFERROR(H108-G108,"-")</f>
        <v>-889</v>
      </c>
      <c r="L108" s="158">
        <f t="shared" ref="L108:L119" si="59">IFERROR(H108-D108,"-")</f>
        <v>-4029</v>
      </c>
      <c r="M108" s="159">
        <f t="shared" ref="M108:M119" si="60">IFERROR(H108/H$9,"-")</f>
        <v>4.5129373756021577E-3</v>
      </c>
    </row>
    <row r="109" spans="2:13" x14ac:dyDescent="0.25">
      <c r="B109" s="162" t="s">
        <v>103</v>
      </c>
      <c r="C109" s="163">
        <v>4920</v>
      </c>
      <c r="D109" s="163">
        <v>4893</v>
      </c>
      <c r="E109" s="163">
        <v>1178</v>
      </c>
      <c r="F109" s="163">
        <v>3252</v>
      </c>
      <c r="G109" s="163">
        <v>2845</v>
      </c>
      <c r="H109" s="163">
        <v>1788</v>
      </c>
      <c r="I109" s="165">
        <f>IFERROR(H109/G109-1,"-")</f>
        <v>-0.37152899824253072</v>
      </c>
      <c r="J109" s="164">
        <f t="shared" si="57"/>
        <v>-0.63458001226241567</v>
      </c>
      <c r="K109" s="179">
        <f t="shared" si="58"/>
        <v>-1057</v>
      </c>
      <c r="L109" s="163">
        <f t="shared" si="59"/>
        <v>-3105</v>
      </c>
      <c r="M109" s="164">
        <f t="shared" si="60"/>
        <v>2.5788213574869474E-3</v>
      </c>
    </row>
    <row r="110" spans="2:13" x14ac:dyDescent="0.25">
      <c r="B110" s="162" t="s">
        <v>100</v>
      </c>
      <c r="C110" s="163">
        <v>1715</v>
      </c>
      <c r="D110" s="163">
        <v>2265</v>
      </c>
      <c r="E110" s="163">
        <v>589</v>
      </c>
      <c r="F110" s="163">
        <v>1087</v>
      </c>
      <c r="G110" s="163">
        <v>1173</v>
      </c>
      <c r="H110" s="163">
        <v>1341</v>
      </c>
      <c r="I110" s="165">
        <f>IFERROR(H110/G110-1,"-")</f>
        <v>0.14322250639386191</v>
      </c>
      <c r="J110" s="164">
        <f t="shared" si="57"/>
        <v>-0.40794701986754967</v>
      </c>
      <c r="K110" s="179">
        <f t="shared" si="58"/>
        <v>168</v>
      </c>
      <c r="L110" s="163">
        <f t="shared" si="59"/>
        <v>-924</v>
      </c>
      <c r="M110" s="164">
        <f t="shared" si="60"/>
        <v>1.9341160181152103E-3</v>
      </c>
    </row>
    <row r="111" spans="2:13" x14ac:dyDescent="0.25">
      <c r="B111" s="157" t="s">
        <v>107</v>
      </c>
      <c r="C111" s="158">
        <v>26640</v>
      </c>
      <c r="D111" s="158">
        <v>25331</v>
      </c>
      <c r="E111" s="158">
        <v>11615</v>
      </c>
      <c r="F111" s="158">
        <v>11364</v>
      </c>
      <c r="G111" s="158">
        <v>14307</v>
      </c>
      <c r="H111" s="158">
        <v>14772</v>
      </c>
      <c r="I111" s="160">
        <f>IFERROR(H111/G111-1,"-")</f>
        <v>3.2501572656741473E-2</v>
      </c>
      <c r="J111" s="159">
        <f t="shared" si="57"/>
        <v>-0.41684102483123442</v>
      </c>
      <c r="K111" s="178">
        <f t="shared" si="58"/>
        <v>465</v>
      </c>
      <c r="L111" s="158">
        <f t="shared" si="59"/>
        <v>-10559</v>
      </c>
      <c r="M111" s="159">
        <f t="shared" si="60"/>
        <v>2.1305564369573371E-2</v>
      </c>
    </row>
    <row r="112" spans="2:13" x14ac:dyDescent="0.25">
      <c r="B112" s="162" t="s">
        <v>110</v>
      </c>
      <c r="C112" s="163">
        <v>15751</v>
      </c>
      <c r="D112" s="163">
        <v>13472</v>
      </c>
      <c r="E112" s="163">
        <v>6038</v>
      </c>
      <c r="F112" s="163">
        <v>6928</v>
      </c>
      <c r="G112" s="163">
        <v>8513</v>
      </c>
      <c r="H112" s="163">
        <v>8358</v>
      </c>
      <c r="I112" s="165">
        <f t="shared" ref="I112:I119" si="61">IFERROR(H112/G112-1,"-")</f>
        <v>-1.8207447433337243E-2</v>
      </c>
      <c r="J112" s="164">
        <f t="shared" si="57"/>
        <v>-0.37960213776722085</v>
      </c>
      <c r="K112" s="179">
        <f t="shared" si="58"/>
        <v>-155</v>
      </c>
      <c r="L112" s="163">
        <f t="shared" si="59"/>
        <v>-5114</v>
      </c>
      <c r="M112" s="164">
        <f t="shared" si="60"/>
        <v>1.205469178180979E-2</v>
      </c>
    </row>
    <row r="113" spans="2:13" x14ac:dyDescent="0.25">
      <c r="B113" s="162" t="s">
        <v>113</v>
      </c>
      <c r="C113" s="163">
        <v>4311</v>
      </c>
      <c r="D113" s="163">
        <v>2965</v>
      </c>
      <c r="E113" s="163">
        <v>474</v>
      </c>
      <c r="F113" s="163">
        <v>425</v>
      </c>
      <c r="G113" s="163">
        <v>737</v>
      </c>
      <c r="H113" s="163">
        <v>718</v>
      </c>
      <c r="I113" s="165">
        <f t="shared" si="61"/>
        <v>-2.5780189959294431E-2</v>
      </c>
      <c r="J113" s="164">
        <f t="shared" si="57"/>
        <v>-0.75784148397976392</v>
      </c>
      <c r="K113" s="179">
        <f t="shared" si="58"/>
        <v>-19</v>
      </c>
      <c r="L113" s="163">
        <f t="shared" si="59"/>
        <v>-2247</v>
      </c>
      <c r="M113" s="164">
        <f t="shared" si="60"/>
        <v>1.0355669657022529E-3</v>
      </c>
    </row>
    <row r="114" spans="2:13" x14ac:dyDescent="0.25">
      <c r="B114" s="162" t="s">
        <v>116</v>
      </c>
      <c r="C114" s="163">
        <v>788</v>
      </c>
      <c r="D114" s="163">
        <v>1374</v>
      </c>
      <c r="E114" s="163">
        <v>623</v>
      </c>
      <c r="F114" s="163">
        <v>577</v>
      </c>
      <c r="G114" s="163">
        <v>819</v>
      </c>
      <c r="H114" s="163">
        <v>834</v>
      </c>
      <c r="I114" s="165">
        <f t="shared" si="61"/>
        <v>1.831501831501825E-2</v>
      </c>
      <c r="J114" s="164">
        <f t="shared" si="57"/>
        <v>-0.39301310043668125</v>
      </c>
      <c r="K114" s="179">
        <f t="shared" si="58"/>
        <v>15</v>
      </c>
      <c r="L114" s="163">
        <f t="shared" si="59"/>
        <v>-540</v>
      </c>
      <c r="M114" s="164">
        <f t="shared" si="60"/>
        <v>1.2028730492976028E-3</v>
      </c>
    </row>
    <row r="115" spans="2:13" x14ac:dyDescent="0.25">
      <c r="B115" s="162" t="s">
        <v>123</v>
      </c>
      <c r="C115" s="163">
        <v>386</v>
      </c>
      <c r="D115" s="163">
        <v>878</v>
      </c>
      <c r="E115" s="163">
        <v>157</v>
      </c>
      <c r="F115" s="163">
        <v>226</v>
      </c>
      <c r="G115" s="163">
        <v>295</v>
      </c>
      <c r="H115" s="163">
        <v>316</v>
      </c>
      <c r="I115" s="165">
        <f t="shared" si="61"/>
        <v>7.118644067796609E-2</v>
      </c>
      <c r="J115" s="164">
        <f t="shared" si="57"/>
        <v>-0.64009111617312076</v>
      </c>
      <c r="K115" s="179">
        <f t="shared" si="58"/>
        <v>21</v>
      </c>
      <c r="L115" s="163">
        <f t="shared" si="59"/>
        <v>-562</v>
      </c>
      <c r="M115" s="164">
        <f t="shared" si="60"/>
        <v>4.557648484149191E-4</v>
      </c>
    </row>
    <row r="116" spans="2:13" x14ac:dyDescent="0.25">
      <c r="B116" s="162" t="s">
        <v>119</v>
      </c>
      <c r="C116" s="163">
        <v>437</v>
      </c>
      <c r="D116" s="163">
        <v>345</v>
      </c>
      <c r="E116" s="163">
        <v>252</v>
      </c>
      <c r="F116" s="163">
        <v>234</v>
      </c>
      <c r="G116" s="163">
        <v>293</v>
      </c>
      <c r="H116" s="163">
        <v>249</v>
      </c>
      <c r="I116" s="165">
        <f t="shared" si="61"/>
        <v>-0.15017064846416384</v>
      </c>
      <c r="J116" s="164">
        <f t="shared" si="57"/>
        <v>-0.27826086956521734</v>
      </c>
      <c r="K116" s="179">
        <f t="shared" si="58"/>
        <v>-44</v>
      </c>
      <c r="L116" s="163">
        <f t="shared" si="59"/>
        <v>-96</v>
      </c>
      <c r="M116" s="164">
        <f t="shared" si="60"/>
        <v>3.5913116220036344E-4</v>
      </c>
    </row>
    <row r="117" spans="2:13" x14ac:dyDescent="0.25">
      <c r="B117" s="162" t="s">
        <v>128</v>
      </c>
      <c r="C117" s="163">
        <v>166</v>
      </c>
      <c r="D117" s="163">
        <v>244</v>
      </c>
      <c r="E117" s="163">
        <v>180</v>
      </c>
      <c r="F117" s="163">
        <v>62</v>
      </c>
      <c r="G117" s="163">
        <v>114</v>
      </c>
      <c r="H117" s="163">
        <v>72</v>
      </c>
      <c r="I117" s="165">
        <f t="shared" si="61"/>
        <v>-0.36842105263157898</v>
      </c>
      <c r="J117" s="164">
        <f t="shared" si="57"/>
        <v>-0.70491803278688525</v>
      </c>
      <c r="K117" s="179">
        <f t="shared" si="58"/>
        <v>-42</v>
      </c>
      <c r="L117" s="163">
        <f t="shared" si="59"/>
        <v>-172</v>
      </c>
      <c r="M117" s="164">
        <f t="shared" si="60"/>
        <v>1.0384515533504485E-4</v>
      </c>
    </row>
    <row r="118" spans="2:13" x14ac:dyDescent="0.25">
      <c r="B118" s="162" t="s">
        <v>131</v>
      </c>
      <c r="C118" s="163">
        <v>274</v>
      </c>
      <c r="D118" s="163">
        <v>221</v>
      </c>
      <c r="E118" s="163">
        <v>383</v>
      </c>
      <c r="F118" s="163">
        <v>80</v>
      </c>
      <c r="G118" s="163">
        <v>72</v>
      </c>
      <c r="H118" s="163">
        <v>90</v>
      </c>
      <c r="I118" s="165">
        <f t="shared" si="61"/>
        <v>0.25</v>
      </c>
      <c r="J118" s="164">
        <f t="shared" si="57"/>
        <v>-0.59276018099547512</v>
      </c>
      <c r="K118" s="179">
        <f t="shared" si="58"/>
        <v>18</v>
      </c>
      <c r="L118" s="163">
        <f t="shared" si="59"/>
        <v>-131</v>
      </c>
      <c r="M118" s="164">
        <f t="shared" si="60"/>
        <v>1.2980644416880606E-4</v>
      </c>
    </row>
    <row r="119" spans="2:13" x14ac:dyDescent="0.25">
      <c r="B119" s="168" t="s">
        <v>145</v>
      </c>
      <c r="C119" s="169">
        <f>IFERROR(C111-SUM(C112:C118),"nd")</f>
        <v>4527</v>
      </c>
      <c r="D119" s="169">
        <f t="shared" ref="D119:H119" si="62">IFERROR(D111-SUM(D112:D118),"nd")</f>
        <v>5832</v>
      </c>
      <c r="E119" s="169">
        <f t="shared" si="62"/>
        <v>3508</v>
      </c>
      <c r="F119" s="169">
        <f t="shared" si="62"/>
        <v>2832</v>
      </c>
      <c r="G119" s="169">
        <f t="shared" si="62"/>
        <v>3464</v>
      </c>
      <c r="H119" s="169">
        <f t="shared" si="62"/>
        <v>4135</v>
      </c>
      <c r="I119" s="171">
        <f t="shared" si="61"/>
        <v>0.19370669745958424</v>
      </c>
      <c r="J119" s="170">
        <f t="shared" si="57"/>
        <v>-0.29098079561042522</v>
      </c>
      <c r="K119" s="180">
        <f t="shared" si="58"/>
        <v>671</v>
      </c>
      <c r="L119" s="169">
        <f t="shared" si="59"/>
        <v>-1697</v>
      </c>
      <c r="M119" s="170">
        <f t="shared" si="60"/>
        <v>5.9638849626445899E-3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322</v>
      </c>
      <c r="D122" s="158" t="s">
        <v>322</v>
      </c>
      <c r="E122" s="158" t="s">
        <v>322</v>
      </c>
      <c r="F122" s="158" t="s">
        <v>322</v>
      </c>
      <c r="G122" s="158" t="s">
        <v>322</v>
      </c>
      <c r="H122" s="158" t="s">
        <v>322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322</v>
      </c>
      <c r="D123" s="163" t="s">
        <v>322</v>
      </c>
      <c r="E123" s="163" t="s">
        <v>322</v>
      </c>
      <c r="F123" s="163" t="s">
        <v>322</v>
      </c>
      <c r="G123" s="163" t="s">
        <v>322</v>
      </c>
      <c r="H123" s="163" t="s">
        <v>322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322</v>
      </c>
      <c r="D124" s="163" t="s">
        <v>322</v>
      </c>
      <c r="E124" s="163" t="s">
        <v>322</v>
      </c>
      <c r="F124" s="163" t="s">
        <v>322</v>
      </c>
      <c r="G124" s="163" t="s">
        <v>322</v>
      </c>
      <c r="H124" s="163" t="s">
        <v>322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322</v>
      </c>
      <c r="D125" s="158" t="s">
        <v>322</v>
      </c>
      <c r="E125" s="158" t="s">
        <v>322</v>
      </c>
      <c r="F125" s="158" t="s">
        <v>322</v>
      </c>
      <c r="G125" s="158" t="s">
        <v>322</v>
      </c>
      <c r="H125" s="158" t="s">
        <v>322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322</v>
      </c>
      <c r="D126" s="163" t="s">
        <v>322</v>
      </c>
      <c r="E126" s="163" t="s">
        <v>322</v>
      </c>
      <c r="F126" s="163" t="s">
        <v>322</v>
      </c>
      <c r="G126" s="163" t="s">
        <v>322</v>
      </c>
      <c r="H126" s="163" t="s">
        <v>322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322</v>
      </c>
      <c r="D127" s="163" t="s">
        <v>322</v>
      </c>
      <c r="E127" s="163" t="s">
        <v>322</v>
      </c>
      <c r="F127" s="163" t="s">
        <v>322</v>
      </c>
      <c r="G127" s="163" t="s">
        <v>322</v>
      </c>
      <c r="H127" s="163" t="s">
        <v>322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322</v>
      </c>
      <c r="D128" s="163" t="s">
        <v>322</v>
      </c>
      <c r="E128" s="163" t="s">
        <v>322</v>
      </c>
      <c r="F128" s="163" t="s">
        <v>322</v>
      </c>
      <c r="G128" s="163" t="s">
        <v>322</v>
      </c>
      <c r="H128" s="163" t="s">
        <v>322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322</v>
      </c>
      <c r="D129" s="163" t="s">
        <v>322</v>
      </c>
      <c r="E129" s="163" t="s">
        <v>322</v>
      </c>
      <c r="F129" s="163" t="s">
        <v>322</v>
      </c>
      <c r="G129" s="163" t="s">
        <v>322</v>
      </c>
      <c r="H129" s="163" t="s">
        <v>322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322</v>
      </c>
      <c r="D130" s="163" t="s">
        <v>322</v>
      </c>
      <c r="E130" s="163" t="s">
        <v>322</v>
      </c>
      <c r="F130" s="163" t="s">
        <v>322</v>
      </c>
      <c r="G130" s="163" t="s">
        <v>322</v>
      </c>
      <c r="H130" s="163" t="s">
        <v>322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322</v>
      </c>
      <c r="D131" s="163" t="s">
        <v>322</v>
      </c>
      <c r="E131" s="163" t="s">
        <v>322</v>
      </c>
      <c r="F131" s="163" t="s">
        <v>322</v>
      </c>
      <c r="G131" s="163" t="s">
        <v>322</v>
      </c>
      <c r="H131" s="163" t="s">
        <v>322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322</v>
      </c>
      <c r="D132" s="163" t="s">
        <v>322</v>
      </c>
      <c r="E132" s="163" t="s">
        <v>322</v>
      </c>
      <c r="F132" s="163" t="s">
        <v>322</v>
      </c>
      <c r="G132" s="163" t="s">
        <v>322</v>
      </c>
      <c r="H132" s="163" t="s">
        <v>322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59858</v>
      </c>
      <c r="D135" s="176">
        <f t="shared" ref="D135:H135" si="70">IFERROR(D136+D139,"nd")</f>
        <v>41759</v>
      </c>
      <c r="E135" s="176">
        <f t="shared" si="70"/>
        <v>13012</v>
      </c>
      <c r="F135" s="176">
        <f t="shared" si="70"/>
        <v>25747</v>
      </c>
      <c r="G135" s="176">
        <f t="shared" si="70"/>
        <v>27187</v>
      </c>
      <c r="H135" s="176">
        <f t="shared" si="70"/>
        <v>28802</v>
      </c>
      <c r="I135" s="177">
        <f>IFERROR(H135/G135-1,"-")</f>
        <v>5.9403391326737109E-2</v>
      </c>
      <c r="J135" s="177">
        <f>IFERROR(H135/D135-1,"-")</f>
        <v>-0.3102804185923993</v>
      </c>
      <c r="K135" s="176">
        <f>IFERROR(H135-G135,"-")</f>
        <v>1615</v>
      </c>
      <c r="L135" s="176">
        <f>IFERROR(H135-D135,"-")</f>
        <v>-12957</v>
      </c>
      <c r="M135" s="177">
        <f>IFERROR(H135/H$9,"-")</f>
        <v>4.1540946721666139E-2</v>
      </c>
    </row>
    <row r="136" spans="2:13" x14ac:dyDescent="0.25">
      <c r="B136" s="157" t="s">
        <v>97</v>
      </c>
      <c r="C136" s="158">
        <v>12082</v>
      </c>
      <c r="D136" s="158">
        <v>5903</v>
      </c>
      <c r="E136" s="158">
        <v>742</v>
      </c>
      <c r="F136" s="158">
        <v>4344</v>
      </c>
      <c r="G136" s="158">
        <v>5028</v>
      </c>
      <c r="H136" s="158">
        <v>4139</v>
      </c>
      <c r="I136" s="160">
        <f>IFERROR(H136/G136-1,"-")</f>
        <v>-0.17680986475735883</v>
      </c>
      <c r="J136" s="159">
        <f t="shared" ref="J136:J147" si="71">IFERROR(H136/D136-1,"-")</f>
        <v>-0.29883110282906999</v>
      </c>
      <c r="K136" s="178">
        <f t="shared" ref="K136:K147" si="72">IFERROR(H136-G136,"-")</f>
        <v>-889</v>
      </c>
      <c r="L136" s="158">
        <f t="shared" ref="L136:L147" si="73">IFERROR(H136-D136,"-")</f>
        <v>-1764</v>
      </c>
      <c r="M136" s="159">
        <f t="shared" ref="M136:M147" si="74">IFERROR(H136/H$9,"-")</f>
        <v>5.9696541379409811E-3</v>
      </c>
    </row>
    <row r="137" spans="2:13" x14ac:dyDescent="0.25">
      <c r="B137" s="162" t="s">
        <v>103</v>
      </c>
      <c r="C137" s="163">
        <v>10367</v>
      </c>
      <c r="D137" s="163">
        <v>4455</v>
      </c>
      <c r="E137" s="163">
        <v>617</v>
      </c>
      <c r="F137" s="163">
        <v>3031</v>
      </c>
      <c r="G137" s="163">
        <v>3466</v>
      </c>
      <c r="H137" s="163">
        <v>2932</v>
      </c>
      <c r="I137" s="165">
        <f>IFERROR(H137/G137-1,"-")</f>
        <v>-0.15406809001731103</v>
      </c>
      <c r="J137" s="164">
        <f t="shared" si="71"/>
        <v>-0.34186307519640857</v>
      </c>
      <c r="K137" s="179">
        <f t="shared" si="72"/>
        <v>-534</v>
      </c>
      <c r="L137" s="163">
        <f t="shared" si="73"/>
        <v>-1523</v>
      </c>
      <c r="M137" s="164">
        <f t="shared" si="74"/>
        <v>4.2288054922548822E-3</v>
      </c>
    </row>
    <row r="138" spans="2:13" x14ac:dyDescent="0.25">
      <c r="B138" s="162" t="s">
        <v>100</v>
      </c>
      <c r="C138" s="163">
        <v>1715</v>
      </c>
      <c r="D138" s="163">
        <v>1448</v>
      </c>
      <c r="E138" s="163">
        <v>125</v>
      </c>
      <c r="F138" s="163">
        <v>1313</v>
      </c>
      <c r="G138" s="163">
        <v>1562</v>
      </c>
      <c r="H138" s="163">
        <v>1207</v>
      </c>
      <c r="I138" s="165">
        <f>IFERROR(H138/G138-1,"-")</f>
        <v>-0.22727272727272729</v>
      </c>
      <c r="J138" s="164">
        <f t="shared" si="71"/>
        <v>-0.16643646408839774</v>
      </c>
      <c r="K138" s="179">
        <f t="shared" si="72"/>
        <v>-355</v>
      </c>
      <c r="L138" s="163">
        <f t="shared" si="73"/>
        <v>-241</v>
      </c>
      <c r="M138" s="164">
        <f t="shared" si="74"/>
        <v>1.7408486456860991E-3</v>
      </c>
    </row>
    <row r="139" spans="2:13" x14ac:dyDescent="0.25">
      <c r="B139" s="157" t="s">
        <v>107</v>
      </c>
      <c r="C139" s="158">
        <v>47776</v>
      </c>
      <c r="D139" s="158">
        <v>35856</v>
      </c>
      <c r="E139" s="158">
        <v>12270</v>
      </c>
      <c r="F139" s="158">
        <v>21403</v>
      </c>
      <c r="G139" s="158">
        <v>22159</v>
      </c>
      <c r="H139" s="158">
        <v>24663</v>
      </c>
      <c r="I139" s="160">
        <f>IFERROR(H139/G139-1,"-")</f>
        <v>0.11300148923687892</v>
      </c>
      <c r="J139" s="159">
        <f t="shared" si="71"/>
        <v>-0.31216532797858099</v>
      </c>
      <c r="K139" s="178">
        <f t="shared" si="72"/>
        <v>2504</v>
      </c>
      <c r="L139" s="158">
        <f t="shared" si="73"/>
        <v>-11193</v>
      </c>
      <c r="M139" s="159">
        <f t="shared" si="74"/>
        <v>3.5571292583725156E-2</v>
      </c>
    </row>
    <row r="140" spans="2:13" x14ac:dyDescent="0.25">
      <c r="B140" s="162" t="s">
        <v>110</v>
      </c>
      <c r="C140" s="163">
        <v>26338</v>
      </c>
      <c r="D140" s="163">
        <v>17946</v>
      </c>
      <c r="E140" s="163">
        <v>6096</v>
      </c>
      <c r="F140" s="163">
        <v>7784</v>
      </c>
      <c r="G140" s="163">
        <v>8638</v>
      </c>
      <c r="H140" s="163">
        <v>10525</v>
      </c>
      <c r="I140" s="165">
        <f t="shared" ref="I140:I147" si="75">IFERROR(H140/G140-1,"-")</f>
        <v>0.21845334568187091</v>
      </c>
      <c r="J140" s="164">
        <f t="shared" si="71"/>
        <v>-0.41351833277610606</v>
      </c>
      <c r="K140" s="179">
        <f t="shared" si="72"/>
        <v>1887</v>
      </c>
      <c r="L140" s="163">
        <f t="shared" si="73"/>
        <v>-7421</v>
      </c>
      <c r="M140" s="164">
        <f t="shared" si="74"/>
        <v>1.518014249862982E-2</v>
      </c>
    </row>
    <row r="141" spans="2:13" x14ac:dyDescent="0.25">
      <c r="B141" s="162" t="s">
        <v>113</v>
      </c>
      <c r="C141" s="163">
        <v>1691</v>
      </c>
      <c r="D141" s="163">
        <v>1532</v>
      </c>
      <c r="E141" s="163">
        <v>664</v>
      </c>
      <c r="F141" s="163">
        <v>1817</v>
      </c>
      <c r="G141" s="163">
        <v>1432</v>
      </c>
      <c r="H141" s="163">
        <v>1629</v>
      </c>
      <c r="I141" s="165">
        <f t="shared" si="75"/>
        <v>0.13756983240223453</v>
      </c>
      <c r="J141" s="164">
        <f t="shared" si="71"/>
        <v>6.3315926892950403E-2</v>
      </c>
      <c r="K141" s="179">
        <f t="shared" si="72"/>
        <v>197</v>
      </c>
      <c r="L141" s="163">
        <f t="shared" si="73"/>
        <v>97</v>
      </c>
      <c r="M141" s="164">
        <f t="shared" si="74"/>
        <v>2.3494966394553896E-3</v>
      </c>
    </row>
    <row r="142" spans="2:13" x14ac:dyDescent="0.25">
      <c r="B142" s="162" t="s">
        <v>116</v>
      </c>
      <c r="C142" s="163">
        <v>5747</v>
      </c>
      <c r="D142" s="163">
        <v>2155</v>
      </c>
      <c r="E142" s="163">
        <v>466</v>
      </c>
      <c r="F142" s="163">
        <v>2321</v>
      </c>
      <c r="G142" s="163">
        <v>2327</v>
      </c>
      <c r="H142" s="163">
        <v>2257</v>
      </c>
      <c r="I142" s="165">
        <f t="shared" si="75"/>
        <v>-3.0081650193382048E-2</v>
      </c>
      <c r="J142" s="164">
        <f t="shared" si="71"/>
        <v>4.7331786542923471E-2</v>
      </c>
      <c r="K142" s="179">
        <f t="shared" si="72"/>
        <v>-70</v>
      </c>
      <c r="L142" s="163">
        <f t="shared" si="73"/>
        <v>102</v>
      </c>
      <c r="M142" s="164">
        <f t="shared" si="74"/>
        <v>3.2552571609888365E-3</v>
      </c>
    </row>
    <row r="143" spans="2:13" x14ac:dyDescent="0.25">
      <c r="B143" s="162" t="s">
        <v>123</v>
      </c>
      <c r="C143" s="163">
        <v>963</v>
      </c>
      <c r="D143" s="163">
        <v>791</v>
      </c>
      <c r="E143" s="163">
        <v>359</v>
      </c>
      <c r="F143" s="163">
        <v>1111</v>
      </c>
      <c r="G143" s="163">
        <v>847</v>
      </c>
      <c r="H143" s="163">
        <v>722</v>
      </c>
      <c r="I143" s="165">
        <f t="shared" si="75"/>
        <v>-0.14757969303423846</v>
      </c>
      <c r="J143" s="164">
        <f t="shared" si="71"/>
        <v>-8.7231352718078359E-2</v>
      </c>
      <c r="K143" s="179">
        <f t="shared" si="72"/>
        <v>-125</v>
      </c>
      <c r="L143" s="163">
        <f t="shared" si="73"/>
        <v>-69</v>
      </c>
      <c r="M143" s="164">
        <f t="shared" si="74"/>
        <v>1.0413361409986443E-3</v>
      </c>
    </row>
    <row r="144" spans="2:13" x14ac:dyDescent="0.25">
      <c r="B144" s="162" t="s">
        <v>119</v>
      </c>
      <c r="C144" s="163">
        <v>468</v>
      </c>
      <c r="D144" s="163">
        <v>414</v>
      </c>
      <c r="E144" s="163">
        <v>190</v>
      </c>
      <c r="F144" s="163">
        <v>557</v>
      </c>
      <c r="G144" s="163">
        <v>406</v>
      </c>
      <c r="H144" s="163">
        <v>471</v>
      </c>
      <c r="I144" s="165">
        <f t="shared" si="75"/>
        <v>0.16009852216748777</v>
      </c>
      <c r="J144" s="164">
        <f t="shared" si="71"/>
        <v>0.1376811594202898</v>
      </c>
      <c r="K144" s="179">
        <f t="shared" si="72"/>
        <v>65</v>
      </c>
      <c r="L144" s="163">
        <f t="shared" si="73"/>
        <v>57</v>
      </c>
      <c r="M144" s="164">
        <f t="shared" si="74"/>
        <v>6.7932039115008505E-4</v>
      </c>
    </row>
    <row r="145" spans="2:13" x14ac:dyDescent="0.25">
      <c r="B145" s="162" t="s">
        <v>128</v>
      </c>
      <c r="C145" s="163">
        <v>616</v>
      </c>
      <c r="D145" s="163">
        <v>558</v>
      </c>
      <c r="E145" s="163">
        <v>380</v>
      </c>
      <c r="F145" s="163">
        <v>230</v>
      </c>
      <c r="G145" s="163">
        <v>294</v>
      </c>
      <c r="H145" s="163">
        <v>188</v>
      </c>
      <c r="I145" s="165">
        <f t="shared" si="75"/>
        <v>-0.36054421768707479</v>
      </c>
      <c r="J145" s="164">
        <f t="shared" si="71"/>
        <v>-0.66308243727598559</v>
      </c>
      <c r="K145" s="179">
        <f t="shared" si="72"/>
        <v>-106</v>
      </c>
      <c r="L145" s="163">
        <f t="shared" si="73"/>
        <v>-370</v>
      </c>
      <c r="M145" s="164">
        <f t="shared" si="74"/>
        <v>2.7115123893039491E-4</v>
      </c>
    </row>
    <row r="146" spans="2:13" x14ac:dyDescent="0.25">
      <c r="B146" s="162" t="s">
        <v>131</v>
      </c>
      <c r="C146" s="163">
        <v>2881</v>
      </c>
      <c r="D146" s="163">
        <v>1051</v>
      </c>
      <c r="E146" s="163">
        <v>656</v>
      </c>
      <c r="F146" s="163">
        <v>182</v>
      </c>
      <c r="G146" s="163">
        <v>293</v>
      </c>
      <c r="H146" s="163">
        <v>322</v>
      </c>
      <c r="I146" s="165">
        <f t="shared" si="75"/>
        <v>9.8976109215016983E-2</v>
      </c>
      <c r="J146" s="164">
        <f t="shared" si="71"/>
        <v>-0.69362511893434831</v>
      </c>
      <c r="K146" s="179">
        <f t="shared" si="72"/>
        <v>29</v>
      </c>
      <c r="L146" s="163">
        <f t="shared" si="73"/>
        <v>-729</v>
      </c>
      <c r="M146" s="164">
        <f t="shared" si="74"/>
        <v>4.6441861135950618E-4</v>
      </c>
    </row>
    <row r="147" spans="2:13" x14ac:dyDescent="0.25">
      <c r="B147" s="168" t="s">
        <v>145</v>
      </c>
      <c r="C147" s="169">
        <f>IFERROR(C139-SUM(C140:C146),"nd")</f>
        <v>9072</v>
      </c>
      <c r="D147" s="169">
        <f t="shared" ref="D147:H147" si="76">IFERROR(D139-SUM(D140:D146),"nd")</f>
        <v>11409</v>
      </c>
      <c r="E147" s="169">
        <f t="shared" si="76"/>
        <v>3459</v>
      </c>
      <c r="F147" s="169">
        <f t="shared" si="76"/>
        <v>7401</v>
      </c>
      <c r="G147" s="169">
        <f t="shared" si="76"/>
        <v>7922</v>
      </c>
      <c r="H147" s="169">
        <f t="shared" si="76"/>
        <v>8549</v>
      </c>
      <c r="I147" s="171">
        <f t="shared" si="75"/>
        <v>7.9146680131279901E-2</v>
      </c>
      <c r="J147" s="170">
        <f t="shared" si="71"/>
        <v>-0.25067928828118158</v>
      </c>
      <c r="K147" s="180">
        <f t="shared" si="72"/>
        <v>627</v>
      </c>
      <c r="L147" s="169">
        <f t="shared" si="73"/>
        <v>-2860</v>
      </c>
      <c r="M147" s="170">
        <f t="shared" si="74"/>
        <v>1.2330169902212479E-2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4111</v>
      </c>
      <c r="D149" s="176">
        <f t="shared" ref="D149:H149" si="77">IFERROR(D150+D153,"nd")</f>
        <v>3403</v>
      </c>
      <c r="E149" s="176">
        <f t="shared" si="77"/>
        <v>1913</v>
      </c>
      <c r="F149" s="176">
        <f t="shared" si="77"/>
        <v>7811</v>
      </c>
      <c r="G149" s="176">
        <f t="shared" si="77"/>
        <v>10193</v>
      </c>
      <c r="H149" s="176">
        <f t="shared" si="77"/>
        <v>29712</v>
      </c>
      <c r="I149" s="177">
        <f>IFERROR(H149/G149-1,"-")</f>
        <v>1.9149416266064945</v>
      </c>
      <c r="J149" s="177">
        <f>IFERROR(H149/D149-1,"-")</f>
        <v>7.7311196003526295</v>
      </c>
      <c r="K149" s="176">
        <f>IFERROR(H149-G149,"-")</f>
        <v>19519</v>
      </c>
      <c r="L149" s="176">
        <f>IFERROR(H149-D149,"-")</f>
        <v>26309</v>
      </c>
      <c r="M149" s="177">
        <f>IFERROR(H149/H$9,"-")</f>
        <v>4.2853434101595179E-2</v>
      </c>
    </row>
    <row r="150" spans="2:13" x14ac:dyDescent="0.25">
      <c r="B150" s="157" t="s">
        <v>97</v>
      </c>
      <c r="C150" s="158">
        <v>818</v>
      </c>
      <c r="D150" s="158">
        <v>807</v>
      </c>
      <c r="E150" s="158">
        <v>287</v>
      </c>
      <c r="F150" s="158">
        <v>1405</v>
      </c>
      <c r="G150" s="158">
        <v>2448</v>
      </c>
      <c r="H150" s="158">
        <v>3381</v>
      </c>
      <c r="I150" s="160">
        <f>IFERROR(H150/G150-1,"-")</f>
        <v>0.38112745098039214</v>
      </c>
      <c r="J150" s="159">
        <f t="shared" ref="J150:J161" si="78">IFERROR(H150/D150-1,"-")</f>
        <v>3.1895910780669148</v>
      </c>
      <c r="K150" s="178">
        <f t="shared" ref="K150:K161" si="79">IFERROR(H150-G150,"-")</f>
        <v>933</v>
      </c>
      <c r="L150" s="158">
        <f t="shared" ref="L150:L161" si="80">IFERROR(H150-D150,"-")</f>
        <v>2574</v>
      </c>
      <c r="M150" s="159">
        <f t="shared" ref="M150:M161" si="81">IFERROR(H150/H$9,"-")</f>
        <v>4.8763954192748149E-3</v>
      </c>
    </row>
    <row r="151" spans="2:13" x14ac:dyDescent="0.25">
      <c r="B151" s="162" t="s">
        <v>103</v>
      </c>
      <c r="C151" s="163">
        <v>523</v>
      </c>
      <c r="D151" s="163">
        <v>549</v>
      </c>
      <c r="E151" s="163">
        <v>245</v>
      </c>
      <c r="F151" s="163">
        <v>477</v>
      </c>
      <c r="G151" s="163">
        <v>947</v>
      </c>
      <c r="H151" s="163">
        <v>2198</v>
      </c>
      <c r="I151" s="165">
        <f>IFERROR(H151/G151-1,"-")</f>
        <v>1.3210137275607181</v>
      </c>
      <c r="J151" s="164">
        <f t="shared" si="78"/>
        <v>3.0036429872495445</v>
      </c>
      <c r="K151" s="179">
        <f t="shared" si="79"/>
        <v>1251</v>
      </c>
      <c r="L151" s="163">
        <f t="shared" si="80"/>
        <v>1649</v>
      </c>
      <c r="M151" s="164">
        <f t="shared" si="81"/>
        <v>3.1701618253670637E-3</v>
      </c>
    </row>
    <row r="152" spans="2:13" x14ac:dyDescent="0.25">
      <c r="B152" s="162" t="s">
        <v>100</v>
      </c>
      <c r="C152" s="163">
        <v>295</v>
      </c>
      <c r="D152" s="163">
        <v>258</v>
      </c>
      <c r="E152" s="163">
        <v>42</v>
      </c>
      <c r="F152" s="163">
        <v>928</v>
      </c>
      <c r="G152" s="163">
        <v>1501</v>
      </c>
      <c r="H152" s="163">
        <v>1183</v>
      </c>
      <c r="I152" s="165">
        <f>IFERROR(H152/G152-1,"-")</f>
        <v>-0.21185876082611588</v>
      </c>
      <c r="J152" s="164">
        <f t="shared" si="78"/>
        <v>3.5852713178294575</v>
      </c>
      <c r="K152" s="179">
        <f t="shared" si="79"/>
        <v>-318</v>
      </c>
      <c r="L152" s="163">
        <f t="shared" si="80"/>
        <v>925</v>
      </c>
      <c r="M152" s="164">
        <f t="shared" si="81"/>
        <v>1.7062335939077508E-3</v>
      </c>
    </row>
    <row r="153" spans="2:13" x14ac:dyDescent="0.25">
      <c r="B153" s="157" t="s">
        <v>107</v>
      </c>
      <c r="C153" s="158">
        <v>3293</v>
      </c>
      <c r="D153" s="158">
        <v>2596</v>
      </c>
      <c r="E153" s="158">
        <v>1626</v>
      </c>
      <c r="F153" s="158">
        <v>6406</v>
      </c>
      <c r="G153" s="158">
        <v>7745</v>
      </c>
      <c r="H153" s="158">
        <v>26331</v>
      </c>
      <c r="I153" s="160">
        <f>IFERROR(H153/G153-1,"-")</f>
        <v>2.3997417688831506</v>
      </c>
      <c r="J153" s="159">
        <f t="shared" si="78"/>
        <v>9.1429121725731903</v>
      </c>
      <c r="K153" s="178">
        <f t="shared" si="79"/>
        <v>18586</v>
      </c>
      <c r="L153" s="158">
        <f t="shared" si="80"/>
        <v>23735</v>
      </c>
      <c r="M153" s="159">
        <f t="shared" si="81"/>
        <v>3.7977038682320365E-2</v>
      </c>
    </row>
    <row r="154" spans="2:13" x14ac:dyDescent="0.25">
      <c r="B154" s="162" t="s">
        <v>110</v>
      </c>
      <c r="C154" s="163">
        <v>337</v>
      </c>
      <c r="D154" s="163">
        <v>207</v>
      </c>
      <c r="E154" s="163">
        <v>279</v>
      </c>
      <c r="F154" s="163">
        <v>2260</v>
      </c>
      <c r="G154" s="163">
        <v>1551</v>
      </c>
      <c r="H154" s="163">
        <v>16315</v>
      </c>
      <c r="I154" s="165">
        <f t="shared" ref="I154:I161" si="82">IFERROR(H154/G154-1,"-")</f>
        <v>9.5190199871050929</v>
      </c>
      <c r="J154" s="164">
        <f t="shared" si="78"/>
        <v>77.816425120772948</v>
      </c>
      <c r="K154" s="179">
        <f t="shared" si="79"/>
        <v>14764</v>
      </c>
      <c r="L154" s="163">
        <f t="shared" si="80"/>
        <v>16108</v>
      </c>
      <c r="M154" s="164">
        <f t="shared" si="81"/>
        <v>2.3531023740156344E-2</v>
      </c>
    </row>
    <row r="155" spans="2:13" x14ac:dyDescent="0.25">
      <c r="B155" s="162" t="s">
        <v>113</v>
      </c>
      <c r="C155" s="163">
        <v>1797</v>
      </c>
      <c r="D155" s="163">
        <v>1378</v>
      </c>
      <c r="E155" s="163">
        <v>422</v>
      </c>
      <c r="F155" s="163">
        <v>1141</v>
      </c>
      <c r="G155" s="163">
        <v>1711</v>
      </c>
      <c r="H155" s="163">
        <v>2150</v>
      </c>
      <c r="I155" s="165">
        <f t="shared" si="82"/>
        <v>0.25657510227936875</v>
      </c>
      <c r="J155" s="164">
        <f t="shared" si="78"/>
        <v>0.56023222060957911</v>
      </c>
      <c r="K155" s="179">
        <f t="shared" si="79"/>
        <v>439</v>
      </c>
      <c r="L155" s="163">
        <f t="shared" si="80"/>
        <v>772</v>
      </c>
      <c r="M155" s="164">
        <f t="shared" si="81"/>
        <v>3.100931721810367E-3</v>
      </c>
    </row>
    <row r="156" spans="2:13" x14ac:dyDescent="0.25">
      <c r="B156" s="162" t="s">
        <v>116</v>
      </c>
      <c r="C156" s="163">
        <v>133</v>
      </c>
      <c r="D156" s="163">
        <v>142</v>
      </c>
      <c r="E156" s="163">
        <v>56</v>
      </c>
      <c r="F156" s="163">
        <v>272</v>
      </c>
      <c r="G156" s="163">
        <v>809</v>
      </c>
      <c r="H156" s="163">
        <v>700</v>
      </c>
      <c r="I156" s="165">
        <f t="shared" si="82"/>
        <v>-0.13473423980222499</v>
      </c>
      <c r="J156" s="164">
        <f t="shared" si="78"/>
        <v>3.929577464788732</v>
      </c>
      <c r="K156" s="179">
        <f t="shared" si="79"/>
        <v>-109</v>
      </c>
      <c r="L156" s="163">
        <f t="shared" si="80"/>
        <v>558</v>
      </c>
      <c r="M156" s="164">
        <f t="shared" si="81"/>
        <v>1.0096056768684916E-3</v>
      </c>
    </row>
    <row r="157" spans="2:13" x14ac:dyDescent="0.25">
      <c r="B157" s="162" t="s">
        <v>123</v>
      </c>
      <c r="C157" s="163">
        <v>114</v>
      </c>
      <c r="D157" s="163">
        <v>111</v>
      </c>
      <c r="E157" s="163">
        <v>28</v>
      </c>
      <c r="F157" s="163">
        <v>834</v>
      </c>
      <c r="G157" s="163">
        <v>528</v>
      </c>
      <c r="H157" s="163">
        <v>1553</v>
      </c>
      <c r="I157" s="165">
        <f t="shared" si="82"/>
        <v>1.9412878787878789</v>
      </c>
      <c r="J157" s="164">
        <f t="shared" si="78"/>
        <v>12.990990990990991</v>
      </c>
      <c r="K157" s="179">
        <f t="shared" si="79"/>
        <v>1025</v>
      </c>
      <c r="L157" s="163">
        <f t="shared" si="80"/>
        <v>1442</v>
      </c>
      <c r="M157" s="164">
        <f t="shared" si="81"/>
        <v>2.2398823088239537E-3</v>
      </c>
    </row>
    <row r="158" spans="2:13" x14ac:dyDescent="0.25">
      <c r="B158" s="162" t="s">
        <v>119</v>
      </c>
      <c r="C158" s="163">
        <v>34</v>
      </c>
      <c r="D158" s="163">
        <v>14</v>
      </c>
      <c r="E158" s="163">
        <v>37</v>
      </c>
      <c r="F158" s="163">
        <v>208</v>
      </c>
      <c r="G158" s="163">
        <v>400</v>
      </c>
      <c r="H158" s="163">
        <v>387</v>
      </c>
      <c r="I158" s="165">
        <f t="shared" si="82"/>
        <v>-3.2499999999999973E-2</v>
      </c>
      <c r="J158" s="164">
        <f t="shared" si="78"/>
        <v>26.642857142857142</v>
      </c>
      <c r="K158" s="179">
        <f t="shared" si="79"/>
        <v>-13</v>
      </c>
      <c r="L158" s="163">
        <f t="shared" si="80"/>
        <v>373</v>
      </c>
      <c r="M158" s="164">
        <f t="shared" si="81"/>
        <v>5.5816770992586607E-4</v>
      </c>
    </row>
    <row r="159" spans="2:13" x14ac:dyDescent="0.25">
      <c r="B159" s="162" t="s">
        <v>128</v>
      </c>
      <c r="C159" s="163">
        <v>41</v>
      </c>
      <c r="D159" s="163">
        <v>67</v>
      </c>
      <c r="E159" s="163">
        <v>152</v>
      </c>
      <c r="F159" s="163">
        <v>179</v>
      </c>
      <c r="G159" s="163">
        <v>184</v>
      </c>
      <c r="H159" s="163">
        <v>596</v>
      </c>
      <c r="I159" s="165">
        <f t="shared" si="82"/>
        <v>2.2391304347826089</v>
      </c>
      <c r="J159" s="164">
        <f t="shared" si="78"/>
        <v>7.8955223880597014</v>
      </c>
      <c r="K159" s="179">
        <f t="shared" si="79"/>
        <v>412</v>
      </c>
      <c r="L159" s="163">
        <f t="shared" si="80"/>
        <v>529</v>
      </c>
      <c r="M159" s="164">
        <f t="shared" si="81"/>
        <v>8.5960711916231573E-4</v>
      </c>
    </row>
    <row r="160" spans="2:13" x14ac:dyDescent="0.25">
      <c r="B160" s="162" t="s">
        <v>131</v>
      </c>
      <c r="C160" s="163">
        <v>17</v>
      </c>
      <c r="D160" s="163">
        <v>61</v>
      </c>
      <c r="E160" s="163">
        <v>158</v>
      </c>
      <c r="F160" s="163">
        <v>145</v>
      </c>
      <c r="G160" s="163">
        <v>59</v>
      </c>
      <c r="H160" s="163">
        <v>1546</v>
      </c>
      <c r="I160" s="165">
        <f t="shared" si="82"/>
        <v>25.203389830508474</v>
      </c>
      <c r="J160" s="164">
        <f t="shared" si="78"/>
        <v>24.344262295081968</v>
      </c>
      <c r="K160" s="179">
        <f t="shared" si="79"/>
        <v>1487</v>
      </c>
      <c r="L160" s="163">
        <f t="shared" si="80"/>
        <v>1485</v>
      </c>
      <c r="M160" s="164">
        <f t="shared" si="81"/>
        <v>2.2297862520552687E-3</v>
      </c>
    </row>
    <row r="161" spans="2:13" x14ac:dyDescent="0.25">
      <c r="B161" s="168" t="s">
        <v>145</v>
      </c>
      <c r="C161" s="169">
        <f>IFERROR(C153-SUM(C154:C160),"nd")</f>
        <v>820</v>
      </c>
      <c r="D161" s="169">
        <f t="shared" ref="D161:H161" si="83">IFERROR(D153-SUM(D154:D160),"nd")</f>
        <v>616</v>
      </c>
      <c r="E161" s="169">
        <f t="shared" si="83"/>
        <v>494</v>
      </c>
      <c r="F161" s="169">
        <f t="shared" si="83"/>
        <v>1367</v>
      </c>
      <c r="G161" s="169">
        <f t="shared" si="83"/>
        <v>2503</v>
      </c>
      <c r="H161" s="169">
        <f t="shared" si="83"/>
        <v>3084</v>
      </c>
      <c r="I161" s="171">
        <f t="shared" si="82"/>
        <v>0.23212145425489417</v>
      </c>
      <c r="J161" s="170">
        <f t="shared" si="78"/>
        <v>4.0064935064935066</v>
      </c>
      <c r="K161" s="180">
        <f t="shared" si="79"/>
        <v>581</v>
      </c>
      <c r="L161" s="169">
        <f t="shared" si="80"/>
        <v>2468</v>
      </c>
      <c r="M161" s="170">
        <f t="shared" si="81"/>
        <v>4.4480341535177549E-3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240FD-DEBF-483A-9434-17568F6CD17F}">
  <sheetPr>
    <tabColor theme="7" tint="0.79998168889431442"/>
    <pageSetUpPr fitToPage="1"/>
  </sheetPr>
  <dimension ref="A1:AB163"/>
  <sheetViews>
    <sheetView showGridLines="0" workbookViewId="0">
      <selection activeCell="J13" sqref="J13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262</v>
      </c>
      <c r="D6" s="172" t="s">
        <v>263</v>
      </c>
      <c r="E6" s="172" t="s">
        <v>269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262</v>
      </c>
      <c r="M6" s="172" t="s">
        <v>263</v>
      </c>
      <c r="N6" s="172" t="s">
        <v>269</v>
      </c>
      <c r="O6" s="172" t="s">
        <v>264</v>
      </c>
      <c r="P6" s="172" t="s">
        <v>265</v>
      </c>
      <c r="Q6" s="172" t="s">
        <v>266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262</v>
      </c>
      <c r="V6" s="172" t="s">
        <v>269</v>
      </c>
      <c r="W6" s="172" t="s">
        <v>264</v>
      </c>
      <c r="X6" s="172" t="s">
        <v>265</v>
      </c>
      <c r="Y6" s="172" t="s">
        <v>266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434053</v>
      </c>
      <c r="D8" s="176">
        <f t="shared" si="0"/>
        <v>161878</v>
      </c>
      <c r="E8" s="176">
        <f t="shared" si="0"/>
        <v>107769</v>
      </c>
      <c r="F8" s="176">
        <f t="shared" si="0"/>
        <v>373231</v>
      </c>
      <c r="G8" s="176">
        <f t="shared" si="0"/>
        <v>432875</v>
      </c>
      <c r="H8" s="176">
        <f t="shared" si="0"/>
        <v>440406</v>
      </c>
      <c r="I8" s="177">
        <f>IFERROR(H8/G8-1,"-")</f>
        <v>1.7397632110886407E-2</v>
      </c>
      <c r="J8" s="177">
        <f>IFERROR(H8/C8-1,"-")</f>
        <v>1.4636461445952431E-2</v>
      </c>
      <c r="K8" s="177">
        <f>H8/H$8</f>
        <v>1</v>
      </c>
      <c r="L8" s="176">
        <f t="shared" ref="L8:Q8" si="1">L9+L12</f>
        <v>1606568</v>
      </c>
      <c r="M8" s="176">
        <f t="shared" si="1"/>
        <v>632997</v>
      </c>
      <c r="N8" s="176">
        <f t="shared" si="1"/>
        <v>470647</v>
      </c>
      <c r="O8" s="176">
        <f t="shared" si="1"/>
        <v>1737868</v>
      </c>
      <c r="P8" s="176">
        <f t="shared" si="1"/>
        <v>1918328</v>
      </c>
      <c r="Q8" s="176">
        <f t="shared" si="1"/>
        <v>2032671</v>
      </c>
      <c r="R8" s="177">
        <f>IFERROR(Q8/P8-1,"-")</f>
        <v>5.9605552335158629E-2</v>
      </c>
      <c r="S8" s="177">
        <f>IFERROR(Q8/L8-1,"-")</f>
        <v>0.26522562381424253</v>
      </c>
      <c r="T8" s="177">
        <f>Q8/Q$8</f>
        <v>1</v>
      </c>
      <c r="U8" s="176">
        <f>U9+U12</f>
        <v>2040621</v>
      </c>
      <c r="V8" s="176">
        <f>V9+V12</f>
        <v>578416</v>
      </c>
      <c r="W8" s="176">
        <f>W9+W12</f>
        <v>2111099</v>
      </c>
      <c r="X8" s="176">
        <f>X9+X12</f>
        <v>2351203</v>
      </c>
      <c r="Y8" s="176">
        <f>Y9+Y12</f>
        <v>2473077</v>
      </c>
      <c r="Z8" s="177">
        <f>IFERROR(Y8/X8-1,"-")</f>
        <v>5.1834741619502855E-2</v>
      </c>
      <c r="AA8" s="177">
        <f t="shared" ref="AA8:AA20" si="2">IFERROR(Y8/U8-1,"-")</f>
        <v>0.21192372321954944</v>
      </c>
      <c r="AB8" s="177">
        <f>Y8/Y$8</f>
        <v>1</v>
      </c>
    </row>
    <row r="9" spans="1:28" x14ac:dyDescent="0.25">
      <c r="A9" s="1"/>
      <c r="B9" s="157" t="s">
        <v>97</v>
      </c>
      <c r="C9" s="158">
        <v>107723</v>
      </c>
      <c r="D9" s="158">
        <v>36105</v>
      </c>
      <c r="E9" s="158">
        <v>56472</v>
      </c>
      <c r="F9" s="158">
        <v>99146</v>
      </c>
      <c r="G9" s="158">
        <v>124833</v>
      </c>
      <c r="H9" s="158">
        <v>126741</v>
      </c>
      <c r="I9" s="159">
        <f>IFERROR(H9/G9-1,"-")</f>
        <v>1.5284419985100106E-2</v>
      </c>
      <c r="J9" s="160">
        <f>IFERROR(H9/C9-1,"-")</f>
        <v>0.1765453988470429</v>
      </c>
      <c r="K9" s="159">
        <f>H9/H$8</f>
        <v>0.28778218280404899</v>
      </c>
      <c r="L9" s="158">
        <v>371484</v>
      </c>
      <c r="M9" s="158">
        <v>122139</v>
      </c>
      <c r="N9" s="158">
        <v>253579</v>
      </c>
      <c r="O9" s="158">
        <v>394336</v>
      </c>
      <c r="P9" s="158">
        <v>393904</v>
      </c>
      <c r="Q9" s="158">
        <v>378813</v>
      </c>
      <c r="R9" s="159">
        <f>IFERROR(Q9/P9-1,"-")</f>
        <v>-3.8311365205735415E-2</v>
      </c>
      <c r="S9" s="160">
        <f>IFERROR(Q9/L9-1,"-")</f>
        <v>1.9728978906224715E-2</v>
      </c>
      <c r="T9" s="159">
        <f>Q9/Q$8</f>
        <v>0.18636218059882784</v>
      </c>
      <c r="U9" s="158">
        <v>479207</v>
      </c>
      <c r="V9" s="158">
        <v>310051</v>
      </c>
      <c r="W9" s="158">
        <v>493482</v>
      </c>
      <c r="X9" s="158">
        <v>518737</v>
      </c>
      <c r="Y9" s="158">
        <v>505554</v>
      </c>
      <c r="Z9" s="159">
        <f>IFERROR(Y9/X9-1,"-")</f>
        <v>-2.5413648920358467E-2</v>
      </c>
      <c r="AA9" s="160">
        <f t="shared" si="2"/>
        <v>5.4980415561542317E-2</v>
      </c>
      <c r="AB9" s="159">
        <f>Y9/Y$8</f>
        <v>0.20442307295729167</v>
      </c>
    </row>
    <row r="10" spans="1:28" x14ac:dyDescent="0.25">
      <c r="A10" s="161"/>
      <c r="B10" s="162" t="s">
        <v>103</v>
      </c>
      <c r="C10" s="163">
        <v>49947</v>
      </c>
      <c r="D10" s="163">
        <v>17623</v>
      </c>
      <c r="E10" s="163">
        <v>39525</v>
      </c>
      <c r="F10" s="163">
        <v>56654</v>
      </c>
      <c r="G10" s="163">
        <v>69687</v>
      </c>
      <c r="H10" s="163">
        <v>71177</v>
      </c>
      <c r="I10" s="164">
        <f>IFERROR(H10/G10-1,"-")</f>
        <v>2.1381319327851589E-2</v>
      </c>
      <c r="J10" s="165">
        <f>IFERROR(H10/C10-1,"-")</f>
        <v>0.4250505535868021</v>
      </c>
      <c r="K10" s="164">
        <f>H10/H$8</f>
        <v>0.16161678087946121</v>
      </c>
      <c r="L10" s="163">
        <v>121051</v>
      </c>
      <c r="M10" s="163">
        <v>38995</v>
      </c>
      <c r="N10" s="163">
        <v>133813</v>
      </c>
      <c r="O10" s="163">
        <v>143245</v>
      </c>
      <c r="P10" s="163">
        <v>133679</v>
      </c>
      <c r="Q10" s="163">
        <v>124008</v>
      </c>
      <c r="R10" s="164">
        <f>IFERROR(Q10/P10-1,"-")</f>
        <v>-7.2344945728199606E-2</v>
      </c>
      <c r="S10" s="165">
        <f>IFERROR(Q10/L10-1,"-")</f>
        <v>2.4427720547537835E-2</v>
      </c>
      <c r="T10" s="164">
        <f>Q10/Q$8</f>
        <v>6.1007413398429945E-2</v>
      </c>
      <c r="U10" s="163">
        <v>170998</v>
      </c>
      <c r="V10" s="163">
        <v>173338</v>
      </c>
      <c r="W10" s="163">
        <v>199899</v>
      </c>
      <c r="X10" s="163">
        <v>203366</v>
      </c>
      <c r="Y10" s="163">
        <v>195185</v>
      </c>
      <c r="Z10" s="164">
        <f>IFERROR(Y10/X10-1,"-")</f>
        <v>-4.0227963376375575E-2</v>
      </c>
      <c r="AA10" s="165">
        <f t="shared" si="2"/>
        <v>0.1414460987847812</v>
      </c>
      <c r="AB10" s="164">
        <f>Y10/Y$8</f>
        <v>7.8923947778415313E-2</v>
      </c>
    </row>
    <row r="11" spans="1:28" x14ac:dyDescent="0.25">
      <c r="A11" s="161"/>
      <c r="B11" s="162" t="s">
        <v>100</v>
      </c>
      <c r="C11" s="163">
        <v>57776</v>
      </c>
      <c r="D11" s="163">
        <v>18482</v>
      </c>
      <c r="E11" s="163">
        <v>16947</v>
      </c>
      <c r="F11" s="163">
        <v>42492</v>
      </c>
      <c r="G11" s="163">
        <v>55146</v>
      </c>
      <c r="H11" s="163">
        <v>55564</v>
      </c>
      <c r="I11" s="164">
        <f>IFERROR(H11/G11-1,"-")</f>
        <v>7.5798788670076167E-3</v>
      </c>
      <c r="J11" s="165">
        <f>IFERROR(H11/C11-1,"-")</f>
        <v>-3.8285793409027935E-2</v>
      </c>
      <c r="K11" s="164">
        <f>H11/H$8</f>
        <v>0.12616540192458778</v>
      </c>
      <c r="L11" s="163">
        <v>250433</v>
      </c>
      <c r="M11" s="163">
        <v>83144</v>
      </c>
      <c r="N11" s="163">
        <v>119766</v>
      </c>
      <c r="O11" s="163">
        <v>251091</v>
      </c>
      <c r="P11" s="163">
        <v>260225</v>
      </c>
      <c r="Q11" s="163">
        <v>254805</v>
      </c>
      <c r="R11" s="164">
        <f>IFERROR(Q11/P11-1,"-")</f>
        <v>-2.0828129503314474E-2</v>
      </c>
      <c r="S11" s="165">
        <f>IFERROR(Q11/L11-1,"-")</f>
        <v>1.7457763154216988E-2</v>
      </c>
      <c r="T11" s="164">
        <f>Q11/Q$8</f>
        <v>0.1253547672003979</v>
      </c>
      <c r="U11" s="163">
        <v>308209</v>
      </c>
      <c r="V11" s="163">
        <v>136713</v>
      </c>
      <c r="W11" s="163">
        <v>293583</v>
      </c>
      <c r="X11" s="163">
        <v>315371</v>
      </c>
      <c r="Y11" s="163">
        <v>310369</v>
      </c>
      <c r="Z11" s="164">
        <f>IFERROR(Y11/X11-1,"-")</f>
        <v>-1.5860684717364681E-2</v>
      </c>
      <c r="AA11" s="165">
        <f t="shared" si="2"/>
        <v>7.0082314273756108E-3</v>
      </c>
      <c r="AB11" s="164">
        <f>Y11/Y$8</f>
        <v>0.12549912517887635</v>
      </c>
    </row>
    <row r="12" spans="1:28" x14ac:dyDescent="0.25">
      <c r="A12" s="1"/>
      <c r="B12" s="157" t="s">
        <v>107</v>
      </c>
      <c r="C12" s="158">
        <v>326330</v>
      </c>
      <c r="D12" s="158">
        <v>125773</v>
      </c>
      <c r="E12" s="158">
        <v>51297</v>
      </c>
      <c r="F12" s="158">
        <v>274085</v>
      </c>
      <c r="G12" s="158">
        <v>308042</v>
      </c>
      <c r="H12" s="158">
        <v>313665</v>
      </c>
      <c r="I12" s="159">
        <f>IFERROR(H12/G12-1,"-")</f>
        <v>1.8254004324085749E-2</v>
      </c>
      <c r="J12" s="160">
        <f>IFERROR(H12/C12-1,"-")</f>
        <v>-3.8810406643581596E-2</v>
      </c>
      <c r="K12" s="159">
        <f>H12/H$8</f>
        <v>0.71221781719595101</v>
      </c>
      <c r="L12" s="158">
        <v>1235084</v>
      </c>
      <c r="M12" s="158">
        <v>510858</v>
      </c>
      <c r="N12" s="158">
        <v>217068</v>
      </c>
      <c r="O12" s="158">
        <v>1343532</v>
      </c>
      <c r="P12" s="158">
        <v>1524424</v>
      </c>
      <c r="Q12" s="158">
        <v>1653858</v>
      </c>
      <c r="R12" s="159">
        <f>IFERROR(Q12/P12-1,"-")</f>
        <v>8.4906823823293287E-2</v>
      </c>
      <c r="S12" s="160">
        <f>IFERROR(Q12/L12-1,"-")</f>
        <v>0.33906519718496875</v>
      </c>
      <c r="T12" s="159">
        <f>Q12/Q$8</f>
        <v>0.81363781940117219</v>
      </c>
      <c r="U12" s="158">
        <v>1561414</v>
      </c>
      <c r="V12" s="158">
        <v>268365</v>
      </c>
      <c r="W12" s="158">
        <v>1617617</v>
      </c>
      <c r="X12" s="158">
        <v>1832466</v>
      </c>
      <c r="Y12" s="158">
        <v>1967523</v>
      </c>
      <c r="Z12" s="159">
        <f>IFERROR(Y12/X12-1,"-")</f>
        <v>7.3702322444181734E-2</v>
      </c>
      <c r="AA12" s="160">
        <f t="shared" si="2"/>
        <v>0.26009053332428178</v>
      </c>
      <c r="AB12" s="159">
        <f>Y12/Y$8</f>
        <v>0.79557692704270833</v>
      </c>
    </row>
    <row r="13" spans="1:28" s="56" customFormat="1" x14ac:dyDescent="0.25">
      <c r="B13" s="162" t="s">
        <v>110</v>
      </c>
      <c r="C13" s="163">
        <v>113585</v>
      </c>
      <c r="D13" s="163">
        <v>42490</v>
      </c>
      <c r="E13" s="163">
        <v>3883</v>
      </c>
      <c r="F13" s="163">
        <v>100957</v>
      </c>
      <c r="G13" s="163">
        <v>121314</v>
      </c>
      <c r="H13" s="163">
        <v>118602</v>
      </c>
      <c r="I13" s="164">
        <f t="shared" ref="I13:I20" si="3">IFERROR(H13/G13-1,"-")</f>
        <v>-2.2355210445620499E-2</v>
      </c>
      <c r="J13" s="165">
        <f t="shared" ref="J13:J20" si="4">IFERROR(H13/C13-1,"-")</f>
        <v>4.4169564643218751E-2</v>
      </c>
      <c r="K13" s="164">
        <f t="shared" ref="K13:K20" si="5">H13/H$8</f>
        <v>0.26930150815383985</v>
      </c>
      <c r="L13" s="163">
        <v>553730</v>
      </c>
      <c r="M13" s="163">
        <v>209995</v>
      </c>
      <c r="N13" s="163">
        <v>17974</v>
      </c>
      <c r="O13" s="163">
        <v>627747</v>
      </c>
      <c r="P13" s="163">
        <v>705045</v>
      </c>
      <c r="Q13" s="163">
        <v>764213</v>
      </c>
      <c r="R13" s="164">
        <f t="shared" ref="R13:R20" si="6">IFERROR(Q13/P13-1,"-")</f>
        <v>8.3920884482550751E-2</v>
      </c>
      <c r="S13" s="165">
        <f t="shared" ref="S13:S20" si="7">IFERROR(Q13/L13-1,"-")</f>
        <v>0.38011846929008719</v>
      </c>
      <c r="T13" s="164">
        <f t="shared" ref="T13:T20" si="8">Q13/Q$8</f>
        <v>0.37596492496818223</v>
      </c>
      <c r="U13" s="163">
        <v>667315</v>
      </c>
      <c r="V13" s="163">
        <v>21857</v>
      </c>
      <c r="W13" s="163">
        <v>728704</v>
      </c>
      <c r="X13" s="163">
        <v>826359</v>
      </c>
      <c r="Y13" s="163">
        <v>882815</v>
      </c>
      <c r="Z13" s="164">
        <f t="shared" ref="Z13:Z20" si="9">IFERROR(Y13/X13-1,"-")</f>
        <v>6.8318975166967277E-2</v>
      </c>
      <c r="AA13" s="165">
        <f t="shared" si="2"/>
        <v>0.32293594479368815</v>
      </c>
      <c r="AB13" s="164">
        <f t="shared" ref="AB13:AB20" si="10">Y13/Y$8</f>
        <v>0.35697028438661632</v>
      </c>
    </row>
    <row r="14" spans="1:28" s="56" customFormat="1" x14ac:dyDescent="0.25">
      <c r="B14" s="162" t="s">
        <v>113</v>
      </c>
      <c r="C14" s="163">
        <v>47483</v>
      </c>
      <c r="D14" s="163">
        <v>19276</v>
      </c>
      <c r="E14" s="163">
        <v>10360</v>
      </c>
      <c r="F14" s="163">
        <v>34832</v>
      </c>
      <c r="G14" s="163">
        <v>41437</v>
      </c>
      <c r="H14" s="163">
        <v>42033</v>
      </c>
      <c r="I14" s="164">
        <f t="shared" si="3"/>
        <v>1.4383280642903618E-2</v>
      </c>
      <c r="J14" s="165">
        <f t="shared" si="4"/>
        <v>-0.11477792051892255</v>
      </c>
      <c r="K14" s="164">
        <f t="shared" si="5"/>
        <v>9.5441478998923718E-2</v>
      </c>
      <c r="L14" s="163">
        <v>195979</v>
      </c>
      <c r="M14" s="163">
        <v>73794</v>
      </c>
      <c r="N14" s="163">
        <v>36719</v>
      </c>
      <c r="O14" s="163">
        <v>149734</v>
      </c>
      <c r="P14" s="163">
        <v>174107</v>
      </c>
      <c r="Q14" s="163">
        <v>183296</v>
      </c>
      <c r="R14" s="164">
        <f t="shared" si="6"/>
        <v>5.2777889458781146E-2</v>
      </c>
      <c r="S14" s="165">
        <f t="shared" si="7"/>
        <v>-6.4716117543206164E-2</v>
      </c>
      <c r="T14" s="164">
        <f t="shared" si="8"/>
        <v>9.0174947150817822E-2</v>
      </c>
      <c r="U14" s="163">
        <v>243462</v>
      </c>
      <c r="V14" s="163">
        <v>47079</v>
      </c>
      <c r="W14" s="163">
        <v>184566</v>
      </c>
      <c r="X14" s="163">
        <v>215544</v>
      </c>
      <c r="Y14" s="163">
        <v>225329</v>
      </c>
      <c r="Z14" s="164">
        <f t="shared" si="9"/>
        <v>4.5396763537839169E-2</v>
      </c>
      <c r="AA14" s="165">
        <f t="shared" si="2"/>
        <v>-7.4479795614921462E-2</v>
      </c>
      <c r="AB14" s="164">
        <f t="shared" si="10"/>
        <v>9.1112812096024509E-2</v>
      </c>
    </row>
    <row r="15" spans="1:28" x14ac:dyDescent="0.25">
      <c r="A15" s="1"/>
      <c r="B15" s="162" t="s">
        <v>116</v>
      </c>
      <c r="C15" s="163">
        <v>18668</v>
      </c>
      <c r="D15" s="163">
        <v>7962</v>
      </c>
      <c r="E15" s="163">
        <v>9532</v>
      </c>
      <c r="F15" s="163">
        <v>18078</v>
      </c>
      <c r="G15" s="163">
        <v>21168</v>
      </c>
      <c r="H15" s="163">
        <v>19386</v>
      </c>
      <c r="I15" s="164">
        <f t="shared" si="3"/>
        <v>-8.418367346938771E-2</v>
      </c>
      <c r="J15" s="165">
        <f t="shared" si="4"/>
        <v>3.8461538461538547E-2</v>
      </c>
      <c r="K15" s="164">
        <f t="shared" si="5"/>
        <v>4.4018473862753912E-2</v>
      </c>
      <c r="L15" s="163">
        <v>63247</v>
      </c>
      <c r="M15" s="163">
        <v>25282</v>
      </c>
      <c r="N15" s="163">
        <v>34475</v>
      </c>
      <c r="O15" s="163">
        <v>74813</v>
      </c>
      <c r="P15" s="163">
        <v>83662</v>
      </c>
      <c r="Q15" s="163">
        <v>93338</v>
      </c>
      <c r="R15" s="164">
        <f t="shared" si="6"/>
        <v>0.11565585331452755</v>
      </c>
      <c r="S15" s="165">
        <f>IFERROR(Q15/L15-1,"-")</f>
        <v>0.47576960172023974</v>
      </c>
      <c r="T15" s="164">
        <f t="shared" si="8"/>
        <v>4.5918891940702651E-2</v>
      </c>
      <c r="U15" s="163">
        <v>81915</v>
      </c>
      <c r="V15" s="163">
        <v>44007</v>
      </c>
      <c r="W15" s="163">
        <v>92891</v>
      </c>
      <c r="X15" s="163">
        <v>104830</v>
      </c>
      <c r="Y15" s="163">
        <v>112724</v>
      </c>
      <c r="Z15" s="164">
        <f t="shared" si="9"/>
        <v>7.5302871315463094E-2</v>
      </c>
      <c r="AA15" s="165">
        <f t="shared" si="2"/>
        <v>0.37610938167612762</v>
      </c>
      <c r="AB15" s="164">
        <f t="shared" si="10"/>
        <v>4.5580465145242138E-2</v>
      </c>
    </row>
    <row r="16" spans="1:28" x14ac:dyDescent="0.25">
      <c r="A16" s="1"/>
      <c r="B16" s="162" t="s">
        <v>123</v>
      </c>
      <c r="C16" s="163">
        <v>9065</v>
      </c>
      <c r="D16" s="163">
        <v>3560</v>
      </c>
      <c r="E16" s="163">
        <v>899</v>
      </c>
      <c r="F16" s="163">
        <v>10763</v>
      </c>
      <c r="G16" s="163">
        <v>7800</v>
      </c>
      <c r="H16" s="163">
        <v>7923</v>
      </c>
      <c r="I16" s="164">
        <f t="shared" si="3"/>
        <v>1.5769230769230758E-2</v>
      </c>
      <c r="J16" s="165">
        <f t="shared" si="4"/>
        <v>-0.12597904026475459</v>
      </c>
      <c r="K16" s="164">
        <f t="shared" si="5"/>
        <v>1.799021811691939E-2</v>
      </c>
      <c r="L16" s="163">
        <v>44022</v>
      </c>
      <c r="M16" s="163">
        <v>17633</v>
      </c>
      <c r="N16" s="163">
        <v>11034</v>
      </c>
      <c r="O16" s="163">
        <v>62988</v>
      </c>
      <c r="P16" s="163">
        <v>57336</v>
      </c>
      <c r="Q16" s="163">
        <v>65617</v>
      </c>
      <c r="R16" s="164">
        <f t="shared" si="6"/>
        <v>0.14442932886842463</v>
      </c>
      <c r="S16" s="165">
        <f t="shared" si="7"/>
        <v>0.49055017945572676</v>
      </c>
      <c r="T16" s="164">
        <f t="shared" si="8"/>
        <v>3.2281170932236453E-2</v>
      </c>
      <c r="U16" s="163">
        <v>53087</v>
      </c>
      <c r="V16" s="163">
        <v>11933</v>
      </c>
      <c r="W16" s="163">
        <v>73751</v>
      </c>
      <c r="X16" s="163">
        <v>65136</v>
      </c>
      <c r="Y16" s="163">
        <v>73540</v>
      </c>
      <c r="Z16" s="164">
        <f t="shared" si="9"/>
        <v>0.12902235323016464</v>
      </c>
      <c r="AA16" s="165">
        <f t="shared" si="2"/>
        <v>0.38527323073445485</v>
      </c>
      <c r="AB16" s="164">
        <f t="shared" si="10"/>
        <v>2.9736235466991119E-2</v>
      </c>
    </row>
    <row r="17" spans="1:28" x14ac:dyDescent="0.25">
      <c r="A17" s="56"/>
      <c r="B17" s="162" t="s">
        <v>119</v>
      </c>
      <c r="C17" s="163">
        <v>7667</v>
      </c>
      <c r="D17" s="163">
        <v>2470</v>
      </c>
      <c r="E17" s="163">
        <v>1324</v>
      </c>
      <c r="F17" s="163">
        <v>5785</v>
      </c>
      <c r="G17" s="163">
        <v>5793</v>
      </c>
      <c r="H17" s="163">
        <v>5470</v>
      </c>
      <c r="I17" s="164">
        <f t="shared" si="3"/>
        <v>-5.575694804073883E-2</v>
      </c>
      <c r="J17" s="165">
        <f t="shared" si="4"/>
        <v>-0.28655275857571405</v>
      </c>
      <c r="K17" s="164">
        <f t="shared" si="5"/>
        <v>1.2420357579142881E-2</v>
      </c>
      <c r="L17" s="163">
        <v>61897</v>
      </c>
      <c r="M17" s="163">
        <v>26961</v>
      </c>
      <c r="N17" s="163">
        <v>17551</v>
      </c>
      <c r="O17" s="163">
        <v>70666</v>
      </c>
      <c r="P17" s="163">
        <v>71063</v>
      </c>
      <c r="Q17" s="163">
        <v>75929</v>
      </c>
      <c r="R17" s="164">
        <f t="shared" si="6"/>
        <v>6.8474452246598094E-2</v>
      </c>
      <c r="S17" s="165">
        <f t="shared" si="7"/>
        <v>0.22669919382199466</v>
      </c>
      <c r="T17" s="164">
        <f t="shared" si="8"/>
        <v>3.7354298851117566E-2</v>
      </c>
      <c r="U17" s="163">
        <v>69564</v>
      </c>
      <c r="V17" s="163">
        <v>18875</v>
      </c>
      <c r="W17" s="163">
        <v>76451</v>
      </c>
      <c r="X17" s="163">
        <v>76856</v>
      </c>
      <c r="Y17" s="163">
        <v>81399</v>
      </c>
      <c r="Z17" s="164">
        <f t="shared" si="9"/>
        <v>5.9110544394712194E-2</v>
      </c>
      <c r="AA17" s="165">
        <f t="shared" si="2"/>
        <v>0.17013110229429018</v>
      </c>
      <c r="AB17" s="164">
        <f t="shared" si="10"/>
        <v>3.2914058074212812E-2</v>
      </c>
    </row>
    <row r="18" spans="1:28" x14ac:dyDescent="0.25">
      <c r="A18" s="56"/>
      <c r="B18" s="162" t="s">
        <v>128</v>
      </c>
      <c r="C18" s="163">
        <v>10037</v>
      </c>
      <c r="D18" s="163">
        <v>3272</v>
      </c>
      <c r="E18" s="163">
        <v>181</v>
      </c>
      <c r="F18" s="163">
        <v>3612</v>
      </c>
      <c r="G18" s="163">
        <v>4286</v>
      </c>
      <c r="H18" s="163">
        <v>3386</v>
      </c>
      <c r="I18" s="164">
        <f t="shared" si="3"/>
        <v>-0.20998600093327113</v>
      </c>
      <c r="J18" s="165">
        <f t="shared" si="4"/>
        <v>-0.66264820165388061</v>
      </c>
      <c r="K18" s="164">
        <f t="shared" si="5"/>
        <v>7.6883602857363434E-3</v>
      </c>
      <c r="L18" s="163">
        <v>19804</v>
      </c>
      <c r="M18" s="163">
        <v>14757</v>
      </c>
      <c r="N18" s="163">
        <v>883</v>
      </c>
      <c r="O18" s="163">
        <v>19249</v>
      </c>
      <c r="P18" s="163">
        <v>24813</v>
      </c>
      <c r="Q18" s="163">
        <v>22921</v>
      </c>
      <c r="R18" s="164">
        <f t="shared" si="6"/>
        <v>-7.6250352637730168E-2</v>
      </c>
      <c r="S18" s="165">
        <f t="shared" si="7"/>
        <v>0.15739244597051094</v>
      </c>
      <c r="T18" s="164">
        <f t="shared" si="8"/>
        <v>1.1276296065620063E-2</v>
      </c>
      <c r="U18" s="163">
        <v>29841</v>
      </c>
      <c r="V18" s="163">
        <v>1064</v>
      </c>
      <c r="W18" s="163">
        <v>22861</v>
      </c>
      <c r="X18" s="163">
        <v>29099</v>
      </c>
      <c r="Y18" s="163">
        <v>26307</v>
      </c>
      <c r="Z18" s="164">
        <f t="shared" si="9"/>
        <v>-9.5948314375064458E-2</v>
      </c>
      <c r="AA18" s="165">
        <f t="shared" si="2"/>
        <v>-0.11842766663315574</v>
      </c>
      <c r="AB18" s="164">
        <f t="shared" si="10"/>
        <v>1.0637355812212883E-2</v>
      </c>
    </row>
    <row r="19" spans="1:28" x14ac:dyDescent="0.25">
      <c r="A19" s="56"/>
      <c r="B19" s="162" t="s">
        <v>131</v>
      </c>
      <c r="C19" s="163">
        <v>6958</v>
      </c>
      <c r="D19" s="163">
        <v>3284</v>
      </c>
      <c r="E19" s="163">
        <v>241</v>
      </c>
      <c r="F19" s="163">
        <v>2031</v>
      </c>
      <c r="G19" s="163">
        <v>2491</v>
      </c>
      <c r="H19" s="163">
        <v>2037</v>
      </c>
      <c r="I19" s="164">
        <f t="shared" si="3"/>
        <v>-0.18225612203934161</v>
      </c>
      <c r="J19" s="165">
        <f t="shared" si="4"/>
        <v>-0.70724346076458755</v>
      </c>
      <c r="K19" s="164">
        <f t="shared" si="5"/>
        <v>4.6252775847740492E-3</v>
      </c>
      <c r="L19" s="163">
        <v>26508</v>
      </c>
      <c r="M19" s="163">
        <v>20848</v>
      </c>
      <c r="N19" s="163">
        <v>1223</v>
      </c>
      <c r="O19" s="163">
        <v>13987</v>
      </c>
      <c r="P19" s="163">
        <v>22848</v>
      </c>
      <c r="Q19" s="163">
        <v>22162</v>
      </c>
      <c r="R19" s="164">
        <f t="shared" si="6"/>
        <v>-3.0024509803921573E-2</v>
      </c>
      <c r="S19" s="165">
        <f t="shared" si="7"/>
        <v>-0.16395050550777124</v>
      </c>
      <c r="T19" s="164">
        <f t="shared" si="8"/>
        <v>1.0902895746532517E-2</v>
      </c>
      <c r="U19" s="163">
        <v>33466</v>
      </c>
      <c r="V19" s="163">
        <v>1464</v>
      </c>
      <c r="W19" s="163">
        <v>16018</v>
      </c>
      <c r="X19" s="163">
        <v>25339</v>
      </c>
      <c r="Y19" s="163">
        <v>24199</v>
      </c>
      <c r="Z19" s="164">
        <f t="shared" si="9"/>
        <v>-4.4989936461581004E-2</v>
      </c>
      <c r="AA19" s="165">
        <f t="shared" si="2"/>
        <v>-0.27690790653200259</v>
      </c>
      <c r="AB19" s="164">
        <f t="shared" si="10"/>
        <v>9.7849763674968462E-3</v>
      </c>
    </row>
    <row r="20" spans="1:28" x14ac:dyDescent="0.25">
      <c r="A20" s="56"/>
      <c r="B20" s="168" t="s">
        <v>145</v>
      </c>
      <c r="C20" s="169">
        <f t="shared" ref="C20:H20" si="11">C12-SUM(C13:C19)</f>
        <v>112867</v>
      </c>
      <c r="D20" s="169">
        <f t="shared" si="11"/>
        <v>43459</v>
      </c>
      <c r="E20" s="169">
        <f t="shared" si="11"/>
        <v>24877</v>
      </c>
      <c r="F20" s="169">
        <f t="shared" si="11"/>
        <v>98027</v>
      </c>
      <c r="G20" s="169">
        <f t="shared" si="11"/>
        <v>103753</v>
      </c>
      <c r="H20" s="169">
        <f t="shared" si="11"/>
        <v>114828</v>
      </c>
      <c r="I20" s="170">
        <f t="shared" si="3"/>
        <v>0.10674390138116485</v>
      </c>
      <c r="J20" s="171">
        <f t="shared" si="4"/>
        <v>1.7374431853420358E-2</v>
      </c>
      <c r="K20" s="170">
        <f t="shared" si="5"/>
        <v>0.26073214261386085</v>
      </c>
      <c r="L20" s="169">
        <f t="shared" ref="L20:Q20" si="12">L12-SUM(L13:L19)</f>
        <v>269897</v>
      </c>
      <c r="M20" s="169">
        <f t="shared" si="12"/>
        <v>121588</v>
      </c>
      <c r="N20" s="169">
        <f t="shared" si="12"/>
        <v>97209</v>
      </c>
      <c r="O20" s="169">
        <f t="shared" si="12"/>
        <v>324348</v>
      </c>
      <c r="P20" s="169">
        <f t="shared" si="12"/>
        <v>385550</v>
      </c>
      <c r="Q20" s="169">
        <f t="shared" si="12"/>
        <v>426382</v>
      </c>
      <c r="R20" s="170">
        <f t="shared" si="6"/>
        <v>0.10590584878744647</v>
      </c>
      <c r="S20" s="171">
        <f t="shared" si="7"/>
        <v>0.57979525522699404</v>
      </c>
      <c r="T20" s="170">
        <f t="shared" si="8"/>
        <v>0.20976439374596281</v>
      </c>
      <c r="U20" s="169">
        <f>U12-SUM(U13:U19)</f>
        <v>382764</v>
      </c>
      <c r="V20" s="169">
        <f>V12-SUM(V13:V19)</f>
        <v>122086</v>
      </c>
      <c r="W20" s="169">
        <f>W12-SUM(W13:W19)</f>
        <v>422375</v>
      </c>
      <c r="X20" s="169">
        <f>X12-SUM(X13:X19)</f>
        <v>489303</v>
      </c>
      <c r="Y20" s="169">
        <f>Y12-SUM(Y13:Y19)</f>
        <v>541210</v>
      </c>
      <c r="Z20" s="170">
        <f t="shared" si="9"/>
        <v>0.10608355150080828</v>
      </c>
      <c r="AA20" s="171">
        <f t="shared" si="2"/>
        <v>0.41395220031141911</v>
      </c>
      <c r="AB20" s="170">
        <f t="shared" si="10"/>
        <v>0.21884073969391168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130158</v>
      </c>
      <c r="D22" s="176">
        <f t="shared" si="13"/>
        <v>35847</v>
      </c>
      <c r="E22" s="176">
        <f t="shared" si="13"/>
        <v>9993</v>
      </c>
      <c r="F22" s="176">
        <f t="shared" si="13"/>
        <v>90666</v>
      </c>
      <c r="G22" s="176">
        <f t="shared" si="13"/>
        <v>96498</v>
      </c>
      <c r="H22" s="176">
        <f t="shared" si="13"/>
        <v>90303</v>
      </c>
      <c r="I22" s="177">
        <f>IFERROR(H22/G22-1,"-")</f>
        <v>-6.4198221724802607E-2</v>
      </c>
      <c r="J22" s="177">
        <f>IFERROR(H22/C22-1,"-")</f>
        <v>-0.30620476651454387</v>
      </c>
      <c r="K22" s="177">
        <f>H22/H$8</f>
        <v>0.2050448903965886</v>
      </c>
      <c r="L22" s="176">
        <f t="shared" ref="L22:Q22" si="14">L23+L26</f>
        <v>657660</v>
      </c>
      <c r="M22" s="176">
        <f t="shared" si="14"/>
        <v>243977</v>
      </c>
      <c r="N22" s="176">
        <f t="shared" si="14"/>
        <v>222118</v>
      </c>
      <c r="O22" s="176">
        <f t="shared" si="14"/>
        <v>761663</v>
      </c>
      <c r="P22" s="176">
        <f t="shared" si="14"/>
        <v>788303</v>
      </c>
      <c r="Q22" s="176">
        <f t="shared" si="14"/>
        <v>825381</v>
      </c>
      <c r="R22" s="177">
        <f>IFERROR(Q22/P22-1,"-")</f>
        <v>4.7035213617099059E-2</v>
      </c>
      <c r="S22" s="177">
        <f>IFERROR(Q22/L22-1,"-")</f>
        <v>0.25502691360277341</v>
      </c>
      <c r="T22" s="177">
        <f>Q22/Q$8</f>
        <v>0.40605735015651817</v>
      </c>
      <c r="U22" s="176">
        <f>U23+U26</f>
        <v>787818</v>
      </c>
      <c r="V22" s="176">
        <f>V23+V26</f>
        <v>232111</v>
      </c>
      <c r="W22" s="176">
        <f>W23+W26</f>
        <v>852329</v>
      </c>
      <c r="X22" s="176">
        <f>X23+X26</f>
        <v>884801</v>
      </c>
      <c r="Y22" s="176">
        <f>Y23+Y26</f>
        <v>915684</v>
      </c>
      <c r="Z22" s="177">
        <f>IFERROR(Y22/X22-1,"-")</f>
        <v>3.4903893643881467E-2</v>
      </c>
      <c r="AA22" s="177">
        <f t="shared" ref="AA22:AA34" si="15">IFERROR(Y22/U22-1,"-")</f>
        <v>0.16230398391506662</v>
      </c>
      <c r="AB22" s="177">
        <f>Y22/Y$8</f>
        <v>0.37026101492189689</v>
      </c>
    </row>
    <row r="23" spans="1:28" x14ac:dyDescent="0.25">
      <c r="A23" s="56"/>
      <c r="B23" s="157" t="s">
        <v>97</v>
      </c>
      <c r="C23" s="158">
        <v>11211</v>
      </c>
      <c r="D23" s="158">
        <v>1527</v>
      </c>
      <c r="E23" s="158">
        <v>3162</v>
      </c>
      <c r="F23" s="158">
        <v>7652</v>
      </c>
      <c r="G23" s="158">
        <v>6838</v>
      </c>
      <c r="H23" s="158">
        <v>4502</v>
      </c>
      <c r="I23" s="159">
        <f>IFERROR(H23/G23-1,"-")</f>
        <v>-0.34162035682948233</v>
      </c>
      <c r="J23" s="160">
        <f>IFERROR(H23/C23-1,"-")</f>
        <v>-0.59843011328159845</v>
      </c>
      <c r="K23" s="159">
        <f>H23/H$8</f>
        <v>1.0222385707733319E-2</v>
      </c>
      <c r="L23" s="158">
        <v>86183</v>
      </c>
      <c r="M23" s="158">
        <v>15120</v>
      </c>
      <c r="N23" s="158">
        <v>108542</v>
      </c>
      <c r="O23" s="158">
        <v>93368</v>
      </c>
      <c r="P23" s="158">
        <v>74738</v>
      </c>
      <c r="Q23" s="158">
        <v>64788</v>
      </c>
      <c r="R23" s="159">
        <f>IFERROR(Q23/P23-1,"-")</f>
        <v>-0.13313174021247554</v>
      </c>
      <c r="S23" s="160">
        <f>IFERROR(Q23/L23-1,"-")</f>
        <v>-0.24825081512595293</v>
      </c>
      <c r="T23" s="159">
        <f>Q23/Q$8</f>
        <v>3.1873333166065734E-2</v>
      </c>
      <c r="U23" s="158">
        <v>97394</v>
      </c>
      <c r="V23" s="158">
        <v>111704</v>
      </c>
      <c r="W23" s="158">
        <v>101020</v>
      </c>
      <c r="X23" s="158">
        <v>81576</v>
      </c>
      <c r="Y23" s="158">
        <v>69290</v>
      </c>
      <c r="Z23" s="159">
        <f>IFERROR(Y23/X23-1,"-")</f>
        <v>-0.15060802196724532</v>
      </c>
      <c r="AA23" s="160">
        <f t="shared" si="15"/>
        <v>-0.28855987021787788</v>
      </c>
      <c r="AB23" s="159">
        <f>Y23/Y$8</f>
        <v>2.8017728521999113E-2</v>
      </c>
    </row>
    <row r="24" spans="1:28" x14ac:dyDescent="0.25">
      <c r="A24" s="56"/>
      <c r="B24" s="162" t="s">
        <v>103</v>
      </c>
      <c r="C24" s="163">
        <v>5706</v>
      </c>
      <c r="D24" s="163">
        <v>1004</v>
      </c>
      <c r="E24" s="163">
        <v>1639</v>
      </c>
      <c r="F24" s="163">
        <v>4098</v>
      </c>
      <c r="G24" s="163">
        <v>3389</v>
      </c>
      <c r="H24" s="163">
        <v>1588</v>
      </c>
      <c r="I24" s="164">
        <f>IFERROR(H24/G24-1,"-")</f>
        <v>-0.5314251991737976</v>
      </c>
      <c r="J24" s="165">
        <f>IFERROR(H24/C24-1,"-")</f>
        <v>-0.72169645986680686</v>
      </c>
      <c r="K24" s="164">
        <f>H24/H$8</f>
        <v>3.6057637725189938E-3</v>
      </c>
      <c r="L24" s="163">
        <v>39147</v>
      </c>
      <c r="M24" s="163">
        <v>5468</v>
      </c>
      <c r="N24" s="163">
        <v>58399</v>
      </c>
      <c r="O24" s="163">
        <v>38183</v>
      </c>
      <c r="P24" s="163">
        <v>29322</v>
      </c>
      <c r="Q24" s="163">
        <v>22966</v>
      </c>
      <c r="R24" s="164">
        <f>IFERROR(Q24/P24-1,"-")</f>
        <v>-0.21676556851510809</v>
      </c>
      <c r="S24" s="165">
        <f>IFERROR(Q24/L24-1,"-")</f>
        <v>-0.41333946407132094</v>
      </c>
      <c r="T24" s="164">
        <f>Q24/Q$8</f>
        <v>1.1298434424459247E-2</v>
      </c>
      <c r="U24" s="163">
        <v>44853</v>
      </c>
      <c r="V24" s="163">
        <v>60038</v>
      </c>
      <c r="W24" s="163">
        <v>42281</v>
      </c>
      <c r="X24" s="163">
        <v>32711</v>
      </c>
      <c r="Y24" s="163">
        <v>24554</v>
      </c>
      <c r="Z24" s="164">
        <f>IFERROR(Y24/X24-1,"-")</f>
        <v>-0.24936565681269296</v>
      </c>
      <c r="AA24" s="165">
        <f t="shared" si="15"/>
        <v>-0.45256727532160612</v>
      </c>
      <c r="AB24" s="164">
        <f>Y24/Y$8</f>
        <v>9.9285222417255913E-3</v>
      </c>
    </row>
    <row r="25" spans="1:28" x14ac:dyDescent="0.25">
      <c r="A25" s="56"/>
      <c r="B25" s="162" t="s">
        <v>100</v>
      </c>
      <c r="C25" s="163">
        <v>5505</v>
      </c>
      <c r="D25" s="163">
        <v>523</v>
      </c>
      <c r="E25" s="163">
        <v>1523</v>
      </c>
      <c r="F25" s="163">
        <v>3554</v>
      </c>
      <c r="G25" s="163">
        <v>3449</v>
      </c>
      <c r="H25" s="163">
        <v>2914</v>
      </c>
      <c r="I25" s="164">
        <f>IFERROR(H25/G25-1,"-")</f>
        <v>-0.15511742534067841</v>
      </c>
      <c r="J25" s="165">
        <f>IFERROR(H25/C25-1,"-")</f>
        <v>-0.47066303360581285</v>
      </c>
      <c r="K25" s="164">
        <f>H25/H$8</f>
        <v>6.6166219352143249E-3</v>
      </c>
      <c r="L25" s="163">
        <v>47036</v>
      </c>
      <c r="M25" s="163">
        <v>9652</v>
      </c>
      <c r="N25" s="163">
        <v>50143</v>
      </c>
      <c r="O25" s="163">
        <v>55185</v>
      </c>
      <c r="P25" s="163">
        <v>45416</v>
      </c>
      <c r="Q25" s="163">
        <v>41822</v>
      </c>
      <c r="R25" s="164">
        <f>IFERROR(Q25/P25-1,"-")</f>
        <v>-7.9135106570371705E-2</v>
      </c>
      <c r="S25" s="165">
        <f>IFERROR(Q25/L25-1,"-")</f>
        <v>-0.11085126286248825</v>
      </c>
      <c r="T25" s="164">
        <f>Q25/Q$8</f>
        <v>2.0574898741606486E-2</v>
      </c>
      <c r="U25" s="163">
        <v>52541</v>
      </c>
      <c r="V25" s="163">
        <v>51666</v>
      </c>
      <c r="W25" s="163">
        <v>58739</v>
      </c>
      <c r="X25" s="163">
        <v>48865</v>
      </c>
      <c r="Y25" s="163">
        <v>44736</v>
      </c>
      <c r="Z25" s="164">
        <f>IFERROR(Y25/X25-1,"-")</f>
        <v>-8.4498107029571279E-2</v>
      </c>
      <c r="AA25" s="165">
        <f t="shared" si="15"/>
        <v>-0.14855065567842252</v>
      </c>
      <c r="AB25" s="164">
        <f>Y25/Y$8</f>
        <v>1.8089206280273523E-2</v>
      </c>
    </row>
    <row r="26" spans="1:28" x14ac:dyDescent="0.25">
      <c r="A26" s="56"/>
      <c r="B26" s="157" t="s">
        <v>107</v>
      </c>
      <c r="C26" s="158">
        <v>118947</v>
      </c>
      <c r="D26" s="158">
        <v>34320</v>
      </c>
      <c r="E26" s="158">
        <v>6831</v>
      </c>
      <c r="F26" s="158">
        <v>83014</v>
      </c>
      <c r="G26" s="158">
        <v>89660</v>
      </c>
      <c r="H26" s="158">
        <v>85801</v>
      </c>
      <c r="I26" s="159">
        <f>IFERROR(H26/G26-1,"-")</f>
        <v>-4.3040374749051979E-2</v>
      </c>
      <c r="J26" s="160">
        <f>IFERROR(H26/C26-1,"-")</f>
        <v>-0.27866192505905996</v>
      </c>
      <c r="K26" s="159">
        <f>H26/H$8</f>
        <v>0.19482250468885529</v>
      </c>
      <c r="L26" s="158">
        <v>571477</v>
      </c>
      <c r="M26" s="158">
        <v>228857</v>
      </c>
      <c r="N26" s="158">
        <v>113576</v>
      </c>
      <c r="O26" s="158">
        <v>668295</v>
      </c>
      <c r="P26" s="158">
        <v>713565</v>
      </c>
      <c r="Q26" s="158">
        <v>760593</v>
      </c>
      <c r="R26" s="159">
        <f>IFERROR(Q26/P26-1,"-")</f>
        <v>6.590569885013986E-2</v>
      </c>
      <c r="S26" s="160">
        <f>IFERROR(Q26/L26-1,"-")</f>
        <v>0.33092495411013911</v>
      </c>
      <c r="T26" s="159">
        <f>Q26/Q$8</f>
        <v>0.37418401699045245</v>
      </c>
      <c r="U26" s="158">
        <v>690424</v>
      </c>
      <c r="V26" s="158">
        <v>120407</v>
      </c>
      <c r="W26" s="158">
        <v>751309</v>
      </c>
      <c r="X26" s="158">
        <v>803225</v>
      </c>
      <c r="Y26" s="158">
        <v>846394</v>
      </c>
      <c r="Z26" s="159">
        <f>IFERROR(Y26/X26-1,"-")</f>
        <v>5.3744592113044387E-2</v>
      </c>
      <c r="AA26" s="160">
        <f t="shared" si="15"/>
        <v>0.2259046614833784</v>
      </c>
      <c r="AB26" s="159">
        <f>Y26/Y$8</f>
        <v>0.34224328639989776</v>
      </c>
    </row>
    <row r="27" spans="1:28" s="56" customFormat="1" x14ac:dyDescent="0.25">
      <c r="B27" s="162" t="s">
        <v>110</v>
      </c>
      <c r="C27" s="163">
        <v>45928</v>
      </c>
      <c r="D27" s="163">
        <v>13636</v>
      </c>
      <c r="E27" s="163">
        <v>577</v>
      </c>
      <c r="F27" s="163">
        <v>34894</v>
      </c>
      <c r="G27" s="163">
        <v>39217</v>
      </c>
      <c r="H27" s="163">
        <v>37961</v>
      </c>
      <c r="I27" s="164">
        <f t="shared" ref="I27:I34" si="16">IFERROR(H27/G27-1,"-")</f>
        <v>-3.2026927097942193E-2</v>
      </c>
      <c r="J27" s="165">
        <f t="shared" ref="J27:J34" si="17">IFERROR(H27/C27-1,"-")</f>
        <v>-0.17346716599895484</v>
      </c>
      <c r="K27" s="164">
        <f t="shared" ref="K27:K34" si="18">H27/H$8</f>
        <v>8.6195465093572746E-2</v>
      </c>
      <c r="L27" s="163">
        <v>272530</v>
      </c>
      <c r="M27" s="163">
        <v>101958</v>
      </c>
      <c r="N27" s="163">
        <v>10130</v>
      </c>
      <c r="O27" s="163">
        <v>337647</v>
      </c>
      <c r="P27" s="163">
        <v>363255</v>
      </c>
      <c r="Q27" s="163">
        <v>387877</v>
      </c>
      <c r="R27" s="164">
        <f t="shared" ref="R27:R34" si="19">IFERROR(Q27/P27-1,"-")</f>
        <v>6.7781585938252675E-2</v>
      </c>
      <c r="S27" s="165">
        <f t="shared" ref="S27:S34" si="20">IFERROR(Q27/L27-1,"-")</f>
        <v>0.42324514732323038</v>
      </c>
      <c r="T27" s="164">
        <f t="shared" ref="T27:T34" si="21">Q27/Q$8</f>
        <v>0.19082133803256898</v>
      </c>
      <c r="U27" s="163">
        <v>318458</v>
      </c>
      <c r="V27" s="163">
        <v>10707</v>
      </c>
      <c r="W27" s="163">
        <v>372541</v>
      </c>
      <c r="X27" s="163">
        <v>402472</v>
      </c>
      <c r="Y27" s="163">
        <v>425838</v>
      </c>
      <c r="Z27" s="164">
        <f t="shared" ref="Z27:Z34" si="22">IFERROR(Y27/X27-1,"-")</f>
        <v>5.8056212606094393E-2</v>
      </c>
      <c r="AA27" s="165">
        <f t="shared" si="15"/>
        <v>0.3371873214050205</v>
      </c>
      <c r="AB27" s="164">
        <f t="shared" ref="AB27:AB34" si="23">Y27/Y$8</f>
        <v>0.17218954363329569</v>
      </c>
    </row>
    <row r="28" spans="1:28" s="56" customFormat="1" x14ac:dyDescent="0.25">
      <c r="B28" s="162" t="s">
        <v>113</v>
      </c>
      <c r="C28" s="163">
        <v>19427</v>
      </c>
      <c r="D28" s="163">
        <v>5913</v>
      </c>
      <c r="E28" s="163">
        <v>1956</v>
      </c>
      <c r="F28" s="163">
        <v>14902</v>
      </c>
      <c r="G28" s="163">
        <v>17608</v>
      </c>
      <c r="H28" s="163">
        <v>16708</v>
      </c>
      <c r="I28" s="164">
        <f t="shared" si="16"/>
        <v>-5.1113130395274875E-2</v>
      </c>
      <c r="J28" s="165">
        <f t="shared" si="17"/>
        <v>-0.13995984969372521</v>
      </c>
      <c r="K28" s="164">
        <f t="shared" si="18"/>
        <v>3.7937721102800595E-2</v>
      </c>
      <c r="L28" s="163">
        <v>81473</v>
      </c>
      <c r="M28" s="163">
        <v>28236</v>
      </c>
      <c r="N28" s="163">
        <v>21543</v>
      </c>
      <c r="O28" s="163">
        <v>71123</v>
      </c>
      <c r="P28" s="163">
        <v>77442</v>
      </c>
      <c r="Q28" s="163">
        <v>79069</v>
      </c>
      <c r="R28" s="164">
        <f t="shared" si="19"/>
        <v>2.1009271454766054E-2</v>
      </c>
      <c r="S28" s="165">
        <f t="shared" si="20"/>
        <v>-2.9506707743669702E-2</v>
      </c>
      <c r="T28" s="164">
        <f t="shared" si="21"/>
        <v>3.889906433456275E-2</v>
      </c>
      <c r="U28" s="163">
        <v>100900</v>
      </c>
      <c r="V28" s="163">
        <v>23499</v>
      </c>
      <c r="W28" s="163">
        <v>86025</v>
      </c>
      <c r="X28" s="163">
        <v>95050</v>
      </c>
      <c r="Y28" s="163">
        <v>95777</v>
      </c>
      <c r="Z28" s="164">
        <f t="shared" si="22"/>
        <v>7.6486059968436937E-3</v>
      </c>
      <c r="AA28" s="165">
        <f t="shared" si="15"/>
        <v>-5.077304261645188E-2</v>
      </c>
      <c r="AB28" s="164">
        <f t="shared" si="23"/>
        <v>3.8727868157764599E-2</v>
      </c>
    </row>
    <row r="29" spans="1:28" x14ac:dyDescent="0.25">
      <c r="A29" s="56"/>
      <c r="B29" s="162" t="s">
        <v>116</v>
      </c>
      <c r="C29" s="163">
        <v>5246</v>
      </c>
      <c r="D29" s="163">
        <v>2029</v>
      </c>
      <c r="E29" s="163">
        <v>2131</v>
      </c>
      <c r="F29" s="163">
        <v>2359</v>
      </c>
      <c r="G29" s="163">
        <v>1960</v>
      </c>
      <c r="H29" s="163">
        <v>1806</v>
      </c>
      <c r="I29" s="164">
        <f t="shared" si="16"/>
        <v>-7.8571428571428625E-2</v>
      </c>
      <c r="J29" s="165">
        <f t="shared" si="17"/>
        <v>-0.65573770491803285</v>
      </c>
      <c r="K29" s="164">
        <f t="shared" si="18"/>
        <v>4.1007615700058581E-3</v>
      </c>
      <c r="L29" s="163">
        <v>20905</v>
      </c>
      <c r="M29" s="163">
        <v>8997</v>
      </c>
      <c r="N29" s="163">
        <v>14477</v>
      </c>
      <c r="O29" s="163">
        <v>28352</v>
      </c>
      <c r="P29" s="163">
        <v>26679</v>
      </c>
      <c r="Q29" s="163">
        <v>24033</v>
      </c>
      <c r="R29" s="164">
        <f t="shared" si="19"/>
        <v>-9.9179129652535725E-2</v>
      </c>
      <c r="S29" s="165">
        <f t="shared" si="20"/>
        <v>0.14962927529299219</v>
      </c>
      <c r="T29" s="164">
        <f t="shared" si="21"/>
        <v>1.1823359510712752E-2</v>
      </c>
      <c r="U29" s="163">
        <v>26151</v>
      </c>
      <c r="V29" s="163">
        <v>16608</v>
      </c>
      <c r="W29" s="163">
        <v>30711</v>
      </c>
      <c r="X29" s="163">
        <v>28639</v>
      </c>
      <c r="Y29" s="163">
        <v>25839</v>
      </c>
      <c r="Z29" s="164">
        <f t="shared" si="22"/>
        <v>-9.7768776842766858E-2</v>
      </c>
      <c r="AA29" s="165">
        <f t="shared" si="15"/>
        <v>-1.1930710106688114E-2</v>
      </c>
      <c r="AB29" s="164">
        <f t="shared" si="23"/>
        <v>1.0448117870976116E-2</v>
      </c>
    </row>
    <row r="30" spans="1:28" x14ac:dyDescent="0.25">
      <c r="A30" s="56"/>
      <c r="B30" s="162" t="s">
        <v>123</v>
      </c>
      <c r="C30" s="163">
        <v>4856</v>
      </c>
      <c r="D30" s="163">
        <v>1607</v>
      </c>
      <c r="E30" s="163">
        <v>134</v>
      </c>
      <c r="F30" s="163">
        <v>4505</v>
      </c>
      <c r="G30" s="163">
        <v>2358</v>
      </c>
      <c r="H30" s="163">
        <v>1903</v>
      </c>
      <c r="I30" s="164">
        <f t="shared" si="16"/>
        <v>-0.19296013570822734</v>
      </c>
      <c r="J30" s="165">
        <f t="shared" si="17"/>
        <v>-0.60811367380560133</v>
      </c>
      <c r="K30" s="164">
        <f t="shared" si="18"/>
        <v>4.3210128835665272E-3</v>
      </c>
      <c r="L30" s="163">
        <v>22954</v>
      </c>
      <c r="M30" s="163">
        <v>8621</v>
      </c>
      <c r="N30" s="163">
        <v>6234</v>
      </c>
      <c r="O30" s="163">
        <v>35461</v>
      </c>
      <c r="P30" s="163">
        <v>30473</v>
      </c>
      <c r="Q30" s="163">
        <v>33884</v>
      </c>
      <c r="R30" s="164">
        <f t="shared" si="19"/>
        <v>0.1119351557116135</v>
      </c>
      <c r="S30" s="165">
        <f t="shared" si="20"/>
        <v>0.47616973076587965</v>
      </c>
      <c r="T30" s="164">
        <f t="shared" si="21"/>
        <v>1.666969224237469E-2</v>
      </c>
      <c r="U30" s="163">
        <v>27810</v>
      </c>
      <c r="V30" s="163">
        <v>6368</v>
      </c>
      <c r="W30" s="163">
        <v>39966</v>
      </c>
      <c r="X30" s="163">
        <v>32831</v>
      </c>
      <c r="Y30" s="163">
        <v>35787</v>
      </c>
      <c r="Z30" s="164">
        <f t="shared" si="22"/>
        <v>9.0036855411044447E-2</v>
      </c>
      <c r="AA30" s="165">
        <f t="shared" si="15"/>
        <v>0.28683926645091695</v>
      </c>
      <c r="AB30" s="164">
        <f t="shared" si="23"/>
        <v>1.4470637185983291E-2</v>
      </c>
    </row>
    <row r="31" spans="1:28" x14ac:dyDescent="0.25">
      <c r="A31" s="56"/>
      <c r="B31" s="162" t="s">
        <v>119</v>
      </c>
      <c r="C31" s="163">
        <v>4560</v>
      </c>
      <c r="D31" s="163">
        <v>1003</v>
      </c>
      <c r="E31" s="163">
        <v>225</v>
      </c>
      <c r="F31" s="163">
        <v>2544</v>
      </c>
      <c r="G31" s="163">
        <v>1797</v>
      </c>
      <c r="H31" s="163">
        <v>1366</v>
      </c>
      <c r="I31" s="164">
        <f t="shared" si="16"/>
        <v>-0.23984418475236502</v>
      </c>
      <c r="J31" s="165">
        <f t="shared" si="17"/>
        <v>-0.70043859649122808</v>
      </c>
      <c r="K31" s="164">
        <f t="shared" si="18"/>
        <v>3.1016834466378752E-3</v>
      </c>
      <c r="L31" s="163">
        <v>34544</v>
      </c>
      <c r="M31" s="163">
        <v>13673</v>
      </c>
      <c r="N31" s="163">
        <v>11132</v>
      </c>
      <c r="O31" s="163">
        <v>43980</v>
      </c>
      <c r="P31" s="163">
        <v>41025</v>
      </c>
      <c r="Q31" s="163">
        <v>42895</v>
      </c>
      <c r="R31" s="164">
        <f t="shared" si="19"/>
        <v>4.5581962218159688E-2</v>
      </c>
      <c r="S31" s="165">
        <f t="shared" si="20"/>
        <v>0.24174965261695225</v>
      </c>
      <c r="T31" s="164">
        <f t="shared" si="21"/>
        <v>2.1102775609038549E-2</v>
      </c>
      <c r="U31" s="163">
        <v>39104</v>
      </c>
      <c r="V31" s="163">
        <v>11357</v>
      </c>
      <c r="W31" s="163">
        <v>46524</v>
      </c>
      <c r="X31" s="163">
        <v>42822</v>
      </c>
      <c r="Y31" s="163">
        <v>44261</v>
      </c>
      <c r="Z31" s="164">
        <f t="shared" si="22"/>
        <v>3.36042221288122E-2</v>
      </c>
      <c r="AA31" s="165">
        <f t="shared" si="15"/>
        <v>0.13187909165302791</v>
      </c>
      <c r="AB31" s="164">
        <f t="shared" si="23"/>
        <v>1.789713785700971E-2</v>
      </c>
    </row>
    <row r="32" spans="1:28" x14ac:dyDescent="0.25">
      <c r="A32" s="56"/>
      <c r="B32" s="162" t="s">
        <v>128</v>
      </c>
      <c r="C32" s="163">
        <v>5884</v>
      </c>
      <c r="D32" s="163">
        <v>1374</v>
      </c>
      <c r="E32" s="163">
        <v>39</v>
      </c>
      <c r="F32" s="163">
        <v>1165</v>
      </c>
      <c r="G32" s="163">
        <v>1546</v>
      </c>
      <c r="H32" s="163">
        <v>1571</v>
      </c>
      <c r="I32" s="164">
        <f t="shared" si="16"/>
        <v>1.6170763260025867E-2</v>
      </c>
      <c r="J32" s="165">
        <f t="shared" si="17"/>
        <v>-0.73300475866757309</v>
      </c>
      <c r="K32" s="164">
        <f t="shared" si="18"/>
        <v>3.5671630268434128E-3</v>
      </c>
      <c r="L32" s="163">
        <v>12355</v>
      </c>
      <c r="M32" s="163">
        <v>8151</v>
      </c>
      <c r="N32" s="163">
        <v>240</v>
      </c>
      <c r="O32" s="163">
        <v>10893</v>
      </c>
      <c r="P32" s="163">
        <v>11772</v>
      </c>
      <c r="Q32" s="163">
        <v>11483</v>
      </c>
      <c r="R32" s="164">
        <f t="shared" si="19"/>
        <v>-2.4549779136935124E-2</v>
      </c>
      <c r="S32" s="165">
        <f t="shared" si="20"/>
        <v>-7.0578713071630883E-2</v>
      </c>
      <c r="T32" s="164">
        <f t="shared" si="21"/>
        <v>5.6492172122296234E-3</v>
      </c>
      <c r="U32" s="163">
        <v>18239</v>
      </c>
      <c r="V32" s="163">
        <v>279</v>
      </c>
      <c r="W32" s="163">
        <v>12058</v>
      </c>
      <c r="X32" s="163">
        <v>13318</v>
      </c>
      <c r="Y32" s="163">
        <v>13054</v>
      </c>
      <c r="Z32" s="164">
        <f t="shared" si="22"/>
        <v>-1.9822796215647975E-2</v>
      </c>
      <c r="AA32" s="165">
        <f t="shared" si="15"/>
        <v>-0.28428093645484953</v>
      </c>
      <c r="AB32" s="164">
        <f t="shared" si="23"/>
        <v>5.2784446258648636E-3</v>
      </c>
    </row>
    <row r="33" spans="1:28" x14ac:dyDescent="0.25">
      <c r="A33" s="56"/>
      <c r="B33" s="162" t="s">
        <v>131</v>
      </c>
      <c r="C33" s="163">
        <v>1946</v>
      </c>
      <c r="D33" s="163">
        <v>662</v>
      </c>
      <c r="E33" s="163">
        <v>3</v>
      </c>
      <c r="F33" s="163">
        <v>398</v>
      </c>
      <c r="G33" s="163">
        <v>558</v>
      </c>
      <c r="H33" s="163">
        <v>323</v>
      </c>
      <c r="I33" s="164">
        <f t="shared" si="16"/>
        <v>-0.42114695340501795</v>
      </c>
      <c r="J33" s="165">
        <f t="shared" si="17"/>
        <v>-0.83401849948612539</v>
      </c>
      <c r="K33" s="164">
        <f t="shared" si="18"/>
        <v>7.3341416783604221E-4</v>
      </c>
      <c r="L33" s="163">
        <v>13500</v>
      </c>
      <c r="M33" s="163">
        <v>10437</v>
      </c>
      <c r="N33" s="163">
        <v>255</v>
      </c>
      <c r="O33" s="163">
        <v>6918</v>
      </c>
      <c r="P33" s="163">
        <v>11530</v>
      </c>
      <c r="Q33" s="163">
        <v>11074</v>
      </c>
      <c r="R33" s="164">
        <f t="shared" si="19"/>
        <v>-3.9549002601908079E-2</v>
      </c>
      <c r="S33" s="165">
        <f t="shared" si="20"/>
        <v>-0.1797037037037037</v>
      </c>
      <c r="T33" s="164">
        <f t="shared" si="21"/>
        <v>5.4480041285579414E-3</v>
      </c>
      <c r="U33" s="163">
        <v>15446</v>
      </c>
      <c r="V33" s="163">
        <v>258</v>
      </c>
      <c r="W33" s="163">
        <v>7316</v>
      </c>
      <c r="X33" s="163">
        <v>12088</v>
      </c>
      <c r="Y33" s="163">
        <v>11397</v>
      </c>
      <c r="Z33" s="164">
        <f t="shared" si="22"/>
        <v>-5.7164129715420287E-2</v>
      </c>
      <c r="AA33" s="165">
        <f t="shared" si="15"/>
        <v>-0.26213906513013074</v>
      </c>
      <c r="AB33" s="164">
        <f t="shared" si="23"/>
        <v>4.608429094605627E-3</v>
      </c>
    </row>
    <row r="34" spans="1:28" x14ac:dyDescent="0.25">
      <c r="A34" s="56"/>
      <c r="B34" s="168" t="s">
        <v>145</v>
      </c>
      <c r="C34" s="169">
        <f t="shared" ref="C34:H34" si="24">C26-SUM(C27:C33)</f>
        <v>31100</v>
      </c>
      <c r="D34" s="169">
        <f t="shared" si="24"/>
        <v>8096</v>
      </c>
      <c r="E34" s="169">
        <f t="shared" si="24"/>
        <v>1766</v>
      </c>
      <c r="F34" s="169">
        <f t="shared" si="24"/>
        <v>22247</v>
      </c>
      <c r="G34" s="169">
        <f t="shared" si="24"/>
        <v>24616</v>
      </c>
      <c r="H34" s="169">
        <f t="shared" si="24"/>
        <v>24163</v>
      </c>
      <c r="I34" s="170">
        <f t="shared" si="16"/>
        <v>-1.8402664933376611E-2</v>
      </c>
      <c r="J34" s="171">
        <f t="shared" si="17"/>
        <v>-0.22305466237942118</v>
      </c>
      <c r="K34" s="170">
        <f t="shared" si="18"/>
        <v>5.4865283397592224E-2</v>
      </c>
      <c r="L34" s="169">
        <f t="shared" ref="L34:Q34" si="25">L26-SUM(L27:L33)</f>
        <v>113216</v>
      </c>
      <c r="M34" s="169">
        <f t="shared" si="25"/>
        <v>48784</v>
      </c>
      <c r="N34" s="169">
        <f t="shared" si="25"/>
        <v>49565</v>
      </c>
      <c r="O34" s="169">
        <f t="shared" si="25"/>
        <v>133921</v>
      </c>
      <c r="P34" s="169">
        <f t="shared" si="25"/>
        <v>151389</v>
      </c>
      <c r="Q34" s="169">
        <f t="shared" si="25"/>
        <v>170278</v>
      </c>
      <c r="R34" s="170">
        <f t="shared" si="19"/>
        <v>0.1247712845715343</v>
      </c>
      <c r="S34" s="171">
        <f t="shared" si="20"/>
        <v>0.50401003391746757</v>
      </c>
      <c r="T34" s="170">
        <f t="shared" si="21"/>
        <v>8.3770565920407186E-2</v>
      </c>
      <c r="U34" s="169">
        <f>U26-SUM(U27:U33)</f>
        <v>144316</v>
      </c>
      <c r="V34" s="169">
        <f>V26-SUM(V27:V33)</f>
        <v>51331</v>
      </c>
      <c r="W34" s="169">
        <f>W26-SUM(W27:W33)</f>
        <v>156168</v>
      </c>
      <c r="X34" s="169">
        <f>X26-SUM(X27:X33)</f>
        <v>176005</v>
      </c>
      <c r="Y34" s="169">
        <f>Y26-SUM(Y27:Y33)</f>
        <v>194441</v>
      </c>
      <c r="Z34" s="170">
        <f t="shared" si="22"/>
        <v>0.10474702423226612</v>
      </c>
      <c r="AA34" s="171">
        <f t="shared" si="15"/>
        <v>0.34732808558995543</v>
      </c>
      <c r="AB34" s="170">
        <f t="shared" si="23"/>
        <v>7.8623107974397879E-2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103134</v>
      </c>
      <c r="D36" s="176">
        <f t="shared" si="26"/>
        <v>39616</v>
      </c>
      <c r="E36" s="176">
        <f t="shared" si="26"/>
        <v>7266</v>
      </c>
      <c r="F36" s="176">
        <f t="shared" si="26"/>
        <v>98961</v>
      </c>
      <c r="G36" s="176">
        <f t="shared" si="26"/>
        <v>115296</v>
      </c>
      <c r="H36" s="176">
        <f t="shared" si="26"/>
        <v>120114</v>
      </c>
      <c r="I36" s="177">
        <f>IFERROR(H36/G36-1,"-")</f>
        <v>4.1788093255620273E-2</v>
      </c>
      <c r="J36" s="177">
        <f>IFERROR(H36/C36-1,"-")</f>
        <v>0.16464017685729249</v>
      </c>
      <c r="K36" s="177">
        <f>H36/H$8</f>
        <v>0.27273470388686805</v>
      </c>
      <c r="L36" s="176">
        <f t="shared" ref="L36:Q36" si="27">L37+L40</f>
        <v>313126</v>
      </c>
      <c r="M36" s="176">
        <f t="shared" si="27"/>
        <v>107490</v>
      </c>
      <c r="N36" s="176">
        <f t="shared" si="27"/>
        <v>35251</v>
      </c>
      <c r="O36" s="176">
        <f t="shared" si="27"/>
        <v>312053</v>
      </c>
      <c r="P36" s="176">
        <f t="shared" si="27"/>
        <v>346111</v>
      </c>
      <c r="Q36" s="176">
        <f t="shared" si="27"/>
        <v>369040</v>
      </c>
      <c r="R36" s="177">
        <f>IFERROR(Q36/P36-1,"-")</f>
        <v>6.6247533305789252E-2</v>
      </c>
      <c r="S36" s="177">
        <f>IFERROR(Q36/L36-1,"-")</f>
        <v>0.17856709439650498</v>
      </c>
      <c r="T36" s="177">
        <f>Q36/Q$8</f>
        <v>0.18155422102248717</v>
      </c>
      <c r="U36" s="176">
        <f>U37+U40</f>
        <v>416260</v>
      </c>
      <c r="V36" s="176">
        <f>V37+V40</f>
        <v>42517</v>
      </c>
      <c r="W36" s="176">
        <f>W37+W40</f>
        <v>411014</v>
      </c>
      <c r="X36" s="176">
        <f>X37+X40</f>
        <v>461407</v>
      </c>
      <c r="Y36" s="176">
        <f>Y37+Y40</f>
        <v>489154</v>
      </c>
      <c r="Z36" s="177">
        <f>IFERROR(Y36/X36-1,"-")</f>
        <v>6.0135628631555305E-2</v>
      </c>
      <c r="AA36" s="177">
        <f t="shared" ref="AA36:AA48" si="28">IFERROR(Y36/U36-1,"-")</f>
        <v>0.17511651371738823</v>
      </c>
      <c r="AB36" s="177">
        <f>Y36/Y$8</f>
        <v>0.19779165792249898</v>
      </c>
    </row>
    <row r="37" spans="1:28" x14ac:dyDescent="0.25">
      <c r="A37" s="56"/>
      <c r="B37" s="157" t="s">
        <v>97</v>
      </c>
      <c r="C37" s="158">
        <v>7805</v>
      </c>
      <c r="D37" s="158">
        <v>2530</v>
      </c>
      <c r="E37" s="158">
        <v>2484</v>
      </c>
      <c r="F37" s="158">
        <v>13018</v>
      </c>
      <c r="G37" s="158">
        <v>16233</v>
      </c>
      <c r="H37" s="158">
        <v>17658</v>
      </c>
      <c r="I37" s="159">
        <f>IFERROR(H37/G37-1,"-")</f>
        <v>8.7784143411568927E-2</v>
      </c>
      <c r="J37" s="160">
        <f>IFERROR(H37/C37-1,"-")</f>
        <v>1.2623959000640617</v>
      </c>
      <c r="K37" s="159">
        <f>H37/H$8</f>
        <v>4.0094821596436014E-2</v>
      </c>
      <c r="L37" s="158">
        <v>35416</v>
      </c>
      <c r="M37" s="158">
        <v>7136</v>
      </c>
      <c r="N37" s="158">
        <v>10587</v>
      </c>
      <c r="O37" s="158">
        <v>32666</v>
      </c>
      <c r="P37" s="158">
        <v>28175</v>
      </c>
      <c r="Q37" s="158">
        <v>25352</v>
      </c>
      <c r="R37" s="159">
        <f>IFERROR(Q37/P37-1,"-")</f>
        <v>-0.10019520851818986</v>
      </c>
      <c r="S37" s="160">
        <f>IFERROR(Q37/L37-1,"-")</f>
        <v>-0.28416534899480461</v>
      </c>
      <c r="T37" s="159">
        <f>Q37/Q$8</f>
        <v>1.247225940646568E-2</v>
      </c>
      <c r="U37" s="158">
        <v>43221</v>
      </c>
      <c r="V37" s="158">
        <v>13071</v>
      </c>
      <c r="W37" s="158">
        <v>45684</v>
      </c>
      <c r="X37" s="158">
        <v>44408</v>
      </c>
      <c r="Y37" s="158">
        <v>43010</v>
      </c>
      <c r="Z37" s="159">
        <f>IFERROR(Y37/X37-1,"-")</f>
        <v>-3.1480814267699553E-2</v>
      </c>
      <c r="AA37" s="160">
        <f t="shared" si="28"/>
        <v>-4.8818861201730401E-3</v>
      </c>
      <c r="AB37" s="159">
        <f>Y37/Y$8</f>
        <v>1.7391290283319122E-2</v>
      </c>
    </row>
    <row r="38" spans="1:28" x14ac:dyDescent="0.25">
      <c r="A38" s="56"/>
      <c r="B38" s="162" t="s">
        <v>103</v>
      </c>
      <c r="C38" s="163">
        <v>4333</v>
      </c>
      <c r="D38" s="163">
        <v>1111</v>
      </c>
      <c r="E38" s="163">
        <v>2027</v>
      </c>
      <c r="F38" s="163">
        <v>6197</v>
      </c>
      <c r="G38" s="163">
        <v>8419</v>
      </c>
      <c r="H38" s="163">
        <v>12266</v>
      </c>
      <c r="I38" s="164">
        <f>IFERROR(H38/G38-1,"-")</f>
        <v>0.45694262976600553</v>
      </c>
      <c r="J38" s="165">
        <f>IFERROR(H38/C38-1,"-")</f>
        <v>1.8308331410108472</v>
      </c>
      <c r="K38" s="164">
        <f>H38/H$8</f>
        <v>2.7851573320981093E-2</v>
      </c>
      <c r="L38" s="163">
        <v>4540</v>
      </c>
      <c r="M38" s="163">
        <v>954</v>
      </c>
      <c r="N38" s="163">
        <v>2313</v>
      </c>
      <c r="O38" s="163">
        <v>4929</v>
      </c>
      <c r="P38" s="163">
        <v>6417</v>
      </c>
      <c r="Q38" s="163">
        <v>4930</v>
      </c>
      <c r="R38" s="164">
        <f>IFERROR(Q38/P38-1,"-")</f>
        <v>-0.23172822191055009</v>
      </c>
      <c r="S38" s="165">
        <f>IFERROR(Q38/L38-1,"-")</f>
        <v>8.5903083700440419E-2</v>
      </c>
      <c r="T38" s="164">
        <f>Q38/Q$8</f>
        <v>2.4253802017148865E-3</v>
      </c>
      <c r="U38" s="163">
        <v>8873</v>
      </c>
      <c r="V38" s="163">
        <v>4340</v>
      </c>
      <c r="W38" s="163">
        <v>11126</v>
      </c>
      <c r="X38" s="163">
        <v>14836</v>
      </c>
      <c r="Y38" s="163">
        <v>17196</v>
      </c>
      <c r="Z38" s="164">
        <f>IFERROR(Y38/X38-1,"-")</f>
        <v>0.15907252628740909</v>
      </c>
      <c r="AA38" s="165">
        <f t="shared" si="28"/>
        <v>0.93801420038318484</v>
      </c>
      <c r="AB38" s="164">
        <f>Y38/Y$8</f>
        <v>6.9532812767253106E-3</v>
      </c>
    </row>
    <row r="39" spans="1:28" x14ac:dyDescent="0.25">
      <c r="A39" s="56"/>
      <c r="B39" s="162" t="s">
        <v>100</v>
      </c>
      <c r="C39" s="163">
        <v>3472</v>
      </c>
      <c r="D39" s="163">
        <v>1419</v>
      </c>
      <c r="E39" s="163">
        <v>457</v>
      </c>
      <c r="F39" s="163">
        <v>6821</v>
      </c>
      <c r="G39" s="163">
        <v>7814</v>
      </c>
      <c r="H39" s="163">
        <v>5392</v>
      </c>
      <c r="I39" s="164">
        <f>IFERROR(H39/G39-1,"-")</f>
        <v>-0.30995648835423595</v>
      </c>
      <c r="J39" s="165">
        <f>IFERROR(H39/C39-1,"-")</f>
        <v>0.55299539170506917</v>
      </c>
      <c r="K39" s="164">
        <f>H39/H$8</f>
        <v>1.2243248275454921E-2</v>
      </c>
      <c r="L39" s="163">
        <v>30876</v>
      </c>
      <c r="M39" s="163">
        <v>6182</v>
      </c>
      <c r="N39" s="163">
        <v>8274</v>
      </c>
      <c r="O39" s="163">
        <v>27737</v>
      </c>
      <c r="P39" s="163">
        <v>21758</v>
      </c>
      <c r="Q39" s="163">
        <v>20422</v>
      </c>
      <c r="R39" s="164">
        <f>IFERROR(Q39/P39-1,"-")</f>
        <v>-6.1402702454269709E-2</v>
      </c>
      <c r="S39" s="165">
        <f>IFERROR(Q39/L39-1,"-")</f>
        <v>-0.33858012695945072</v>
      </c>
      <c r="T39" s="164">
        <f>Q39/Q$8</f>
        <v>1.0046879204750793E-2</v>
      </c>
      <c r="U39" s="163">
        <v>34348</v>
      </c>
      <c r="V39" s="163">
        <v>8731</v>
      </c>
      <c r="W39" s="163">
        <v>34558</v>
      </c>
      <c r="X39" s="163">
        <v>29572</v>
      </c>
      <c r="Y39" s="163">
        <v>25814</v>
      </c>
      <c r="Z39" s="164">
        <f>IFERROR(Y39/X39-1,"-")</f>
        <v>-0.12707966995806841</v>
      </c>
      <c r="AA39" s="165">
        <f t="shared" si="28"/>
        <v>-0.24845696983812737</v>
      </c>
      <c r="AB39" s="164">
        <f>Y39/Y$8</f>
        <v>1.043800900659381E-2</v>
      </c>
    </row>
    <row r="40" spans="1:28" x14ac:dyDescent="0.25">
      <c r="A40" s="56"/>
      <c r="B40" s="157" t="s">
        <v>107</v>
      </c>
      <c r="C40" s="158">
        <v>95329</v>
      </c>
      <c r="D40" s="158">
        <v>37086</v>
      </c>
      <c r="E40" s="158">
        <v>4782</v>
      </c>
      <c r="F40" s="158">
        <v>85943</v>
      </c>
      <c r="G40" s="158">
        <v>99063</v>
      </c>
      <c r="H40" s="158">
        <v>102456</v>
      </c>
      <c r="I40" s="159">
        <f>IFERROR(H40/G40-1,"-")</f>
        <v>3.4250931225583647E-2</v>
      </c>
      <c r="J40" s="160">
        <f>IFERROR(H40/C40-1,"-")</f>
        <v>7.4762139537811079E-2</v>
      </c>
      <c r="K40" s="159">
        <f>H40/H$8</f>
        <v>0.232639882290432</v>
      </c>
      <c r="L40" s="158">
        <v>277710</v>
      </c>
      <c r="M40" s="158">
        <v>100354</v>
      </c>
      <c r="N40" s="158">
        <v>24664</v>
      </c>
      <c r="O40" s="158">
        <v>279387</v>
      </c>
      <c r="P40" s="158">
        <v>317936</v>
      </c>
      <c r="Q40" s="158">
        <v>343688</v>
      </c>
      <c r="R40" s="159">
        <f>IFERROR(Q40/P40-1,"-")</f>
        <v>8.0997433445724853E-2</v>
      </c>
      <c r="S40" s="160">
        <f>IFERROR(Q40/L40-1,"-")</f>
        <v>0.23757876921968957</v>
      </c>
      <c r="T40" s="159">
        <f>Q40/Q$8</f>
        <v>0.16908196161602149</v>
      </c>
      <c r="U40" s="158">
        <v>373039</v>
      </c>
      <c r="V40" s="158">
        <v>29446</v>
      </c>
      <c r="W40" s="158">
        <v>365330</v>
      </c>
      <c r="X40" s="158">
        <v>416999</v>
      </c>
      <c r="Y40" s="158">
        <v>446144</v>
      </c>
      <c r="Z40" s="159">
        <f>IFERROR(Y40/X40-1,"-")</f>
        <v>6.989225393825893E-2</v>
      </c>
      <c r="AA40" s="160">
        <f t="shared" si="28"/>
        <v>0.19597146679033561</v>
      </c>
      <c r="AB40" s="159">
        <f>Y40/Y$8</f>
        <v>0.18040036763917985</v>
      </c>
    </row>
    <row r="41" spans="1:28" s="56" customFormat="1" x14ac:dyDescent="0.25">
      <c r="B41" s="162" t="s">
        <v>110</v>
      </c>
      <c r="C41" s="163">
        <v>52002</v>
      </c>
      <c r="D41" s="163">
        <v>18060</v>
      </c>
      <c r="E41" s="163">
        <v>386</v>
      </c>
      <c r="F41" s="163">
        <v>41618</v>
      </c>
      <c r="G41" s="163">
        <v>43653</v>
      </c>
      <c r="H41" s="163">
        <v>43405</v>
      </c>
      <c r="I41" s="164">
        <f t="shared" ref="I41:I48" si="29">IFERROR(H41/G41-1,"-")</f>
        <v>-5.681167388266517E-3</v>
      </c>
      <c r="J41" s="165">
        <f t="shared" ref="J41:J48" si="30">IFERROR(H41/C41-1,"-")</f>
        <v>-0.16532056459366951</v>
      </c>
      <c r="K41" s="164">
        <f t="shared" ref="K41:K48" si="31">H41/H$8</f>
        <v>9.8556786238152977E-2</v>
      </c>
      <c r="L41" s="163">
        <v>152124</v>
      </c>
      <c r="M41" s="163">
        <v>48199</v>
      </c>
      <c r="N41" s="163">
        <v>2375</v>
      </c>
      <c r="O41" s="163">
        <v>145570</v>
      </c>
      <c r="P41" s="163">
        <v>168907</v>
      </c>
      <c r="Q41" s="163">
        <v>190744</v>
      </c>
      <c r="R41" s="164">
        <f t="shared" ref="R41:R48" si="32">IFERROR(Q41/P41-1,"-")</f>
        <v>0.12928416229049122</v>
      </c>
      <c r="S41" s="165">
        <f t="shared" ref="S41:S48" si="33">IFERROR(Q41/L41-1,"-")</f>
        <v>0.25387184139254826</v>
      </c>
      <c r="T41" s="164">
        <f t="shared" ref="T41:T48" si="34">Q41/Q$8</f>
        <v>9.3839091520467405E-2</v>
      </c>
      <c r="U41" s="163">
        <v>204126</v>
      </c>
      <c r="V41" s="163">
        <v>2761</v>
      </c>
      <c r="W41" s="163">
        <v>187188</v>
      </c>
      <c r="X41" s="163">
        <v>212560</v>
      </c>
      <c r="Y41" s="163">
        <v>234149</v>
      </c>
      <c r="Z41" s="164">
        <f t="shared" ref="Z41:Z48" si="35">IFERROR(Y41/X41-1,"-")</f>
        <v>0.10156661648475729</v>
      </c>
      <c r="AA41" s="165">
        <f t="shared" si="28"/>
        <v>0.14708072465046107</v>
      </c>
      <c r="AB41" s="164">
        <f t="shared" ref="AB41:AB48" si="36">Y41/Y$8</f>
        <v>9.4679219450102034E-2</v>
      </c>
    </row>
    <row r="42" spans="1:28" s="56" customFormat="1" x14ac:dyDescent="0.25">
      <c r="B42" s="162" t="s">
        <v>113</v>
      </c>
      <c r="C42" s="163">
        <v>7027</v>
      </c>
      <c r="D42" s="163">
        <v>2861</v>
      </c>
      <c r="E42" s="163">
        <v>165</v>
      </c>
      <c r="F42" s="163">
        <v>3842</v>
      </c>
      <c r="G42" s="163">
        <v>5939</v>
      </c>
      <c r="H42" s="163">
        <v>6311</v>
      </c>
      <c r="I42" s="164">
        <f t="shared" si="29"/>
        <v>6.2636807543357431E-2</v>
      </c>
      <c r="J42" s="165">
        <f t="shared" si="30"/>
        <v>-0.10189269958730607</v>
      </c>
      <c r="K42" s="164">
        <f t="shared" si="31"/>
        <v>1.4329959174034868E-2</v>
      </c>
      <c r="L42" s="163">
        <v>15892</v>
      </c>
      <c r="M42" s="163">
        <v>5618</v>
      </c>
      <c r="N42" s="163">
        <v>2064</v>
      </c>
      <c r="O42" s="163">
        <v>10681</v>
      </c>
      <c r="P42" s="163">
        <v>13198</v>
      </c>
      <c r="Q42" s="163">
        <v>11438</v>
      </c>
      <c r="R42" s="164">
        <f t="shared" si="32"/>
        <v>-0.13335353841491138</v>
      </c>
      <c r="S42" s="165">
        <f t="shared" si="33"/>
        <v>-0.28026680090611633</v>
      </c>
      <c r="T42" s="164">
        <f t="shared" si="34"/>
        <v>5.6270788533904405E-3</v>
      </c>
      <c r="U42" s="163">
        <v>22919</v>
      </c>
      <c r="V42" s="163">
        <v>2229</v>
      </c>
      <c r="W42" s="163">
        <v>14523</v>
      </c>
      <c r="X42" s="163">
        <v>19137</v>
      </c>
      <c r="Y42" s="163">
        <v>17749</v>
      </c>
      <c r="Z42" s="164">
        <f t="shared" si="35"/>
        <v>-7.2529654595809179E-2</v>
      </c>
      <c r="AA42" s="165">
        <f t="shared" si="28"/>
        <v>-0.22557703215672587</v>
      </c>
      <c r="AB42" s="164">
        <f t="shared" si="36"/>
        <v>7.1768893568619173E-3</v>
      </c>
    </row>
    <row r="43" spans="1:28" x14ac:dyDescent="0.25">
      <c r="A43" s="56"/>
      <c r="B43" s="162" t="s">
        <v>116</v>
      </c>
      <c r="C43" s="163">
        <v>4068</v>
      </c>
      <c r="D43" s="163">
        <v>1616</v>
      </c>
      <c r="E43" s="163">
        <v>274</v>
      </c>
      <c r="F43" s="163">
        <v>2777</v>
      </c>
      <c r="G43" s="163">
        <v>4389</v>
      </c>
      <c r="H43" s="163">
        <v>4808</v>
      </c>
      <c r="I43" s="164">
        <f t="shared" si="29"/>
        <v>9.546593757120081E-2</v>
      </c>
      <c r="J43" s="165">
        <f t="shared" si="30"/>
        <v>0.1819075712881022</v>
      </c>
      <c r="K43" s="164">
        <f t="shared" si="31"/>
        <v>1.091719912989378E-2</v>
      </c>
      <c r="L43" s="163">
        <v>5646</v>
      </c>
      <c r="M43" s="163">
        <v>2576</v>
      </c>
      <c r="N43" s="163">
        <v>2985</v>
      </c>
      <c r="O43" s="163">
        <v>6817</v>
      </c>
      <c r="P43" s="163">
        <v>7222</v>
      </c>
      <c r="Q43" s="163">
        <v>6402</v>
      </c>
      <c r="R43" s="164">
        <f t="shared" si="32"/>
        <v>-0.1135419551370811</v>
      </c>
      <c r="S43" s="165">
        <f t="shared" si="33"/>
        <v>0.13390010626992566</v>
      </c>
      <c r="T43" s="164">
        <f t="shared" si="34"/>
        <v>3.1495505175210352E-3</v>
      </c>
      <c r="U43" s="163">
        <v>9714</v>
      </c>
      <c r="V43" s="163">
        <v>3259</v>
      </c>
      <c r="W43" s="163">
        <v>9594</v>
      </c>
      <c r="X43" s="163">
        <v>11611</v>
      </c>
      <c r="Y43" s="163">
        <v>11210</v>
      </c>
      <c r="Z43" s="164">
        <f t="shared" si="35"/>
        <v>-3.4536215657566149E-2</v>
      </c>
      <c r="AA43" s="165">
        <f t="shared" si="28"/>
        <v>0.15400452954498656</v>
      </c>
      <c r="AB43" s="164">
        <f t="shared" si="36"/>
        <v>4.5328147890259787E-3</v>
      </c>
    </row>
    <row r="44" spans="1:28" x14ac:dyDescent="0.25">
      <c r="A44" s="56"/>
      <c r="B44" s="162" t="s">
        <v>123</v>
      </c>
      <c r="C44" s="163">
        <v>1698</v>
      </c>
      <c r="D44" s="163">
        <v>711</v>
      </c>
      <c r="E44" s="163">
        <v>81</v>
      </c>
      <c r="F44" s="163">
        <v>1709</v>
      </c>
      <c r="G44" s="163">
        <v>1794</v>
      </c>
      <c r="H44" s="163">
        <v>2135</v>
      </c>
      <c r="I44" s="164">
        <f t="shared" si="29"/>
        <v>0.19007803790412492</v>
      </c>
      <c r="J44" s="165">
        <f t="shared" si="30"/>
        <v>0.25736160188457013</v>
      </c>
      <c r="K44" s="164">
        <f t="shared" si="31"/>
        <v>4.8477995304332822E-3</v>
      </c>
      <c r="L44" s="163">
        <v>14325</v>
      </c>
      <c r="M44" s="163">
        <v>4692</v>
      </c>
      <c r="N44" s="163">
        <v>2026</v>
      </c>
      <c r="O44" s="163">
        <v>15940</v>
      </c>
      <c r="P44" s="163">
        <v>14430</v>
      </c>
      <c r="Q44" s="163">
        <v>16030</v>
      </c>
      <c r="R44" s="164">
        <f t="shared" si="32"/>
        <v>0.11088011088011096</v>
      </c>
      <c r="S44" s="165">
        <f t="shared" si="33"/>
        <v>0.11902268760907497</v>
      </c>
      <c r="T44" s="164">
        <f t="shared" si="34"/>
        <v>7.8861753820465789E-3</v>
      </c>
      <c r="U44" s="163">
        <v>16023</v>
      </c>
      <c r="V44" s="163">
        <v>2107</v>
      </c>
      <c r="W44" s="163">
        <v>17649</v>
      </c>
      <c r="X44" s="163">
        <v>16224</v>
      </c>
      <c r="Y44" s="163">
        <v>18165</v>
      </c>
      <c r="Z44" s="164">
        <f t="shared" si="35"/>
        <v>0.11963757396449703</v>
      </c>
      <c r="AA44" s="165">
        <f t="shared" si="28"/>
        <v>0.13368283093053734</v>
      </c>
      <c r="AB44" s="164">
        <f t="shared" si="36"/>
        <v>7.345100860183488E-3</v>
      </c>
    </row>
    <row r="45" spans="1:28" x14ac:dyDescent="0.25">
      <c r="A45" s="56"/>
      <c r="B45" s="162" t="s">
        <v>119</v>
      </c>
      <c r="C45" s="163">
        <v>1372</v>
      </c>
      <c r="D45" s="163">
        <v>694</v>
      </c>
      <c r="E45" s="163">
        <v>75</v>
      </c>
      <c r="F45" s="163">
        <v>970</v>
      </c>
      <c r="G45" s="163">
        <v>1167</v>
      </c>
      <c r="H45" s="163">
        <v>1327</v>
      </c>
      <c r="I45" s="164">
        <f t="shared" si="29"/>
        <v>0.13710368466152523</v>
      </c>
      <c r="J45" s="165">
        <f t="shared" si="30"/>
        <v>-3.2798833819241979E-2</v>
      </c>
      <c r="K45" s="164">
        <f t="shared" si="31"/>
        <v>3.0131287947938947E-3</v>
      </c>
      <c r="L45" s="163">
        <v>17229</v>
      </c>
      <c r="M45" s="163">
        <v>6876</v>
      </c>
      <c r="N45" s="163">
        <v>2693</v>
      </c>
      <c r="O45" s="163">
        <v>16019</v>
      </c>
      <c r="P45" s="163">
        <v>18812</v>
      </c>
      <c r="Q45" s="163">
        <v>19632</v>
      </c>
      <c r="R45" s="164">
        <f t="shared" si="32"/>
        <v>4.3589198384010208E-2</v>
      </c>
      <c r="S45" s="165">
        <f t="shared" si="33"/>
        <v>0.13947414243426781</v>
      </c>
      <c r="T45" s="164">
        <f t="shared" si="34"/>
        <v>9.6582280162406994E-3</v>
      </c>
      <c r="U45" s="163">
        <v>18601</v>
      </c>
      <c r="V45" s="163">
        <v>2768</v>
      </c>
      <c r="W45" s="163">
        <v>16989</v>
      </c>
      <c r="X45" s="163">
        <v>19979</v>
      </c>
      <c r="Y45" s="163">
        <v>20959</v>
      </c>
      <c r="Z45" s="164">
        <f t="shared" si="35"/>
        <v>4.9051504079283159E-2</v>
      </c>
      <c r="AA45" s="165">
        <f t="shared" si="28"/>
        <v>0.12676737809795169</v>
      </c>
      <c r="AB45" s="164">
        <f t="shared" si="36"/>
        <v>8.4748675435499989E-3</v>
      </c>
    </row>
    <row r="46" spans="1:28" x14ac:dyDescent="0.25">
      <c r="A46" s="56"/>
      <c r="B46" s="162" t="s">
        <v>128</v>
      </c>
      <c r="C46" s="163">
        <v>2626</v>
      </c>
      <c r="D46" s="163">
        <v>1093</v>
      </c>
      <c r="E46" s="163">
        <v>9</v>
      </c>
      <c r="F46" s="163">
        <v>1519</v>
      </c>
      <c r="G46" s="163">
        <v>1605</v>
      </c>
      <c r="H46" s="163">
        <v>953</v>
      </c>
      <c r="I46" s="164">
        <f t="shared" si="29"/>
        <v>-0.4062305295950156</v>
      </c>
      <c r="J46" s="165">
        <f t="shared" si="30"/>
        <v>-0.63709063214013706</v>
      </c>
      <c r="K46" s="164">
        <f t="shared" si="31"/>
        <v>2.1639123899311091E-3</v>
      </c>
      <c r="L46" s="163">
        <v>2581</v>
      </c>
      <c r="M46" s="163">
        <v>2222</v>
      </c>
      <c r="N46" s="163">
        <v>451</v>
      </c>
      <c r="O46" s="163">
        <v>3366</v>
      </c>
      <c r="P46" s="163">
        <v>4514</v>
      </c>
      <c r="Q46" s="163">
        <v>4148</v>
      </c>
      <c r="R46" s="164">
        <f t="shared" si="32"/>
        <v>-8.108108108108103E-2</v>
      </c>
      <c r="S46" s="165">
        <f t="shared" si="33"/>
        <v>0.60712901975978295</v>
      </c>
      <c r="T46" s="164">
        <f t="shared" si="34"/>
        <v>2.04066472144287E-3</v>
      </c>
      <c r="U46" s="163">
        <v>5207</v>
      </c>
      <c r="V46" s="163">
        <v>460</v>
      </c>
      <c r="W46" s="163">
        <v>4885</v>
      </c>
      <c r="X46" s="163">
        <v>6119</v>
      </c>
      <c r="Y46" s="163">
        <v>5101</v>
      </c>
      <c r="Z46" s="164">
        <f t="shared" si="35"/>
        <v>-0.16636705344010461</v>
      </c>
      <c r="AA46" s="165">
        <f t="shared" si="28"/>
        <v>-2.035721144613023E-2</v>
      </c>
      <c r="AB46" s="164">
        <f t="shared" si="36"/>
        <v>2.0626126885657015E-3</v>
      </c>
    </row>
    <row r="47" spans="1:28" x14ac:dyDescent="0.25">
      <c r="A47" s="56"/>
      <c r="B47" s="162" t="s">
        <v>131</v>
      </c>
      <c r="C47" s="163">
        <v>2691</v>
      </c>
      <c r="D47" s="163">
        <v>1061</v>
      </c>
      <c r="E47" s="163">
        <v>8</v>
      </c>
      <c r="F47" s="163">
        <v>763</v>
      </c>
      <c r="G47" s="163">
        <v>1045</v>
      </c>
      <c r="H47" s="163">
        <v>855</v>
      </c>
      <c r="I47" s="164">
        <f t="shared" si="29"/>
        <v>-0.18181818181818177</v>
      </c>
      <c r="J47" s="165">
        <f t="shared" si="30"/>
        <v>-0.68227424749163879</v>
      </c>
      <c r="K47" s="164">
        <f t="shared" si="31"/>
        <v>1.9413904442718763E-3</v>
      </c>
      <c r="L47" s="163">
        <v>3745</v>
      </c>
      <c r="M47" s="163">
        <v>3677</v>
      </c>
      <c r="N47" s="163">
        <v>624</v>
      </c>
      <c r="O47" s="163">
        <v>3104</v>
      </c>
      <c r="P47" s="163">
        <v>4768</v>
      </c>
      <c r="Q47" s="163">
        <v>4502</v>
      </c>
      <c r="R47" s="164">
        <f t="shared" si="32"/>
        <v>-5.5788590604026855E-2</v>
      </c>
      <c r="S47" s="165">
        <f t="shared" si="33"/>
        <v>0.20213618157543389</v>
      </c>
      <c r="T47" s="164">
        <f t="shared" si="34"/>
        <v>2.2148198109777726E-3</v>
      </c>
      <c r="U47" s="163">
        <v>6436</v>
      </c>
      <c r="V47" s="163">
        <v>632</v>
      </c>
      <c r="W47" s="163">
        <v>3867</v>
      </c>
      <c r="X47" s="163">
        <v>5813</v>
      </c>
      <c r="Y47" s="163">
        <v>5357</v>
      </c>
      <c r="Z47" s="164">
        <f t="shared" si="35"/>
        <v>-7.8444864957853078E-2</v>
      </c>
      <c r="AA47" s="165">
        <f t="shared" si="28"/>
        <v>-0.16765071472964577</v>
      </c>
      <c r="AB47" s="164">
        <f t="shared" si="36"/>
        <v>2.1661274598405145E-3</v>
      </c>
    </row>
    <row r="48" spans="1:28" x14ac:dyDescent="0.25">
      <c r="A48" s="56"/>
      <c r="B48" s="168" t="s">
        <v>145</v>
      </c>
      <c r="C48" s="169">
        <f t="shared" ref="C48:H48" si="37">C40-SUM(C41:C47)</f>
        <v>23845</v>
      </c>
      <c r="D48" s="169">
        <f t="shared" si="37"/>
        <v>10990</v>
      </c>
      <c r="E48" s="169">
        <f t="shared" si="37"/>
        <v>3784</v>
      </c>
      <c r="F48" s="169">
        <f t="shared" si="37"/>
        <v>32745</v>
      </c>
      <c r="G48" s="169">
        <f t="shared" si="37"/>
        <v>39471</v>
      </c>
      <c r="H48" s="169">
        <f t="shared" si="37"/>
        <v>42662</v>
      </c>
      <c r="I48" s="170">
        <f t="shared" si="29"/>
        <v>8.0844164069823421E-2</v>
      </c>
      <c r="J48" s="171">
        <f t="shared" si="30"/>
        <v>0.78913818410568259</v>
      </c>
      <c r="K48" s="170">
        <f t="shared" si="31"/>
        <v>9.6869706588920218E-2</v>
      </c>
      <c r="L48" s="169">
        <f t="shared" ref="L48:Q48" si="38">L40-SUM(L41:L47)</f>
        <v>66168</v>
      </c>
      <c r="M48" s="169">
        <f t="shared" si="38"/>
        <v>26494</v>
      </c>
      <c r="N48" s="169">
        <f t="shared" si="38"/>
        <v>11446</v>
      </c>
      <c r="O48" s="169">
        <f t="shared" si="38"/>
        <v>77890</v>
      </c>
      <c r="P48" s="169">
        <f t="shared" si="38"/>
        <v>86085</v>
      </c>
      <c r="Q48" s="169">
        <f t="shared" si="38"/>
        <v>90792</v>
      </c>
      <c r="R48" s="170">
        <f t="shared" si="32"/>
        <v>5.467851542080493E-2</v>
      </c>
      <c r="S48" s="171">
        <f t="shared" si="33"/>
        <v>0.37214363438520137</v>
      </c>
      <c r="T48" s="170">
        <f t="shared" si="34"/>
        <v>4.4666352793934681E-2</v>
      </c>
      <c r="U48" s="169">
        <f>U40-SUM(U41:U47)</f>
        <v>90013</v>
      </c>
      <c r="V48" s="169">
        <f>V40-SUM(V41:V47)</f>
        <v>15230</v>
      </c>
      <c r="W48" s="169">
        <f>W40-SUM(W41:W47)</f>
        <v>110635</v>
      </c>
      <c r="X48" s="169">
        <f>X40-SUM(X41:X47)</f>
        <v>125556</v>
      </c>
      <c r="Y48" s="169">
        <f>Y40-SUM(Y41:Y47)</f>
        <v>133454</v>
      </c>
      <c r="Z48" s="170">
        <f t="shared" si="35"/>
        <v>6.2904202109019147E-2</v>
      </c>
      <c r="AA48" s="171">
        <f t="shared" si="28"/>
        <v>0.48260806772355114</v>
      </c>
      <c r="AB48" s="170">
        <f t="shared" si="36"/>
        <v>5.3962735491050219E-2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0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22893</v>
      </c>
      <c r="V50" s="176">
        <f>V51+V54</f>
        <v>6896</v>
      </c>
      <c r="W50" s="176">
        <f>W51+W54</f>
        <v>19165</v>
      </c>
      <c r="X50" s="176">
        <f>X51+X54</f>
        <v>29890</v>
      </c>
      <c r="Y50" s="176">
        <f>Y51+Y54</f>
        <v>25396</v>
      </c>
      <c r="Z50" s="177">
        <f>IFERROR(Y50/X50-1,"-")</f>
        <v>-0.15035128805620612</v>
      </c>
      <c r="AA50" s="177">
        <f t="shared" ref="AA50:AA62" si="41">IFERROR(Y50/U50-1,"-")</f>
        <v>0.10933473114052328</v>
      </c>
      <c r="AB50" s="177">
        <f>Y50/Y$8</f>
        <v>1.0268988794121655E-2</v>
      </c>
    </row>
    <row r="51" spans="1:28" x14ac:dyDescent="0.25">
      <c r="A51" s="56"/>
      <c r="B51" s="157" t="s">
        <v>97</v>
      </c>
      <c r="C51" s="158">
        <v>0</v>
      </c>
      <c r="D51" s="158">
        <v>0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5032</v>
      </c>
      <c r="V51" s="158">
        <v>2321</v>
      </c>
      <c r="W51" s="158">
        <v>2543</v>
      </c>
      <c r="X51" s="158">
        <v>13313</v>
      </c>
      <c r="Y51" s="158">
        <v>7143</v>
      </c>
      <c r="Z51" s="159">
        <f>IFERROR(Y51/X51-1,"-")</f>
        <v>-0.46345677157665444</v>
      </c>
      <c r="AA51" s="160">
        <f t="shared" si="41"/>
        <v>0.41951510333863284</v>
      </c>
      <c r="AB51" s="159">
        <f>Y51/Y$8</f>
        <v>2.8883047313124502E-3</v>
      </c>
    </row>
    <row r="52" spans="1:28" x14ac:dyDescent="0.25">
      <c r="A52" s="56"/>
      <c r="B52" s="162" t="s">
        <v>103</v>
      </c>
      <c r="C52" s="163">
        <v>0</v>
      </c>
      <c r="D52" s="163">
        <v>0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2700</v>
      </c>
      <c r="V52" s="163">
        <v>1161</v>
      </c>
      <c r="W52" s="163">
        <v>1046</v>
      </c>
      <c r="X52" s="163">
        <v>9968</v>
      </c>
      <c r="Y52" s="163">
        <v>4849</v>
      </c>
      <c r="Z52" s="164">
        <f>IFERROR(Y52/X52-1,"-")</f>
        <v>-0.5135433386837881</v>
      </c>
      <c r="AA52" s="165">
        <f t="shared" si="41"/>
        <v>0.79592592592592593</v>
      </c>
      <c r="AB52" s="164">
        <f>Y52/Y$8</f>
        <v>1.9607153355920581E-3</v>
      </c>
    </row>
    <row r="53" spans="1:28" x14ac:dyDescent="0.25">
      <c r="A53" s="56"/>
      <c r="B53" s="162" t="s">
        <v>100</v>
      </c>
      <c r="C53" s="163">
        <v>0</v>
      </c>
      <c r="D53" s="163">
        <v>0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2332</v>
      </c>
      <c r="V53" s="163">
        <v>1160</v>
      </c>
      <c r="W53" s="163">
        <v>1497</v>
      </c>
      <c r="X53" s="163">
        <v>3345</v>
      </c>
      <c r="Y53" s="163">
        <v>2294</v>
      </c>
      <c r="Z53" s="164">
        <f>IFERROR(Y53/X53-1,"-")</f>
        <v>-0.31420029895366219</v>
      </c>
      <c r="AA53" s="165">
        <f t="shared" si="41"/>
        <v>-1.6295025728988E-2</v>
      </c>
      <c r="AB53" s="164">
        <f>Y53/Y$8</f>
        <v>9.2758939572039204E-4</v>
      </c>
    </row>
    <row r="54" spans="1:28" x14ac:dyDescent="0.25">
      <c r="A54" s="56"/>
      <c r="B54" s="157" t="s">
        <v>107</v>
      </c>
      <c r="C54" s="158">
        <v>0</v>
      </c>
      <c r="D54" s="158">
        <v>0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17861</v>
      </c>
      <c r="V54" s="158">
        <v>4575</v>
      </c>
      <c r="W54" s="158">
        <v>16622</v>
      </c>
      <c r="X54" s="158">
        <v>16577</v>
      </c>
      <c r="Y54" s="158">
        <v>18253</v>
      </c>
      <c r="Z54" s="159">
        <f>IFERROR(Y54/X54-1,"-")</f>
        <v>0.10110393919285765</v>
      </c>
      <c r="AA54" s="160">
        <f t="shared" si="41"/>
        <v>2.1947259391971397E-2</v>
      </c>
      <c r="AB54" s="159">
        <f>Y54/Y$8</f>
        <v>7.3806840628092051E-3</v>
      </c>
    </row>
    <row r="55" spans="1:28" s="56" customFormat="1" x14ac:dyDescent="0.25">
      <c r="B55" s="162" t="s">
        <v>110</v>
      </c>
      <c r="C55" s="163">
        <v>0</v>
      </c>
      <c r="D55" s="163">
        <v>0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5199</v>
      </c>
      <c r="V55" s="163">
        <v>148</v>
      </c>
      <c r="W55" s="163">
        <v>6041</v>
      </c>
      <c r="X55" s="163">
        <v>5224</v>
      </c>
      <c r="Y55" s="163">
        <v>6355</v>
      </c>
      <c r="Z55" s="164">
        <f t="shared" ref="Z55:Z62" si="48">IFERROR(Y55/X55-1,"-")</f>
        <v>0.21650076569678411</v>
      </c>
      <c r="AA55" s="165">
        <f t="shared" si="41"/>
        <v>0.22235045201000192</v>
      </c>
      <c r="AB55" s="164">
        <f t="shared" ref="AB55:AB62" si="49">Y55/Y$8</f>
        <v>2.5696733259821672E-3</v>
      </c>
    </row>
    <row r="56" spans="1:28" s="56" customFormat="1" x14ac:dyDescent="0.25">
      <c r="B56" s="162" t="s">
        <v>113</v>
      </c>
      <c r="C56" s="163">
        <v>0</v>
      </c>
      <c r="D56" s="163">
        <v>0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4886</v>
      </c>
      <c r="V56" s="163">
        <v>1674</v>
      </c>
      <c r="W56" s="163">
        <v>3822</v>
      </c>
      <c r="X56" s="163">
        <v>2863</v>
      </c>
      <c r="Y56" s="163">
        <v>3672</v>
      </c>
      <c r="Z56" s="164">
        <f t="shared" si="48"/>
        <v>0.28257073000349275</v>
      </c>
      <c r="AA56" s="165">
        <f t="shared" si="41"/>
        <v>-0.24846500204666389</v>
      </c>
      <c r="AB56" s="164">
        <f t="shared" si="49"/>
        <v>1.4847900004730948E-3</v>
      </c>
    </row>
    <row r="57" spans="1:28" x14ac:dyDescent="0.25">
      <c r="A57" s="56"/>
      <c r="B57" s="162" t="s">
        <v>116</v>
      </c>
      <c r="C57" s="163">
        <v>0</v>
      </c>
      <c r="D57" s="163">
        <v>0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1360</v>
      </c>
      <c r="V57" s="163">
        <v>722</v>
      </c>
      <c r="W57" s="163">
        <v>1296</v>
      </c>
      <c r="X57" s="163">
        <v>1711</v>
      </c>
      <c r="Y57" s="163">
        <v>1279</v>
      </c>
      <c r="Z57" s="164">
        <f t="shared" si="48"/>
        <v>-0.2524839275277615</v>
      </c>
      <c r="AA57" s="165">
        <f t="shared" si="41"/>
        <v>-5.9558823529411775E-2</v>
      </c>
      <c r="AB57" s="164">
        <f t="shared" si="49"/>
        <v>5.1716950179877131E-4</v>
      </c>
    </row>
    <row r="58" spans="1:28" x14ac:dyDescent="0.25">
      <c r="A58" s="56"/>
      <c r="B58" s="162" t="s">
        <v>123</v>
      </c>
      <c r="C58" s="163">
        <v>0</v>
      </c>
      <c r="D58" s="163">
        <v>0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346</v>
      </c>
      <c r="V58" s="163">
        <v>109</v>
      </c>
      <c r="W58" s="163">
        <v>491</v>
      </c>
      <c r="X58" s="163">
        <v>384</v>
      </c>
      <c r="Y58" s="163">
        <v>576</v>
      </c>
      <c r="Z58" s="164">
        <f t="shared" si="48"/>
        <v>0.5</v>
      </c>
      <c r="AA58" s="165">
        <f t="shared" si="41"/>
        <v>0.66473988439306364</v>
      </c>
      <c r="AB58" s="164">
        <f t="shared" si="49"/>
        <v>2.329082353683286E-4</v>
      </c>
    </row>
    <row r="59" spans="1:28" x14ac:dyDescent="0.25">
      <c r="A59" s="56"/>
      <c r="B59" s="162" t="s">
        <v>119</v>
      </c>
      <c r="C59" s="163">
        <v>0</v>
      </c>
      <c r="D59" s="163">
        <v>0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451</v>
      </c>
      <c r="V59" s="163">
        <v>164</v>
      </c>
      <c r="W59" s="163">
        <v>436</v>
      </c>
      <c r="X59" s="163">
        <v>372</v>
      </c>
      <c r="Y59" s="163">
        <v>395</v>
      </c>
      <c r="Z59" s="164">
        <f t="shared" si="48"/>
        <v>6.1827956989247257E-2</v>
      </c>
      <c r="AA59" s="165">
        <f t="shared" si="41"/>
        <v>-0.12416851441241683</v>
      </c>
      <c r="AB59" s="164">
        <f t="shared" si="49"/>
        <v>1.5972005724043369E-4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129</v>
      </c>
      <c r="V60" s="163">
        <v>39</v>
      </c>
      <c r="W60" s="163">
        <v>57</v>
      </c>
      <c r="X60" s="163">
        <v>154</v>
      </c>
      <c r="Y60" s="163">
        <v>84</v>
      </c>
      <c r="Z60" s="164">
        <f t="shared" si="48"/>
        <v>-0.45454545454545459</v>
      </c>
      <c r="AA60" s="165">
        <f t="shared" si="41"/>
        <v>-0.34883720930232553</v>
      </c>
      <c r="AB60" s="164">
        <f t="shared" si="49"/>
        <v>3.396578432454792E-5</v>
      </c>
    </row>
    <row r="61" spans="1:28" x14ac:dyDescent="0.25">
      <c r="A61" s="56"/>
      <c r="B61" s="162" t="s">
        <v>131</v>
      </c>
      <c r="C61" s="163">
        <v>0</v>
      </c>
      <c r="D61" s="163">
        <v>0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211</v>
      </c>
      <c r="V61" s="163">
        <v>17</v>
      </c>
      <c r="W61" s="163">
        <v>95</v>
      </c>
      <c r="X61" s="163">
        <v>138</v>
      </c>
      <c r="Y61" s="163">
        <v>84</v>
      </c>
      <c r="Z61" s="164">
        <f t="shared" si="48"/>
        <v>-0.39130434782608692</v>
      </c>
      <c r="AA61" s="165">
        <f t="shared" si="41"/>
        <v>-0.6018957345971564</v>
      </c>
      <c r="AB61" s="164">
        <f t="shared" si="49"/>
        <v>3.396578432454792E-5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0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5279</v>
      </c>
      <c r="V62" s="169">
        <f>V54-SUM(V55:V61)</f>
        <v>1702</v>
      </c>
      <c r="W62" s="169">
        <f>W54-SUM(W55:W61)</f>
        <v>4384</v>
      </c>
      <c r="X62" s="169">
        <f>X54-SUM(X55:X61)</f>
        <v>5731</v>
      </c>
      <c r="Y62" s="169">
        <f>Y54-SUM(Y55:Y61)</f>
        <v>5808</v>
      </c>
      <c r="Z62" s="170">
        <f t="shared" si="48"/>
        <v>1.3435700575815668E-2</v>
      </c>
      <c r="AA62" s="171">
        <f t="shared" si="41"/>
        <v>0.10020837279787842</v>
      </c>
      <c r="AB62" s="170">
        <f t="shared" si="49"/>
        <v>2.3484913732973135E-3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7639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68671</v>
      </c>
      <c r="M64" s="176">
        <f t="shared" si="53"/>
        <v>21395</v>
      </c>
      <c r="N64" s="176">
        <f t="shared" si="53"/>
        <v>18908</v>
      </c>
      <c r="O64" s="176">
        <f t="shared" si="53"/>
        <v>0</v>
      </c>
      <c r="P64" s="176">
        <f t="shared" si="53"/>
        <v>43778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76310</v>
      </c>
      <c r="V64" s="176">
        <f>V65+V68</f>
        <v>18908</v>
      </c>
      <c r="W64" s="176">
        <f>W65+W68</f>
        <v>85891</v>
      </c>
      <c r="X64" s="176">
        <f>X65+X68</f>
        <v>104931</v>
      </c>
      <c r="Y64" s="176">
        <f>Y65+Y68</f>
        <v>110305</v>
      </c>
      <c r="Z64" s="177">
        <f>IFERROR(Y64/X64-1,"-")</f>
        <v>5.1214607694580305E-2</v>
      </c>
      <c r="AA64" s="177">
        <f t="shared" ref="AA64:AA76" si="54">IFERROR(Y64/U64-1,"-")</f>
        <v>0.44548551959114135</v>
      </c>
      <c r="AB64" s="177">
        <f>Y64/Y$8</f>
        <v>4.460233142761022E-2</v>
      </c>
    </row>
    <row r="65" spans="1:28" x14ac:dyDescent="0.25">
      <c r="A65" s="56"/>
      <c r="B65" s="157" t="s">
        <v>97</v>
      </c>
      <c r="C65" s="158">
        <v>955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20276</v>
      </c>
      <c r="M65" s="158">
        <v>5384</v>
      </c>
      <c r="N65" s="158">
        <v>10843</v>
      </c>
      <c r="O65" s="158">
        <v>0</v>
      </c>
      <c r="P65" s="158">
        <v>20938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21231</v>
      </c>
      <c r="V65" s="158">
        <v>10843</v>
      </c>
      <c r="W65" s="158">
        <v>26332</v>
      </c>
      <c r="X65" s="158">
        <v>26747</v>
      </c>
      <c r="Y65" s="158">
        <v>31284</v>
      </c>
      <c r="Z65" s="159">
        <f>IFERROR(Y65/X65-1,"-")</f>
        <v>0.1696265001682431</v>
      </c>
      <c r="AA65" s="160">
        <f t="shared" si="54"/>
        <v>0.47350572276388303</v>
      </c>
      <c r="AB65" s="159">
        <f>Y65/Y$8</f>
        <v>1.2649828533442348E-2</v>
      </c>
    </row>
    <row r="66" spans="1:28" x14ac:dyDescent="0.25">
      <c r="A66" s="56"/>
      <c r="B66" s="162" t="s">
        <v>103</v>
      </c>
      <c r="C66" s="163">
        <v>698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10632</v>
      </c>
      <c r="M66" s="163">
        <v>2142</v>
      </c>
      <c r="N66" s="163">
        <v>10492</v>
      </c>
      <c r="O66" s="163">
        <v>0</v>
      </c>
      <c r="P66" s="163">
        <v>16333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11330</v>
      </c>
      <c r="V66" s="163">
        <v>10492</v>
      </c>
      <c r="W66" s="163">
        <v>21697</v>
      </c>
      <c r="X66" s="163">
        <v>20684</v>
      </c>
      <c r="Y66" s="163">
        <v>18174</v>
      </c>
      <c r="Z66" s="164">
        <f>IFERROR(Y66/X66-1,"-")</f>
        <v>-0.12134983562173662</v>
      </c>
      <c r="AA66" s="165">
        <f t="shared" si="54"/>
        <v>0.60406001765225059</v>
      </c>
      <c r="AB66" s="164">
        <f>Y66/Y$8</f>
        <v>7.3487400513611179E-3</v>
      </c>
    </row>
    <row r="67" spans="1:28" x14ac:dyDescent="0.25">
      <c r="A67" s="56"/>
      <c r="B67" s="162" t="s">
        <v>100</v>
      </c>
      <c r="C67" s="163">
        <v>257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9644</v>
      </c>
      <c r="M67" s="163">
        <v>3242</v>
      </c>
      <c r="N67" s="163">
        <v>351</v>
      </c>
      <c r="O67" s="163">
        <v>0</v>
      </c>
      <c r="P67" s="163">
        <v>4605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9901</v>
      </c>
      <c r="V67" s="163">
        <v>351</v>
      </c>
      <c r="W67" s="163">
        <v>4635</v>
      </c>
      <c r="X67" s="163">
        <v>6063</v>
      </c>
      <c r="Y67" s="163">
        <v>13110</v>
      </c>
      <c r="Z67" s="164">
        <f>IFERROR(Y67/X67-1,"-")</f>
        <v>1.1622958931222169</v>
      </c>
      <c r="AA67" s="165">
        <f t="shared" si="54"/>
        <v>0.32410867589132408</v>
      </c>
      <c r="AB67" s="164">
        <f>Y67/Y$8</f>
        <v>5.3010884820812289E-3</v>
      </c>
    </row>
    <row r="68" spans="1:28" x14ac:dyDescent="0.25">
      <c r="A68" s="56"/>
      <c r="B68" s="157" t="s">
        <v>107</v>
      </c>
      <c r="C68" s="158">
        <v>6684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48395</v>
      </c>
      <c r="M68" s="158">
        <v>16011</v>
      </c>
      <c r="N68" s="158">
        <v>8065</v>
      </c>
      <c r="O68" s="158">
        <v>0</v>
      </c>
      <c r="P68" s="158">
        <v>22840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55079</v>
      </c>
      <c r="V68" s="158">
        <v>8065</v>
      </c>
      <c r="W68" s="158">
        <v>59559</v>
      </c>
      <c r="X68" s="158">
        <v>78184</v>
      </c>
      <c r="Y68" s="158">
        <v>79021</v>
      </c>
      <c r="Z68" s="159">
        <f>IFERROR(Y68/X68-1,"-")</f>
        <v>1.0705515194924686E-2</v>
      </c>
      <c r="AA68" s="160">
        <f t="shared" si="54"/>
        <v>0.43468472557599092</v>
      </c>
      <c r="AB68" s="159">
        <f>Y68/Y$8</f>
        <v>3.1952502894167872E-2</v>
      </c>
    </row>
    <row r="69" spans="1:28" s="56" customFormat="1" x14ac:dyDescent="0.25">
      <c r="B69" s="162" t="s">
        <v>110</v>
      </c>
      <c r="C69" s="163">
        <v>1056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23504</v>
      </c>
      <c r="M69" s="163">
        <v>6895</v>
      </c>
      <c r="N69" s="163">
        <v>869</v>
      </c>
      <c r="O69" s="163">
        <v>0</v>
      </c>
      <c r="P69" s="163">
        <v>8508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24560</v>
      </c>
      <c r="V69" s="163">
        <v>869</v>
      </c>
      <c r="W69" s="163">
        <v>26221</v>
      </c>
      <c r="X69" s="163">
        <v>28594</v>
      </c>
      <c r="Y69" s="163">
        <v>26510</v>
      </c>
      <c r="Z69" s="164">
        <f t="shared" ref="Z69:Z76" si="61">IFERROR(Y69/X69-1,"-")</f>
        <v>-7.2882422885920173E-2</v>
      </c>
      <c r="AA69" s="165">
        <f t="shared" si="54"/>
        <v>7.9397394136807797E-2</v>
      </c>
      <c r="AB69" s="164">
        <f t="shared" ref="AB69:AB76" si="62">Y69/Y$8</f>
        <v>1.0719439790997208E-2</v>
      </c>
    </row>
    <row r="70" spans="1:28" s="56" customFormat="1" x14ac:dyDescent="0.25">
      <c r="B70" s="162" t="s">
        <v>113</v>
      </c>
      <c r="C70" s="163">
        <v>1166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5209</v>
      </c>
      <c r="M70" s="163">
        <v>1796</v>
      </c>
      <c r="N70" s="163">
        <v>1213</v>
      </c>
      <c r="O70" s="163">
        <v>0</v>
      </c>
      <c r="P70" s="163">
        <v>2217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6375</v>
      </c>
      <c r="V70" s="163">
        <v>1213</v>
      </c>
      <c r="W70" s="163">
        <v>5231</v>
      </c>
      <c r="X70" s="163">
        <v>5346</v>
      </c>
      <c r="Y70" s="163">
        <v>5749</v>
      </c>
      <c r="Z70" s="164">
        <f t="shared" si="61"/>
        <v>7.5383464272353207E-2</v>
      </c>
      <c r="AA70" s="165">
        <f t="shared" si="54"/>
        <v>-9.8196078431372569E-2</v>
      </c>
      <c r="AB70" s="164">
        <f t="shared" si="62"/>
        <v>2.3246344533550713E-3</v>
      </c>
    </row>
    <row r="71" spans="1:28" x14ac:dyDescent="0.25">
      <c r="A71" s="56"/>
      <c r="B71" s="162" t="s">
        <v>116</v>
      </c>
      <c r="C71" s="163">
        <v>1523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4581</v>
      </c>
      <c r="M71" s="163">
        <v>1867</v>
      </c>
      <c r="N71" s="163">
        <v>1335</v>
      </c>
      <c r="O71" s="163">
        <v>0</v>
      </c>
      <c r="P71" s="163">
        <v>2578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6104</v>
      </c>
      <c r="V71" s="163">
        <v>1335</v>
      </c>
      <c r="W71" s="163">
        <v>8134</v>
      </c>
      <c r="X71" s="163">
        <v>10063</v>
      </c>
      <c r="Y71" s="163">
        <v>10964</v>
      </c>
      <c r="Z71" s="164">
        <f t="shared" si="61"/>
        <v>8.9535923680810869E-2</v>
      </c>
      <c r="AA71" s="165">
        <f t="shared" si="54"/>
        <v>0.79619921363040635</v>
      </c>
      <c r="AB71" s="164">
        <f t="shared" si="62"/>
        <v>4.4333435635040882E-3</v>
      </c>
    </row>
    <row r="72" spans="1:28" x14ac:dyDescent="0.25">
      <c r="A72" s="56"/>
      <c r="B72" s="162" t="s">
        <v>123</v>
      </c>
      <c r="C72" s="163">
        <v>58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1066</v>
      </c>
      <c r="M72" s="163">
        <v>182</v>
      </c>
      <c r="N72" s="163">
        <v>415</v>
      </c>
      <c r="O72" s="163">
        <v>0</v>
      </c>
      <c r="P72" s="163">
        <v>661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1124</v>
      </c>
      <c r="V72" s="163">
        <v>415</v>
      </c>
      <c r="W72" s="163">
        <v>982</v>
      </c>
      <c r="X72" s="163">
        <v>2041</v>
      </c>
      <c r="Y72" s="163">
        <v>2589</v>
      </c>
      <c r="Z72" s="164">
        <f t="shared" si="61"/>
        <v>0.26849583537481636</v>
      </c>
      <c r="AA72" s="165">
        <f t="shared" si="54"/>
        <v>1.3033807829181496</v>
      </c>
      <c r="AB72" s="164">
        <f t="shared" si="62"/>
        <v>1.046873995431602E-3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1320</v>
      </c>
      <c r="M73" s="163">
        <v>442</v>
      </c>
      <c r="N73" s="163">
        <v>436</v>
      </c>
      <c r="O73" s="163">
        <v>0</v>
      </c>
      <c r="P73" s="163">
        <v>893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1320</v>
      </c>
      <c r="V73" s="163">
        <v>436</v>
      </c>
      <c r="W73" s="163">
        <v>1715</v>
      </c>
      <c r="X73" s="163">
        <v>1829</v>
      </c>
      <c r="Y73" s="163">
        <v>2185</v>
      </c>
      <c r="Z73" s="164">
        <f t="shared" si="61"/>
        <v>0.19464188080918543</v>
      </c>
      <c r="AA73" s="165">
        <f t="shared" si="54"/>
        <v>0.65530303030303028</v>
      </c>
      <c r="AB73" s="164">
        <f t="shared" si="62"/>
        <v>8.8351474701353822E-4</v>
      </c>
    </row>
    <row r="74" spans="1:28" x14ac:dyDescent="0.25">
      <c r="A74" s="56"/>
      <c r="B74" s="162" t="s">
        <v>128</v>
      </c>
      <c r="C74" s="163">
        <v>161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994</v>
      </c>
      <c r="M74" s="163">
        <v>551</v>
      </c>
      <c r="N74" s="163">
        <v>0</v>
      </c>
      <c r="O74" s="163">
        <v>0</v>
      </c>
      <c r="P74" s="163">
        <v>24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1155</v>
      </c>
      <c r="V74" s="163">
        <v>0</v>
      </c>
      <c r="W74" s="163">
        <v>884</v>
      </c>
      <c r="X74" s="163">
        <v>3203</v>
      </c>
      <c r="Y74" s="163">
        <v>1641</v>
      </c>
      <c r="Z74" s="164">
        <f t="shared" si="61"/>
        <v>-0.48766781142678739</v>
      </c>
      <c r="AA74" s="165">
        <f t="shared" si="54"/>
        <v>0.4207792207792207</v>
      </c>
      <c r="AB74" s="164">
        <f t="shared" si="62"/>
        <v>6.6354585805456119E-4</v>
      </c>
    </row>
    <row r="75" spans="1:28" x14ac:dyDescent="0.25">
      <c r="A75" s="56"/>
      <c r="B75" s="162" t="s">
        <v>131</v>
      </c>
      <c r="C75" s="163">
        <v>108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1186</v>
      </c>
      <c r="M75" s="163">
        <v>710</v>
      </c>
      <c r="N75" s="163">
        <v>0</v>
      </c>
      <c r="O75" s="163">
        <v>0</v>
      </c>
      <c r="P75" s="163">
        <v>41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1294</v>
      </c>
      <c r="V75" s="163">
        <v>0</v>
      </c>
      <c r="W75" s="163">
        <v>284</v>
      </c>
      <c r="X75" s="163">
        <v>929</v>
      </c>
      <c r="Y75" s="163">
        <v>203</v>
      </c>
      <c r="Z75" s="164">
        <f t="shared" si="61"/>
        <v>-0.7814854682454252</v>
      </c>
      <c r="AA75" s="165">
        <f t="shared" si="54"/>
        <v>-0.84312210200927362</v>
      </c>
      <c r="AB75" s="164">
        <f t="shared" si="62"/>
        <v>8.2083978784324146E-5</v>
      </c>
    </row>
    <row r="76" spans="1:28" x14ac:dyDescent="0.25">
      <c r="A76" s="56"/>
      <c r="B76" s="168" t="s">
        <v>145</v>
      </c>
      <c r="C76" s="169">
        <f t="shared" ref="C76:H76" si="63">C68-SUM(C69:C75)</f>
        <v>2612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10535</v>
      </c>
      <c r="M76" s="169">
        <f t="shared" si="64"/>
        <v>3568</v>
      </c>
      <c r="N76" s="169">
        <f t="shared" si="64"/>
        <v>3797</v>
      </c>
      <c r="O76" s="169">
        <f t="shared" si="64"/>
        <v>0</v>
      </c>
      <c r="P76" s="169">
        <f t="shared" si="64"/>
        <v>7918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13147</v>
      </c>
      <c r="V76" s="169">
        <f>V68-SUM(V69:V75)</f>
        <v>3797</v>
      </c>
      <c r="W76" s="169">
        <f>W68-SUM(W69:W75)</f>
        <v>16108</v>
      </c>
      <c r="X76" s="169">
        <f>X68-SUM(X69:X75)</f>
        <v>26179</v>
      </c>
      <c r="Y76" s="169">
        <f>Y68-SUM(Y69:Y75)</f>
        <v>29180</v>
      </c>
      <c r="Z76" s="170">
        <f t="shared" si="61"/>
        <v>0.11463386683983345</v>
      </c>
      <c r="AA76" s="171">
        <f t="shared" si="54"/>
        <v>1.2195177607058643</v>
      </c>
      <c r="AB76" s="170">
        <f t="shared" si="62"/>
        <v>1.1799066507027481E-2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74961</v>
      </c>
      <c r="D78" s="176">
        <f t="shared" si="65"/>
        <v>22825</v>
      </c>
      <c r="E78" s="176">
        <f t="shared" si="65"/>
        <v>26780</v>
      </c>
      <c r="F78" s="176">
        <f t="shared" si="65"/>
        <v>59520</v>
      </c>
      <c r="G78" s="176">
        <f t="shared" si="65"/>
        <v>59840</v>
      </c>
      <c r="H78" s="176">
        <f t="shared" si="65"/>
        <v>67558</v>
      </c>
      <c r="I78" s="177">
        <f>IFERROR(H78/G78-1,"-")</f>
        <v>0.12897727272727266</v>
      </c>
      <c r="J78" s="177">
        <f>IFERROR(H78/C78-1,"-")</f>
        <v>-9.8758020837502181E-2</v>
      </c>
      <c r="K78" s="177">
        <f>H78/H$8</f>
        <v>0.15339936331475956</v>
      </c>
      <c r="L78" s="176">
        <f t="shared" ref="L78:Q78" si="66">L79+L82</f>
        <v>280996</v>
      </c>
      <c r="M78" s="176">
        <f t="shared" si="66"/>
        <v>93394</v>
      </c>
      <c r="N78" s="176">
        <f t="shared" si="66"/>
        <v>58520</v>
      </c>
      <c r="O78" s="176">
        <f t="shared" si="66"/>
        <v>259864</v>
      </c>
      <c r="P78" s="176">
        <f t="shared" si="66"/>
        <v>307974</v>
      </c>
      <c r="Q78" s="176">
        <f t="shared" si="66"/>
        <v>357459</v>
      </c>
      <c r="R78" s="177">
        <f>IFERROR(Q78/P78-1,"-")</f>
        <v>0.16067914823978646</v>
      </c>
      <c r="S78" s="177">
        <f>IFERROR(Q78/L78-1,"-")</f>
        <v>0.27211419379635293</v>
      </c>
      <c r="T78" s="177">
        <f>Q78/Q$8</f>
        <v>0.1758567913843411</v>
      </c>
      <c r="U78" s="176">
        <f>U79+U82</f>
        <v>355957</v>
      </c>
      <c r="V78" s="176">
        <f>V79+V82</f>
        <v>85300</v>
      </c>
      <c r="W78" s="176">
        <f>W79+W82</f>
        <v>319384</v>
      </c>
      <c r="X78" s="176">
        <f>X79+X82</f>
        <v>367814</v>
      </c>
      <c r="Y78" s="176">
        <f>Y79+Y82</f>
        <v>425017</v>
      </c>
      <c r="Z78" s="177">
        <f>IFERROR(Y78/X78-1,"-")</f>
        <v>0.15552154077876312</v>
      </c>
      <c r="AA78" s="177">
        <f t="shared" ref="AA78:AA90" si="67">IFERROR(Y78/U78-1,"-")</f>
        <v>0.19401219810257975</v>
      </c>
      <c r="AB78" s="177">
        <f>Y78/Y$8</f>
        <v>0.17185756852698075</v>
      </c>
    </row>
    <row r="79" spans="1:28" x14ac:dyDescent="0.25">
      <c r="A79" s="56"/>
      <c r="B79" s="157" t="s">
        <v>97</v>
      </c>
      <c r="C79" s="158">
        <v>33348</v>
      </c>
      <c r="D79" s="158">
        <v>7130</v>
      </c>
      <c r="E79" s="158">
        <v>16360</v>
      </c>
      <c r="F79" s="158">
        <v>30091</v>
      </c>
      <c r="G79" s="158">
        <v>29663</v>
      </c>
      <c r="H79" s="158">
        <v>32953</v>
      </c>
      <c r="I79" s="159">
        <f>IFERROR(H79/G79-1,"-")</f>
        <v>0.11091258470148002</v>
      </c>
      <c r="J79" s="160">
        <f>IFERROR(H79/C79-1,"-")</f>
        <v>-1.1844788293151054E-2</v>
      </c>
      <c r="K79" s="159">
        <f>H79/H$8</f>
        <v>7.4824139543966245E-2</v>
      </c>
      <c r="L79" s="158">
        <v>127570</v>
      </c>
      <c r="M79" s="158">
        <v>33582</v>
      </c>
      <c r="N79" s="158">
        <v>35198</v>
      </c>
      <c r="O79" s="158">
        <v>129957</v>
      </c>
      <c r="P79" s="158">
        <v>137374</v>
      </c>
      <c r="Q79" s="158">
        <v>141856</v>
      </c>
      <c r="R79" s="159">
        <f>IFERROR(Q79/P79-1,"-")</f>
        <v>3.2626261155677128E-2</v>
      </c>
      <c r="S79" s="160">
        <f>IFERROR(Q79/L79-1,"-")</f>
        <v>0.11198557654620989</v>
      </c>
      <c r="T79" s="159">
        <f>Q79/Q$8</f>
        <v>6.9787978477579504E-2</v>
      </c>
      <c r="U79" s="158">
        <v>160918</v>
      </c>
      <c r="V79" s="158">
        <v>51558</v>
      </c>
      <c r="W79" s="158">
        <v>160048</v>
      </c>
      <c r="X79" s="158">
        <v>167037</v>
      </c>
      <c r="Y79" s="158">
        <v>174809</v>
      </c>
      <c r="Z79" s="159">
        <f>IFERROR(Y79/X79-1,"-")</f>
        <v>4.6528613420978582E-2</v>
      </c>
      <c r="AA79" s="160">
        <f t="shared" si="67"/>
        <v>8.6323469096061256E-2</v>
      </c>
      <c r="AB79" s="159">
        <f>Y79/Y$8</f>
        <v>7.0684818952260683E-2</v>
      </c>
    </row>
    <row r="80" spans="1:28" x14ac:dyDescent="0.25">
      <c r="A80" s="56"/>
      <c r="B80" s="162" t="s">
        <v>103</v>
      </c>
      <c r="C80" s="163">
        <v>10277</v>
      </c>
      <c r="D80" s="163">
        <v>2296</v>
      </c>
      <c r="E80" s="163">
        <v>10915</v>
      </c>
      <c r="F80" s="163">
        <v>18500</v>
      </c>
      <c r="G80" s="163">
        <v>18785</v>
      </c>
      <c r="H80" s="163">
        <v>17880</v>
      </c>
      <c r="I80" s="164">
        <f>IFERROR(H80/G80-1,"-")</f>
        <v>-4.8176736758051675E-2</v>
      </c>
      <c r="J80" s="165">
        <f>IFERROR(H80/C80-1,"-")</f>
        <v>0.73980733677143129</v>
      </c>
      <c r="K80" s="164">
        <f>H80/H$8</f>
        <v>4.0598901922317132E-2</v>
      </c>
      <c r="L80" s="163">
        <v>16693</v>
      </c>
      <c r="M80" s="163">
        <v>4508</v>
      </c>
      <c r="N80" s="163">
        <v>8494</v>
      </c>
      <c r="O80" s="163">
        <v>21026</v>
      </c>
      <c r="P80" s="163">
        <v>16348</v>
      </c>
      <c r="Q80" s="163">
        <v>26224</v>
      </c>
      <c r="R80" s="164">
        <f>IFERROR(Q80/P80-1,"-")</f>
        <v>0.60411059456814287</v>
      </c>
      <c r="S80" s="165">
        <f>IFERROR(Q80/L80-1,"-")</f>
        <v>0.57095788653926793</v>
      </c>
      <c r="T80" s="164">
        <f>Q80/Q$8</f>
        <v>1.2901251604416061E-2</v>
      </c>
      <c r="U80" s="163">
        <v>26970</v>
      </c>
      <c r="V80" s="163">
        <v>19409</v>
      </c>
      <c r="W80" s="163">
        <v>39526</v>
      </c>
      <c r="X80" s="163">
        <v>35133</v>
      </c>
      <c r="Y80" s="163">
        <v>44104</v>
      </c>
      <c r="Z80" s="164">
        <f>IFERROR(Y80/X80-1,"-")</f>
        <v>0.25534397859562241</v>
      </c>
      <c r="AA80" s="165">
        <f t="shared" si="67"/>
        <v>0.63529847979236198</v>
      </c>
      <c r="AB80" s="164">
        <f>Y80/Y$8</f>
        <v>1.7833654188688829E-2</v>
      </c>
    </row>
    <row r="81" spans="1:28" x14ac:dyDescent="0.25">
      <c r="A81" s="56"/>
      <c r="B81" s="162" t="s">
        <v>100</v>
      </c>
      <c r="C81" s="163">
        <v>23071</v>
      </c>
      <c r="D81" s="163">
        <v>4834</v>
      </c>
      <c r="E81" s="163">
        <v>5445</v>
      </c>
      <c r="F81" s="163">
        <v>11591</v>
      </c>
      <c r="G81" s="163">
        <v>10878</v>
      </c>
      <c r="H81" s="163">
        <v>15073</v>
      </c>
      <c r="I81" s="164">
        <f>IFERROR(H81/G81-1,"-")</f>
        <v>0.38564074278359994</v>
      </c>
      <c r="J81" s="165">
        <f>IFERROR(H81/C81-1,"-")</f>
        <v>-0.34666897837111521</v>
      </c>
      <c r="K81" s="164">
        <f>H81/H$8</f>
        <v>3.4225237621649113E-2</v>
      </c>
      <c r="L81" s="163">
        <v>110877</v>
      </c>
      <c r="M81" s="163">
        <v>29074</v>
      </c>
      <c r="N81" s="163">
        <v>26704</v>
      </c>
      <c r="O81" s="163">
        <v>108931</v>
      </c>
      <c r="P81" s="163">
        <v>121026</v>
      </c>
      <c r="Q81" s="163">
        <v>115632</v>
      </c>
      <c r="R81" s="164">
        <f>IFERROR(Q81/P81-1,"-")</f>
        <v>-4.4568935600614701E-2</v>
      </c>
      <c r="S81" s="165">
        <f>IFERROR(Q81/L81-1,"-")</f>
        <v>4.2885359452366156E-2</v>
      </c>
      <c r="T81" s="164">
        <f>Q81/Q$8</f>
        <v>5.6886726873163436E-2</v>
      </c>
      <c r="U81" s="163">
        <v>133948</v>
      </c>
      <c r="V81" s="163">
        <v>32149</v>
      </c>
      <c r="W81" s="163">
        <v>120522</v>
      </c>
      <c r="X81" s="163">
        <v>131904</v>
      </c>
      <c r="Y81" s="163">
        <v>130705</v>
      </c>
      <c r="Z81" s="164">
        <f>IFERROR(Y81/X81-1,"-")</f>
        <v>-9.0899442018437249E-3</v>
      </c>
      <c r="AA81" s="165">
        <f t="shared" si="67"/>
        <v>-2.4210887807208814E-2</v>
      </c>
      <c r="AB81" s="164">
        <f>Y81/Y$8</f>
        <v>5.2851164763571858E-2</v>
      </c>
    </row>
    <row r="82" spans="1:28" x14ac:dyDescent="0.25">
      <c r="A82" s="56"/>
      <c r="B82" s="157" t="s">
        <v>107</v>
      </c>
      <c r="C82" s="158">
        <v>41613</v>
      </c>
      <c r="D82" s="158">
        <v>15695</v>
      </c>
      <c r="E82" s="158">
        <v>10420</v>
      </c>
      <c r="F82" s="158">
        <v>29429</v>
      </c>
      <c r="G82" s="158">
        <v>30177</v>
      </c>
      <c r="H82" s="158">
        <v>34605</v>
      </c>
      <c r="I82" s="159">
        <f>IFERROR(H82/G82-1,"-")</f>
        <v>0.14673426781986287</v>
      </c>
      <c r="J82" s="160">
        <f>IFERROR(H82/C82-1,"-")</f>
        <v>-0.16840891067695196</v>
      </c>
      <c r="K82" s="159">
        <f>H82/H$8</f>
        <v>7.8575223770793318E-2</v>
      </c>
      <c r="L82" s="158">
        <v>153426</v>
      </c>
      <c r="M82" s="158">
        <v>59812</v>
      </c>
      <c r="N82" s="158">
        <v>23322</v>
      </c>
      <c r="O82" s="158">
        <v>129907</v>
      </c>
      <c r="P82" s="158">
        <v>170600</v>
      </c>
      <c r="Q82" s="158">
        <v>215603</v>
      </c>
      <c r="R82" s="159">
        <f>IFERROR(Q82/P82-1,"-")</f>
        <v>0.26379249706916763</v>
      </c>
      <c r="S82" s="160">
        <f>IFERROR(Q82/L82-1,"-")</f>
        <v>0.40525725757042474</v>
      </c>
      <c r="T82" s="159">
        <f>Q82/Q$8</f>
        <v>0.10606881290676159</v>
      </c>
      <c r="U82" s="158">
        <v>195039</v>
      </c>
      <c r="V82" s="158">
        <v>33742</v>
      </c>
      <c r="W82" s="158">
        <v>159336</v>
      </c>
      <c r="X82" s="158">
        <v>200777</v>
      </c>
      <c r="Y82" s="158">
        <v>250208</v>
      </c>
      <c r="Z82" s="159">
        <f>IFERROR(Y82/X82-1,"-")</f>
        <v>0.24619851875463827</v>
      </c>
      <c r="AA82" s="160">
        <f t="shared" si="67"/>
        <v>0.28286137644266018</v>
      </c>
      <c r="AB82" s="159">
        <f>Y82/Y$8</f>
        <v>0.10117274957472007</v>
      </c>
    </row>
    <row r="83" spans="1:28" s="56" customFormat="1" x14ac:dyDescent="0.25">
      <c r="B83" s="162" t="s">
        <v>110</v>
      </c>
      <c r="C83" s="163">
        <v>5249</v>
      </c>
      <c r="D83" s="163">
        <v>2122</v>
      </c>
      <c r="E83" s="163">
        <v>1317</v>
      </c>
      <c r="F83" s="163">
        <v>3123</v>
      </c>
      <c r="G83" s="163">
        <v>4052</v>
      </c>
      <c r="H83" s="163">
        <v>4998</v>
      </c>
      <c r="I83" s="164">
        <f t="shared" ref="I83:I90" si="68">IFERROR(H83/G83-1,"-")</f>
        <v>0.23346495557749258</v>
      </c>
      <c r="J83" s="165">
        <f t="shared" ref="J83:J90" si="69">IFERROR(H83/C83-1,"-")</f>
        <v>-4.7818632120403937E-2</v>
      </c>
      <c r="K83" s="164">
        <f t="shared" ref="K83:K90" si="70">H83/H$8</f>
        <v>1.1348619228620864E-2</v>
      </c>
      <c r="L83" s="163">
        <v>29318</v>
      </c>
      <c r="M83" s="163">
        <v>12866</v>
      </c>
      <c r="N83" s="163">
        <v>1201</v>
      </c>
      <c r="O83" s="163">
        <v>29342</v>
      </c>
      <c r="P83" s="163">
        <v>38561</v>
      </c>
      <c r="Q83" s="163">
        <v>48398</v>
      </c>
      <c r="R83" s="164">
        <f t="shared" ref="R83:R90" si="71">IFERROR(Q83/P83-1,"-")</f>
        <v>0.25510230543813694</v>
      </c>
      <c r="S83" s="165">
        <f t="shared" ref="S83:S90" si="72">IFERROR(Q83/L83-1,"-")</f>
        <v>0.65079473361075113</v>
      </c>
      <c r="T83" s="164">
        <f t="shared" ref="T83:T90" si="73">Q83/Q$8</f>
        <v>2.3810050913305694E-2</v>
      </c>
      <c r="U83" s="163">
        <v>34567</v>
      </c>
      <c r="V83" s="163">
        <v>2518</v>
      </c>
      <c r="W83" s="163">
        <v>32465</v>
      </c>
      <c r="X83" s="163">
        <v>42613</v>
      </c>
      <c r="Y83" s="163">
        <v>53396</v>
      </c>
      <c r="Z83" s="164">
        <f t="shared" ref="Z83:Z90" si="74">IFERROR(Y83/X83-1,"-")</f>
        <v>0.2530448454696923</v>
      </c>
      <c r="AA83" s="165">
        <f t="shared" si="67"/>
        <v>0.5447102728035409</v>
      </c>
      <c r="AB83" s="164">
        <f t="shared" ref="AB83:AB90" si="75">Y83/Y$8</f>
        <v>2.1590916902304295E-2</v>
      </c>
    </row>
    <row r="84" spans="1:28" s="56" customFormat="1" x14ac:dyDescent="0.25">
      <c r="B84" s="162" t="s">
        <v>113</v>
      </c>
      <c r="C84" s="163">
        <v>11174</v>
      </c>
      <c r="D84" s="163">
        <v>4630</v>
      </c>
      <c r="E84" s="163">
        <v>2148</v>
      </c>
      <c r="F84" s="163">
        <v>7408</v>
      </c>
      <c r="G84" s="163">
        <v>8395</v>
      </c>
      <c r="H84" s="163">
        <v>8668</v>
      </c>
      <c r="I84" s="164">
        <f t="shared" si="68"/>
        <v>3.2519356759976192E-2</v>
      </c>
      <c r="J84" s="165">
        <f t="shared" si="69"/>
        <v>-0.22427062824413813</v>
      </c>
      <c r="K84" s="164">
        <f t="shared" si="70"/>
        <v>1.9681839030349268E-2</v>
      </c>
      <c r="L84" s="163">
        <v>69653</v>
      </c>
      <c r="M84" s="163">
        <v>23780</v>
      </c>
      <c r="N84" s="163">
        <v>5339</v>
      </c>
      <c r="O84" s="163">
        <v>44573</v>
      </c>
      <c r="P84" s="163">
        <v>54081</v>
      </c>
      <c r="Q84" s="163">
        <v>62299</v>
      </c>
      <c r="R84" s="164">
        <f t="shared" si="71"/>
        <v>0.15195724931121846</v>
      </c>
      <c r="S84" s="165">
        <f t="shared" si="72"/>
        <v>-0.10558052058059242</v>
      </c>
      <c r="T84" s="164">
        <f t="shared" si="73"/>
        <v>3.064883594049406E-2</v>
      </c>
      <c r="U84" s="163">
        <v>80827</v>
      </c>
      <c r="V84" s="163">
        <v>7487</v>
      </c>
      <c r="W84" s="163">
        <v>51981</v>
      </c>
      <c r="X84" s="163">
        <v>62476</v>
      </c>
      <c r="Y84" s="163">
        <v>70967</v>
      </c>
      <c r="Z84" s="164">
        <f t="shared" si="74"/>
        <v>0.13590818874447796</v>
      </c>
      <c r="AA84" s="165">
        <f t="shared" si="67"/>
        <v>-0.12198893933957711</v>
      </c>
      <c r="AB84" s="164">
        <f t="shared" si="75"/>
        <v>2.8695831144764195E-2</v>
      </c>
    </row>
    <row r="85" spans="1:28" x14ac:dyDescent="0.25">
      <c r="A85" s="56"/>
      <c r="B85" s="162" t="s">
        <v>116</v>
      </c>
      <c r="C85" s="163">
        <v>3056</v>
      </c>
      <c r="D85" s="163">
        <v>1312</v>
      </c>
      <c r="E85" s="163">
        <v>2539</v>
      </c>
      <c r="F85" s="163">
        <v>3664</v>
      </c>
      <c r="G85" s="163">
        <v>3432</v>
      </c>
      <c r="H85" s="163">
        <v>3485</v>
      </c>
      <c r="I85" s="164">
        <f t="shared" si="68"/>
        <v>1.5442890442890489E-2</v>
      </c>
      <c r="J85" s="165">
        <f t="shared" si="69"/>
        <v>0.14037958115183247</v>
      </c>
      <c r="K85" s="164">
        <f t="shared" si="70"/>
        <v>7.9131528634941387E-3</v>
      </c>
      <c r="L85" s="163">
        <v>8421</v>
      </c>
      <c r="M85" s="163">
        <v>3742</v>
      </c>
      <c r="N85" s="163">
        <v>3622</v>
      </c>
      <c r="O85" s="163">
        <v>11214</v>
      </c>
      <c r="P85" s="163">
        <v>16450</v>
      </c>
      <c r="Q85" s="163">
        <v>27519</v>
      </c>
      <c r="R85" s="164">
        <f t="shared" si="71"/>
        <v>0.67288753799392098</v>
      </c>
      <c r="S85" s="165">
        <f t="shared" si="72"/>
        <v>2.267901674385465</v>
      </c>
      <c r="T85" s="164">
        <f t="shared" si="73"/>
        <v>1.3538344375454758E-2</v>
      </c>
      <c r="U85" s="163">
        <v>11477</v>
      </c>
      <c r="V85" s="163">
        <v>6161</v>
      </c>
      <c r="W85" s="163">
        <v>14878</v>
      </c>
      <c r="X85" s="163">
        <v>19882</v>
      </c>
      <c r="Y85" s="163">
        <v>31004</v>
      </c>
      <c r="Z85" s="164">
        <f t="shared" si="74"/>
        <v>0.55940046273010768</v>
      </c>
      <c r="AA85" s="165">
        <f t="shared" si="67"/>
        <v>1.7014028056112225</v>
      </c>
      <c r="AB85" s="164">
        <f t="shared" si="75"/>
        <v>1.253660925236052E-2</v>
      </c>
    </row>
    <row r="86" spans="1:28" x14ac:dyDescent="0.25">
      <c r="A86" s="56"/>
      <c r="B86" s="162" t="s">
        <v>123</v>
      </c>
      <c r="C86" s="163">
        <v>1085</v>
      </c>
      <c r="D86" s="163">
        <v>223</v>
      </c>
      <c r="E86" s="163">
        <v>137</v>
      </c>
      <c r="F86" s="163">
        <v>743</v>
      </c>
      <c r="G86" s="163">
        <v>644</v>
      </c>
      <c r="H86" s="163">
        <v>844</v>
      </c>
      <c r="I86" s="164">
        <f t="shared" si="68"/>
        <v>0.31055900621118004</v>
      </c>
      <c r="J86" s="165">
        <f t="shared" si="69"/>
        <v>-0.22211981566820271</v>
      </c>
      <c r="K86" s="164">
        <f t="shared" si="70"/>
        <v>1.9164134911876767E-3</v>
      </c>
      <c r="L86" s="163">
        <v>2339</v>
      </c>
      <c r="M86" s="163">
        <v>951</v>
      </c>
      <c r="N86" s="163">
        <v>565</v>
      </c>
      <c r="O86" s="163">
        <v>2492</v>
      </c>
      <c r="P86" s="163">
        <v>2805</v>
      </c>
      <c r="Q86" s="163">
        <v>5875</v>
      </c>
      <c r="R86" s="164">
        <f t="shared" si="71"/>
        <v>1.0944741532976825</v>
      </c>
      <c r="S86" s="165">
        <f t="shared" si="72"/>
        <v>1.5117571611799914</v>
      </c>
      <c r="T86" s="164">
        <f t="shared" si="73"/>
        <v>2.8902857373377198E-3</v>
      </c>
      <c r="U86" s="163">
        <v>3424</v>
      </c>
      <c r="V86" s="163">
        <v>702</v>
      </c>
      <c r="W86" s="163">
        <v>3235</v>
      </c>
      <c r="X86" s="163">
        <v>3449</v>
      </c>
      <c r="Y86" s="163">
        <v>6719</v>
      </c>
      <c r="Z86" s="164">
        <f t="shared" si="74"/>
        <v>0.94810089881124959</v>
      </c>
      <c r="AA86" s="165">
        <f t="shared" si="67"/>
        <v>0.96232476635514019</v>
      </c>
      <c r="AB86" s="164">
        <f t="shared" si="75"/>
        <v>2.7168583913885413E-3</v>
      </c>
    </row>
    <row r="87" spans="1:28" x14ac:dyDescent="0.25">
      <c r="A87" s="56"/>
      <c r="B87" s="162" t="s">
        <v>119</v>
      </c>
      <c r="C87" s="163">
        <v>612</v>
      </c>
      <c r="D87" s="163">
        <v>139</v>
      </c>
      <c r="E87" s="163">
        <v>230</v>
      </c>
      <c r="F87" s="163">
        <v>550</v>
      </c>
      <c r="G87" s="163">
        <v>429</v>
      </c>
      <c r="H87" s="163">
        <v>434</v>
      </c>
      <c r="I87" s="164">
        <f t="shared" si="68"/>
        <v>1.1655011655011593E-2</v>
      </c>
      <c r="J87" s="165">
        <f t="shared" si="69"/>
        <v>-0.29084967320261434</v>
      </c>
      <c r="K87" s="164">
        <f t="shared" si="70"/>
        <v>9.8545433077660161E-4</v>
      </c>
      <c r="L87" s="163">
        <v>2752</v>
      </c>
      <c r="M87" s="163">
        <v>854</v>
      </c>
      <c r="N87" s="163">
        <v>710</v>
      </c>
      <c r="O87" s="163">
        <v>2378</v>
      </c>
      <c r="P87" s="163">
        <v>2782</v>
      </c>
      <c r="Q87" s="163">
        <v>3908</v>
      </c>
      <c r="R87" s="164">
        <f t="shared" si="71"/>
        <v>0.40474478792235802</v>
      </c>
      <c r="S87" s="165">
        <f t="shared" si="72"/>
        <v>0.42005813953488369</v>
      </c>
      <c r="T87" s="164">
        <f t="shared" si="73"/>
        <v>1.9225934743005632E-3</v>
      </c>
      <c r="U87" s="163">
        <v>3364</v>
      </c>
      <c r="V87" s="163">
        <v>940</v>
      </c>
      <c r="W87" s="163">
        <v>2928</v>
      </c>
      <c r="X87" s="163">
        <v>3211</v>
      </c>
      <c r="Y87" s="163">
        <v>4342</v>
      </c>
      <c r="Z87" s="164">
        <f t="shared" si="74"/>
        <v>0.35222672064777338</v>
      </c>
      <c r="AA87" s="165">
        <f t="shared" si="67"/>
        <v>0.29072532699167652</v>
      </c>
      <c r="AB87" s="164">
        <f t="shared" si="75"/>
        <v>1.7557075659188938E-3</v>
      </c>
    </row>
    <row r="88" spans="1:28" x14ac:dyDescent="0.25">
      <c r="A88" s="56"/>
      <c r="B88" s="162" t="s">
        <v>128</v>
      </c>
      <c r="C88" s="163">
        <v>576</v>
      </c>
      <c r="D88" s="163">
        <v>282</v>
      </c>
      <c r="E88" s="163">
        <v>63</v>
      </c>
      <c r="F88" s="163">
        <v>262</v>
      </c>
      <c r="G88" s="163">
        <v>289</v>
      </c>
      <c r="H88" s="163">
        <v>329</v>
      </c>
      <c r="I88" s="164">
        <f t="shared" si="68"/>
        <v>0.1384083044982698</v>
      </c>
      <c r="J88" s="165">
        <f t="shared" si="69"/>
        <v>-0.42881944444444442</v>
      </c>
      <c r="K88" s="164">
        <f t="shared" si="70"/>
        <v>7.4703796042742377E-4</v>
      </c>
      <c r="L88" s="163">
        <v>1903</v>
      </c>
      <c r="M88" s="163">
        <v>1406</v>
      </c>
      <c r="N88" s="163">
        <v>50</v>
      </c>
      <c r="O88" s="163">
        <v>1594</v>
      </c>
      <c r="P88" s="163">
        <v>2182</v>
      </c>
      <c r="Q88" s="163">
        <v>2135</v>
      </c>
      <c r="R88" s="164">
        <f t="shared" si="71"/>
        <v>-2.1539871677360267E-2</v>
      </c>
      <c r="S88" s="165">
        <f t="shared" si="72"/>
        <v>0.12191276931161332</v>
      </c>
      <c r="T88" s="164">
        <f t="shared" si="73"/>
        <v>1.0503421360367714E-3</v>
      </c>
      <c r="U88" s="163">
        <v>2479</v>
      </c>
      <c r="V88" s="163">
        <v>113</v>
      </c>
      <c r="W88" s="163">
        <v>1856</v>
      </c>
      <c r="X88" s="163">
        <v>2471</v>
      </c>
      <c r="Y88" s="163">
        <v>2464</v>
      </c>
      <c r="Z88" s="164">
        <f t="shared" si="74"/>
        <v>-2.8328611898017497E-3</v>
      </c>
      <c r="AA88" s="165">
        <f t="shared" si="67"/>
        <v>-6.0508269463492859E-3</v>
      </c>
      <c r="AB88" s="164">
        <f t="shared" si="75"/>
        <v>9.963296735200724E-4</v>
      </c>
    </row>
    <row r="89" spans="1:28" x14ac:dyDescent="0.25">
      <c r="A89" s="56"/>
      <c r="B89" s="162" t="s">
        <v>131</v>
      </c>
      <c r="C89" s="163">
        <v>1514</v>
      </c>
      <c r="D89" s="163">
        <v>378</v>
      </c>
      <c r="E89" s="163">
        <v>102</v>
      </c>
      <c r="F89" s="163">
        <v>400</v>
      </c>
      <c r="G89" s="163">
        <v>380</v>
      </c>
      <c r="H89" s="163">
        <v>360</v>
      </c>
      <c r="I89" s="164">
        <f t="shared" si="68"/>
        <v>-5.2631578947368474E-2</v>
      </c>
      <c r="J89" s="165">
        <f t="shared" si="69"/>
        <v>-0.76221928665785998</v>
      </c>
      <c r="K89" s="164">
        <f t="shared" si="70"/>
        <v>8.1742755548289538E-4</v>
      </c>
      <c r="L89" s="163">
        <v>2418</v>
      </c>
      <c r="M89" s="163">
        <v>1875</v>
      </c>
      <c r="N89" s="163">
        <v>117</v>
      </c>
      <c r="O89" s="163">
        <v>1140</v>
      </c>
      <c r="P89" s="163">
        <v>2135</v>
      </c>
      <c r="Q89" s="163">
        <v>2590</v>
      </c>
      <c r="R89" s="164">
        <f t="shared" si="71"/>
        <v>0.21311475409836067</v>
      </c>
      <c r="S89" s="165">
        <f t="shared" si="72"/>
        <v>7.1133167907361461E-2</v>
      </c>
      <c r="T89" s="164">
        <f t="shared" si="73"/>
        <v>1.2741855420773946E-3</v>
      </c>
      <c r="U89" s="163">
        <v>3932</v>
      </c>
      <c r="V89" s="163">
        <v>219</v>
      </c>
      <c r="W89" s="163">
        <v>1540</v>
      </c>
      <c r="X89" s="163">
        <v>2515</v>
      </c>
      <c r="Y89" s="163">
        <v>2950</v>
      </c>
      <c r="Z89" s="164">
        <f t="shared" si="74"/>
        <v>0.17296222664015914</v>
      </c>
      <c r="AA89" s="165">
        <f t="shared" si="67"/>
        <v>-0.24974567650050861</v>
      </c>
      <c r="AB89" s="164">
        <f t="shared" si="75"/>
        <v>1.1928459971120996E-3</v>
      </c>
    </row>
    <row r="90" spans="1:28" x14ac:dyDescent="0.25">
      <c r="A90" s="56"/>
      <c r="B90" s="168" t="s">
        <v>145</v>
      </c>
      <c r="C90" s="169">
        <f t="shared" ref="C90:H90" si="76">C82-SUM(C83:C89)</f>
        <v>18347</v>
      </c>
      <c r="D90" s="169">
        <f t="shared" si="76"/>
        <v>6609</v>
      </c>
      <c r="E90" s="169">
        <f t="shared" si="76"/>
        <v>3884</v>
      </c>
      <c r="F90" s="169">
        <f t="shared" si="76"/>
        <v>13279</v>
      </c>
      <c r="G90" s="169">
        <f t="shared" si="76"/>
        <v>12556</v>
      </c>
      <c r="H90" s="169">
        <f t="shared" si="76"/>
        <v>15487</v>
      </c>
      <c r="I90" s="170">
        <f t="shared" si="68"/>
        <v>0.23343421471806303</v>
      </c>
      <c r="J90" s="171">
        <f t="shared" si="69"/>
        <v>-0.15588379571592081</v>
      </c>
      <c r="K90" s="170">
        <f t="shared" si="70"/>
        <v>3.5165279310454448E-2</v>
      </c>
      <c r="L90" s="169">
        <f t="shared" ref="L90:Q90" si="77">L82-SUM(L83:L89)</f>
        <v>36622</v>
      </c>
      <c r="M90" s="169">
        <f t="shared" si="77"/>
        <v>14338</v>
      </c>
      <c r="N90" s="169">
        <f t="shared" si="77"/>
        <v>11718</v>
      </c>
      <c r="O90" s="169">
        <f t="shared" si="77"/>
        <v>37174</v>
      </c>
      <c r="P90" s="169">
        <f t="shared" si="77"/>
        <v>51604</v>
      </c>
      <c r="Q90" s="169">
        <f t="shared" si="77"/>
        <v>62879</v>
      </c>
      <c r="R90" s="170">
        <f t="shared" si="71"/>
        <v>0.21849081466552978</v>
      </c>
      <c r="S90" s="171">
        <f t="shared" si="72"/>
        <v>0.71697340396482989</v>
      </c>
      <c r="T90" s="170">
        <f t="shared" si="73"/>
        <v>3.0934174787754634E-2</v>
      </c>
      <c r="U90" s="169">
        <f>U82-SUM(U83:U89)</f>
        <v>54969</v>
      </c>
      <c r="V90" s="169">
        <f>V82-SUM(V83:V89)</f>
        <v>15602</v>
      </c>
      <c r="W90" s="169">
        <f>W82-SUM(W83:W89)</f>
        <v>50453</v>
      </c>
      <c r="X90" s="169">
        <f>X82-SUM(X83:X89)</f>
        <v>64160</v>
      </c>
      <c r="Y90" s="169">
        <f>Y82-SUM(Y83:Y89)</f>
        <v>78366</v>
      </c>
      <c r="Z90" s="170">
        <f t="shared" si="74"/>
        <v>0.22141521197007474</v>
      </c>
      <c r="AA90" s="171">
        <f t="shared" si="67"/>
        <v>0.42563990612890912</v>
      </c>
      <c r="AB90" s="170">
        <f t="shared" si="75"/>
        <v>3.1687650647351455E-2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7409</v>
      </c>
      <c r="D92" s="176">
        <f t="shared" si="78"/>
        <v>4061</v>
      </c>
      <c r="E92" s="176">
        <f t="shared" si="78"/>
        <v>0</v>
      </c>
      <c r="F92" s="176">
        <f t="shared" si="78"/>
        <v>1767</v>
      </c>
      <c r="G92" s="176">
        <f t="shared" si="78"/>
        <v>4009</v>
      </c>
      <c r="H92" s="176">
        <f t="shared" si="78"/>
        <v>4579</v>
      </c>
      <c r="I92" s="177">
        <f>IFERROR(H92/G92-1,"-")</f>
        <v>0.14218009478672977</v>
      </c>
      <c r="J92" s="177">
        <f>IFERROR(H92/C92-1,"-")</f>
        <v>-0.38196787690646516</v>
      </c>
      <c r="K92" s="177">
        <f>H92/H$8</f>
        <v>1.0397224379322716E-2</v>
      </c>
      <c r="L92" s="176">
        <f t="shared" ref="L92:Q92" si="79">L93+L96</f>
        <v>23956</v>
      </c>
      <c r="M92" s="176">
        <f t="shared" si="79"/>
        <v>8693</v>
      </c>
      <c r="N92" s="176">
        <f t="shared" si="79"/>
        <v>0</v>
      </c>
      <c r="O92" s="176">
        <f t="shared" si="79"/>
        <v>14735</v>
      </c>
      <c r="P92" s="176">
        <f t="shared" si="79"/>
        <v>26674</v>
      </c>
      <c r="Q92" s="176">
        <f t="shared" si="79"/>
        <v>29212</v>
      </c>
      <c r="R92" s="177">
        <f>IFERROR(Q92/P92-1,"-")</f>
        <v>9.5148834070630572E-2</v>
      </c>
      <c r="S92" s="177">
        <f>IFERROR(Q92/L92-1,"-")</f>
        <v>0.21940223743529796</v>
      </c>
      <c r="T92" s="177">
        <f>Q92/Q$8</f>
        <v>1.4371238631337782E-2</v>
      </c>
      <c r="U92" s="176">
        <f>U93+U96</f>
        <v>31365</v>
      </c>
      <c r="V92" s="176">
        <f>V93+V96</f>
        <v>14230</v>
      </c>
      <c r="W92" s="176">
        <f>W93+W96</f>
        <v>28946</v>
      </c>
      <c r="X92" s="176">
        <f>X93+X96</f>
        <v>35023</v>
      </c>
      <c r="Y92" s="176">
        <f>Y93+Y96</f>
        <v>33791</v>
      </c>
      <c r="Z92" s="177">
        <f>IFERROR(Y92/X92-1,"-")</f>
        <v>-3.5176883762099154E-2</v>
      </c>
      <c r="AA92" s="177">
        <f t="shared" ref="AA92:AA104" si="80">IFERROR(Y92/U92-1,"-")</f>
        <v>7.73473617089111E-2</v>
      </c>
      <c r="AB92" s="177">
        <f>Y92/Y$8</f>
        <v>1.3663545453699986E-2</v>
      </c>
    </row>
    <row r="93" spans="1:28" x14ac:dyDescent="0.25">
      <c r="A93" s="56"/>
      <c r="B93" s="157" t="s">
        <v>97</v>
      </c>
      <c r="C93" s="158">
        <v>5118</v>
      </c>
      <c r="D93" s="158">
        <v>2731</v>
      </c>
      <c r="E93" s="158">
        <v>0</v>
      </c>
      <c r="F93" s="158">
        <v>1440</v>
      </c>
      <c r="G93" s="158">
        <v>2733</v>
      </c>
      <c r="H93" s="158">
        <v>3245</v>
      </c>
      <c r="I93" s="159">
        <f>IFERROR(H93/G93-1,"-")</f>
        <v>0.18733991950237838</v>
      </c>
      <c r="J93" s="160">
        <f>IFERROR(H93/C93-1,"-")</f>
        <v>-0.36596326690113323</v>
      </c>
      <c r="K93" s="159">
        <f>H93/H$8</f>
        <v>7.3682011598388761E-3</v>
      </c>
      <c r="L93" s="158">
        <v>15258</v>
      </c>
      <c r="M93" s="158">
        <v>4723</v>
      </c>
      <c r="N93" s="158">
        <v>0</v>
      </c>
      <c r="O93" s="158">
        <v>10540</v>
      </c>
      <c r="P93" s="158">
        <v>17187</v>
      </c>
      <c r="Q93" s="158">
        <v>17098</v>
      </c>
      <c r="R93" s="159">
        <f>IFERROR(Q93/P93-1,"-")</f>
        <v>-5.1783324605806369E-3</v>
      </c>
      <c r="S93" s="160">
        <f>IFERROR(Q93/L93-1,"-")</f>
        <v>0.12059247607812296</v>
      </c>
      <c r="T93" s="159">
        <f>Q93/Q$8</f>
        <v>8.4115924318298434E-3</v>
      </c>
      <c r="U93" s="158">
        <v>20376</v>
      </c>
      <c r="V93" s="158">
        <v>9042</v>
      </c>
      <c r="W93" s="158">
        <v>18683</v>
      </c>
      <c r="X93" s="158">
        <v>23106</v>
      </c>
      <c r="Y93" s="158">
        <v>20343</v>
      </c>
      <c r="Z93" s="159">
        <f>IFERROR(Y93/X93-1,"-")</f>
        <v>-0.11957933004414434</v>
      </c>
      <c r="AA93" s="160">
        <f t="shared" si="80"/>
        <v>-1.6195524146054296E-3</v>
      </c>
      <c r="AB93" s="159">
        <f>Y93/Y$8</f>
        <v>8.2257851251699814E-3</v>
      </c>
    </row>
    <row r="94" spans="1:28" x14ac:dyDescent="0.25">
      <c r="A94" s="56"/>
      <c r="B94" s="162" t="s">
        <v>103</v>
      </c>
      <c r="C94" s="163">
        <v>3783</v>
      </c>
      <c r="D94" s="163">
        <v>2063</v>
      </c>
      <c r="E94" s="163">
        <v>0</v>
      </c>
      <c r="F94" s="163">
        <v>1120</v>
      </c>
      <c r="G94" s="163">
        <v>1913</v>
      </c>
      <c r="H94" s="163">
        <v>2322</v>
      </c>
      <c r="I94" s="164">
        <f>IFERROR(H94/G94-1,"-")</f>
        <v>0.21380031364349183</v>
      </c>
      <c r="J94" s="165">
        <f>IFERROR(H94/C94-1,"-")</f>
        <v>-0.3862014274385408</v>
      </c>
      <c r="K94" s="164">
        <f>H94/H$8</f>
        <v>5.272407732864675E-3</v>
      </c>
      <c r="L94" s="163">
        <v>6049</v>
      </c>
      <c r="M94" s="163">
        <v>2176</v>
      </c>
      <c r="N94" s="163">
        <v>0</v>
      </c>
      <c r="O94" s="163">
        <v>4853</v>
      </c>
      <c r="P94" s="163">
        <v>4042</v>
      </c>
      <c r="Q94" s="163">
        <v>3958</v>
      </c>
      <c r="R94" s="164">
        <f>IFERROR(Q94/P94-1,"-")</f>
        <v>-2.0781791192478916E-2</v>
      </c>
      <c r="S94" s="165">
        <f>IFERROR(Q94/L94-1,"-")</f>
        <v>-0.34567697140023146</v>
      </c>
      <c r="T94" s="164">
        <f>Q94/Q$8</f>
        <v>1.9471916507885437E-3</v>
      </c>
      <c r="U94" s="163">
        <v>9832</v>
      </c>
      <c r="V94" s="163">
        <v>4883</v>
      </c>
      <c r="W94" s="163">
        <v>9207</v>
      </c>
      <c r="X94" s="163">
        <v>7164</v>
      </c>
      <c r="Y94" s="163">
        <v>6280</v>
      </c>
      <c r="Z94" s="164">
        <f>IFERROR(Y94/X94-1,"-")</f>
        <v>-0.12339475153545509</v>
      </c>
      <c r="AA94" s="165">
        <f t="shared" si="80"/>
        <v>-0.36126932465419037</v>
      </c>
      <c r="AB94" s="164">
        <f>Y94/Y$8</f>
        <v>2.5393467328352496E-3</v>
      </c>
    </row>
    <row r="95" spans="1:28" x14ac:dyDescent="0.25">
      <c r="A95" s="56"/>
      <c r="B95" s="162" t="s">
        <v>100</v>
      </c>
      <c r="C95" s="163">
        <v>1335</v>
      </c>
      <c r="D95" s="163">
        <v>668</v>
      </c>
      <c r="E95" s="163">
        <v>0</v>
      </c>
      <c r="F95" s="163">
        <v>320</v>
      </c>
      <c r="G95" s="163">
        <v>820</v>
      </c>
      <c r="H95" s="163">
        <v>923</v>
      </c>
      <c r="I95" s="164">
        <f>IFERROR(H95/G95-1,"-")</f>
        <v>0.12560975609756087</v>
      </c>
      <c r="J95" s="165">
        <f>IFERROR(H95/C95-1,"-")</f>
        <v>-0.30861423220973783</v>
      </c>
      <c r="K95" s="164">
        <f>H95/H$8</f>
        <v>2.0957934269742011E-3</v>
      </c>
      <c r="L95" s="163">
        <v>9209</v>
      </c>
      <c r="M95" s="163">
        <v>2547</v>
      </c>
      <c r="N95" s="163">
        <v>0</v>
      </c>
      <c r="O95" s="163">
        <v>5687</v>
      </c>
      <c r="P95" s="163">
        <v>13145</v>
      </c>
      <c r="Q95" s="163">
        <v>13140</v>
      </c>
      <c r="R95" s="164">
        <f>IFERROR(Q95/P95-1,"-")</f>
        <v>-3.8037276530999975E-4</v>
      </c>
      <c r="S95" s="165">
        <f>IFERROR(Q95/L95-1,"-")</f>
        <v>0.42686502334672594</v>
      </c>
      <c r="T95" s="164">
        <f>Q95/Q$8</f>
        <v>6.4644007810412997E-3</v>
      </c>
      <c r="U95" s="163">
        <v>10544</v>
      </c>
      <c r="V95" s="163">
        <v>4159</v>
      </c>
      <c r="W95" s="163">
        <v>9476</v>
      </c>
      <c r="X95" s="163">
        <v>15942</v>
      </c>
      <c r="Y95" s="163">
        <v>14063</v>
      </c>
      <c r="Z95" s="164">
        <f>IFERROR(Y95/X95-1,"-")</f>
        <v>-0.11786475975410859</v>
      </c>
      <c r="AA95" s="165">
        <f t="shared" si="80"/>
        <v>0.33374430955993928</v>
      </c>
      <c r="AB95" s="164">
        <f>Y95/Y$8</f>
        <v>5.6864383923347309E-3</v>
      </c>
    </row>
    <row r="96" spans="1:28" x14ac:dyDescent="0.25">
      <c r="A96" s="56"/>
      <c r="B96" s="157" t="s">
        <v>107</v>
      </c>
      <c r="C96" s="158">
        <v>2291</v>
      </c>
      <c r="D96" s="158">
        <v>1330</v>
      </c>
      <c r="E96" s="158">
        <v>0</v>
      </c>
      <c r="F96" s="158">
        <v>327</v>
      </c>
      <c r="G96" s="158">
        <v>1276</v>
      </c>
      <c r="H96" s="158">
        <v>1334</v>
      </c>
      <c r="I96" s="159">
        <f>IFERROR(H96/G96-1,"-")</f>
        <v>4.5454545454545414E-2</v>
      </c>
      <c r="J96" s="160">
        <f>IFERROR(H96/C96-1,"-")</f>
        <v>-0.41772151898734178</v>
      </c>
      <c r="K96" s="159">
        <f>H96/H$8</f>
        <v>3.02902321948384E-3</v>
      </c>
      <c r="L96" s="158">
        <v>8698</v>
      </c>
      <c r="M96" s="158">
        <v>3970</v>
      </c>
      <c r="N96" s="158">
        <v>0</v>
      </c>
      <c r="O96" s="158">
        <v>4195</v>
      </c>
      <c r="P96" s="158">
        <v>9487</v>
      </c>
      <c r="Q96" s="158">
        <v>12114</v>
      </c>
      <c r="R96" s="159">
        <f>IFERROR(Q96/P96-1,"-")</f>
        <v>0.27690523874776019</v>
      </c>
      <c r="S96" s="160">
        <f>IFERROR(Q96/L96-1,"-")</f>
        <v>0.39273396183030584</v>
      </c>
      <c r="T96" s="159">
        <f>Q96/Q$8</f>
        <v>5.9596461995079378E-3</v>
      </c>
      <c r="U96" s="158">
        <v>10989</v>
      </c>
      <c r="V96" s="158">
        <v>5188</v>
      </c>
      <c r="W96" s="158">
        <v>10263</v>
      </c>
      <c r="X96" s="158">
        <v>11917</v>
      </c>
      <c r="Y96" s="158">
        <v>13448</v>
      </c>
      <c r="Z96" s="159">
        <f>IFERROR(Y96/X96-1,"-")</f>
        <v>0.12847193085508102</v>
      </c>
      <c r="AA96" s="160">
        <f t="shared" si="80"/>
        <v>0.2237692237692237</v>
      </c>
      <c r="AB96" s="159">
        <f>Y96/Y$8</f>
        <v>5.4377603285300051E-3</v>
      </c>
    </row>
    <row r="97" spans="1:28" s="56" customFormat="1" x14ac:dyDescent="0.25">
      <c r="B97" s="162" t="s">
        <v>110</v>
      </c>
      <c r="C97" s="163">
        <v>100</v>
      </c>
      <c r="D97" s="163">
        <v>79</v>
      </c>
      <c r="E97" s="163">
        <v>0</v>
      </c>
      <c r="F97" s="163">
        <v>9</v>
      </c>
      <c r="G97" s="163">
        <v>65</v>
      </c>
      <c r="H97" s="163">
        <v>124</v>
      </c>
      <c r="I97" s="164">
        <f t="shared" ref="I97:I104" si="81">IFERROR(H97/G97-1,"-")</f>
        <v>0.9076923076923078</v>
      </c>
      <c r="J97" s="165">
        <f t="shared" ref="J97:J104" si="82">IFERROR(H97/C97-1,"-")</f>
        <v>0.24</v>
      </c>
      <c r="K97" s="164">
        <f t="shared" ref="K97:K104" si="83">H97/H$8</f>
        <v>2.8155838022188615E-4</v>
      </c>
      <c r="L97" s="163">
        <v>1441</v>
      </c>
      <c r="M97" s="163">
        <v>915</v>
      </c>
      <c r="N97" s="163">
        <v>0</v>
      </c>
      <c r="O97" s="163">
        <v>465</v>
      </c>
      <c r="P97" s="163">
        <v>1496</v>
      </c>
      <c r="Q97" s="163">
        <v>1877</v>
      </c>
      <c r="R97" s="164">
        <f t="shared" ref="R97:R104" si="84">IFERROR(Q97/P97-1,"-")</f>
        <v>0.2546791443850267</v>
      </c>
      <c r="S97" s="165">
        <f t="shared" ref="S97:S104" si="85">IFERROR(Q97/L97-1,"-")</f>
        <v>0.30256766134628732</v>
      </c>
      <c r="T97" s="164">
        <f t="shared" ref="T97:T104" si="86">Q97/Q$8</f>
        <v>9.2341554535879146E-4</v>
      </c>
      <c r="U97" s="163">
        <v>1541</v>
      </c>
      <c r="V97" s="163">
        <v>194</v>
      </c>
      <c r="W97" s="163">
        <v>1389</v>
      </c>
      <c r="X97" s="163">
        <v>1721</v>
      </c>
      <c r="Y97" s="163">
        <v>2001</v>
      </c>
      <c r="Z97" s="164">
        <f t="shared" ref="Z97:Z104" si="87">IFERROR(Y97/X97-1,"-")</f>
        <v>0.16269610691458447</v>
      </c>
      <c r="AA97" s="165">
        <f t="shared" si="80"/>
        <v>0.29850746268656714</v>
      </c>
      <c r="AB97" s="164">
        <f t="shared" ref="AB97:AB104" si="88">Y97/Y$8</f>
        <v>8.0911350515976653E-4</v>
      </c>
    </row>
    <row r="98" spans="1:28" s="56" customFormat="1" x14ac:dyDescent="0.25">
      <c r="B98" s="162" t="s">
        <v>113</v>
      </c>
      <c r="C98" s="163">
        <v>315</v>
      </c>
      <c r="D98" s="163">
        <v>299</v>
      </c>
      <c r="E98" s="163">
        <v>0</v>
      </c>
      <c r="F98" s="163">
        <v>45</v>
      </c>
      <c r="G98" s="163">
        <v>157</v>
      </c>
      <c r="H98" s="163">
        <v>219</v>
      </c>
      <c r="I98" s="164">
        <f t="shared" si="81"/>
        <v>0.39490445859872603</v>
      </c>
      <c r="J98" s="165">
        <f t="shared" si="82"/>
        <v>-0.30476190476190479</v>
      </c>
      <c r="K98" s="164">
        <f t="shared" si="83"/>
        <v>4.9726842958542803E-4</v>
      </c>
      <c r="L98" s="163">
        <v>1959</v>
      </c>
      <c r="M98" s="163">
        <v>772</v>
      </c>
      <c r="N98" s="163">
        <v>0</v>
      </c>
      <c r="O98" s="163">
        <v>804</v>
      </c>
      <c r="P98" s="163">
        <v>1867</v>
      </c>
      <c r="Q98" s="163">
        <v>2394</v>
      </c>
      <c r="R98" s="164">
        <f t="shared" si="84"/>
        <v>0.28227102303160145</v>
      </c>
      <c r="S98" s="165">
        <f t="shared" si="85"/>
        <v>0.22205206738131711</v>
      </c>
      <c r="T98" s="164">
        <f t="shared" si="86"/>
        <v>1.1777606902445108E-3</v>
      </c>
      <c r="U98" s="163">
        <v>2274</v>
      </c>
      <c r="V98" s="163">
        <v>779</v>
      </c>
      <c r="W98" s="163">
        <v>1979</v>
      </c>
      <c r="X98" s="163">
        <v>2132</v>
      </c>
      <c r="Y98" s="163">
        <v>2613</v>
      </c>
      <c r="Z98" s="164">
        <f t="shared" si="87"/>
        <v>0.22560975609756095</v>
      </c>
      <c r="AA98" s="165">
        <f t="shared" si="80"/>
        <v>0.14907651715039583</v>
      </c>
      <c r="AB98" s="164">
        <f t="shared" si="88"/>
        <v>1.0565785052386158E-3</v>
      </c>
    </row>
    <row r="99" spans="1:28" x14ac:dyDescent="0.25">
      <c r="A99" s="56"/>
      <c r="B99" s="162" t="s">
        <v>116</v>
      </c>
      <c r="C99" s="163">
        <v>724</v>
      </c>
      <c r="D99" s="163">
        <v>539</v>
      </c>
      <c r="E99" s="163">
        <v>0</v>
      </c>
      <c r="F99" s="163">
        <v>104</v>
      </c>
      <c r="G99" s="163">
        <v>526</v>
      </c>
      <c r="H99" s="163">
        <v>386</v>
      </c>
      <c r="I99" s="164">
        <f t="shared" si="81"/>
        <v>-0.26615969581749055</v>
      </c>
      <c r="J99" s="165">
        <f t="shared" si="82"/>
        <v>-0.46685082872928174</v>
      </c>
      <c r="K99" s="164">
        <f t="shared" si="83"/>
        <v>8.7646399004554887E-4</v>
      </c>
      <c r="L99" s="163">
        <v>1494</v>
      </c>
      <c r="M99" s="163">
        <v>622</v>
      </c>
      <c r="N99" s="163">
        <v>0</v>
      </c>
      <c r="O99" s="163">
        <v>779</v>
      </c>
      <c r="P99" s="163">
        <v>1591</v>
      </c>
      <c r="Q99" s="163">
        <v>1880</v>
      </c>
      <c r="R99" s="164">
        <f t="shared" si="84"/>
        <v>0.18164676304211191</v>
      </c>
      <c r="S99" s="165">
        <f t="shared" si="85"/>
        <v>0.25836680053547534</v>
      </c>
      <c r="T99" s="164">
        <f t="shared" si="86"/>
        <v>9.2489143594807035E-4</v>
      </c>
      <c r="U99" s="163">
        <v>2218</v>
      </c>
      <c r="V99" s="163">
        <v>2064</v>
      </c>
      <c r="W99" s="163">
        <v>1979</v>
      </c>
      <c r="X99" s="163">
        <v>2303</v>
      </c>
      <c r="Y99" s="163">
        <v>2266</v>
      </c>
      <c r="Z99" s="164">
        <f t="shared" si="87"/>
        <v>-1.6066000868432462E-2</v>
      </c>
      <c r="AA99" s="165">
        <f t="shared" si="80"/>
        <v>2.1641118124436476E-2</v>
      </c>
      <c r="AB99" s="164">
        <f t="shared" si="88"/>
        <v>9.1626746761220939E-4</v>
      </c>
    </row>
    <row r="100" spans="1:28" x14ac:dyDescent="0.25">
      <c r="A100" s="56"/>
      <c r="B100" s="162" t="s">
        <v>123</v>
      </c>
      <c r="C100" s="163">
        <v>43</v>
      </c>
      <c r="D100" s="163">
        <v>55</v>
      </c>
      <c r="E100" s="163">
        <v>0</v>
      </c>
      <c r="F100" s="163">
        <v>10</v>
      </c>
      <c r="G100" s="163">
        <v>17</v>
      </c>
      <c r="H100" s="163">
        <v>57</v>
      </c>
      <c r="I100" s="164">
        <f t="shared" si="81"/>
        <v>2.3529411764705883</v>
      </c>
      <c r="J100" s="165">
        <f t="shared" si="82"/>
        <v>0.32558139534883712</v>
      </c>
      <c r="K100" s="164">
        <f t="shared" si="83"/>
        <v>1.294260296181251E-4</v>
      </c>
      <c r="L100" s="163">
        <v>332</v>
      </c>
      <c r="M100" s="163">
        <v>210</v>
      </c>
      <c r="N100" s="163">
        <v>0</v>
      </c>
      <c r="O100" s="163">
        <v>302</v>
      </c>
      <c r="P100" s="163">
        <v>514</v>
      </c>
      <c r="Q100" s="163">
        <v>570</v>
      </c>
      <c r="R100" s="164">
        <f t="shared" si="84"/>
        <v>0.10894941634241251</v>
      </c>
      <c r="S100" s="165">
        <f t="shared" si="85"/>
        <v>0.7168674698795181</v>
      </c>
      <c r="T100" s="164">
        <f t="shared" si="86"/>
        <v>2.8041921196297876E-4</v>
      </c>
      <c r="U100" s="163">
        <v>375</v>
      </c>
      <c r="V100" s="163">
        <v>99</v>
      </c>
      <c r="W100" s="163">
        <v>714</v>
      </c>
      <c r="X100" s="163">
        <v>569</v>
      </c>
      <c r="Y100" s="163">
        <v>627</v>
      </c>
      <c r="Z100" s="164">
        <f t="shared" si="87"/>
        <v>0.10193321616871698</v>
      </c>
      <c r="AA100" s="165">
        <f t="shared" si="80"/>
        <v>0.67199999999999993</v>
      </c>
      <c r="AB100" s="164">
        <f t="shared" si="88"/>
        <v>2.5353031870823268E-4</v>
      </c>
    </row>
    <row r="101" spans="1:28" x14ac:dyDescent="0.25">
      <c r="A101" s="56"/>
      <c r="B101" s="162" t="s">
        <v>119</v>
      </c>
      <c r="C101" s="163">
        <v>50</v>
      </c>
      <c r="D101" s="163">
        <v>30</v>
      </c>
      <c r="E101" s="163">
        <v>0</v>
      </c>
      <c r="F101" s="163">
        <v>0</v>
      </c>
      <c r="G101" s="163">
        <v>59</v>
      </c>
      <c r="H101" s="163">
        <v>30</v>
      </c>
      <c r="I101" s="164">
        <f t="shared" si="81"/>
        <v>-0.49152542372881358</v>
      </c>
      <c r="J101" s="165">
        <f t="shared" si="82"/>
        <v>-0.4</v>
      </c>
      <c r="K101" s="164">
        <f t="shared" si="83"/>
        <v>6.8118962956907939E-5</v>
      </c>
      <c r="L101" s="163">
        <v>285</v>
      </c>
      <c r="M101" s="163">
        <v>102</v>
      </c>
      <c r="N101" s="163">
        <v>0</v>
      </c>
      <c r="O101" s="163">
        <v>184</v>
      </c>
      <c r="P101" s="163">
        <v>234</v>
      </c>
      <c r="Q101" s="163">
        <v>509</v>
      </c>
      <c r="R101" s="164">
        <f t="shared" si="84"/>
        <v>1.175213675213675</v>
      </c>
      <c r="S101" s="165">
        <f t="shared" si="85"/>
        <v>0.78596491228070176</v>
      </c>
      <c r="T101" s="164">
        <f t="shared" si="86"/>
        <v>2.5040943664764246E-4</v>
      </c>
      <c r="U101" s="163">
        <v>335</v>
      </c>
      <c r="V101" s="163">
        <v>197</v>
      </c>
      <c r="W101" s="163">
        <v>434</v>
      </c>
      <c r="X101" s="163">
        <v>336</v>
      </c>
      <c r="Y101" s="163">
        <v>539</v>
      </c>
      <c r="Z101" s="164">
        <f t="shared" si="87"/>
        <v>0.60416666666666674</v>
      </c>
      <c r="AA101" s="165">
        <f t="shared" si="80"/>
        <v>0.60895522388059709</v>
      </c>
      <c r="AB101" s="164">
        <f t="shared" si="88"/>
        <v>2.1794711608251582E-4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6</v>
      </c>
      <c r="H102" s="163">
        <v>16</v>
      </c>
      <c r="I102" s="164">
        <f t="shared" si="81"/>
        <v>1.6666666666666665</v>
      </c>
      <c r="J102" s="165">
        <f t="shared" si="82"/>
        <v>-0.46666666666666667</v>
      </c>
      <c r="K102" s="164">
        <f t="shared" si="83"/>
        <v>3.6330113577017568E-5</v>
      </c>
      <c r="L102" s="163">
        <v>74</v>
      </c>
      <c r="M102" s="163">
        <v>90</v>
      </c>
      <c r="N102" s="163">
        <v>0</v>
      </c>
      <c r="O102" s="163">
        <v>31</v>
      </c>
      <c r="P102" s="163">
        <v>81</v>
      </c>
      <c r="Q102" s="163">
        <v>145</v>
      </c>
      <c r="R102" s="164">
        <f t="shared" si="84"/>
        <v>0.79012345679012341</v>
      </c>
      <c r="S102" s="165">
        <f t="shared" si="85"/>
        <v>0.95945945945945943</v>
      </c>
      <c r="T102" s="164">
        <f t="shared" si="86"/>
        <v>7.1334711815143725E-5</v>
      </c>
      <c r="U102" s="163">
        <v>104</v>
      </c>
      <c r="V102" s="163">
        <v>19</v>
      </c>
      <c r="W102" s="163">
        <v>190</v>
      </c>
      <c r="X102" s="163">
        <v>96</v>
      </c>
      <c r="Y102" s="163">
        <v>161</v>
      </c>
      <c r="Z102" s="164">
        <f t="shared" si="87"/>
        <v>0.67708333333333326</v>
      </c>
      <c r="AA102" s="165">
        <f t="shared" si="80"/>
        <v>0.54807692307692313</v>
      </c>
      <c r="AB102" s="164">
        <f t="shared" si="88"/>
        <v>6.5101086622050189E-5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11</v>
      </c>
      <c r="I103" s="164" t="str">
        <f t="shared" si="81"/>
        <v>-</v>
      </c>
      <c r="J103" s="165">
        <f t="shared" si="82"/>
        <v>-0.70270270270270263</v>
      </c>
      <c r="K103" s="164">
        <f t="shared" si="83"/>
        <v>2.4976953084199581E-5</v>
      </c>
      <c r="L103" s="163">
        <v>102</v>
      </c>
      <c r="M103" s="163">
        <v>61</v>
      </c>
      <c r="N103" s="163">
        <v>0</v>
      </c>
      <c r="O103" s="163">
        <v>34</v>
      </c>
      <c r="P103" s="163">
        <v>155</v>
      </c>
      <c r="Q103" s="163">
        <v>256</v>
      </c>
      <c r="R103" s="164">
        <f t="shared" si="84"/>
        <v>0.65161290322580645</v>
      </c>
      <c r="S103" s="165">
        <f t="shared" si="85"/>
        <v>1.5098039215686274</v>
      </c>
      <c r="T103" s="164">
        <f t="shared" si="86"/>
        <v>1.2594266361846065E-4</v>
      </c>
      <c r="U103" s="163">
        <v>139</v>
      </c>
      <c r="V103" s="163">
        <v>44</v>
      </c>
      <c r="W103" s="163">
        <v>103</v>
      </c>
      <c r="X103" s="163">
        <v>164</v>
      </c>
      <c r="Y103" s="163">
        <v>267</v>
      </c>
      <c r="Z103" s="164">
        <f t="shared" si="87"/>
        <v>0.62804878048780477</v>
      </c>
      <c r="AA103" s="165">
        <f t="shared" si="80"/>
        <v>0.92086330935251803</v>
      </c>
      <c r="AB103" s="164">
        <f t="shared" si="88"/>
        <v>1.0796267160302732E-4</v>
      </c>
    </row>
    <row r="104" spans="1:28" x14ac:dyDescent="0.25">
      <c r="A104" s="56"/>
      <c r="B104" s="168" t="s">
        <v>145</v>
      </c>
      <c r="C104" s="169">
        <f t="shared" ref="C104:H104" si="89">C96-SUM(C97:C103)</f>
        <v>992</v>
      </c>
      <c r="D104" s="169">
        <f t="shared" si="89"/>
        <v>306</v>
      </c>
      <c r="E104" s="169">
        <f t="shared" si="89"/>
        <v>0</v>
      </c>
      <c r="F104" s="169">
        <f t="shared" si="89"/>
        <v>159</v>
      </c>
      <c r="G104" s="169">
        <f t="shared" si="89"/>
        <v>446</v>
      </c>
      <c r="H104" s="169">
        <f t="shared" si="89"/>
        <v>491</v>
      </c>
      <c r="I104" s="170">
        <f t="shared" si="81"/>
        <v>0.10089686098654704</v>
      </c>
      <c r="J104" s="171">
        <f t="shared" si="82"/>
        <v>-0.50504032258064524</v>
      </c>
      <c r="K104" s="170">
        <f t="shared" si="83"/>
        <v>1.1148803603947266E-3</v>
      </c>
      <c r="L104" s="169">
        <f t="shared" ref="L104:Q104" si="90">L96-SUM(L97:L103)</f>
        <v>3011</v>
      </c>
      <c r="M104" s="169">
        <f t="shared" si="90"/>
        <v>1198</v>
      </c>
      <c r="N104" s="169">
        <f t="shared" si="90"/>
        <v>0</v>
      </c>
      <c r="O104" s="169">
        <f t="shared" si="90"/>
        <v>1596</v>
      </c>
      <c r="P104" s="169">
        <f t="shared" si="90"/>
        <v>3549</v>
      </c>
      <c r="Q104" s="169">
        <f t="shared" si="90"/>
        <v>4483</v>
      </c>
      <c r="R104" s="170">
        <f t="shared" si="84"/>
        <v>0.26317272471118636</v>
      </c>
      <c r="S104" s="171">
        <f t="shared" si="85"/>
        <v>0.48887412819661247</v>
      </c>
      <c r="T104" s="170">
        <f t="shared" si="86"/>
        <v>2.2054725039123398E-3</v>
      </c>
      <c r="U104" s="169">
        <f>U96-SUM(U97:U103)</f>
        <v>4003</v>
      </c>
      <c r="V104" s="169">
        <f>V96-SUM(V97:V103)</f>
        <v>1792</v>
      </c>
      <c r="W104" s="169">
        <f>W96-SUM(W97:W103)</f>
        <v>3475</v>
      </c>
      <c r="X104" s="169">
        <f>X96-SUM(X97:X103)</f>
        <v>4596</v>
      </c>
      <c r="Y104" s="169">
        <f>Y96-SUM(Y97:Y103)</f>
        <v>4974</v>
      </c>
      <c r="Z104" s="170">
        <f t="shared" si="87"/>
        <v>8.2245430809399389E-2</v>
      </c>
      <c r="AA104" s="171">
        <f t="shared" si="80"/>
        <v>0.2425680739445415</v>
      </c>
      <c r="AB104" s="170">
        <f t="shared" si="88"/>
        <v>2.0112596575035877E-3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49574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49574</v>
      </c>
      <c r="V106" s="176">
        <f>V107+V110</f>
        <v>40119</v>
      </c>
      <c r="W106" s="176">
        <f>W107+W110</f>
        <v>91892</v>
      </c>
      <c r="X106" s="176">
        <f>X107+X110</f>
        <v>130179</v>
      </c>
      <c r="Y106" s="176">
        <f>Y107+Y110</f>
        <v>120964</v>
      </c>
      <c r="Z106" s="177">
        <f>IFERROR(Y106/X106-1,"-")</f>
        <v>-7.0787146928459999E-2</v>
      </c>
      <c r="AA106" s="177">
        <f t="shared" ref="AA106:AA118" si="93">IFERROR(Y106/U106-1,"-")</f>
        <v>1.4400693912131359</v>
      </c>
      <c r="AB106" s="177">
        <f>Y106/Y$8</f>
        <v>4.8912346845650177E-2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9535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9535</v>
      </c>
      <c r="V107" s="158">
        <v>23621</v>
      </c>
      <c r="W107" s="158">
        <v>20119</v>
      </c>
      <c r="X107" s="158">
        <v>27482</v>
      </c>
      <c r="Y107" s="158">
        <v>25067</v>
      </c>
      <c r="Z107" s="159">
        <f>IFERROR(Y107/X107-1,"-")</f>
        <v>-8.787570045848192E-2</v>
      </c>
      <c r="AA107" s="160">
        <f t="shared" si="93"/>
        <v>1.6289459884635553</v>
      </c>
      <c r="AB107" s="159">
        <f>Y107/Y$8</f>
        <v>1.0135956138850509E-2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1443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1443</v>
      </c>
      <c r="V108" s="163">
        <v>14663</v>
      </c>
      <c r="W108" s="163">
        <v>5588</v>
      </c>
      <c r="X108" s="163">
        <v>10100</v>
      </c>
      <c r="Y108" s="163">
        <v>6918</v>
      </c>
      <c r="Z108" s="164">
        <f>IFERROR(Y108/X108-1,"-")</f>
        <v>-0.315049504950495</v>
      </c>
      <c r="AA108" s="165">
        <f t="shared" si="93"/>
        <v>3.7941787941787943</v>
      </c>
      <c r="AB108" s="164">
        <f>Y108/Y$8</f>
        <v>2.7973249518716968E-3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8092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8092</v>
      </c>
      <c r="V109" s="163">
        <v>8958</v>
      </c>
      <c r="W109" s="163">
        <v>14531</v>
      </c>
      <c r="X109" s="163">
        <v>17382</v>
      </c>
      <c r="Y109" s="163">
        <v>18149</v>
      </c>
      <c r="Z109" s="164">
        <f>IFERROR(Y109/X109-1,"-")</f>
        <v>4.4126107467495013E-2</v>
      </c>
      <c r="AA109" s="165">
        <f t="shared" si="93"/>
        <v>1.2428324270884823</v>
      </c>
      <c r="AB109" s="164">
        <f>Y109/Y$8</f>
        <v>7.3386311869788126E-3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40039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40039</v>
      </c>
      <c r="V110" s="158">
        <v>16498</v>
      </c>
      <c r="W110" s="158">
        <v>71773</v>
      </c>
      <c r="X110" s="158">
        <v>102697</v>
      </c>
      <c r="Y110" s="158">
        <v>95897</v>
      </c>
      <c r="Z110" s="159">
        <f>IFERROR(Y110/X110-1,"-")</f>
        <v>-6.6214202946532019E-2</v>
      </c>
      <c r="AA110" s="160">
        <f t="shared" si="93"/>
        <v>1.3950897874572292</v>
      </c>
      <c r="AB110" s="159">
        <f>Y110/Y$8</f>
        <v>3.8776390706799668E-2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22800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22800</v>
      </c>
      <c r="V111" s="163">
        <v>2558</v>
      </c>
      <c r="W111" s="163">
        <v>41536</v>
      </c>
      <c r="X111" s="163">
        <v>67050</v>
      </c>
      <c r="Y111" s="163">
        <v>59434</v>
      </c>
      <c r="Z111" s="164">
        <f t="shared" ref="Z111:Z118" si="100">IFERROR(Y111/X111-1,"-")</f>
        <v>-0.11358687546607005</v>
      </c>
      <c r="AA111" s="165">
        <f t="shared" si="93"/>
        <v>1.6067543859649125</v>
      </c>
      <c r="AB111" s="164">
        <f t="shared" ref="AB111:AB118" si="101">Y111/Y$8</f>
        <v>2.4032409827918825E-2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2645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2645</v>
      </c>
      <c r="V112" s="163">
        <v>4023</v>
      </c>
      <c r="W112" s="163">
        <v>3443</v>
      </c>
      <c r="X112" s="163">
        <v>4626</v>
      </c>
      <c r="Y112" s="163">
        <v>4236</v>
      </c>
      <c r="Z112" s="164">
        <f t="shared" si="100"/>
        <v>-8.4306095979247764E-2</v>
      </c>
      <c r="AA112" s="165">
        <f t="shared" si="93"/>
        <v>0.6015122873345935</v>
      </c>
      <c r="AB112" s="164">
        <f t="shared" si="101"/>
        <v>1.7128459809379166E-3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5937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5937</v>
      </c>
      <c r="V113" s="163">
        <v>3021</v>
      </c>
      <c r="W113" s="163">
        <v>4452</v>
      </c>
      <c r="X113" s="163">
        <v>8384</v>
      </c>
      <c r="Y113" s="163">
        <v>6677</v>
      </c>
      <c r="Z113" s="164">
        <f t="shared" si="100"/>
        <v>-0.20360209923664119</v>
      </c>
      <c r="AA113" s="165">
        <f t="shared" si="93"/>
        <v>0.12464207512211556</v>
      </c>
      <c r="AB113" s="164">
        <f t="shared" si="101"/>
        <v>2.6998754992262675E-3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631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631</v>
      </c>
      <c r="V114" s="163">
        <v>1119</v>
      </c>
      <c r="W114" s="163">
        <v>3705</v>
      </c>
      <c r="X114" s="163">
        <v>3200</v>
      </c>
      <c r="Y114" s="163">
        <v>3495</v>
      </c>
      <c r="Z114" s="164">
        <f t="shared" si="100"/>
        <v>9.2187500000000089E-2</v>
      </c>
      <c r="AA114" s="165">
        <f t="shared" si="93"/>
        <v>4.5388272583201266</v>
      </c>
      <c r="AB114" s="164">
        <f t="shared" si="101"/>
        <v>1.4132192406463688E-3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1893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1893</v>
      </c>
      <c r="V115" s="163">
        <v>1529</v>
      </c>
      <c r="W115" s="163">
        <v>2714</v>
      </c>
      <c r="X115" s="163">
        <v>3093</v>
      </c>
      <c r="Y115" s="163">
        <v>2720</v>
      </c>
      <c r="Z115" s="164">
        <f t="shared" si="100"/>
        <v>-0.12059489169091497</v>
      </c>
      <c r="AA115" s="165">
        <f t="shared" si="93"/>
        <v>0.43687268885367136</v>
      </c>
      <c r="AB115" s="164">
        <f t="shared" si="101"/>
        <v>1.0998444447948852E-3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235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235</v>
      </c>
      <c r="V116" s="163">
        <v>31</v>
      </c>
      <c r="W116" s="163">
        <v>433</v>
      </c>
      <c r="X116" s="163">
        <v>739</v>
      </c>
      <c r="Y116" s="163">
        <v>822</v>
      </c>
      <c r="Z116" s="164">
        <f t="shared" si="100"/>
        <v>0.11231393775372123</v>
      </c>
      <c r="AA116" s="165">
        <f t="shared" si="93"/>
        <v>2.4978723404255319</v>
      </c>
      <c r="AB116" s="164">
        <f t="shared" si="101"/>
        <v>3.3237946089021894E-4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669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669</v>
      </c>
      <c r="V117" s="163">
        <v>17</v>
      </c>
      <c r="W117" s="163">
        <v>628</v>
      </c>
      <c r="X117" s="163">
        <v>383</v>
      </c>
      <c r="Y117" s="163">
        <v>1041</v>
      </c>
      <c r="Z117" s="164">
        <f t="shared" si="100"/>
        <v>1.7180156657963446</v>
      </c>
      <c r="AA117" s="165">
        <f t="shared" si="93"/>
        <v>0.55605381165919288</v>
      </c>
      <c r="AB117" s="164">
        <f t="shared" si="101"/>
        <v>4.209331128792189E-4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5229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5229</v>
      </c>
      <c r="V118" s="169">
        <f>V110-SUM(V111:V117)</f>
        <v>4200</v>
      </c>
      <c r="W118" s="169">
        <f>W110-SUM(W111:W117)</f>
        <v>14862</v>
      </c>
      <c r="X118" s="169">
        <f>X110-SUM(X111:X117)</f>
        <v>15222</v>
      </c>
      <c r="Y118" s="169">
        <f>Y110-SUM(Y111:Y117)</f>
        <v>17472</v>
      </c>
      <c r="Z118" s="170">
        <f t="shared" si="100"/>
        <v>0.14781237682301929</v>
      </c>
      <c r="AA118" s="171">
        <f t="shared" si="93"/>
        <v>2.3413654618473894</v>
      </c>
      <c r="AB118" s="170">
        <f t="shared" si="101"/>
        <v>7.0648831395059676E-3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63158</v>
      </c>
      <c r="D120" s="176">
        <f t="shared" si="104"/>
        <v>26561</v>
      </c>
      <c r="E120" s="176">
        <f t="shared" si="104"/>
        <v>28331</v>
      </c>
      <c r="F120" s="176">
        <f t="shared" si="104"/>
        <v>47541</v>
      </c>
      <c r="G120" s="176">
        <f t="shared" si="104"/>
        <v>57792</v>
      </c>
      <c r="H120" s="176">
        <f t="shared" si="104"/>
        <v>61991</v>
      </c>
      <c r="I120" s="177">
        <f>IFERROR(H120/G120-1,"-")</f>
        <v>7.2657115171649966E-2</v>
      </c>
      <c r="J120" s="177">
        <f>IFERROR(H120/C120-1,"-")</f>
        <v>-1.8477469204218E-2</v>
      </c>
      <c r="K120" s="177">
        <f>H120/H$8</f>
        <v>0.14075875442205601</v>
      </c>
      <c r="L120" s="176">
        <f t="shared" ref="L120:Q120" si="105">L121+L124</f>
        <v>66187</v>
      </c>
      <c r="M120" s="176">
        <f t="shared" si="105"/>
        <v>26292</v>
      </c>
      <c r="N120" s="176">
        <f t="shared" si="105"/>
        <v>44870</v>
      </c>
      <c r="O120" s="176">
        <f t="shared" si="105"/>
        <v>74963</v>
      </c>
      <c r="P120" s="176">
        <f t="shared" si="105"/>
        <v>85594</v>
      </c>
      <c r="Q120" s="176">
        <f t="shared" si="105"/>
        <v>85051</v>
      </c>
      <c r="R120" s="177">
        <f>IFERROR(Q120/P120-1,"-")</f>
        <v>-6.343902609996066E-3</v>
      </c>
      <c r="S120" s="177">
        <f>IFERROR(Q120/L120-1,"-")</f>
        <v>0.28501065163853934</v>
      </c>
      <c r="T120" s="177">
        <f>Q120/Q$8</f>
        <v>4.1841990169584752E-2</v>
      </c>
      <c r="U120" s="176">
        <f>U121+U124</f>
        <v>129345</v>
      </c>
      <c r="V120" s="176">
        <f>V121+V124</f>
        <v>73201</v>
      </c>
      <c r="W120" s="176">
        <f>W121+W124</f>
        <v>122504</v>
      </c>
      <c r="X120" s="176">
        <f>X121+X124</f>
        <v>143386</v>
      </c>
      <c r="Y120" s="176">
        <f>Y121+Y124</f>
        <v>147042</v>
      </c>
      <c r="Z120" s="177">
        <f>IFERROR(Y120/X120-1,"-")</f>
        <v>2.5497607855718085E-2</v>
      </c>
      <c r="AA120" s="177">
        <f t="shared" ref="AA120:AA132" si="106">IFERROR(Y120/U120-1,"-")</f>
        <v>0.13682013220456923</v>
      </c>
      <c r="AB120" s="177">
        <f>Y120/Y$8</f>
        <v>5.9457105460121139E-2</v>
      </c>
    </row>
    <row r="121" spans="1:28" x14ac:dyDescent="0.25">
      <c r="A121" s="56"/>
      <c r="B121" s="157" t="s">
        <v>97</v>
      </c>
      <c r="C121" s="158">
        <v>28250</v>
      </c>
      <c r="D121" s="158">
        <v>12262</v>
      </c>
      <c r="E121" s="158">
        <v>15029</v>
      </c>
      <c r="F121" s="158">
        <v>27822</v>
      </c>
      <c r="G121" s="158">
        <v>36953</v>
      </c>
      <c r="H121" s="158">
        <v>42328</v>
      </c>
      <c r="I121" s="159">
        <f>IFERROR(H121/G121-1,"-")</f>
        <v>0.14545503748004229</v>
      </c>
      <c r="J121" s="160">
        <f>IFERROR(H121/C121-1,"-")</f>
        <v>0.49833628318584067</v>
      </c>
      <c r="K121" s="159">
        <f>H121/H$8</f>
        <v>9.6111315467999989E-2</v>
      </c>
      <c r="L121" s="158">
        <v>41875</v>
      </c>
      <c r="M121" s="158">
        <v>14678</v>
      </c>
      <c r="N121" s="158">
        <v>33553</v>
      </c>
      <c r="O121" s="158">
        <v>47679</v>
      </c>
      <c r="P121" s="158">
        <v>51239</v>
      </c>
      <c r="Q121" s="158">
        <v>49906</v>
      </c>
      <c r="R121" s="159">
        <f>IFERROR(Q121/P121-1,"-")</f>
        <v>-2.6015339877827448E-2</v>
      </c>
      <c r="S121" s="160">
        <f>IFERROR(Q121/L121-1,"-")</f>
        <v>0.19178507462686567</v>
      </c>
      <c r="T121" s="159">
        <f>Q121/Q$8</f>
        <v>2.4551931916183191E-2</v>
      </c>
      <c r="U121" s="158">
        <v>70125</v>
      </c>
      <c r="V121" s="158">
        <v>48582</v>
      </c>
      <c r="W121" s="158">
        <v>75501</v>
      </c>
      <c r="X121" s="158">
        <v>88192</v>
      </c>
      <c r="Y121" s="158">
        <v>92234</v>
      </c>
      <c r="Z121" s="159">
        <f>IFERROR(Y121/X121-1,"-")</f>
        <v>4.5831821480406321E-2</v>
      </c>
      <c r="AA121" s="160">
        <f t="shared" si="106"/>
        <v>0.31527985739750441</v>
      </c>
      <c r="AB121" s="159">
        <f>Y121/Y$8</f>
        <v>3.7295239897504204E-2</v>
      </c>
    </row>
    <row r="122" spans="1:28" x14ac:dyDescent="0.25">
      <c r="A122" s="56"/>
      <c r="B122" s="162" t="s">
        <v>103</v>
      </c>
      <c r="C122" s="163">
        <v>13516</v>
      </c>
      <c r="D122" s="163">
        <v>6450</v>
      </c>
      <c r="E122" s="163">
        <v>7441</v>
      </c>
      <c r="F122" s="163">
        <v>15703</v>
      </c>
      <c r="G122" s="163">
        <v>16162</v>
      </c>
      <c r="H122" s="163">
        <v>24488</v>
      </c>
      <c r="I122" s="164">
        <f>IFERROR(H122/G122-1,"-")</f>
        <v>0.51515901497339445</v>
      </c>
      <c r="J122" s="165">
        <f>IFERROR(H122/C122-1,"-")</f>
        <v>0.81177863273157747</v>
      </c>
      <c r="K122" s="164">
        <f>H122/H$8</f>
        <v>5.5603238829625388E-2</v>
      </c>
      <c r="L122" s="163">
        <v>21123</v>
      </c>
      <c r="M122" s="163">
        <v>7265</v>
      </c>
      <c r="N122" s="163">
        <v>18023</v>
      </c>
      <c r="O122" s="163">
        <v>23096</v>
      </c>
      <c r="P122" s="163">
        <v>23886</v>
      </c>
      <c r="Q122" s="163">
        <v>19499</v>
      </c>
      <c r="R122" s="164">
        <f>IFERROR(Q122/P122-1,"-")</f>
        <v>-0.18366407100393534</v>
      </c>
      <c r="S122" s="165">
        <f>IFERROR(Q122/L122-1,"-")</f>
        <v>-7.6883018510628176E-2</v>
      </c>
      <c r="T122" s="164">
        <f>Q122/Q$8</f>
        <v>9.5927968667826723E-3</v>
      </c>
      <c r="U122" s="163">
        <v>34639</v>
      </c>
      <c r="V122" s="163">
        <v>25464</v>
      </c>
      <c r="W122" s="163">
        <v>38799</v>
      </c>
      <c r="X122" s="163">
        <v>40048</v>
      </c>
      <c r="Y122" s="163">
        <v>43987</v>
      </c>
      <c r="Z122" s="164">
        <f>IFERROR(Y122/X122-1,"-")</f>
        <v>9.8356971634039114E-2</v>
      </c>
      <c r="AA122" s="165">
        <f t="shared" si="106"/>
        <v>0.26986922255261403</v>
      </c>
      <c r="AB122" s="164">
        <f>Y122/Y$8</f>
        <v>1.7786344703379635E-2</v>
      </c>
    </row>
    <row r="123" spans="1:28" x14ac:dyDescent="0.25">
      <c r="A123" s="56"/>
      <c r="B123" s="162" t="s">
        <v>100</v>
      </c>
      <c r="C123" s="163">
        <v>14734</v>
      </c>
      <c r="D123" s="163">
        <v>5812</v>
      </c>
      <c r="E123" s="163">
        <v>7588</v>
      </c>
      <c r="F123" s="163">
        <v>12119</v>
      </c>
      <c r="G123" s="163">
        <v>20791</v>
      </c>
      <c r="H123" s="163">
        <v>17840</v>
      </c>
      <c r="I123" s="164">
        <f>IFERROR(H123/G123-1,"-")</f>
        <v>-0.14193641479486319</v>
      </c>
      <c r="J123" s="165">
        <f>IFERROR(H123/C123-1,"-")</f>
        <v>0.21080494095289803</v>
      </c>
      <c r="K123" s="164">
        <f>H123/H$8</f>
        <v>4.0508076638374593E-2</v>
      </c>
      <c r="L123" s="163">
        <v>20752</v>
      </c>
      <c r="M123" s="163">
        <v>7413</v>
      </c>
      <c r="N123" s="163">
        <v>15530</v>
      </c>
      <c r="O123" s="163">
        <v>24583</v>
      </c>
      <c r="P123" s="163">
        <v>27353</v>
      </c>
      <c r="Q123" s="163">
        <v>30407</v>
      </c>
      <c r="R123" s="164">
        <f>IFERROR(Q123/P123-1,"-")</f>
        <v>0.11165137279274662</v>
      </c>
      <c r="S123" s="165">
        <f>IFERROR(Q123/L123-1,"-")</f>
        <v>0.46525636083269073</v>
      </c>
      <c r="T123" s="164">
        <f>Q123/Q$8</f>
        <v>1.4959135049400519E-2</v>
      </c>
      <c r="U123" s="163">
        <v>35486</v>
      </c>
      <c r="V123" s="163">
        <v>23118</v>
      </c>
      <c r="W123" s="163">
        <v>36702</v>
      </c>
      <c r="X123" s="163">
        <v>48144</v>
      </c>
      <c r="Y123" s="163">
        <v>48247</v>
      </c>
      <c r="Z123" s="164">
        <f>IFERROR(Y123/X123-1,"-")</f>
        <v>2.1394150880691409E-3</v>
      </c>
      <c r="AA123" s="165">
        <f t="shared" si="106"/>
        <v>0.35960660542185652</v>
      </c>
      <c r="AB123" s="164">
        <f>Y123/Y$8</f>
        <v>1.9508895194124565E-2</v>
      </c>
    </row>
    <row r="124" spans="1:28" x14ac:dyDescent="0.25">
      <c r="A124" s="56"/>
      <c r="B124" s="157" t="s">
        <v>107</v>
      </c>
      <c r="C124" s="158">
        <v>34908</v>
      </c>
      <c r="D124" s="158">
        <v>14299</v>
      </c>
      <c r="E124" s="158">
        <v>13302</v>
      </c>
      <c r="F124" s="158">
        <v>19719</v>
      </c>
      <c r="G124" s="158">
        <v>20839</v>
      </c>
      <c r="H124" s="158">
        <v>19663</v>
      </c>
      <c r="I124" s="159">
        <f>IFERROR(H124/G124-1,"-")</f>
        <v>-5.6432650319113153E-2</v>
      </c>
      <c r="J124" s="160">
        <f>IFERROR(H124/C124-1,"-")</f>
        <v>-0.43671937664718685</v>
      </c>
      <c r="K124" s="159">
        <f>H124/H$8</f>
        <v>4.4647438954056033E-2</v>
      </c>
      <c r="L124" s="158">
        <v>24312</v>
      </c>
      <c r="M124" s="158">
        <v>11614</v>
      </c>
      <c r="N124" s="158">
        <v>11317</v>
      </c>
      <c r="O124" s="158">
        <v>27284</v>
      </c>
      <c r="P124" s="158">
        <v>34355</v>
      </c>
      <c r="Q124" s="158">
        <v>35145</v>
      </c>
      <c r="R124" s="159">
        <f>IFERROR(Q124/P124-1,"-")</f>
        <v>2.2995197205647022E-2</v>
      </c>
      <c r="S124" s="160">
        <f>IFERROR(Q124/L124-1,"-")</f>
        <v>0.44558242843040463</v>
      </c>
      <c r="T124" s="159">
        <f>Q124/Q$8</f>
        <v>1.7290058253401557E-2</v>
      </c>
      <c r="U124" s="158">
        <v>59220</v>
      </c>
      <c r="V124" s="158">
        <v>24619</v>
      </c>
      <c r="W124" s="158">
        <v>47003</v>
      </c>
      <c r="X124" s="158">
        <v>55194</v>
      </c>
      <c r="Y124" s="158">
        <v>54808</v>
      </c>
      <c r="Z124" s="159">
        <f>IFERROR(Y124/X124-1,"-")</f>
        <v>-6.9935137877304987E-3</v>
      </c>
      <c r="AA124" s="160">
        <f t="shared" si="106"/>
        <v>-7.4501857480580913E-2</v>
      </c>
      <c r="AB124" s="159">
        <f>Y124/Y$8</f>
        <v>2.2161865562616935E-2</v>
      </c>
    </row>
    <row r="125" spans="1:28" s="56" customFormat="1" x14ac:dyDescent="0.25">
      <c r="B125" s="162" t="s">
        <v>110</v>
      </c>
      <c r="C125" s="163">
        <v>1882</v>
      </c>
      <c r="D125" s="163">
        <v>1009</v>
      </c>
      <c r="E125" s="163">
        <v>151</v>
      </c>
      <c r="F125" s="163">
        <v>1181</v>
      </c>
      <c r="G125" s="163">
        <v>1903</v>
      </c>
      <c r="H125" s="163">
        <v>1553</v>
      </c>
      <c r="I125" s="164">
        <f t="shared" ref="I125:I132" si="107">IFERROR(H125/G125-1,"-")</f>
        <v>-0.18392012611665787</v>
      </c>
      <c r="J125" s="165">
        <f t="shared" ref="J125:J132" si="108">IFERROR(H125/C125-1,"-")</f>
        <v>-0.17481402763018061</v>
      </c>
      <c r="K125" s="164">
        <f t="shared" ref="K125:K132" si="109">H125/H$8</f>
        <v>3.5262916490692679E-3</v>
      </c>
      <c r="L125" s="163">
        <v>4354</v>
      </c>
      <c r="M125" s="163">
        <v>1801</v>
      </c>
      <c r="N125" s="163">
        <v>638</v>
      </c>
      <c r="O125" s="163">
        <v>3615</v>
      </c>
      <c r="P125" s="163">
        <v>4792</v>
      </c>
      <c r="Q125" s="163">
        <v>5090</v>
      </c>
      <c r="R125" s="164">
        <f t="shared" ref="R125:R132" si="110">IFERROR(Q125/P125-1,"-")</f>
        <v>6.2186978297162021E-2</v>
      </c>
      <c r="S125" s="165">
        <f t="shared" ref="S125:S132" si="111">IFERROR(Q125/L125-1,"-")</f>
        <v>0.16903996325218196</v>
      </c>
      <c r="T125" s="164">
        <f t="shared" ref="T125:T132" si="112">Q125/Q$8</f>
        <v>2.5040943664764244E-3</v>
      </c>
      <c r="U125" s="163">
        <v>6236</v>
      </c>
      <c r="V125" s="163">
        <v>789</v>
      </c>
      <c r="W125" s="163">
        <v>4796</v>
      </c>
      <c r="X125" s="163">
        <v>6695</v>
      </c>
      <c r="Y125" s="163">
        <v>6643</v>
      </c>
      <c r="Z125" s="164">
        <f t="shared" ref="Z125:Z132" si="113">IFERROR(Y125/X125-1,"-")</f>
        <v>-7.7669902912621547E-3</v>
      </c>
      <c r="AA125" s="165">
        <f t="shared" si="106"/>
        <v>6.5266196279666344E-2</v>
      </c>
      <c r="AB125" s="164">
        <f t="shared" ref="AB125:AB132" si="114">Y125/Y$8</f>
        <v>2.6861274436663315E-3</v>
      </c>
    </row>
    <row r="126" spans="1:28" s="56" customFormat="1" x14ac:dyDescent="0.25">
      <c r="B126" s="162" t="s">
        <v>113</v>
      </c>
      <c r="C126" s="163">
        <v>2593</v>
      </c>
      <c r="D126" s="163">
        <v>1174</v>
      </c>
      <c r="E126" s="163">
        <v>1117</v>
      </c>
      <c r="F126" s="163">
        <v>1565</v>
      </c>
      <c r="G126" s="163">
        <v>2912</v>
      </c>
      <c r="H126" s="163">
        <v>2849</v>
      </c>
      <c r="I126" s="164">
        <f t="shared" si="107"/>
        <v>-2.1634615384615419E-2</v>
      </c>
      <c r="J126" s="165">
        <f t="shared" si="108"/>
        <v>9.8727342846124166E-2</v>
      </c>
      <c r="K126" s="164">
        <f t="shared" si="109"/>
        <v>6.4690308488076914E-3</v>
      </c>
      <c r="L126" s="163">
        <v>3165</v>
      </c>
      <c r="M126" s="163">
        <v>1720</v>
      </c>
      <c r="N126" s="163">
        <v>1466</v>
      </c>
      <c r="O126" s="163">
        <v>3542</v>
      </c>
      <c r="P126" s="163">
        <v>5201</v>
      </c>
      <c r="Q126" s="163">
        <v>4813</v>
      </c>
      <c r="R126" s="164">
        <f t="shared" si="110"/>
        <v>-7.4601038261872699E-2</v>
      </c>
      <c r="S126" s="165">
        <f t="shared" si="111"/>
        <v>0.52069510268562391</v>
      </c>
      <c r="T126" s="164">
        <f t="shared" si="112"/>
        <v>2.3678204687330117E-3</v>
      </c>
      <c r="U126" s="163">
        <v>5758</v>
      </c>
      <c r="V126" s="163">
        <v>2583</v>
      </c>
      <c r="W126" s="163">
        <v>5107</v>
      </c>
      <c r="X126" s="163">
        <v>8113</v>
      </c>
      <c r="Y126" s="163">
        <v>7662</v>
      </c>
      <c r="Z126" s="164">
        <f t="shared" si="113"/>
        <v>-5.5589794157524963E-2</v>
      </c>
      <c r="AA126" s="165">
        <f t="shared" si="106"/>
        <v>0.33067037165682533</v>
      </c>
      <c r="AB126" s="164">
        <f t="shared" si="114"/>
        <v>3.0981647558891213E-3</v>
      </c>
    </row>
    <row r="127" spans="1:28" x14ac:dyDescent="0.25">
      <c r="A127" s="56"/>
      <c r="B127" s="162" t="s">
        <v>116</v>
      </c>
      <c r="C127" s="163">
        <v>1741</v>
      </c>
      <c r="D127" s="163">
        <v>890</v>
      </c>
      <c r="E127" s="163">
        <v>1042</v>
      </c>
      <c r="F127" s="163">
        <v>1383</v>
      </c>
      <c r="G127" s="163">
        <v>1756</v>
      </c>
      <c r="H127" s="163">
        <v>1590</v>
      </c>
      <c r="I127" s="164">
        <f t="shared" si="107"/>
        <v>-9.4533029612756225E-2</v>
      </c>
      <c r="J127" s="165">
        <f t="shared" si="108"/>
        <v>-8.6731763354394031E-2</v>
      </c>
      <c r="K127" s="164">
        <f t="shared" si="109"/>
        <v>3.6103050367161209E-3</v>
      </c>
      <c r="L127" s="163">
        <v>2120</v>
      </c>
      <c r="M127" s="163">
        <v>1060</v>
      </c>
      <c r="N127" s="163">
        <v>2433</v>
      </c>
      <c r="O127" s="163">
        <v>3058</v>
      </c>
      <c r="P127" s="163">
        <v>3199</v>
      </c>
      <c r="Q127" s="163">
        <v>2992</v>
      </c>
      <c r="R127" s="164">
        <f t="shared" si="110"/>
        <v>-6.4707721162863385E-2</v>
      </c>
      <c r="S127" s="165">
        <f t="shared" si="111"/>
        <v>0.41132075471698104</v>
      </c>
      <c r="T127" s="164">
        <f t="shared" si="112"/>
        <v>1.4719548810407587E-3</v>
      </c>
      <c r="U127" s="163">
        <v>3861</v>
      </c>
      <c r="V127" s="163">
        <v>3475</v>
      </c>
      <c r="W127" s="163">
        <v>4441</v>
      </c>
      <c r="X127" s="163">
        <v>4955</v>
      </c>
      <c r="Y127" s="163">
        <v>4582</v>
      </c>
      <c r="Z127" s="164">
        <f t="shared" si="113"/>
        <v>-7.5277497477295618E-2</v>
      </c>
      <c r="AA127" s="165">
        <f t="shared" si="106"/>
        <v>0.18673918673918677</v>
      </c>
      <c r="AB127" s="164">
        <f t="shared" si="114"/>
        <v>1.8527526639890307E-3</v>
      </c>
    </row>
    <row r="128" spans="1:28" x14ac:dyDescent="0.25">
      <c r="A128" s="56"/>
      <c r="B128" s="162" t="s">
        <v>123</v>
      </c>
      <c r="C128" s="163">
        <v>469</v>
      </c>
      <c r="D128" s="163">
        <v>261</v>
      </c>
      <c r="E128" s="163">
        <v>129</v>
      </c>
      <c r="F128" s="163">
        <v>355</v>
      </c>
      <c r="G128" s="163">
        <v>428</v>
      </c>
      <c r="H128" s="163">
        <v>368</v>
      </c>
      <c r="I128" s="164">
        <f t="shared" si="107"/>
        <v>-0.14018691588785048</v>
      </c>
      <c r="J128" s="165">
        <f t="shared" si="108"/>
        <v>-0.21535181236673773</v>
      </c>
      <c r="K128" s="164">
        <f t="shared" si="109"/>
        <v>8.3559261227140406E-4</v>
      </c>
      <c r="L128" s="163">
        <v>526</v>
      </c>
      <c r="M128" s="163">
        <v>266</v>
      </c>
      <c r="N128" s="163">
        <v>315</v>
      </c>
      <c r="O128" s="163">
        <v>920</v>
      </c>
      <c r="P128" s="163">
        <v>1088</v>
      </c>
      <c r="Q128" s="163">
        <v>1027</v>
      </c>
      <c r="R128" s="164">
        <f t="shared" si="110"/>
        <v>-5.6066176470588203E-2</v>
      </c>
      <c r="S128" s="165">
        <f t="shared" si="111"/>
        <v>0.95247148288973382</v>
      </c>
      <c r="T128" s="164">
        <f t="shared" si="112"/>
        <v>5.0524654506312137E-4</v>
      </c>
      <c r="U128" s="163">
        <v>995</v>
      </c>
      <c r="V128" s="163">
        <v>444</v>
      </c>
      <c r="W128" s="163">
        <v>1275</v>
      </c>
      <c r="X128" s="163">
        <v>1516</v>
      </c>
      <c r="Y128" s="163">
        <v>1395</v>
      </c>
      <c r="Z128" s="164">
        <f t="shared" si="113"/>
        <v>-7.9815303430079143E-2</v>
      </c>
      <c r="AA128" s="165">
        <f t="shared" si="106"/>
        <v>0.40201005025125625</v>
      </c>
      <c r="AB128" s="164">
        <f t="shared" si="114"/>
        <v>5.6407463253267079E-4</v>
      </c>
    </row>
    <row r="129" spans="1:28" x14ac:dyDescent="0.25">
      <c r="A129" s="56"/>
      <c r="B129" s="162" t="s">
        <v>119</v>
      </c>
      <c r="C129" s="163">
        <v>392</v>
      </c>
      <c r="D129" s="163">
        <v>170</v>
      </c>
      <c r="E129" s="163">
        <v>104</v>
      </c>
      <c r="F129" s="163">
        <v>302</v>
      </c>
      <c r="G129" s="163">
        <v>338</v>
      </c>
      <c r="H129" s="163">
        <v>348</v>
      </c>
      <c r="I129" s="164">
        <f t="shared" si="107"/>
        <v>2.9585798816567976E-2</v>
      </c>
      <c r="J129" s="165">
        <f t="shared" si="108"/>
        <v>-0.11224489795918369</v>
      </c>
      <c r="K129" s="164">
        <f t="shared" si="109"/>
        <v>7.9017997030013214E-4</v>
      </c>
      <c r="L129" s="163">
        <v>456</v>
      </c>
      <c r="M129" s="163">
        <v>285</v>
      </c>
      <c r="N129" s="163">
        <v>284</v>
      </c>
      <c r="O129" s="163">
        <v>684</v>
      </c>
      <c r="P129" s="163">
        <v>737</v>
      </c>
      <c r="Q129" s="163">
        <v>788</v>
      </c>
      <c r="R129" s="164">
        <f t="shared" si="110"/>
        <v>6.919945725915877E-2</v>
      </c>
      <c r="S129" s="165">
        <f t="shared" si="111"/>
        <v>0.72807017543859653</v>
      </c>
      <c r="T129" s="164">
        <f t="shared" si="112"/>
        <v>3.8766726145057415E-4</v>
      </c>
      <c r="U129" s="163">
        <v>848</v>
      </c>
      <c r="V129" s="163">
        <v>388</v>
      </c>
      <c r="W129" s="163">
        <v>986</v>
      </c>
      <c r="X129" s="163">
        <v>1075</v>
      </c>
      <c r="Y129" s="163">
        <v>1136</v>
      </c>
      <c r="Z129" s="164">
        <f t="shared" si="113"/>
        <v>5.6744186046511658E-2</v>
      </c>
      <c r="AA129" s="165">
        <f t="shared" si="106"/>
        <v>0.33962264150943389</v>
      </c>
      <c r="AB129" s="164">
        <f t="shared" si="114"/>
        <v>4.5934679753198139E-4</v>
      </c>
    </row>
    <row r="130" spans="1:28" x14ac:dyDescent="0.25">
      <c r="A130" s="56"/>
      <c r="B130" s="162" t="s">
        <v>128</v>
      </c>
      <c r="C130" s="163">
        <v>305</v>
      </c>
      <c r="D130" s="163">
        <v>169</v>
      </c>
      <c r="E130" s="163">
        <v>21</v>
      </c>
      <c r="F130" s="163">
        <v>151</v>
      </c>
      <c r="G130" s="163">
        <v>149</v>
      </c>
      <c r="H130" s="163">
        <v>168</v>
      </c>
      <c r="I130" s="164">
        <f t="shared" si="107"/>
        <v>0.12751677852348986</v>
      </c>
      <c r="J130" s="165">
        <f t="shared" si="108"/>
        <v>-0.44918032786885242</v>
      </c>
      <c r="K130" s="164">
        <f t="shared" si="109"/>
        <v>3.814661925586845E-4</v>
      </c>
      <c r="L130" s="163">
        <v>745</v>
      </c>
      <c r="M130" s="163">
        <v>461</v>
      </c>
      <c r="N130" s="163">
        <v>40</v>
      </c>
      <c r="O130" s="163">
        <v>451</v>
      </c>
      <c r="P130" s="163">
        <v>651</v>
      </c>
      <c r="Q130" s="163">
        <v>736</v>
      </c>
      <c r="R130" s="164">
        <f t="shared" si="110"/>
        <v>0.1305683563748079</v>
      </c>
      <c r="S130" s="165">
        <f t="shared" si="111"/>
        <v>-1.2080536912751683E-2</v>
      </c>
      <c r="T130" s="164">
        <f t="shared" si="112"/>
        <v>3.6208515790307435E-4</v>
      </c>
      <c r="U130" s="163">
        <v>1050</v>
      </c>
      <c r="V130" s="163">
        <v>61</v>
      </c>
      <c r="W130" s="163">
        <v>602</v>
      </c>
      <c r="X130" s="163">
        <v>800</v>
      </c>
      <c r="Y130" s="163">
        <v>904</v>
      </c>
      <c r="Z130" s="164">
        <f t="shared" si="113"/>
        <v>0.12999999999999989</v>
      </c>
      <c r="AA130" s="165">
        <f t="shared" si="106"/>
        <v>-0.13904761904761909</v>
      </c>
      <c r="AB130" s="164">
        <f t="shared" si="114"/>
        <v>3.6553653606418237E-4</v>
      </c>
    </row>
    <row r="131" spans="1:28" x14ac:dyDescent="0.25">
      <c r="A131" s="56"/>
      <c r="B131" s="162" t="s">
        <v>131</v>
      </c>
      <c r="C131" s="163">
        <v>309</v>
      </c>
      <c r="D131" s="163">
        <v>146</v>
      </c>
      <c r="E131" s="163">
        <v>71</v>
      </c>
      <c r="F131" s="163">
        <v>143</v>
      </c>
      <c r="G131" s="163">
        <v>258</v>
      </c>
      <c r="H131" s="163">
        <v>183</v>
      </c>
      <c r="I131" s="164">
        <f t="shared" si="107"/>
        <v>-0.29069767441860461</v>
      </c>
      <c r="J131" s="165">
        <f t="shared" si="108"/>
        <v>-0.40776699029126218</v>
      </c>
      <c r="K131" s="164">
        <f t="shared" si="109"/>
        <v>4.1552567403713847E-4</v>
      </c>
      <c r="L131" s="163">
        <v>1307</v>
      </c>
      <c r="M131" s="163">
        <v>824</v>
      </c>
      <c r="N131" s="163">
        <v>95</v>
      </c>
      <c r="O131" s="163">
        <v>913</v>
      </c>
      <c r="P131" s="163">
        <v>1235</v>
      </c>
      <c r="Q131" s="163">
        <v>1182</v>
      </c>
      <c r="R131" s="164">
        <f t="shared" si="110"/>
        <v>-4.2914979757085026E-2</v>
      </c>
      <c r="S131" s="165">
        <f t="shared" si="111"/>
        <v>-9.5638867635807201E-2</v>
      </c>
      <c r="T131" s="164">
        <f t="shared" si="112"/>
        <v>5.8150089217586117E-4</v>
      </c>
      <c r="U131" s="163">
        <v>1616</v>
      </c>
      <c r="V131" s="163">
        <v>166</v>
      </c>
      <c r="W131" s="163">
        <v>1056</v>
      </c>
      <c r="X131" s="163">
        <v>1493</v>
      </c>
      <c r="Y131" s="163">
        <v>1365</v>
      </c>
      <c r="Z131" s="164">
        <f t="shared" si="113"/>
        <v>-8.5733422638981871E-2</v>
      </c>
      <c r="AA131" s="165">
        <f t="shared" si="106"/>
        <v>-0.15532178217821779</v>
      </c>
      <c r="AB131" s="164">
        <f t="shared" si="114"/>
        <v>5.5194399527390371E-4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27217</v>
      </c>
      <c r="D132" s="169">
        <f t="shared" si="115"/>
        <v>10480</v>
      </c>
      <c r="E132" s="169">
        <f t="shared" si="115"/>
        <v>10667</v>
      </c>
      <c r="F132" s="169">
        <f t="shared" si="115"/>
        <v>14639</v>
      </c>
      <c r="G132" s="169">
        <f t="shared" si="115"/>
        <v>13095</v>
      </c>
      <c r="H132" s="169">
        <f t="shared" si="115"/>
        <v>12604</v>
      </c>
      <c r="I132" s="170">
        <f t="shared" si="107"/>
        <v>-3.7495227185948887E-2</v>
      </c>
      <c r="J132" s="171">
        <f t="shared" si="108"/>
        <v>-0.53690708013373989</v>
      </c>
      <c r="K132" s="170">
        <f t="shared" si="109"/>
        <v>2.8619046970295593E-2</v>
      </c>
      <c r="L132" s="169">
        <f t="shared" ref="L132:Q132" si="116">L124-SUM(L125:L131)</f>
        <v>11639</v>
      </c>
      <c r="M132" s="169">
        <f t="shared" si="116"/>
        <v>5197</v>
      </c>
      <c r="N132" s="169">
        <f t="shared" si="116"/>
        <v>6046</v>
      </c>
      <c r="O132" s="169">
        <f t="shared" si="116"/>
        <v>14101</v>
      </c>
      <c r="P132" s="169">
        <f t="shared" si="116"/>
        <v>17452</v>
      </c>
      <c r="Q132" s="169">
        <f t="shared" si="116"/>
        <v>18517</v>
      </c>
      <c r="R132" s="170">
        <f t="shared" si="110"/>
        <v>6.1024524409809766E-2</v>
      </c>
      <c r="S132" s="171">
        <f t="shared" si="111"/>
        <v>0.5909442391958073</v>
      </c>
      <c r="T132" s="170">
        <f t="shared" si="112"/>
        <v>9.1096886805587321E-3</v>
      </c>
      <c r="U132" s="169">
        <f>U124-SUM(U125:U131)</f>
        <v>38856</v>
      </c>
      <c r="V132" s="169">
        <f>V124-SUM(V125:V131)</f>
        <v>16713</v>
      </c>
      <c r="W132" s="169">
        <f>W124-SUM(W125:W131)</f>
        <v>28740</v>
      </c>
      <c r="X132" s="169">
        <f>X124-SUM(X125:X131)</f>
        <v>30547</v>
      </c>
      <c r="Y132" s="169">
        <f>Y124-SUM(Y125:Y131)</f>
        <v>31121</v>
      </c>
      <c r="Z132" s="170">
        <f t="shared" si="113"/>
        <v>1.8790715945919301E-2</v>
      </c>
      <c r="AA132" s="171">
        <f t="shared" si="106"/>
        <v>-0.19906835495161623</v>
      </c>
      <c r="AB132" s="170">
        <f t="shared" si="114"/>
        <v>1.2583918737669713E-2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16541</v>
      </c>
      <c r="D134" s="176">
        <f t="shared" si="117"/>
        <v>6753</v>
      </c>
      <c r="E134" s="176">
        <f t="shared" si="117"/>
        <v>2790</v>
      </c>
      <c r="F134" s="176">
        <f t="shared" si="117"/>
        <v>28464</v>
      </c>
      <c r="G134" s="176">
        <f t="shared" si="117"/>
        <v>27166</v>
      </c>
      <c r="H134" s="176">
        <f t="shared" si="117"/>
        <v>30519</v>
      </c>
      <c r="I134" s="177">
        <f>IFERROR(H134/G134-1,"-")</f>
        <v>0.12342634175071776</v>
      </c>
      <c r="J134" s="177">
        <f>IFERROR(H134/C134-1,"-")</f>
        <v>0.84505168974064437</v>
      </c>
      <c r="K134" s="177">
        <f>H134/H$8</f>
        <v>6.9297421016062455E-2</v>
      </c>
      <c r="L134" s="176">
        <f t="shared" ref="L134:Q134" si="118">L135+L138</f>
        <v>81728</v>
      </c>
      <c r="M134" s="176">
        <f t="shared" si="118"/>
        <v>32534</v>
      </c>
      <c r="N134" s="176">
        <f t="shared" si="118"/>
        <v>5496</v>
      </c>
      <c r="O134" s="176">
        <f t="shared" si="118"/>
        <v>91426</v>
      </c>
      <c r="P134" s="176">
        <f t="shared" si="118"/>
        <v>103284</v>
      </c>
      <c r="Q134" s="176">
        <f t="shared" si="118"/>
        <v>107994</v>
      </c>
      <c r="R134" s="177">
        <f>IFERROR(Q134/P134-1,"-")</f>
        <v>4.5602416637620546E-2</v>
      </c>
      <c r="S134" s="177">
        <f>IFERROR(Q134/L134-1,"-")</f>
        <v>0.32138312451057161</v>
      </c>
      <c r="T134" s="177">
        <f>Q134/Q$8</f>
        <v>5.312910943285952E-2</v>
      </c>
      <c r="U134" s="176">
        <f>U135+U138</f>
        <v>98269</v>
      </c>
      <c r="V134" s="176">
        <f>V135+V138</f>
        <v>35882</v>
      </c>
      <c r="W134" s="176">
        <f>W135+W138</f>
        <v>119890</v>
      </c>
      <c r="X134" s="176">
        <f>X135+X138</f>
        <v>130450</v>
      </c>
      <c r="Y134" s="176">
        <f>Y135+Y138</f>
        <v>138513</v>
      </c>
      <c r="Z134" s="177">
        <f>IFERROR(Y134/X134-1,"-")</f>
        <v>6.180912226906865E-2</v>
      </c>
      <c r="AA134" s="177">
        <f t="shared" ref="AA134:AA146" si="119">IFERROR(Y134/U134-1,"-")</f>
        <v>0.40952894605623347</v>
      </c>
      <c r="AB134" s="177">
        <f>Y134/Y$8</f>
        <v>5.6008365287453649E-2</v>
      </c>
    </row>
    <row r="135" spans="1:28" x14ac:dyDescent="0.25">
      <c r="A135" s="56"/>
      <c r="B135" s="157" t="s">
        <v>97</v>
      </c>
      <c r="C135" s="158">
        <v>6228</v>
      </c>
      <c r="D135" s="158">
        <v>514</v>
      </c>
      <c r="E135" s="158">
        <v>1473</v>
      </c>
      <c r="F135" s="158">
        <v>3357</v>
      </c>
      <c r="G135" s="158">
        <v>4136</v>
      </c>
      <c r="H135" s="158">
        <v>3974</v>
      </c>
      <c r="I135" s="159">
        <f>IFERROR(H135/G135-1,"-")</f>
        <v>-3.9168278529980616E-2</v>
      </c>
      <c r="J135" s="160">
        <f>IFERROR(H135/C135-1,"-")</f>
        <v>-0.36191393705844577</v>
      </c>
      <c r="K135" s="159">
        <f>H135/H$8</f>
        <v>9.0234919596917391E-3</v>
      </c>
      <c r="L135" s="158">
        <v>12462</v>
      </c>
      <c r="M135" s="158">
        <v>1373</v>
      </c>
      <c r="N135" s="158">
        <v>1501</v>
      </c>
      <c r="O135" s="158">
        <v>7833</v>
      </c>
      <c r="P135" s="158">
        <v>9670</v>
      </c>
      <c r="Q135" s="158">
        <v>7037</v>
      </c>
      <c r="R135" s="159">
        <f>IFERROR(Q135/P135-1,"-")</f>
        <v>-0.27228541882109614</v>
      </c>
      <c r="S135" s="160">
        <f>IFERROR(Q135/L135-1,"-")</f>
        <v>-0.43532338308457708</v>
      </c>
      <c r="T135" s="159">
        <f>Q135/Q$8</f>
        <v>3.4619473589183889E-3</v>
      </c>
      <c r="U135" s="158">
        <v>18690</v>
      </c>
      <c r="V135" s="158">
        <v>19613</v>
      </c>
      <c r="W135" s="158">
        <v>11190</v>
      </c>
      <c r="X135" s="158">
        <v>13806</v>
      </c>
      <c r="Y135" s="158">
        <v>11011</v>
      </c>
      <c r="Z135" s="159">
        <f>IFERROR(Y135/X135-1,"-")</f>
        <v>-0.2024482109227872</v>
      </c>
      <c r="AA135" s="160">
        <f t="shared" si="119"/>
        <v>-0.41086142322097374</v>
      </c>
      <c r="AB135" s="159">
        <f>Y135/Y$8</f>
        <v>4.4523482285428236E-3</v>
      </c>
    </row>
    <row r="136" spans="1:28" x14ac:dyDescent="0.25">
      <c r="A136" s="56"/>
      <c r="B136" s="162" t="s">
        <v>103</v>
      </c>
      <c r="C136" s="163">
        <v>6228</v>
      </c>
      <c r="D136" s="163">
        <v>514</v>
      </c>
      <c r="E136" s="163">
        <v>1473</v>
      </c>
      <c r="F136" s="163">
        <v>3286</v>
      </c>
      <c r="G136" s="163">
        <v>4136</v>
      </c>
      <c r="H136" s="163">
        <v>3974</v>
      </c>
      <c r="I136" s="164">
        <f>IFERROR(H136/G136-1,"-")</f>
        <v>-3.9168278529980616E-2</v>
      </c>
      <c r="J136" s="165">
        <f>IFERROR(H136/C136-1,"-")</f>
        <v>-0.36191393705844577</v>
      </c>
      <c r="K136" s="164">
        <f>H136/H$8</f>
        <v>9.0234919596917391E-3</v>
      </c>
      <c r="L136" s="163">
        <v>4169</v>
      </c>
      <c r="M136" s="163">
        <v>632</v>
      </c>
      <c r="N136" s="163">
        <v>0</v>
      </c>
      <c r="O136" s="163">
        <v>4234</v>
      </c>
      <c r="P136" s="163">
        <v>4783</v>
      </c>
      <c r="Q136" s="163">
        <v>3118</v>
      </c>
      <c r="R136" s="164">
        <f>IFERROR(Q136/P136-1,"-")</f>
        <v>-0.34810788208237509</v>
      </c>
      <c r="S136" s="165">
        <f>IFERROR(Q136/L136-1,"-")</f>
        <v>-0.25209882465819144</v>
      </c>
      <c r="T136" s="164">
        <f>Q136/Q$8</f>
        <v>1.5339422857904698E-3</v>
      </c>
      <c r="U136" s="163">
        <v>10397</v>
      </c>
      <c r="V136" s="163">
        <v>16017</v>
      </c>
      <c r="W136" s="163">
        <v>7520</v>
      </c>
      <c r="X136" s="163">
        <v>8919</v>
      </c>
      <c r="Y136" s="163">
        <v>7092</v>
      </c>
      <c r="Z136" s="164">
        <f>IFERROR(Y136/X136-1,"-")</f>
        <v>-0.20484359233097882</v>
      </c>
      <c r="AA136" s="165">
        <f t="shared" si="119"/>
        <v>-0.31788015773780898</v>
      </c>
      <c r="AB136" s="164">
        <f>Y136/Y$8</f>
        <v>2.8676826479725461E-3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8293</v>
      </c>
      <c r="M137" s="163">
        <v>741</v>
      </c>
      <c r="N137" s="163">
        <v>1501</v>
      </c>
      <c r="O137" s="163">
        <v>3599</v>
      </c>
      <c r="P137" s="163">
        <v>4887</v>
      </c>
      <c r="Q137" s="163">
        <v>3919</v>
      </c>
      <c r="R137" s="164">
        <f>IFERROR(Q137/P137-1,"-")</f>
        <v>-0.19807652956824229</v>
      </c>
      <c r="S137" s="165">
        <f>IFERROR(Q137/L137-1,"-")</f>
        <v>-0.52743277462920535</v>
      </c>
      <c r="T137" s="164">
        <f>Q137/Q$8</f>
        <v>1.9280050731279189E-3</v>
      </c>
      <c r="U137" s="163">
        <v>8293</v>
      </c>
      <c r="V137" s="163">
        <v>3596</v>
      </c>
      <c r="W137" s="163">
        <v>3670</v>
      </c>
      <c r="X137" s="163">
        <v>4887</v>
      </c>
      <c r="Y137" s="163">
        <v>3919</v>
      </c>
      <c r="Z137" s="164">
        <f>IFERROR(Y137/X137-1,"-")</f>
        <v>-0.19807652956824229</v>
      </c>
      <c r="AA137" s="165">
        <f t="shared" si="119"/>
        <v>-0.52743277462920535</v>
      </c>
      <c r="AB137" s="164">
        <f>Y137/Y$8</f>
        <v>1.5846655805702775E-3</v>
      </c>
    </row>
    <row r="138" spans="1:28" x14ac:dyDescent="0.25">
      <c r="A138" s="56"/>
      <c r="B138" s="157" t="s">
        <v>107</v>
      </c>
      <c r="C138" s="158">
        <v>10313</v>
      </c>
      <c r="D138" s="158">
        <v>6239</v>
      </c>
      <c r="E138" s="158">
        <v>1317</v>
      </c>
      <c r="F138" s="158">
        <v>25107</v>
      </c>
      <c r="G138" s="158">
        <v>23030</v>
      </c>
      <c r="H138" s="158">
        <v>26545</v>
      </c>
      <c r="I138" s="159">
        <f>IFERROR(H138/G138-1,"-")</f>
        <v>0.15262700825010866</v>
      </c>
      <c r="J138" s="160">
        <f>IFERROR(H138/C138-1,"-")</f>
        <v>1.5739358091728888</v>
      </c>
      <c r="K138" s="159">
        <f>H138/H$8</f>
        <v>6.0273929056370711E-2</v>
      </c>
      <c r="L138" s="158">
        <v>69266</v>
      </c>
      <c r="M138" s="158">
        <v>31161</v>
      </c>
      <c r="N138" s="158">
        <v>3995</v>
      </c>
      <c r="O138" s="158">
        <v>83593</v>
      </c>
      <c r="P138" s="158">
        <v>93614</v>
      </c>
      <c r="Q138" s="158">
        <v>100957</v>
      </c>
      <c r="R138" s="159">
        <f>IFERROR(Q138/P138-1,"-")</f>
        <v>7.8439122353494151E-2</v>
      </c>
      <c r="S138" s="160">
        <f>IFERROR(Q138/L138-1,"-")</f>
        <v>0.45752605896110654</v>
      </c>
      <c r="T138" s="159">
        <f>Q138/Q$8</f>
        <v>4.9667162073941132E-2</v>
      </c>
      <c r="U138" s="158">
        <v>79579</v>
      </c>
      <c r="V138" s="158">
        <v>16269</v>
      </c>
      <c r="W138" s="158">
        <v>108700</v>
      </c>
      <c r="X138" s="158">
        <v>116644</v>
      </c>
      <c r="Y138" s="158">
        <v>127502</v>
      </c>
      <c r="Z138" s="159">
        <f>IFERROR(Y138/X138-1,"-")</f>
        <v>9.3086656836185222E-2</v>
      </c>
      <c r="AA138" s="160">
        <f t="shared" si="119"/>
        <v>0.60220661229721406</v>
      </c>
      <c r="AB138" s="159">
        <f>Y138/Y$8</f>
        <v>5.1556017058910823E-2</v>
      </c>
    </row>
    <row r="139" spans="1:28" s="56" customFormat="1" x14ac:dyDescent="0.25">
      <c r="B139" s="162" t="s">
        <v>110</v>
      </c>
      <c r="C139" s="163">
        <v>5686</v>
      </c>
      <c r="D139" s="163">
        <v>3314</v>
      </c>
      <c r="E139" s="163">
        <v>189</v>
      </c>
      <c r="F139" s="163">
        <v>12522</v>
      </c>
      <c r="G139" s="163">
        <v>11768</v>
      </c>
      <c r="H139" s="163">
        <v>15180</v>
      </c>
      <c r="I139" s="164">
        <f t="shared" ref="I139:I146" si="120">IFERROR(H139/G139-1,"-")</f>
        <v>0.28993881713120317</v>
      </c>
      <c r="J139" s="165">
        <f t="shared" ref="J139:J146" si="121">IFERROR(H139/C139-1,"-")</f>
        <v>1.6697150896939852</v>
      </c>
      <c r="K139" s="164">
        <f t="shared" ref="K139:K146" si="122">H139/H$8</f>
        <v>3.4468195256195419E-2</v>
      </c>
      <c r="L139" s="163">
        <v>31029</v>
      </c>
      <c r="M139" s="163">
        <v>12322</v>
      </c>
      <c r="N139" s="163">
        <v>332</v>
      </c>
      <c r="O139" s="163">
        <v>33530</v>
      </c>
      <c r="P139" s="163">
        <v>37048</v>
      </c>
      <c r="Q139" s="163">
        <v>41409</v>
      </c>
      <c r="R139" s="164">
        <f t="shared" ref="R139:R146" si="123">IFERROR(Q139/P139-1,"-")</f>
        <v>0.11771215720146833</v>
      </c>
      <c r="S139" s="165">
        <f t="shared" ref="S139:S146" si="124">IFERROR(Q139/L139-1,"-")</f>
        <v>0.33452576621869867</v>
      </c>
      <c r="T139" s="164">
        <f t="shared" ref="T139:T146" si="125">Q139/Q$8</f>
        <v>2.0371717803815768E-2</v>
      </c>
      <c r="U139" s="163">
        <v>36715</v>
      </c>
      <c r="V139" s="163">
        <v>853</v>
      </c>
      <c r="W139" s="163">
        <v>46052</v>
      </c>
      <c r="X139" s="163">
        <v>48816</v>
      </c>
      <c r="Y139" s="163">
        <v>56589</v>
      </c>
      <c r="Z139" s="164">
        <f t="shared" ref="Z139:Z146" si="126">IFERROR(Y139/X139-1,"-")</f>
        <v>0.15923058013765989</v>
      </c>
      <c r="AA139" s="165">
        <f t="shared" si="119"/>
        <v>0.54130464387852384</v>
      </c>
      <c r="AB139" s="164">
        <f t="shared" ref="AB139:AB146" si="127">Y139/Y$8</f>
        <v>2.2882021061212409E-2</v>
      </c>
    </row>
    <row r="140" spans="1:28" s="56" customFormat="1" x14ac:dyDescent="0.25">
      <c r="B140" s="162" t="s">
        <v>113</v>
      </c>
      <c r="C140" s="163">
        <v>821</v>
      </c>
      <c r="D140" s="163">
        <v>966</v>
      </c>
      <c r="E140" s="163">
        <v>129</v>
      </c>
      <c r="F140" s="163">
        <v>808</v>
      </c>
      <c r="G140" s="163">
        <v>1099</v>
      </c>
      <c r="H140" s="163">
        <v>994</v>
      </c>
      <c r="I140" s="164">
        <f t="shared" si="120"/>
        <v>-9.5541401273885329E-2</v>
      </c>
      <c r="J140" s="165">
        <f t="shared" si="121"/>
        <v>0.21071863580998773</v>
      </c>
      <c r="K140" s="164">
        <f t="shared" si="122"/>
        <v>2.2570083059722163E-3</v>
      </c>
      <c r="L140" s="163">
        <v>5887</v>
      </c>
      <c r="M140" s="163">
        <v>1709</v>
      </c>
      <c r="N140" s="163">
        <v>474</v>
      </c>
      <c r="O140" s="163">
        <v>6132</v>
      </c>
      <c r="P140" s="163">
        <v>9153</v>
      </c>
      <c r="Q140" s="163">
        <v>10266</v>
      </c>
      <c r="R140" s="164">
        <f t="shared" si="123"/>
        <v>0.12159947558177642</v>
      </c>
      <c r="S140" s="165">
        <f t="shared" si="124"/>
        <v>0.7438423645320198</v>
      </c>
      <c r="T140" s="164">
        <f t="shared" si="125"/>
        <v>5.0504975965121757E-3</v>
      </c>
      <c r="U140" s="163">
        <v>6708</v>
      </c>
      <c r="V140" s="163">
        <v>1834</v>
      </c>
      <c r="W140" s="163">
        <v>6940</v>
      </c>
      <c r="X140" s="163">
        <v>10252</v>
      </c>
      <c r="Y140" s="163">
        <v>11260</v>
      </c>
      <c r="Z140" s="164">
        <f t="shared" si="126"/>
        <v>9.8322278579789257E-2</v>
      </c>
      <c r="AA140" s="165">
        <f t="shared" si="119"/>
        <v>0.67859272510435309</v>
      </c>
      <c r="AB140" s="164">
        <f t="shared" si="127"/>
        <v>4.5530325177905902E-3</v>
      </c>
    </row>
    <row r="141" spans="1:28" x14ac:dyDescent="0.25">
      <c r="A141" s="56"/>
      <c r="B141" s="162" t="s">
        <v>116</v>
      </c>
      <c r="C141" s="163">
        <v>497</v>
      </c>
      <c r="D141" s="163">
        <v>87</v>
      </c>
      <c r="E141" s="163">
        <v>199</v>
      </c>
      <c r="F141" s="163">
        <v>3811</v>
      </c>
      <c r="G141" s="163">
        <v>2925</v>
      </c>
      <c r="H141" s="163">
        <v>3062</v>
      </c>
      <c r="I141" s="164">
        <f t="shared" si="120"/>
        <v>4.6837606837606849E-2</v>
      </c>
      <c r="J141" s="165">
        <f t="shared" si="121"/>
        <v>5.1609657947686118</v>
      </c>
      <c r="K141" s="164">
        <f t="shared" si="122"/>
        <v>6.9526754858017376E-3</v>
      </c>
      <c r="L141" s="163">
        <v>9088</v>
      </c>
      <c r="M141" s="163">
        <v>3010</v>
      </c>
      <c r="N141" s="163">
        <v>782</v>
      </c>
      <c r="O141" s="163">
        <v>10346</v>
      </c>
      <c r="P141" s="163">
        <v>9638</v>
      </c>
      <c r="Q141" s="163">
        <v>9917</v>
      </c>
      <c r="R141" s="164">
        <f t="shared" si="123"/>
        <v>2.8947914505083938E-2</v>
      </c>
      <c r="S141" s="165">
        <f t="shared" si="124"/>
        <v>9.1219190140845008E-2</v>
      </c>
      <c r="T141" s="164">
        <f t="shared" si="125"/>
        <v>4.8788023246260706E-3</v>
      </c>
      <c r="U141" s="163">
        <v>9585</v>
      </c>
      <c r="V141" s="163">
        <v>4650</v>
      </c>
      <c r="W141" s="163">
        <v>14157</v>
      </c>
      <c r="X141" s="163">
        <v>12563</v>
      </c>
      <c r="Y141" s="163">
        <v>12979</v>
      </c>
      <c r="Z141" s="164">
        <f t="shared" si="126"/>
        <v>3.3113109925973161E-2</v>
      </c>
      <c r="AA141" s="165">
        <f t="shared" si="119"/>
        <v>0.35409494001043296</v>
      </c>
      <c r="AB141" s="164">
        <f t="shared" si="127"/>
        <v>5.2481180327179459E-3</v>
      </c>
    </row>
    <row r="142" spans="1:28" x14ac:dyDescent="0.25">
      <c r="A142" s="56"/>
      <c r="B142" s="162" t="s">
        <v>123</v>
      </c>
      <c r="C142" s="163">
        <v>319</v>
      </c>
      <c r="D142" s="163">
        <v>94</v>
      </c>
      <c r="E142" s="163">
        <v>95</v>
      </c>
      <c r="F142" s="163">
        <v>2435</v>
      </c>
      <c r="G142" s="163">
        <v>1733</v>
      </c>
      <c r="H142" s="163">
        <v>1118</v>
      </c>
      <c r="I142" s="164">
        <f t="shared" si="120"/>
        <v>-0.35487593768032311</v>
      </c>
      <c r="J142" s="165">
        <f t="shared" si="121"/>
        <v>2.5047021943573666</v>
      </c>
      <c r="K142" s="164">
        <f t="shared" si="122"/>
        <v>2.5385666861941028E-3</v>
      </c>
      <c r="L142" s="163">
        <v>1208</v>
      </c>
      <c r="M142" s="163">
        <v>312</v>
      </c>
      <c r="N142" s="163">
        <v>50</v>
      </c>
      <c r="O142" s="163">
        <v>2419</v>
      </c>
      <c r="P142" s="163">
        <v>2370</v>
      </c>
      <c r="Q142" s="163">
        <v>1936</v>
      </c>
      <c r="R142" s="164">
        <f t="shared" si="123"/>
        <v>-0.18312236286919836</v>
      </c>
      <c r="S142" s="165">
        <f t="shared" si="124"/>
        <v>0.60264900662251653</v>
      </c>
      <c r="T142" s="164">
        <f t="shared" si="125"/>
        <v>9.5244139361460851E-4</v>
      </c>
      <c r="U142" s="163">
        <v>1527</v>
      </c>
      <c r="V142" s="163">
        <v>260</v>
      </c>
      <c r="W142" s="163">
        <v>4854</v>
      </c>
      <c r="X142" s="163">
        <v>4103</v>
      </c>
      <c r="Y142" s="163">
        <v>3054</v>
      </c>
      <c r="Z142" s="164">
        <f t="shared" si="126"/>
        <v>-0.25566658542529852</v>
      </c>
      <c r="AA142" s="165">
        <f t="shared" si="119"/>
        <v>1</v>
      </c>
      <c r="AB142" s="164">
        <f t="shared" si="127"/>
        <v>1.2348988729424923E-3</v>
      </c>
    </row>
    <row r="143" spans="1:28" x14ac:dyDescent="0.25">
      <c r="A143" s="56"/>
      <c r="B143" s="162" t="s">
        <v>119</v>
      </c>
      <c r="C143" s="163">
        <v>118</v>
      </c>
      <c r="D143" s="163">
        <v>52</v>
      </c>
      <c r="E143" s="163">
        <v>89</v>
      </c>
      <c r="F143" s="163">
        <v>205</v>
      </c>
      <c r="G143" s="163">
        <v>505</v>
      </c>
      <c r="H143" s="163">
        <v>629</v>
      </c>
      <c r="I143" s="164">
        <f t="shared" si="120"/>
        <v>0.24554455445544554</v>
      </c>
      <c r="J143" s="165">
        <f t="shared" si="121"/>
        <v>4.3305084745762707</v>
      </c>
      <c r="K143" s="164">
        <f t="shared" si="122"/>
        <v>1.4282275899965033E-3</v>
      </c>
      <c r="L143" s="163">
        <v>1916</v>
      </c>
      <c r="M143" s="163">
        <v>619</v>
      </c>
      <c r="N143" s="163">
        <v>90</v>
      </c>
      <c r="O143" s="163">
        <v>1945</v>
      </c>
      <c r="P143" s="163">
        <v>2146</v>
      </c>
      <c r="Q143" s="163">
        <v>2489</v>
      </c>
      <c r="R143" s="164">
        <f t="shared" si="123"/>
        <v>0.15983224603914259</v>
      </c>
      <c r="S143" s="165">
        <f t="shared" si="124"/>
        <v>0.29906054279749483</v>
      </c>
      <c r="T143" s="164">
        <f t="shared" si="125"/>
        <v>1.2244972255716739E-3</v>
      </c>
      <c r="U143" s="163">
        <v>2034</v>
      </c>
      <c r="V143" s="163">
        <v>583</v>
      </c>
      <c r="W143" s="163">
        <v>2150</v>
      </c>
      <c r="X143" s="163">
        <v>2651</v>
      </c>
      <c r="Y143" s="163">
        <v>3118</v>
      </c>
      <c r="Z143" s="164">
        <f t="shared" si="126"/>
        <v>0.17615993964541676</v>
      </c>
      <c r="AA143" s="165">
        <f t="shared" si="119"/>
        <v>0.53294001966568327</v>
      </c>
      <c r="AB143" s="164">
        <f t="shared" si="127"/>
        <v>1.2607775657611955E-3</v>
      </c>
    </row>
    <row r="144" spans="1:28" x14ac:dyDescent="0.25">
      <c r="A144" s="56"/>
      <c r="B144" s="162" t="s">
        <v>128</v>
      </c>
      <c r="C144" s="163">
        <v>245</v>
      </c>
      <c r="D144" s="163">
        <v>142</v>
      </c>
      <c r="E144" s="163">
        <v>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-0.97551020408163269</v>
      </c>
      <c r="K144" s="164">
        <f t="shared" si="122"/>
        <v>1.3623792591381588E-5</v>
      </c>
      <c r="L144" s="163">
        <v>704</v>
      </c>
      <c r="M144" s="163">
        <v>1439</v>
      </c>
      <c r="N144" s="163">
        <v>15</v>
      </c>
      <c r="O144" s="163">
        <v>1561</v>
      </c>
      <c r="P144" s="163">
        <v>1812</v>
      </c>
      <c r="Q144" s="163">
        <v>1807</v>
      </c>
      <c r="R144" s="164">
        <f t="shared" si="123"/>
        <v>-2.7593818984547047E-3</v>
      </c>
      <c r="S144" s="165">
        <f t="shared" si="124"/>
        <v>1.5667613636363638</v>
      </c>
      <c r="T144" s="164">
        <f t="shared" si="125"/>
        <v>8.8897809827561867E-4</v>
      </c>
      <c r="U144" s="163">
        <v>949</v>
      </c>
      <c r="V144" s="163">
        <v>34</v>
      </c>
      <c r="W144" s="163">
        <v>1640</v>
      </c>
      <c r="X144" s="163">
        <v>1951</v>
      </c>
      <c r="Y144" s="163">
        <v>1813</v>
      </c>
      <c r="Z144" s="164">
        <f t="shared" si="126"/>
        <v>-7.0732957457714019E-2</v>
      </c>
      <c r="AA144" s="165">
        <f t="shared" si="119"/>
        <v>0.91043203371970494</v>
      </c>
      <c r="AB144" s="164">
        <f t="shared" si="127"/>
        <v>7.3309484500482598E-4</v>
      </c>
    </row>
    <row r="145" spans="1:28" x14ac:dyDescent="0.25">
      <c r="A145" s="56"/>
      <c r="B145" s="162" t="s">
        <v>131</v>
      </c>
      <c r="C145" s="163">
        <v>71</v>
      </c>
      <c r="D145" s="163">
        <v>815</v>
      </c>
      <c r="E145" s="163">
        <v>2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-0.23943661971830987</v>
      </c>
      <c r="K145" s="164">
        <f t="shared" si="122"/>
        <v>1.2261413332243431E-4</v>
      </c>
      <c r="L145" s="163">
        <v>3100</v>
      </c>
      <c r="M145" s="163">
        <v>2462</v>
      </c>
      <c r="N145" s="163">
        <v>4</v>
      </c>
      <c r="O145" s="163">
        <v>686</v>
      </c>
      <c r="P145" s="163">
        <v>1243</v>
      </c>
      <c r="Q145" s="163">
        <v>1108</v>
      </c>
      <c r="R145" s="164">
        <f t="shared" si="123"/>
        <v>-0.10860820595333864</v>
      </c>
      <c r="S145" s="165">
        <f t="shared" si="124"/>
        <v>-0.64258064516129032</v>
      </c>
      <c r="T145" s="164">
        <f t="shared" si="125"/>
        <v>5.450955909736499E-4</v>
      </c>
      <c r="U145" s="163">
        <v>3171</v>
      </c>
      <c r="V145" s="163">
        <v>43</v>
      </c>
      <c r="W145" s="163">
        <v>735</v>
      </c>
      <c r="X145" s="163">
        <v>1305</v>
      </c>
      <c r="Y145" s="163">
        <v>1162</v>
      </c>
      <c r="Z145" s="164">
        <f t="shared" si="126"/>
        <v>-0.10957854406130263</v>
      </c>
      <c r="AA145" s="165">
        <f t="shared" si="119"/>
        <v>-0.63355408388520973</v>
      </c>
      <c r="AB145" s="164">
        <f t="shared" si="127"/>
        <v>4.6986001648957956E-4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2556</v>
      </c>
      <c r="D146" s="169">
        <f t="shared" si="128"/>
        <v>769</v>
      </c>
      <c r="E146" s="169">
        <f t="shared" si="128"/>
        <v>614</v>
      </c>
      <c r="F146" s="169">
        <f t="shared" si="128"/>
        <v>5198</v>
      </c>
      <c r="G146" s="169">
        <f t="shared" si="128"/>
        <v>4799</v>
      </c>
      <c r="H146" s="169">
        <f t="shared" si="128"/>
        <v>5502</v>
      </c>
      <c r="I146" s="170">
        <f t="shared" si="120"/>
        <v>0.14648885184413429</v>
      </c>
      <c r="J146" s="171">
        <f t="shared" si="121"/>
        <v>1.152582159624413</v>
      </c>
      <c r="K146" s="170">
        <f t="shared" si="122"/>
        <v>1.2493017806296917E-2</v>
      </c>
      <c r="L146" s="169">
        <f t="shared" ref="L146:Q146" si="129">L138-SUM(L139:L145)</f>
        <v>16334</v>
      </c>
      <c r="M146" s="169">
        <f t="shared" si="129"/>
        <v>9288</v>
      </c>
      <c r="N146" s="169">
        <f t="shared" si="129"/>
        <v>2248</v>
      </c>
      <c r="O146" s="169">
        <f t="shared" si="129"/>
        <v>26974</v>
      </c>
      <c r="P146" s="169">
        <f t="shared" si="129"/>
        <v>30204</v>
      </c>
      <c r="Q146" s="169">
        <f t="shared" si="129"/>
        <v>32025</v>
      </c>
      <c r="R146" s="170">
        <f t="shared" si="123"/>
        <v>6.0290027810885993E-2</v>
      </c>
      <c r="S146" s="171">
        <f t="shared" si="124"/>
        <v>0.96063425982612949</v>
      </c>
      <c r="T146" s="170">
        <f t="shared" si="125"/>
        <v>1.5755132040551571E-2</v>
      </c>
      <c r="U146" s="169">
        <f>U138-SUM(U139:U145)</f>
        <v>18890</v>
      </c>
      <c r="V146" s="169">
        <f>V138-SUM(V139:V145)</f>
        <v>8012</v>
      </c>
      <c r="W146" s="169">
        <f>W138-SUM(W139:W145)</f>
        <v>32172</v>
      </c>
      <c r="X146" s="169">
        <f>X138-SUM(X139:X145)</f>
        <v>35003</v>
      </c>
      <c r="Y146" s="169">
        <f>Y138-SUM(Y139:Y145)</f>
        <v>37527</v>
      </c>
      <c r="Z146" s="170">
        <f t="shared" si="126"/>
        <v>7.2108105019569768E-2</v>
      </c>
      <c r="AA146" s="171">
        <f t="shared" si="119"/>
        <v>0.98660667019587089</v>
      </c>
      <c r="AB146" s="170">
        <f t="shared" si="127"/>
        <v>1.5174214146991783E-2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15895</v>
      </c>
      <c r="D148" s="176">
        <f t="shared" si="130"/>
        <v>5487</v>
      </c>
      <c r="E148" s="176">
        <f t="shared" si="130"/>
        <v>4372</v>
      </c>
      <c r="F148" s="176">
        <f t="shared" si="130"/>
        <v>16339</v>
      </c>
      <c r="G148" s="176">
        <f t="shared" si="130"/>
        <v>16570</v>
      </c>
      <c r="H148" s="176">
        <f t="shared" si="130"/>
        <v>19906</v>
      </c>
      <c r="I148" s="177">
        <f>IFERROR(H148/G148-1,"-")</f>
        <v>0.20132770066385031</v>
      </c>
      <c r="J148" s="177">
        <f>IFERROR(H148/C148-1,"-")</f>
        <v>0.25234350424661844</v>
      </c>
      <c r="K148" s="177">
        <f>H148/H$8</f>
        <v>4.5199202554006987E-2</v>
      </c>
      <c r="L148" s="176">
        <f t="shared" ref="L148:Q148" si="131">L149+L152</f>
        <v>56935</v>
      </c>
      <c r="M148" s="176">
        <f t="shared" si="131"/>
        <v>16907</v>
      </c>
      <c r="N148" s="176">
        <f t="shared" si="131"/>
        <v>22955</v>
      </c>
      <c r="O148" s="176">
        <f t="shared" si="131"/>
        <v>43745</v>
      </c>
      <c r="P148" s="176">
        <f t="shared" si="131"/>
        <v>46752</v>
      </c>
      <c r="Q148" s="176">
        <f t="shared" si="131"/>
        <v>47305</v>
      </c>
      <c r="R148" s="177">
        <f>IFERROR(Q148/P148-1,"-")</f>
        <v>1.1828370978781644E-2</v>
      </c>
      <c r="S148" s="177">
        <f>IFERROR(Q148/L148-1,"-")</f>
        <v>-0.16914024765082991</v>
      </c>
      <c r="T148" s="177">
        <f>Q148/Q$8</f>
        <v>2.3272334775278437E-2</v>
      </c>
      <c r="U148" s="176">
        <f>U149+U152</f>
        <v>72830</v>
      </c>
      <c r="V148" s="176">
        <f>V149+V152</f>
        <v>27327</v>
      </c>
      <c r="W148" s="176">
        <f>W149+W152</f>
        <v>60084</v>
      </c>
      <c r="X148" s="176">
        <f>X149+X152</f>
        <v>63322</v>
      </c>
      <c r="Y148" s="176">
        <f>Y149+Y152</f>
        <v>67211</v>
      </c>
      <c r="Z148" s="177">
        <f>IFERROR(Y148/X148-1,"-")</f>
        <v>6.1416253434825263E-2</v>
      </c>
      <c r="AA148" s="177">
        <f t="shared" ref="AA148:AA160" si="132">IFERROR(Y148/U148-1,"-")</f>
        <v>-7.7152272415213496E-2</v>
      </c>
      <c r="AB148" s="177">
        <f>Y148/Y$8</f>
        <v>2.7177075359966552E-2</v>
      </c>
    </row>
    <row r="149" spans="1:28" x14ac:dyDescent="0.25">
      <c r="A149" s="56"/>
      <c r="B149" s="157" t="s">
        <v>97</v>
      </c>
      <c r="C149" s="158">
        <v>10326</v>
      </c>
      <c r="D149" s="158">
        <v>3443</v>
      </c>
      <c r="E149" s="158">
        <v>2227</v>
      </c>
      <c r="F149" s="158">
        <v>10042</v>
      </c>
      <c r="G149" s="158">
        <v>10712</v>
      </c>
      <c r="H149" s="158">
        <v>10921</v>
      </c>
      <c r="I149" s="159">
        <f>IFERROR(H149/G149-1,"-")</f>
        <v>1.9510828976848416E-2</v>
      </c>
      <c r="J149" s="160">
        <f>IFERROR(H149/C149-1,"-")</f>
        <v>5.7621537865581995E-2</v>
      </c>
      <c r="K149" s="159">
        <f>H149/H$8</f>
        <v>2.4797573148413056E-2</v>
      </c>
      <c r="L149" s="158">
        <v>22359</v>
      </c>
      <c r="M149" s="158">
        <v>4415</v>
      </c>
      <c r="N149" s="158">
        <v>16477</v>
      </c>
      <c r="O149" s="158">
        <v>22320</v>
      </c>
      <c r="P149" s="158">
        <v>22358</v>
      </c>
      <c r="Q149" s="158">
        <v>20442</v>
      </c>
      <c r="R149" s="159">
        <f>IFERROR(Q149/P149-1,"-")</f>
        <v>-8.5696395026388816E-2</v>
      </c>
      <c r="S149" s="160">
        <f>IFERROR(Q149/L149-1,"-")</f>
        <v>-8.573728699852412E-2</v>
      </c>
      <c r="T149" s="159">
        <f>Q149/Q$8</f>
        <v>1.0056718475345986E-2</v>
      </c>
      <c r="U149" s="158">
        <v>32685</v>
      </c>
      <c r="V149" s="158">
        <v>18704</v>
      </c>
      <c r="W149" s="158">
        <v>32362</v>
      </c>
      <c r="X149" s="158">
        <v>33070</v>
      </c>
      <c r="Y149" s="158">
        <v>31363</v>
      </c>
      <c r="Z149" s="159">
        <f>IFERROR(Y149/X149-1,"-")</f>
        <v>-5.1617780465678886E-2</v>
      </c>
      <c r="AA149" s="160">
        <f t="shared" si="132"/>
        <v>-4.0446688083218607E-2</v>
      </c>
      <c r="AB149" s="159">
        <f>Y149/Y$8</f>
        <v>1.2681772544890434E-2</v>
      </c>
    </row>
    <row r="150" spans="1:28" x14ac:dyDescent="0.25">
      <c r="A150" s="56"/>
      <c r="B150" s="162" t="s">
        <v>103</v>
      </c>
      <c r="C150" s="163">
        <v>2793</v>
      </c>
      <c r="D150" s="163">
        <v>545</v>
      </c>
      <c r="E150" s="163">
        <v>1119</v>
      </c>
      <c r="F150" s="163">
        <v>3452</v>
      </c>
      <c r="G150" s="163">
        <v>2827</v>
      </c>
      <c r="H150" s="163">
        <v>2995</v>
      </c>
      <c r="I150" s="164">
        <f>IFERROR(H150/G150-1,"-")</f>
        <v>5.942695436858858E-2</v>
      </c>
      <c r="J150" s="165">
        <f>IFERROR(H150/C150-1,"-")</f>
        <v>7.2323666308628631E-2</v>
      </c>
      <c r="K150" s="164">
        <f>H150/H$8</f>
        <v>6.8005431351979761E-3</v>
      </c>
      <c r="L150" s="163">
        <v>17168</v>
      </c>
      <c r="M150" s="163">
        <v>3315</v>
      </c>
      <c r="N150" s="163">
        <v>14760</v>
      </c>
      <c r="O150" s="163">
        <v>19657</v>
      </c>
      <c r="P150" s="163">
        <v>20976</v>
      </c>
      <c r="Q150" s="163">
        <v>19036</v>
      </c>
      <c r="R150" s="164">
        <f>IFERROR(Q150/P150-1,"-")</f>
        <v>-9.2486651411136545E-2</v>
      </c>
      <c r="S150" s="165">
        <f>IFERROR(Q150/L150-1,"-")</f>
        <v>0.10880708294501407</v>
      </c>
      <c r="T150" s="164">
        <f>Q150/Q$8</f>
        <v>9.3650177525039721E-3</v>
      </c>
      <c r="U150" s="163">
        <v>19961</v>
      </c>
      <c r="V150" s="163">
        <v>15879</v>
      </c>
      <c r="W150" s="163">
        <v>23109</v>
      </c>
      <c r="X150" s="163">
        <v>23803</v>
      </c>
      <c r="Y150" s="163">
        <v>22031</v>
      </c>
      <c r="Z150" s="164">
        <f>IFERROR(Y150/X150-1,"-")</f>
        <v>-7.4444397764987569E-2</v>
      </c>
      <c r="AA150" s="165">
        <f t="shared" si="132"/>
        <v>0.10370221932768908</v>
      </c>
      <c r="AB150" s="164">
        <f>Y150/Y$8</f>
        <v>8.9083356482632763E-3</v>
      </c>
    </row>
    <row r="151" spans="1:28" x14ac:dyDescent="0.25">
      <c r="A151" s="56"/>
      <c r="B151" s="162" t="s">
        <v>100</v>
      </c>
      <c r="C151" s="163">
        <v>7533</v>
      </c>
      <c r="D151" s="163">
        <v>2898</v>
      </c>
      <c r="E151" s="163">
        <v>1108</v>
      </c>
      <c r="F151" s="163">
        <v>6590</v>
      </c>
      <c r="G151" s="163">
        <v>7885</v>
      </c>
      <c r="H151" s="163">
        <v>7926</v>
      </c>
      <c r="I151" s="164">
        <f>IFERROR(H151/G151-1,"-")</f>
        <v>5.1997463538364652E-3</v>
      </c>
      <c r="J151" s="165">
        <f>IFERROR(H151/C151-1,"-")</f>
        <v>5.2170450019912495E-2</v>
      </c>
      <c r="K151" s="164">
        <f>H151/H$8</f>
        <v>1.7997030013215079E-2</v>
      </c>
      <c r="L151" s="163">
        <v>5191</v>
      </c>
      <c r="M151" s="163">
        <v>1100</v>
      </c>
      <c r="N151" s="163">
        <v>1717</v>
      </c>
      <c r="O151" s="163">
        <v>2663</v>
      </c>
      <c r="P151" s="163">
        <v>1382</v>
      </c>
      <c r="Q151" s="163">
        <v>1406</v>
      </c>
      <c r="R151" s="164">
        <f>IFERROR(Q151/P151-1,"-")</f>
        <v>1.736613603473236E-2</v>
      </c>
      <c r="S151" s="165">
        <f>IFERROR(Q151/L151-1,"-")</f>
        <v>-0.72914659988441533</v>
      </c>
      <c r="T151" s="164">
        <f>Q151/Q$8</f>
        <v>6.9170072284201428E-4</v>
      </c>
      <c r="U151" s="163">
        <v>12724</v>
      </c>
      <c r="V151" s="163">
        <v>2825</v>
      </c>
      <c r="W151" s="163">
        <v>9253</v>
      </c>
      <c r="X151" s="163">
        <v>9267</v>
      </c>
      <c r="Y151" s="163">
        <v>9332</v>
      </c>
      <c r="Z151" s="164">
        <f>IFERROR(Y151/X151-1,"-")</f>
        <v>7.0141361821516313E-3</v>
      </c>
      <c r="AA151" s="165">
        <f t="shared" si="132"/>
        <v>-0.26658283558629359</v>
      </c>
      <c r="AB151" s="164">
        <f>Y151/Y$8</f>
        <v>3.7734368966271573E-3</v>
      </c>
    </row>
    <row r="152" spans="1:28" x14ac:dyDescent="0.25">
      <c r="A152" s="56"/>
      <c r="B152" s="157" t="s">
        <v>107</v>
      </c>
      <c r="C152" s="158">
        <v>5569</v>
      </c>
      <c r="D152" s="158">
        <v>2044</v>
      </c>
      <c r="E152" s="158">
        <v>2145</v>
      </c>
      <c r="F152" s="158">
        <v>6297</v>
      </c>
      <c r="G152" s="158">
        <v>5858</v>
      </c>
      <c r="H152" s="158">
        <v>8985</v>
      </c>
      <c r="I152" s="159">
        <f>IFERROR(H152/G152-1,"-")</f>
        <v>0.53379993171730966</v>
      </c>
      <c r="J152" s="160">
        <f>IFERROR(H152/C152-1,"-")</f>
        <v>0.61339558268989047</v>
      </c>
      <c r="K152" s="159">
        <f>H152/H$8</f>
        <v>2.0401629405593931E-2</v>
      </c>
      <c r="L152" s="158">
        <v>34576</v>
      </c>
      <c r="M152" s="158">
        <v>12492</v>
      </c>
      <c r="N152" s="158">
        <v>6478</v>
      </c>
      <c r="O152" s="158">
        <v>21425</v>
      </c>
      <c r="P152" s="158">
        <v>24394</v>
      </c>
      <c r="Q152" s="158">
        <v>26863</v>
      </c>
      <c r="R152" s="159">
        <f>IFERROR(Q152/P152-1,"-")</f>
        <v>0.10121341313437737</v>
      </c>
      <c r="S152" s="160">
        <f>IFERROR(Q152/L152-1,"-")</f>
        <v>-0.22307380842202684</v>
      </c>
      <c r="T152" s="159">
        <f>Q152/Q$8</f>
        <v>1.3215616299932453E-2</v>
      </c>
      <c r="U152" s="158">
        <v>40145</v>
      </c>
      <c r="V152" s="158">
        <v>8623</v>
      </c>
      <c r="W152" s="158">
        <v>27722</v>
      </c>
      <c r="X152" s="158">
        <v>30252</v>
      </c>
      <c r="Y152" s="158">
        <v>35848</v>
      </c>
      <c r="Z152" s="159">
        <f>IFERROR(Y152/X152-1,"-")</f>
        <v>0.18497950548724051</v>
      </c>
      <c r="AA152" s="160">
        <f t="shared" si="132"/>
        <v>-0.1070369909079586</v>
      </c>
      <c r="AB152" s="159">
        <f>Y152/Y$8</f>
        <v>1.4495302815076118E-2</v>
      </c>
    </row>
    <row r="153" spans="1:28" s="56" customFormat="1" x14ac:dyDescent="0.25">
      <c r="B153" s="162" t="s">
        <v>110</v>
      </c>
      <c r="C153" s="163">
        <v>609</v>
      </c>
      <c r="D153" s="163">
        <v>267</v>
      </c>
      <c r="E153" s="163">
        <v>98</v>
      </c>
      <c r="F153" s="163">
        <v>576</v>
      </c>
      <c r="G153" s="163">
        <v>455</v>
      </c>
      <c r="H153" s="163">
        <v>784</v>
      </c>
      <c r="I153" s="164">
        <f t="shared" ref="I153:I160" si="133">IFERROR(H153/G153-1,"-")</f>
        <v>0.72307692307692317</v>
      </c>
      <c r="J153" s="165">
        <f t="shared" ref="J153:J160" si="134">IFERROR(H153/C153-1,"-")</f>
        <v>0.28735632183908044</v>
      </c>
      <c r="K153" s="164">
        <f t="shared" ref="K153:K160" si="135">H153/H$8</f>
        <v>1.7801755652738609E-3</v>
      </c>
      <c r="L153" s="163">
        <v>12504</v>
      </c>
      <c r="M153" s="163">
        <v>4639</v>
      </c>
      <c r="N153" s="163">
        <v>290</v>
      </c>
      <c r="O153" s="163">
        <v>9899</v>
      </c>
      <c r="P153" s="163">
        <v>10159</v>
      </c>
      <c r="Q153" s="163">
        <v>11116</v>
      </c>
      <c r="R153" s="164">
        <f t="shared" ref="R153:R160" si="136">IFERROR(Q153/P153-1,"-")</f>
        <v>9.4202185254454118E-2</v>
      </c>
      <c r="S153" s="165">
        <f t="shared" ref="S153:S160" si="137">IFERROR(Q153/L153-1,"-")</f>
        <v>-0.11100447856685858</v>
      </c>
      <c r="T153" s="164">
        <f t="shared" ref="T153:T160" si="138">Q153/Q$8</f>
        <v>5.4686665968078458E-3</v>
      </c>
      <c r="U153" s="163">
        <v>13113</v>
      </c>
      <c r="V153" s="163">
        <v>388</v>
      </c>
      <c r="W153" s="163">
        <v>10475</v>
      </c>
      <c r="X153" s="163">
        <v>10614</v>
      </c>
      <c r="Y153" s="163">
        <v>11900</v>
      </c>
      <c r="Z153" s="164">
        <f t="shared" ref="Z153:Z160" si="139">IFERROR(Y153/X153-1,"-")</f>
        <v>0.12116073110985481</v>
      </c>
      <c r="AA153" s="165">
        <f t="shared" si="132"/>
        <v>-9.2503622359490612E-2</v>
      </c>
      <c r="AB153" s="164">
        <f t="shared" ref="AB153:AB160" si="140">Y153/Y$8</f>
        <v>4.8118194459776222E-3</v>
      </c>
    </row>
    <row r="154" spans="1:28" s="56" customFormat="1" x14ac:dyDescent="0.25">
      <c r="B154" s="162" t="s">
        <v>113</v>
      </c>
      <c r="C154" s="163">
        <v>1107</v>
      </c>
      <c r="D154" s="163">
        <v>395</v>
      </c>
      <c r="E154" s="163">
        <v>328</v>
      </c>
      <c r="F154" s="163">
        <v>1190</v>
      </c>
      <c r="G154" s="163">
        <v>1259</v>
      </c>
      <c r="H154" s="163">
        <v>1693</v>
      </c>
      <c r="I154" s="164">
        <f t="shared" si="133"/>
        <v>0.34471803018268465</v>
      </c>
      <c r="J154" s="165">
        <f t="shared" si="134"/>
        <v>0.52935862691960245</v>
      </c>
      <c r="K154" s="164">
        <f t="shared" si="135"/>
        <v>3.8441801428681717E-3</v>
      </c>
      <c r="L154" s="163">
        <v>9063</v>
      </c>
      <c r="M154" s="163">
        <v>3440</v>
      </c>
      <c r="N154" s="163">
        <v>1307</v>
      </c>
      <c r="O154" s="163">
        <v>4325</v>
      </c>
      <c r="P154" s="163">
        <v>4290</v>
      </c>
      <c r="Q154" s="163">
        <v>3951</v>
      </c>
      <c r="R154" s="164">
        <f t="shared" si="136"/>
        <v>-7.9020979020979043E-2</v>
      </c>
      <c r="S154" s="165">
        <f t="shared" si="137"/>
        <v>-0.56405163853028806</v>
      </c>
      <c r="T154" s="164">
        <f t="shared" si="138"/>
        <v>1.9437479060802265E-3</v>
      </c>
      <c r="U154" s="163">
        <v>10170</v>
      </c>
      <c r="V154" s="163">
        <v>1635</v>
      </c>
      <c r="W154" s="163">
        <v>5515</v>
      </c>
      <c r="X154" s="163">
        <v>5549</v>
      </c>
      <c r="Y154" s="163">
        <v>5644</v>
      </c>
      <c r="Z154" s="164">
        <f t="shared" si="139"/>
        <v>1.7120201838169091E-2</v>
      </c>
      <c r="AA154" s="165">
        <f t="shared" si="132"/>
        <v>-0.44503441494591933</v>
      </c>
      <c r="AB154" s="164">
        <f t="shared" si="140"/>
        <v>2.2821772229493866E-3</v>
      </c>
    </row>
    <row r="155" spans="1:28" x14ac:dyDescent="0.25">
      <c r="A155" s="56"/>
      <c r="B155" s="162" t="s">
        <v>116</v>
      </c>
      <c r="C155" s="163">
        <v>745</v>
      </c>
      <c r="D155" s="163">
        <v>268</v>
      </c>
      <c r="E155" s="163">
        <v>514</v>
      </c>
      <c r="F155" s="163">
        <v>1164</v>
      </c>
      <c r="G155" s="163">
        <v>1090</v>
      </c>
      <c r="H155" s="163">
        <v>1505</v>
      </c>
      <c r="I155" s="164">
        <f t="shared" si="133"/>
        <v>0.38073394495412849</v>
      </c>
      <c r="J155" s="165">
        <f t="shared" si="134"/>
        <v>1.0201342281879193</v>
      </c>
      <c r="K155" s="164">
        <f t="shared" si="135"/>
        <v>3.4173013083382154E-3</v>
      </c>
      <c r="L155" s="163">
        <v>4763</v>
      </c>
      <c r="M155" s="163">
        <v>1433</v>
      </c>
      <c r="N155" s="163">
        <v>1900</v>
      </c>
      <c r="O155" s="163">
        <v>2085</v>
      </c>
      <c r="P155" s="163">
        <v>3629</v>
      </c>
      <c r="Q155" s="163">
        <v>4419</v>
      </c>
      <c r="R155" s="164">
        <f t="shared" si="136"/>
        <v>0.21769082391843475</v>
      </c>
      <c r="S155" s="165">
        <f t="shared" si="137"/>
        <v>-7.2223388620617279E-2</v>
      </c>
      <c r="T155" s="164">
        <f t="shared" si="138"/>
        <v>2.173986838007725E-3</v>
      </c>
      <c r="U155" s="163">
        <v>5508</v>
      </c>
      <c r="V155" s="163">
        <v>2414</v>
      </c>
      <c r="W155" s="163">
        <v>3249</v>
      </c>
      <c r="X155" s="163">
        <v>4719</v>
      </c>
      <c r="Y155" s="163">
        <v>5924</v>
      </c>
      <c r="Z155" s="164">
        <f t="shared" si="139"/>
        <v>0.25535070989616449</v>
      </c>
      <c r="AA155" s="165">
        <f t="shared" si="132"/>
        <v>7.5526506899055823E-2</v>
      </c>
      <c r="AB155" s="164">
        <f t="shared" si="140"/>
        <v>2.3953965040312128E-3</v>
      </c>
    </row>
    <row r="156" spans="1:28" x14ac:dyDescent="0.25">
      <c r="A156" s="56"/>
      <c r="B156" s="162" t="s">
        <v>123</v>
      </c>
      <c r="C156" s="163">
        <v>288</v>
      </c>
      <c r="D156" s="163">
        <v>189</v>
      </c>
      <c r="E156" s="163">
        <v>82</v>
      </c>
      <c r="F156" s="163">
        <v>400</v>
      </c>
      <c r="G156" s="163">
        <v>363</v>
      </c>
      <c r="H156" s="163">
        <v>522</v>
      </c>
      <c r="I156" s="164">
        <f t="shared" si="133"/>
        <v>0.43801652892561993</v>
      </c>
      <c r="J156" s="165">
        <f t="shared" si="134"/>
        <v>0.8125</v>
      </c>
      <c r="K156" s="164">
        <f t="shared" si="135"/>
        <v>1.1852699554501982E-3</v>
      </c>
      <c r="L156" s="163">
        <v>544</v>
      </c>
      <c r="M156" s="163">
        <v>306</v>
      </c>
      <c r="N156" s="163">
        <v>192</v>
      </c>
      <c r="O156" s="163">
        <v>480</v>
      </c>
      <c r="P156" s="163">
        <v>456</v>
      </c>
      <c r="Q156" s="163">
        <v>611</v>
      </c>
      <c r="R156" s="164">
        <f t="shared" si="136"/>
        <v>0.33991228070175428</v>
      </c>
      <c r="S156" s="165">
        <f t="shared" si="137"/>
        <v>0.12316176470588225</v>
      </c>
      <c r="T156" s="164">
        <f t="shared" si="138"/>
        <v>3.0058971668312287E-4</v>
      </c>
      <c r="U156" s="163">
        <v>832</v>
      </c>
      <c r="V156" s="163">
        <v>274</v>
      </c>
      <c r="W156" s="163">
        <v>880</v>
      </c>
      <c r="X156" s="163">
        <v>819</v>
      </c>
      <c r="Y156" s="163">
        <v>1133</v>
      </c>
      <c r="Z156" s="164">
        <f t="shared" si="139"/>
        <v>0.38339438339438336</v>
      </c>
      <c r="AA156" s="165">
        <f t="shared" si="132"/>
        <v>0.36177884615384626</v>
      </c>
      <c r="AB156" s="164">
        <f t="shared" si="140"/>
        <v>4.5813373380610469E-4</v>
      </c>
    </row>
    <row r="157" spans="1:28" x14ac:dyDescent="0.25">
      <c r="A157" s="56"/>
      <c r="B157" s="162" t="s">
        <v>119</v>
      </c>
      <c r="C157" s="163">
        <v>223</v>
      </c>
      <c r="D157" s="163">
        <v>114</v>
      </c>
      <c r="E157" s="163">
        <v>129</v>
      </c>
      <c r="F157" s="163">
        <v>275</v>
      </c>
      <c r="G157" s="163">
        <v>274</v>
      </c>
      <c r="H157" s="163">
        <v>420</v>
      </c>
      <c r="I157" s="164">
        <f t="shared" si="133"/>
        <v>0.53284671532846706</v>
      </c>
      <c r="J157" s="165">
        <f t="shared" si="134"/>
        <v>0.88340807174887903</v>
      </c>
      <c r="K157" s="164">
        <f t="shared" si="135"/>
        <v>9.5366548139671126E-4</v>
      </c>
      <c r="L157" s="163">
        <v>1391</v>
      </c>
      <c r="M157" s="163">
        <v>393</v>
      </c>
      <c r="N157" s="163">
        <v>359</v>
      </c>
      <c r="O157" s="163">
        <v>1300</v>
      </c>
      <c r="P157" s="163">
        <v>1214</v>
      </c>
      <c r="Q157" s="163">
        <v>1324</v>
      </c>
      <c r="R157" s="164">
        <f t="shared" si="136"/>
        <v>9.0609555189456348E-2</v>
      </c>
      <c r="S157" s="165">
        <f t="shared" si="137"/>
        <v>-4.8166786484543533E-2</v>
      </c>
      <c r="T157" s="164">
        <f t="shared" si="138"/>
        <v>6.5135971340172616E-4</v>
      </c>
      <c r="U157" s="163">
        <v>1614</v>
      </c>
      <c r="V157" s="163">
        <v>488</v>
      </c>
      <c r="W157" s="163">
        <v>1575</v>
      </c>
      <c r="X157" s="163">
        <v>1488</v>
      </c>
      <c r="Y157" s="163">
        <v>1744</v>
      </c>
      <c r="Z157" s="164">
        <f t="shared" si="139"/>
        <v>0.17204301075268824</v>
      </c>
      <c r="AA157" s="165">
        <f t="shared" si="132"/>
        <v>8.0545229244114003E-2</v>
      </c>
      <c r="AB157" s="164">
        <f t="shared" si="140"/>
        <v>7.0519437930966161E-4</v>
      </c>
    </row>
    <row r="158" spans="1:28" x14ac:dyDescent="0.25">
      <c r="A158" s="56"/>
      <c r="B158" s="162" t="s">
        <v>128</v>
      </c>
      <c r="C158" s="163">
        <v>109</v>
      </c>
      <c r="D158" s="163">
        <v>42</v>
      </c>
      <c r="E158" s="163">
        <v>19</v>
      </c>
      <c r="F158" s="163">
        <v>78</v>
      </c>
      <c r="G158" s="163">
        <v>71</v>
      </c>
      <c r="H158" s="163">
        <v>66</v>
      </c>
      <c r="I158" s="164">
        <f t="shared" si="133"/>
        <v>-7.0422535211267623E-2</v>
      </c>
      <c r="J158" s="165">
        <f t="shared" si="134"/>
        <v>-0.39449541284403666</v>
      </c>
      <c r="K158" s="164">
        <f t="shared" si="135"/>
        <v>1.4986171850519747E-4</v>
      </c>
      <c r="L158" s="163">
        <v>185</v>
      </c>
      <c r="M158" s="163">
        <v>167</v>
      </c>
      <c r="N158" s="163">
        <v>9</v>
      </c>
      <c r="O158" s="163">
        <v>178</v>
      </c>
      <c r="P158" s="163">
        <v>177</v>
      </c>
      <c r="Q158" s="163">
        <v>197</v>
      </c>
      <c r="R158" s="164">
        <f t="shared" si="136"/>
        <v>0.11299435028248594</v>
      </c>
      <c r="S158" s="165">
        <f t="shared" si="137"/>
        <v>6.4864864864864868E-2</v>
      </c>
      <c r="T158" s="164">
        <f t="shared" si="138"/>
        <v>9.6916815362643537E-5</v>
      </c>
      <c r="U158" s="163">
        <v>294</v>
      </c>
      <c r="V158" s="163">
        <v>28</v>
      </c>
      <c r="W158" s="163">
        <v>256</v>
      </c>
      <c r="X158" s="163">
        <v>248</v>
      </c>
      <c r="Y158" s="163">
        <v>263</v>
      </c>
      <c r="Z158" s="164">
        <f t="shared" si="139"/>
        <v>6.0483870967741993E-2</v>
      </c>
      <c r="AA158" s="165">
        <f t="shared" si="132"/>
        <v>-0.10544217687074831</v>
      </c>
      <c r="AB158" s="164">
        <f t="shared" si="140"/>
        <v>1.0634525330185837E-4</v>
      </c>
    </row>
    <row r="159" spans="1:28" x14ac:dyDescent="0.25">
      <c r="A159" s="56"/>
      <c r="B159" s="162" t="s">
        <v>131</v>
      </c>
      <c r="C159" s="163">
        <v>103</v>
      </c>
      <c r="D159" s="163">
        <v>56</v>
      </c>
      <c r="E159" s="163">
        <v>27</v>
      </c>
      <c r="F159" s="163">
        <v>60</v>
      </c>
      <c r="G159" s="163">
        <v>49</v>
      </c>
      <c r="H159" s="163">
        <v>46</v>
      </c>
      <c r="I159" s="164">
        <f t="shared" si="133"/>
        <v>-6.1224489795918324E-2</v>
      </c>
      <c r="J159" s="165">
        <f t="shared" si="134"/>
        <v>-0.55339805825242716</v>
      </c>
      <c r="K159" s="164">
        <f t="shared" si="135"/>
        <v>1.0444907653392551E-4</v>
      </c>
      <c r="L159" s="163">
        <v>449</v>
      </c>
      <c r="M159" s="163">
        <v>221</v>
      </c>
      <c r="N159" s="163">
        <v>41</v>
      </c>
      <c r="O159" s="163">
        <v>334</v>
      </c>
      <c r="P159" s="163">
        <v>462</v>
      </c>
      <c r="Q159" s="163">
        <v>327</v>
      </c>
      <c r="R159" s="164">
        <f t="shared" si="136"/>
        <v>-0.29220779220779225</v>
      </c>
      <c r="S159" s="165">
        <f t="shared" si="137"/>
        <v>-0.27171492204899772</v>
      </c>
      <c r="T159" s="164">
        <f t="shared" si="138"/>
        <v>1.6087207423139309E-4</v>
      </c>
      <c r="U159" s="163">
        <v>552</v>
      </c>
      <c r="V159" s="163">
        <v>68</v>
      </c>
      <c r="W159" s="163">
        <v>394</v>
      </c>
      <c r="X159" s="163">
        <v>511</v>
      </c>
      <c r="Y159" s="163">
        <v>373</v>
      </c>
      <c r="Z159" s="164">
        <f t="shared" si="139"/>
        <v>-0.27005870841487278</v>
      </c>
      <c r="AA159" s="165">
        <f t="shared" si="132"/>
        <v>-0.32427536231884058</v>
      </c>
      <c r="AB159" s="164">
        <f t="shared" si="140"/>
        <v>1.5082425658400445E-4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2385</v>
      </c>
      <c r="D160" s="169">
        <f t="shared" si="141"/>
        <v>713</v>
      </c>
      <c r="E160" s="169">
        <f t="shared" si="141"/>
        <v>948</v>
      </c>
      <c r="F160" s="169">
        <f t="shared" si="141"/>
        <v>2554</v>
      </c>
      <c r="G160" s="169">
        <f t="shared" si="141"/>
        <v>2297</v>
      </c>
      <c r="H160" s="169">
        <f t="shared" si="141"/>
        <v>3949</v>
      </c>
      <c r="I160" s="170">
        <f t="shared" si="133"/>
        <v>0.71919895515890286</v>
      </c>
      <c r="J160" s="171">
        <f t="shared" si="134"/>
        <v>0.6557651991614255</v>
      </c>
      <c r="K160" s="170">
        <f t="shared" si="135"/>
        <v>8.9667261572276488E-3</v>
      </c>
      <c r="L160" s="169">
        <f t="shared" ref="L160:Q160" si="142">L152-SUM(L153:L159)</f>
        <v>5677</v>
      </c>
      <c r="M160" s="169">
        <f t="shared" si="142"/>
        <v>1893</v>
      </c>
      <c r="N160" s="169">
        <f t="shared" si="142"/>
        <v>2380</v>
      </c>
      <c r="O160" s="169">
        <f t="shared" si="142"/>
        <v>2824</v>
      </c>
      <c r="P160" s="169">
        <f t="shared" si="142"/>
        <v>4007</v>
      </c>
      <c r="Q160" s="169">
        <f t="shared" si="142"/>
        <v>4918</v>
      </c>
      <c r="R160" s="170">
        <f t="shared" si="136"/>
        <v>0.22735213376590968</v>
      </c>
      <c r="S160" s="171">
        <f t="shared" si="137"/>
        <v>-0.13369737537431747</v>
      </c>
      <c r="T160" s="170">
        <f t="shared" si="138"/>
        <v>2.419476639357771E-3</v>
      </c>
      <c r="U160" s="169">
        <f>U152-SUM(U153:U159)</f>
        <v>8062</v>
      </c>
      <c r="V160" s="169">
        <f>V152-SUM(V153:V159)</f>
        <v>3328</v>
      </c>
      <c r="W160" s="169">
        <f>W152-SUM(W153:W159)</f>
        <v>5378</v>
      </c>
      <c r="X160" s="169">
        <f>X152-SUM(X153:X159)</f>
        <v>6304</v>
      </c>
      <c r="Y160" s="169">
        <f>Y152-SUM(Y153:Y159)</f>
        <v>8867</v>
      </c>
      <c r="Z160" s="170">
        <f t="shared" si="139"/>
        <v>0.40656725888324874</v>
      </c>
      <c r="AA160" s="171">
        <f t="shared" si="132"/>
        <v>9.9851153559910699E-2</v>
      </c>
      <c r="AB160" s="170">
        <f t="shared" si="140"/>
        <v>3.5854120191162668E-3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A0083-F6CF-4C28-817F-275163F80554}">
  <sheetPr>
    <tabColor theme="7" tint="0.79998168889431442"/>
    <pageSetUpPr fitToPage="1"/>
  </sheetPr>
  <dimension ref="A1:Z164"/>
  <sheetViews>
    <sheetView showGridLines="0" workbookViewId="0">
      <selection activeCell="J13" sqref="J13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0592F-8B5D-41E5-B719-A1BAEDBDF1E3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0" t="s">
        <v>223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julio 2024</v>
      </c>
    </row>
    <row r="7" spans="2:14" x14ac:dyDescent="0.25">
      <c r="B7" s="271" t="s">
        <v>48</v>
      </c>
      <c r="C7" s="274" t="s">
        <v>8</v>
      </c>
      <c r="D7" s="15" t="s">
        <v>30</v>
      </c>
      <c r="E7" s="16">
        <v>72529</v>
      </c>
      <c r="F7" s="16">
        <v>41575</v>
      </c>
      <c r="G7" s="16">
        <v>73949</v>
      </c>
      <c r="H7" s="16">
        <v>74357</v>
      </c>
      <c r="I7" s="16">
        <v>90048</v>
      </c>
      <c r="J7" s="17">
        <f>I7/H7-1</f>
        <v>0.21102249956291952</v>
      </c>
      <c r="K7" s="16">
        <f>I7-H7</f>
        <v>15691</v>
      </c>
      <c r="L7" s="17">
        <f>I7/E7-1</f>
        <v>0.2415447614057824</v>
      </c>
      <c r="M7" s="16">
        <f>I7-E7</f>
        <v>17519</v>
      </c>
      <c r="N7" s="18">
        <f>I7/$I$7</f>
        <v>1</v>
      </c>
    </row>
    <row r="8" spans="2:14" x14ac:dyDescent="0.25">
      <c r="B8" s="272"/>
      <c r="C8" s="275"/>
      <c r="D8" s="19" t="s">
        <v>31</v>
      </c>
      <c r="E8" s="20">
        <v>57630</v>
      </c>
      <c r="F8" s="20">
        <v>34096</v>
      </c>
      <c r="G8" s="20">
        <v>58059</v>
      </c>
      <c r="H8" s="20">
        <v>61296</v>
      </c>
      <c r="I8" s="20">
        <v>71595</v>
      </c>
      <c r="J8" s="21">
        <f t="shared" ref="J8:J20" si="0">I8/H8-1</f>
        <v>0.16802075176194209</v>
      </c>
      <c r="K8" s="20">
        <f t="shared" ref="K8:K17" si="1">I8-H8</f>
        <v>10299</v>
      </c>
      <c r="L8" s="21">
        <f t="shared" ref="L8:L20" si="2">I8/E8-1</f>
        <v>0.24232170744403958</v>
      </c>
      <c r="M8" s="20">
        <f t="shared" ref="M8:M17" si="3">I8-E8</f>
        <v>13965</v>
      </c>
      <c r="N8" s="22">
        <f>I8/$I$7</f>
        <v>0.79507595948827292</v>
      </c>
    </row>
    <row r="9" spans="2:14" x14ac:dyDescent="0.25">
      <c r="B9" s="272"/>
      <c r="C9" s="276"/>
      <c r="D9" s="23" t="s">
        <v>32</v>
      </c>
      <c r="E9" s="24">
        <v>14899</v>
      </c>
      <c r="F9" s="24">
        <v>7479</v>
      </c>
      <c r="G9" s="24">
        <v>15890</v>
      </c>
      <c r="H9" s="24">
        <v>13061</v>
      </c>
      <c r="I9" s="24">
        <v>18453</v>
      </c>
      <c r="J9" s="25">
        <f>IFERROR(I9/H9-1,"-")</f>
        <v>0.41283209555164224</v>
      </c>
      <c r="K9" s="24">
        <f>IFERROR(I9-H9,"-")</f>
        <v>5392</v>
      </c>
      <c r="L9" s="25">
        <f>IFERROR(I9/E9-1,"-")</f>
        <v>0.23853949929525475</v>
      </c>
      <c r="M9" s="24">
        <f>IFERROR(I9-E9,"-")</f>
        <v>3554</v>
      </c>
      <c r="N9" s="25">
        <f>IFERROR(I9/$I$7,"-")</f>
        <v>0.20492404051172708</v>
      </c>
    </row>
    <row r="10" spans="2:14" x14ac:dyDescent="0.25">
      <c r="B10" s="272"/>
      <c r="C10" s="277" t="s">
        <v>33</v>
      </c>
      <c r="D10" s="26" t="s">
        <v>30</v>
      </c>
      <c r="E10" s="27">
        <v>84639</v>
      </c>
      <c r="F10" s="27">
        <v>44986</v>
      </c>
      <c r="G10" s="27">
        <v>84199</v>
      </c>
      <c r="H10" s="27">
        <v>86585</v>
      </c>
      <c r="I10" s="27">
        <v>101084</v>
      </c>
      <c r="J10" s="28">
        <f t="shared" si="0"/>
        <v>0.16745394698850835</v>
      </c>
      <c r="K10" s="27">
        <f t="shared" si="1"/>
        <v>14499</v>
      </c>
      <c r="L10" s="28">
        <f t="shared" si="2"/>
        <v>0.19429577381585328</v>
      </c>
      <c r="M10" s="27">
        <f t="shared" si="3"/>
        <v>16445</v>
      </c>
      <c r="N10" s="18">
        <f>I10/$I$10</f>
        <v>1</v>
      </c>
    </row>
    <row r="11" spans="2:14" x14ac:dyDescent="0.25">
      <c r="B11" s="272"/>
      <c r="C11" s="278"/>
      <c r="D11" s="4" t="s">
        <v>31</v>
      </c>
      <c r="E11" s="29">
        <v>66646</v>
      </c>
      <c r="F11" s="29">
        <v>36584</v>
      </c>
      <c r="G11" s="29">
        <v>66424</v>
      </c>
      <c r="H11" s="29">
        <v>70690</v>
      </c>
      <c r="I11" s="29">
        <v>80926</v>
      </c>
      <c r="J11" s="30">
        <f t="shared" si="0"/>
        <v>0.14480124487197621</v>
      </c>
      <c r="K11" s="29">
        <f t="shared" si="1"/>
        <v>10236</v>
      </c>
      <c r="L11" s="30">
        <f t="shared" si="2"/>
        <v>0.21426642259100315</v>
      </c>
      <c r="M11" s="29">
        <f t="shared" si="3"/>
        <v>14280</v>
      </c>
      <c r="N11" s="31">
        <f>I11/$I$10</f>
        <v>0.80058169443235327</v>
      </c>
    </row>
    <row r="12" spans="2:14" x14ac:dyDescent="0.25">
      <c r="B12" s="272"/>
      <c r="C12" s="279"/>
      <c r="D12" s="32" t="s">
        <v>32</v>
      </c>
      <c r="E12" s="33">
        <v>17993</v>
      </c>
      <c r="F12" s="33">
        <v>8402</v>
      </c>
      <c r="G12" s="33">
        <v>17775</v>
      </c>
      <c r="H12" s="33">
        <v>15895</v>
      </c>
      <c r="I12" s="33">
        <v>20158</v>
      </c>
      <c r="J12" s="34">
        <f>IFERROR(I12/H12-1,"-")</f>
        <v>0.26819754639823845</v>
      </c>
      <c r="K12" s="33">
        <f>IFERROR(I12-H12,"-")</f>
        <v>4263</v>
      </c>
      <c r="L12" s="34">
        <f>IFERROR(I12/E12-1,"-")</f>
        <v>0.12032457066637026</v>
      </c>
      <c r="M12" s="33">
        <f>IFERROR(I12-E12,"-")</f>
        <v>2165</v>
      </c>
      <c r="N12" s="34">
        <f>IFERROR(I12/$I$10,"-")</f>
        <v>0.1994183055676467</v>
      </c>
    </row>
    <row r="13" spans="2:14" x14ac:dyDescent="0.25">
      <c r="B13" s="272"/>
      <c r="C13" s="274" t="s">
        <v>21</v>
      </c>
      <c r="D13" s="15" t="s">
        <v>30</v>
      </c>
      <c r="E13" s="16">
        <v>485605</v>
      </c>
      <c r="F13" s="16">
        <v>225677</v>
      </c>
      <c r="G13" s="16">
        <v>417659</v>
      </c>
      <c r="H13" s="16">
        <v>454413</v>
      </c>
      <c r="I13" s="16">
        <v>532065</v>
      </c>
      <c r="J13" s="17">
        <f t="shared" si="0"/>
        <v>0.17088419565461366</v>
      </c>
      <c r="K13" s="16">
        <f t="shared" si="1"/>
        <v>77652</v>
      </c>
      <c r="L13" s="17">
        <f t="shared" si="2"/>
        <v>9.5674467931755158E-2</v>
      </c>
      <c r="M13" s="16">
        <f t="shared" si="3"/>
        <v>46460</v>
      </c>
      <c r="N13" s="18">
        <f>I13/$I$13</f>
        <v>1</v>
      </c>
    </row>
    <row r="14" spans="2:14" x14ac:dyDescent="0.25">
      <c r="B14" s="272"/>
      <c r="C14" s="275"/>
      <c r="D14" s="19" t="s">
        <v>31</v>
      </c>
      <c r="E14" s="20">
        <v>376194</v>
      </c>
      <c r="F14" s="20">
        <v>177380</v>
      </c>
      <c r="G14" s="20">
        <v>328256</v>
      </c>
      <c r="H14" s="20">
        <v>361648</v>
      </c>
      <c r="I14" s="20">
        <v>429398</v>
      </c>
      <c r="J14" s="21">
        <f t="shared" si="0"/>
        <v>0.18733685793921162</v>
      </c>
      <c r="K14" s="20">
        <f t="shared" si="1"/>
        <v>67750</v>
      </c>
      <c r="L14" s="21">
        <f t="shared" si="2"/>
        <v>0.14142702967086129</v>
      </c>
      <c r="M14" s="20">
        <f t="shared" si="3"/>
        <v>53204</v>
      </c>
      <c r="N14" s="22">
        <f>I14/$I$13</f>
        <v>0.80704049317282667</v>
      </c>
    </row>
    <row r="15" spans="2:14" x14ac:dyDescent="0.25">
      <c r="B15" s="272"/>
      <c r="C15" s="276"/>
      <c r="D15" s="23" t="s">
        <v>32</v>
      </c>
      <c r="E15" s="24">
        <v>109411</v>
      </c>
      <c r="F15" s="24">
        <v>48297</v>
      </c>
      <c r="G15" s="24">
        <v>89403</v>
      </c>
      <c r="H15" s="24">
        <v>92765</v>
      </c>
      <c r="I15" s="24">
        <v>102667</v>
      </c>
      <c r="J15" s="25">
        <f>IFERROR(I15/H15-1,"-")</f>
        <v>0.10674284482293972</v>
      </c>
      <c r="K15" s="24">
        <f>IFERROR(I15-H15,"-")</f>
        <v>9902</v>
      </c>
      <c r="L15" s="25">
        <f>IFERROR(I15/E15-1,"-")</f>
        <v>-6.1639140488616295E-2</v>
      </c>
      <c r="M15" s="24">
        <f>IFERROR(I15-E15,"-")</f>
        <v>-6744</v>
      </c>
      <c r="N15" s="25">
        <f>IFERROR(I15/$I$13,"-")</f>
        <v>0.19295950682717336</v>
      </c>
    </row>
    <row r="16" spans="2:14" x14ac:dyDescent="0.25">
      <c r="B16" s="272"/>
      <c r="C16" s="277" t="s">
        <v>22</v>
      </c>
      <c r="D16" s="26" t="s">
        <v>30</v>
      </c>
      <c r="E16" s="35">
        <v>6.6953218712514992</v>
      </c>
      <c r="F16" s="35">
        <v>5.4281900180396869</v>
      </c>
      <c r="G16" s="35">
        <v>5.6479330349294781</v>
      </c>
      <c r="H16" s="35">
        <v>6.1112336431001788</v>
      </c>
      <c r="I16" s="35">
        <v>5.9086820362473347</v>
      </c>
      <c r="J16" s="36">
        <f t="shared" si="0"/>
        <v>-3.3144143831177697E-2</v>
      </c>
      <c r="K16" s="37">
        <f t="shared" si="1"/>
        <v>-0.20255160685284412</v>
      </c>
      <c r="L16" s="36">
        <f t="shared" si="2"/>
        <v>-0.11749096610005472</v>
      </c>
      <c r="M16" s="37">
        <f t="shared" si="3"/>
        <v>-0.78663983500416457</v>
      </c>
      <c r="N16" s="38"/>
    </row>
    <row r="17" spans="2:14" x14ac:dyDescent="0.25">
      <c r="B17" s="272"/>
      <c r="C17" s="278"/>
      <c r="D17" s="4" t="s">
        <v>31</v>
      </c>
      <c r="E17" s="39">
        <f>E14/E8</f>
        <v>6.527745965642894</v>
      </c>
      <c r="F17" s="39">
        <f t="shared" ref="F17:I17" si="4">F14/F8</f>
        <v>5.2023697794462693</v>
      </c>
      <c r="G17" s="39">
        <f t="shared" si="4"/>
        <v>5.6538348920925268</v>
      </c>
      <c r="H17" s="39">
        <f t="shared" si="4"/>
        <v>5.9000261028452101</v>
      </c>
      <c r="I17" s="39">
        <f t="shared" si="4"/>
        <v>5.9975975975975979</v>
      </c>
      <c r="J17" s="40">
        <f t="shared" si="0"/>
        <v>1.6537468318205351E-2</v>
      </c>
      <c r="K17" s="41">
        <f t="shared" si="1"/>
        <v>9.75714947523878E-2</v>
      </c>
      <c r="L17" s="40">
        <f t="shared" si="2"/>
        <v>-8.1214613870636998E-2</v>
      </c>
      <c r="M17" s="41">
        <f t="shared" si="3"/>
        <v>-0.53014836804529608</v>
      </c>
      <c r="N17" s="42"/>
    </row>
    <row r="18" spans="2:14" x14ac:dyDescent="0.25">
      <c r="B18" s="272"/>
      <c r="C18" s="279"/>
      <c r="D18" s="32" t="s">
        <v>32</v>
      </c>
      <c r="E18" s="43">
        <f>IFERROR(E15/E9,"-")</f>
        <v>7.3435129874488219</v>
      </c>
      <c r="F18" s="43">
        <f t="shared" ref="F18:I18" si="5">IFERROR(F15/F9,"-")</f>
        <v>6.4576815082230246</v>
      </c>
      <c r="G18" s="43">
        <f t="shared" si="5"/>
        <v>5.626368785399622</v>
      </c>
      <c r="H18" s="43">
        <f t="shared" si="5"/>
        <v>7.1024423857285051</v>
      </c>
      <c r="I18" s="43">
        <f t="shared" si="5"/>
        <v>5.563702379016962</v>
      </c>
      <c r="J18" s="34">
        <f>IFERROR(I18/H18-1,"-")</f>
        <v>-0.21664941764307077</v>
      </c>
      <c r="K18" s="33">
        <f>IFERROR(I18-H18,"-")</f>
        <v>-1.5387400067115431</v>
      </c>
      <c r="L18" s="34">
        <f>IFERROR(I18/E18-1,"-")</f>
        <v>-0.24236501133365274</v>
      </c>
      <c r="M18" s="33">
        <f>IFERROR(I18-E18,"-")</f>
        <v>-1.7798106084318599</v>
      </c>
      <c r="N18" s="34"/>
    </row>
    <row r="19" spans="2:14" x14ac:dyDescent="0.25">
      <c r="B19" s="272"/>
      <c r="C19" s="280" t="s">
        <v>34</v>
      </c>
      <c r="D19" s="15" t="s">
        <v>30</v>
      </c>
      <c r="E19" s="18">
        <v>0.72829999999999995</v>
      </c>
      <c r="F19" s="18">
        <v>0.53280000000000005</v>
      </c>
      <c r="G19" s="18">
        <v>0.7229000000000001</v>
      </c>
      <c r="H19" s="18">
        <v>0.75970000000000004</v>
      </c>
      <c r="I19" s="18">
        <v>0.85219999999999996</v>
      </c>
      <c r="J19" s="17">
        <f t="shared" si="0"/>
        <v>0.12175858891667746</v>
      </c>
      <c r="K19" s="44">
        <f>(I19-H19)*100</f>
        <v>9.2499999999999911</v>
      </c>
      <c r="L19" s="17">
        <f t="shared" si="2"/>
        <v>0.17012220238912534</v>
      </c>
      <c r="M19" s="44">
        <f>(I19-E19)*100</f>
        <v>12.39</v>
      </c>
      <c r="N19" s="18"/>
    </row>
    <row r="20" spans="2:14" x14ac:dyDescent="0.25">
      <c r="B20" s="272"/>
      <c r="C20" s="281"/>
      <c r="D20" s="19" t="s">
        <v>31</v>
      </c>
      <c r="E20" s="22">
        <v>0.75019999999999998</v>
      </c>
      <c r="F20" s="22">
        <v>0.55659999999999998</v>
      </c>
      <c r="G20" s="22">
        <v>0.74109999999999998</v>
      </c>
      <c r="H20" s="22">
        <v>0.78040000000000009</v>
      </c>
      <c r="I20" s="22">
        <v>0.878</v>
      </c>
      <c r="J20" s="21">
        <f t="shared" si="0"/>
        <v>0.12506406970784201</v>
      </c>
      <c r="K20" s="45">
        <f>(I20-H20)*100</f>
        <v>9.7599999999999909</v>
      </c>
      <c r="L20" s="21">
        <f t="shared" si="2"/>
        <v>0.17035457211410288</v>
      </c>
      <c r="M20" s="45">
        <f>(I20-E20)*100</f>
        <v>12.780000000000003</v>
      </c>
      <c r="N20" s="22"/>
    </row>
    <row r="21" spans="2:14" x14ac:dyDescent="0.25">
      <c r="B21" s="272"/>
      <c r="C21" s="282"/>
      <c r="D21" s="23" t="s">
        <v>32</v>
      </c>
      <c r="E21" s="25">
        <v>0.66189999999999993</v>
      </c>
      <c r="F21" s="25">
        <v>0.46039999999999998</v>
      </c>
      <c r="G21" s="25">
        <v>0.66310000000000002</v>
      </c>
      <c r="H21" s="25">
        <v>0.68840000000000001</v>
      </c>
      <c r="I21" s="25">
        <v>0.7591</v>
      </c>
      <c r="J21" s="25">
        <f>IFERROR(I21/H21-1,"-")</f>
        <v>0.10270191748983137</v>
      </c>
      <c r="K21" s="24">
        <f>IFERROR(I21-H21,"-")</f>
        <v>7.0699999999999985E-2</v>
      </c>
      <c r="L21" s="25">
        <f>IFERROR(I21/E21-1,"-")</f>
        <v>0.14684997733796656</v>
      </c>
      <c r="M21" s="24">
        <f>IFERROR(I21-E21,"-")</f>
        <v>9.7200000000000064E-2</v>
      </c>
      <c r="N21" s="46"/>
    </row>
    <row r="22" spans="2:14" x14ac:dyDescent="0.25">
      <c r="B22" s="272"/>
      <c r="C22" s="283" t="s">
        <v>35</v>
      </c>
      <c r="D22" s="26" t="s">
        <v>30</v>
      </c>
      <c r="E22" s="27">
        <v>21508</v>
      </c>
      <c r="F22" s="27">
        <v>13664</v>
      </c>
      <c r="G22" s="27">
        <v>18637</v>
      </c>
      <c r="H22" s="27">
        <v>19295</v>
      </c>
      <c r="I22" s="27">
        <v>20140</v>
      </c>
      <c r="J22" s="36">
        <f>I22/H22-1</f>
        <v>4.3793728945322519E-2</v>
      </c>
      <c r="K22" s="27">
        <f>I22-H22</f>
        <v>845</v>
      </c>
      <c r="L22" s="36">
        <f>I22/E22-1</f>
        <v>-6.360424028268552E-2</v>
      </c>
      <c r="M22" s="27">
        <f>I22-E22</f>
        <v>-1368</v>
      </c>
      <c r="N22" s="38">
        <f>I22/$I$22</f>
        <v>1</v>
      </c>
    </row>
    <row r="23" spans="2:14" x14ac:dyDescent="0.25">
      <c r="B23" s="272"/>
      <c r="C23" s="284"/>
      <c r="D23" s="4" t="s">
        <v>31</v>
      </c>
      <c r="E23" s="29">
        <v>16176</v>
      </c>
      <c r="F23" s="29">
        <v>10280</v>
      </c>
      <c r="G23" s="29">
        <v>14288</v>
      </c>
      <c r="H23" s="29">
        <v>14948</v>
      </c>
      <c r="I23" s="29">
        <v>15777</v>
      </c>
      <c r="J23" s="40">
        <f>I23/H23-1</f>
        <v>5.5458924270805454E-2</v>
      </c>
      <c r="K23" s="29">
        <f>I23-H23</f>
        <v>829</v>
      </c>
      <c r="L23" s="40">
        <f>I23/E23-1</f>
        <v>-2.466617210682498E-2</v>
      </c>
      <c r="M23" s="29">
        <f>I23-E23</f>
        <v>-399</v>
      </c>
      <c r="N23" s="42">
        <f>I23/$I$22</f>
        <v>0.78336643495531277</v>
      </c>
    </row>
    <row r="24" spans="2:14" x14ac:dyDescent="0.25">
      <c r="B24" s="273"/>
      <c r="C24" s="285"/>
      <c r="D24" s="32" t="s">
        <v>32</v>
      </c>
      <c r="E24" s="33">
        <v>5332</v>
      </c>
      <c r="F24" s="33">
        <v>3384</v>
      </c>
      <c r="G24" s="33">
        <v>4349</v>
      </c>
      <c r="H24" s="33">
        <v>4347</v>
      </c>
      <c r="I24" s="33">
        <v>4363</v>
      </c>
      <c r="J24" s="34">
        <f>IFERROR(I24/H24-1,"-")</f>
        <v>3.680699332873294E-3</v>
      </c>
      <c r="K24" s="33">
        <f>IFERROR(I24-H24,"-")</f>
        <v>16</v>
      </c>
      <c r="L24" s="34">
        <f>IFERROR(I24/E24-1,"-")</f>
        <v>-0.1817329332333083</v>
      </c>
      <c r="M24" s="33">
        <f>IFERROR(I24-E24,"-")</f>
        <v>-969</v>
      </c>
      <c r="N24" s="34">
        <f>IFERROR(I24/$I$22,"-")</f>
        <v>0.2166335650446872</v>
      </c>
    </row>
    <row r="25" spans="2:14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47"/>
    </row>
    <row r="26" spans="2:14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9" spans="2:14" ht="21.75" customHeight="1" thickBot="1" x14ac:dyDescent="0.3">
      <c r="B29" s="270" t="s">
        <v>223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45" x14ac:dyDescent="0.25">
      <c r="B31" s="4"/>
      <c r="C31" s="4"/>
      <c r="D31" s="4"/>
      <c r="E31" s="13" t="s">
        <v>229</v>
      </c>
      <c r="F31" s="13" t="s">
        <v>230</v>
      </c>
      <c r="G31" s="13" t="s">
        <v>231</v>
      </c>
      <c r="H31" s="13" t="s">
        <v>232</v>
      </c>
      <c r="I31" s="13" t="s">
        <v>233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julio 2024</v>
      </c>
    </row>
    <row r="32" spans="2:14" ht="15" customHeight="1" x14ac:dyDescent="0.25">
      <c r="B32" s="271" t="s">
        <v>48</v>
      </c>
      <c r="C32" s="274" t="s">
        <v>8</v>
      </c>
      <c r="D32" s="15" t="s">
        <v>30</v>
      </c>
      <c r="E32" s="49">
        <v>450854</v>
      </c>
      <c r="F32" s="49">
        <v>111657</v>
      </c>
      <c r="G32" s="49">
        <v>395281</v>
      </c>
      <c r="H32" s="49">
        <v>453294</v>
      </c>
      <c r="I32" s="49">
        <v>524679</v>
      </c>
      <c r="J32" s="17">
        <f>I32/H32-1</f>
        <v>0.15748057552052308</v>
      </c>
      <c r="K32" s="16">
        <f>I32-H32</f>
        <v>71385</v>
      </c>
      <c r="L32" s="17">
        <f>I32/E32-1</f>
        <v>0.16374480430471938</v>
      </c>
      <c r="M32" s="16">
        <f>I32-E32</f>
        <v>73825</v>
      </c>
      <c r="N32" s="18">
        <f>I32/$I$32</f>
        <v>1</v>
      </c>
    </row>
    <row r="33" spans="1:14" x14ac:dyDescent="0.25">
      <c r="B33" s="272"/>
      <c r="C33" s="275"/>
      <c r="D33" s="19" t="s">
        <v>31</v>
      </c>
      <c r="E33" s="50">
        <v>355957</v>
      </c>
      <c r="F33" s="50">
        <v>85300</v>
      </c>
      <c r="G33" s="50">
        <v>319384</v>
      </c>
      <c r="H33" s="50">
        <v>367814</v>
      </c>
      <c r="I33" s="50">
        <v>425017</v>
      </c>
      <c r="J33" s="21">
        <f t="shared" ref="J33:J45" si="6">I33/H33-1</f>
        <v>0.15552154077876312</v>
      </c>
      <c r="K33" s="20">
        <f t="shared" ref="K33:K42" si="7">I33-H33</f>
        <v>57203</v>
      </c>
      <c r="L33" s="21">
        <f t="shared" ref="L33:L45" si="8">I33/E33-1</f>
        <v>0.19401219810257975</v>
      </c>
      <c r="M33" s="20">
        <f t="shared" ref="M33:M42" si="9">I33-E33</f>
        <v>69060</v>
      </c>
      <c r="N33" s="22">
        <f>I33/$I$32</f>
        <v>0.81005147909483699</v>
      </c>
    </row>
    <row r="34" spans="1:14" x14ac:dyDescent="0.25">
      <c r="B34" s="272"/>
      <c r="C34" s="276"/>
      <c r="D34" s="23" t="s">
        <v>32</v>
      </c>
      <c r="E34" s="24">
        <v>94897</v>
      </c>
      <c r="F34" s="24">
        <v>26357</v>
      </c>
      <c r="G34" s="24">
        <v>75897</v>
      </c>
      <c r="H34" s="24">
        <v>85480</v>
      </c>
      <c r="I34" s="24">
        <v>99662</v>
      </c>
      <c r="J34" s="25">
        <f>IFERROR(I34/H34-1,"-")</f>
        <v>0.16591015442208712</v>
      </c>
      <c r="K34" s="24">
        <f>IFERROR(I34-H34,"-")</f>
        <v>14182</v>
      </c>
      <c r="L34" s="25">
        <f>IFERROR(I34/E34-1,"-")</f>
        <v>5.0212335479519865E-2</v>
      </c>
      <c r="M34" s="24">
        <f>IFERROR(I34-E34,"-")</f>
        <v>4765</v>
      </c>
      <c r="N34" s="25">
        <f>IFERROR(I34/I32,"-")</f>
        <v>0.18994852090516295</v>
      </c>
    </row>
    <row r="35" spans="1:14" x14ac:dyDescent="0.25">
      <c r="B35" s="272"/>
      <c r="C35" s="277" t="s">
        <v>33</v>
      </c>
      <c r="D35" s="26" t="s">
        <v>30</v>
      </c>
      <c r="E35" s="51">
        <v>537772</v>
      </c>
      <c r="F35" s="51">
        <v>121455</v>
      </c>
      <c r="G35" s="51">
        <v>456752</v>
      </c>
      <c r="H35" s="51">
        <v>530374</v>
      </c>
      <c r="I35" s="51">
        <v>611065</v>
      </c>
      <c r="J35" s="28">
        <f t="shared" si="6"/>
        <v>0.15213981077503802</v>
      </c>
      <c r="K35" s="27">
        <f t="shared" si="7"/>
        <v>80691</v>
      </c>
      <c r="L35" s="28">
        <f t="shared" si="8"/>
        <v>0.13629010063744484</v>
      </c>
      <c r="M35" s="27">
        <f t="shared" si="9"/>
        <v>73293</v>
      </c>
      <c r="N35" s="18">
        <f>I35/$I$35</f>
        <v>1</v>
      </c>
    </row>
    <row r="36" spans="1:14" x14ac:dyDescent="0.25">
      <c r="B36" s="272"/>
      <c r="C36" s="278"/>
      <c r="D36" s="4" t="s">
        <v>31</v>
      </c>
      <c r="E36" s="52">
        <v>421858</v>
      </c>
      <c r="F36" s="52">
        <v>91949</v>
      </c>
      <c r="G36" s="52">
        <v>367805</v>
      </c>
      <c r="H36" s="52">
        <v>428102</v>
      </c>
      <c r="I36" s="52">
        <v>494393</v>
      </c>
      <c r="J36" s="30">
        <f t="shared" si="6"/>
        <v>0.15484861084507906</v>
      </c>
      <c r="K36" s="29">
        <f t="shared" si="7"/>
        <v>66291</v>
      </c>
      <c r="L36" s="30">
        <f t="shared" si="8"/>
        <v>0.1719417434302537</v>
      </c>
      <c r="M36" s="29">
        <f t="shared" si="9"/>
        <v>72535</v>
      </c>
      <c r="N36" s="31">
        <f>I36/$I$35</f>
        <v>0.80906777511394046</v>
      </c>
    </row>
    <row r="37" spans="1:14" x14ac:dyDescent="0.25">
      <c r="B37" s="272"/>
      <c r="C37" s="279"/>
      <c r="D37" s="32" t="s">
        <v>32</v>
      </c>
      <c r="E37" s="33">
        <v>115914</v>
      </c>
      <c r="F37" s="33">
        <v>29506</v>
      </c>
      <c r="G37" s="33">
        <v>88947</v>
      </c>
      <c r="H37" s="33">
        <v>102272</v>
      </c>
      <c r="I37" s="33">
        <v>116672</v>
      </c>
      <c r="J37" s="34">
        <f>IFERROR(I37/H37-1,"-")</f>
        <v>0.14080100125156436</v>
      </c>
      <c r="K37" s="33">
        <f>IFERROR(I37-H37,"-")</f>
        <v>14400</v>
      </c>
      <c r="L37" s="34">
        <f>IFERROR(I37/E37-1,"-")</f>
        <v>6.5393308832411012E-3</v>
      </c>
      <c r="M37" s="33">
        <f>IFERROR(I37-E37,"-")</f>
        <v>758</v>
      </c>
      <c r="N37" s="34">
        <f>IFERROR(I37/I35,"-")</f>
        <v>0.1909322248860596</v>
      </c>
    </row>
    <row r="38" spans="1:14" x14ac:dyDescent="0.25">
      <c r="B38" s="272"/>
      <c r="C38" s="274" t="s">
        <v>21</v>
      </c>
      <c r="D38" s="15" t="s">
        <v>30</v>
      </c>
      <c r="E38" s="49">
        <v>3164189</v>
      </c>
      <c r="F38" s="49">
        <v>527002</v>
      </c>
      <c r="G38" s="49">
        <v>2370169</v>
      </c>
      <c r="H38" s="49">
        <v>2875439</v>
      </c>
      <c r="I38" s="49">
        <v>3267951</v>
      </c>
      <c r="J38" s="17">
        <f t="shared" si="6"/>
        <v>0.13650506931289441</v>
      </c>
      <c r="K38" s="16">
        <f t="shared" si="7"/>
        <v>392512</v>
      </c>
      <c r="L38" s="17">
        <f t="shared" si="8"/>
        <v>3.2792604992938124E-2</v>
      </c>
      <c r="M38" s="16">
        <f t="shared" si="9"/>
        <v>103762</v>
      </c>
      <c r="N38" s="18">
        <f>I38/$I$38</f>
        <v>1</v>
      </c>
    </row>
    <row r="39" spans="1:14" x14ac:dyDescent="0.25">
      <c r="B39" s="272"/>
      <c r="C39" s="275"/>
      <c r="D39" s="19" t="s">
        <v>31</v>
      </c>
      <c r="E39" s="50">
        <v>2435365</v>
      </c>
      <c r="F39" s="50">
        <v>382239</v>
      </c>
      <c r="G39" s="50">
        <v>1875808</v>
      </c>
      <c r="H39" s="50">
        <v>2279794</v>
      </c>
      <c r="I39" s="50">
        <v>2642258</v>
      </c>
      <c r="J39" s="21">
        <f t="shared" si="6"/>
        <v>0.15898980346469904</v>
      </c>
      <c r="K39" s="20">
        <f t="shared" si="7"/>
        <v>362464</v>
      </c>
      <c r="L39" s="21">
        <f t="shared" si="8"/>
        <v>8.4953590118934885E-2</v>
      </c>
      <c r="M39" s="20">
        <f t="shared" si="9"/>
        <v>206893</v>
      </c>
      <c r="N39" s="22">
        <f>I39/$I$38</f>
        <v>0.80853660290500073</v>
      </c>
    </row>
    <row r="40" spans="1:14" x14ac:dyDescent="0.25">
      <c r="B40" s="272"/>
      <c r="C40" s="276"/>
      <c r="D40" s="23" t="s">
        <v>32</v>
      </c>
      <c r="E40" s="24">
        <v>728824</v>
      </c>
      <c r="F40" s="24">
        <v>144763</v>
      </c>
      <c r="G40" s="24">
        <v>494361</v>
      </c>
      <c r="H40" s="24">
        <v>595645</v>
      </c>
      <c r="I40" s="24">
        <v>625693</v>
      </c>
      <c r="J40" s="25">
        <f>IFERROR(I40/H40-1,"-")</f>
        <v>5.04461550084363E-2</v>
      </c>
      <c r="K40" s="24">
        <f>IFERROR(I40-H40,"-")</f>
        <v>30048</v>
      </c>
      <c r="L40" s="25">
        <f>IFERROR(I40/E40-1,"-")</f>
        <v>-0.14150329846437548</v>
      </c>
      <c r="M40" s="24">
        <f>IFERROR(I40-E40,"-")</f>
        <v>-103131</v>
      </c>
      <c r="N40" s="25">
        <f>IFERROR(I40/I38,"-")</f>
        <v>0.19146339709499929</v>
      </c>
    </row>
    <row r="41" spans="1:14" x14ac:dyDescent="0.25">
      <c r="B41" s="272"/>
      <c r="C41" s="277" t="s">
        <v>22</v>
      </c>
      <c r="D41" s="26" t="s">
        <v>30</v>
      </c>
      <c r="E41" s="53">
        <v>7.0182121041401428</v>
      </c>
      <c r="F41" s="53">
        <v>4.7198294777756882</v>
      </c>
      <c r="G41" s="53">
        <v>5.996162223835702</v>
      </c>
      <c r="H41" s="53">
        <v>6.3434305329432998</v>
      </c>
      <c r="I41" s="53">
        <v>6.2284768401251052</v>
      </c>
      <c r="J41" s="36">
        <f t="shared" si="6"/>
        <v>-1.8121691759877656E-2</v>
      </c>
      <c r="K41" s="37">
        <f t="shared" si="7"/>
        <v>-0.11495369281819467</v>
      </c>
      <c r="L41" s="36">
        <f t="shared" si="8"/>
        <v>-0.11252655979849369</v>
      </c>
      <c r="M41" s="37">
        <f t="shared" si="9"/>
        <v>-0.78973526401503769</v>
      </c>
      <c r="N41" s="38"/>
    </row>
    <row r="42" spans="1:14" x14ac:dyDescent="0.25">
      <c r="B42" s="272"/>
      <c r="C42" s="278"/>
      <c r="D42" s="4" t="s">
        <v>31</v>
      </c>
      <c r="E42" s="54">
        <f t="shared" ref="E42:I42" si="10">E39/E33</f>
        <v>6.8417393112089382</v>
      </c>
      <c r="F42" s="54">
        <f t="shared" si="10"/>
        <v>4.481113716295428</v>
      </c>
      <c r="G42" s="54">
        <f t="shared" si="10"/>
        <v>5.8732059213986929</v>
      </c>
      <c r="H42" s="54">
        <f t="shared" si="10"/>
        <v>6.1982251899057674</v>
      </c>
      <c r="I42" s="54">
        <f t="shared" si="10"/>
        <v>6.2168289738998679</v>
      </c>
      <c r="J42" s="40">
        <f t="shared" si="6"/>
        <v>3.0014695213715914E-3</v>
      </c>
      <c r="K42" s="41">
        <f t="shared" si="7"/>
        <v>1.8603783994100453E-2</v>
      </c>
      <c r="L42" s="40">
        <f t="shared" si="8"/>
        <v>-9.1337934534463927E-2</v>
      </c>
      <c r="M42" s="41">
        <f t="shared" si="9"/>
        <v>-0.62491033730907031</v>
      </c>
      <c r="N42" s="42"/>
    </row>
    <row r="43" spans="1:14" x14ac:dyDescent="0.25">
      <c r="B43" s="272"/>
      <c r="C43" s="279"/>
      <c r="D43" s="32" t="s">
        <v>32</v>
      </c>
      <c r="E43" s="43">
        <f>IFERROR(E40/E34,"-")</f>
        <v>7.680158487623423</v>
      </c>
      <c r="F43" s="43">
        <f t="shared" ref="F43:I43" si="11">IFERROR(F40/F34,"-")</f>
        <v>5.4923929126987137</v>
      </c>
      <c r="G43" s="43">
        <f t="shared" si="11"/>
        <v>6.5135776117633108</v>
      </c>
      <c r="H43" s="43">
        <f t="shared" si="11"/>
        <v>6.9682381843706134</v>
      </c>
      <c r="I43" s="43">
        <f t="shared" si="11"/>
        <v>6.2781501474985451</v>
      </c>
      <c r="J43" s="34">
        <f>IFERROR(I43/H43-1,"-")</f>
        <v>-9.9033359453742364E-2</v>
      </c>
      <c r="K43" s="33">
        <f>IFERROR(I43-H43,"-")</f>
        <v>-0.69008803687206832</v>
      </c>
      <c r="L43" s="34">
        <f>IFERROR(I43/E43-1,"-")</f>
        <v>-0.18254940212291382</v>
      </c>
      <c r="M43" s="33">
        <f>IFERROR(I43-E43,"-")</f>
        <v>-1.402008340124878</v>
      </c>
      <c r="N43" s="55"/>
    </row>
    <row r="44" spans="1:14" x14ac:dyDescent="0.25">
      <c r="A44" s="56"/>
      <c r="B44" s="272"/>
      <c r="C44" s="280" t="s">
        <v>34</v>
      </c>
      <c r="D44" s="15" t="s">
        <v>30</v>
      </c>
      <c r="E44" s="57">
        <v>0.70264720512342227</v>
      </c>
      <c r="F44" s="57">
        <v>0.33446980707448559</v>
      </c>
      <c r="G44" s="57">
        <v>0.60935386615172649</v>
      </c>
      <c r="H44" s="57">
        <v>0.71209590702710301</v>
      </c>
      <c r="I44" s="57">
        <v>0.76776192633133977</v>
      </c>
      <c r="J44" s="57">
        <f t="shared" si="6"/>
        <v>7.8172081534121363E-2</v>
      </c>
      <c r="K44" s="44">
        <f>(I44-H44)*100</f>
        <v>5.5666019304236762</v>
      </c>
      <c r="L44" s="17">
        <f t="shared" si="8"/>
        <v>9.2670575977712666E-2</v>
      </c>
      <c r="M44" s="44">
        <f>(I44-E44)*100</f>
        <v>6.5114721207917503</v>
      </c>
      <c r="N44" s="18"/>
    </row>
    <row r="45" spans="1:14" x14ac:dyDescent="0.25">
      <c r="B45" s="272"/>
      <c r="C45" s="281"/>
      <c r="D45" s="19" t="s">
        <v>31</v>
      </c>
      <c r="E45" s="58">
        <v>0.71728549162182953</v>
      </c>
      <c r="F45" s="58">
        <v>0.3663531928515702</v>
      </c>
      <c r="G45" s="58">
        <v>0.62089841545467095</v>
      </c>
      <c r="H45" s="58">
        <v>0.73156795596846524</v>
      </c>
      <c r="I45" s="58">
        <v>0.7939226677042942</v>
      </c>
      <c r="J45" s="58">
        <f t="shared" si="6"/>
        <v>8.5234339786359969E-2</v>
      </c>
      <c r="K45" s="45">
        <f>(I45-H45)*100</f>
        <v>6.235471173582896</v>
      </c>
      <c r="L45" s="21">
        <f t="shared" si="8"/>
        <v>0.10684333780289212</v>
      </c>
      <c r="M45" s="45">
        <f>(I45-E45)*100</f>
        <v>7.6637176082464675</v>
      </c>
      <c r="N45" s="22"/>
    </row>
    <row r="46" spans="1:14" x14ac:dyDescent="0.25">
      <c r="B46" s="272"/>
      <c r="C46" s="282"/>
      <c r="D46" s="23" t="s">
        <v>32</v>
      </c>
      <c r="E46" s="59">
        <v>0.65779051758683305</v>
      </c>
      <c r="F46" s="59">
        <v>0.27197184897946913</v>
      </c>
      <c r="G46" s="59">
        <v>0.56919670613592721</v>
      </c>
      <c r="H46" s="59">
        <v>0.64625868792056262</v>
      </c>
      <c r="I46" s="59">
        <v>0.67397741606425965</v>
      </c>
      <c r="J46" s="25">
        <f>IFERROR(I46/H46-1,"-")</f>
        <v>4.2891072355075499E-2</v>
      </c>
      <c r="K46" s="24">
        <f>IFERROR(I46-H46,"-")</f>
        <v>2.7718728143697025E-2</v>
      </c>
      <c r="L46" s="25">
        <f>IFERROR(I46/E46-1,"-")</f>
        <v>2.4607983916839826E-2</v>
      </c>
      <c r="M46" s="24">
        <f>IFERROR(I46-E46,"-")</f>
        <v>1.6186898477426603E-2</v>
      </c>
      <c r="N46" s="46"/>
    </row>
    <row r="47" spans="1:14" x14ac:dyDescent="0.25">
      <c r="B47" s="272"/>
      <c r="C47" s="283" t="s">
        <v>37</v>
      </c>
      <c r="D47" s="26" t="s">
        <v>30</v>
      </c>
      <c r="E47" s="51">
        <v>21244.714285714286</v>
      </c>
      <c r="F47" s="51">
        <v>7405.7142857142853</v>
      </c>
      <c r="G47" s="51">
        <v>18349.571428571428</v>
      </c>
      <c r="H47" s="51">
        <v>19048.857142857141</v>
      </c>
      <c r="I47" s="51">
        <v>19982.857142857141</v>
      </c>
      <c r="J47" s="36">
        <f>I47/H47-1</f>
        <v>4.9031812932159413E-2</v>
      </c>
      <c r="K47" s="27">
        <f>I47-H47</f>
        <v>934</v>
      </c>
      <c r="L47" s="36">
        <f>I47/E47-1</f>
        <v>-5.9396286807474885E-2</v>
      </c>
      <c r="M47" s="27">
        <f>I47-E47</f>
        <v>-1261.8571428571449</v>
      </c>
      <c r="N47" s="38">
        <f>I47/$I$22</f>
        <v>0.99219747481912324</v>
      </c>
    </row>
    <row r="48" spans="1:14" x14ac:dyDescent="0.25">
      <c r="B48" s="272"/>
      <c r="C48" s="278"/>
      <c r="D48" s="4" t="s">
        <v>31</v>
      </c>
      <c r="E48" s="52">
        <v>16019</v>
      </c>
      <c r="F48" s="52">
        <v>4901.7142857142853</v>
      </c>
      <c r="G48" s="52">
        <v>14253.142857142857</v>
      </c>
      <c r="H48" s="52">
        <v>14701.285714285714</v>
      </c>
      <c r="I48" s="52">
        <v>15624.428571428571</v>
      </c>
      <c r="J48" s="40">
        <f>I48/H48-1</f>
        <v>6.2793341690231097E-2</v>
      </c>
      <c r="K48" s="29">
        <f>I48-H48</f>
        <v>923.14285714285688</v>
      </c>
      <c r="L48" s="40">
        <f>I48/E48-1</f>
        <v>-2.46314644217136E-2</v>
      </c>
      <c r="M48" s="29">
        <f>I48-E48</f>
        <v>-394.57142857142935</v>
      </c>
      <c r="N48" s="42">
        <f>I48/$I$22</f>
        <v>0.77579089232515241</v>
      </c>
    </row>
    <row r="49" spans="2:14" x14ac:dyDescent="0.25">
      <c r="B49" s="273"/>
      <c r="C49" s="279"/>
      <c r="D49" s="32" t="s">
        <v>32</v>
      </c>
      <c r="E49" s="33">
        <v>5225.7142857142853</v>
      </c>
      <c r="F49" s="33">
        <v>2504</v>
      </c>
      <c r="G49" s="33">
        <v>4096.4285714285716</v>
      </c>
      <c r="H49" s="33">
        <v>4347.5714285714284</v>
      </c>
      <c r="I49" s="33">
        <v>4358.4285714285716</v>
      </c>
      <c r="J49" s="34">
        <f>IFERROR(I49/H49-1,"-")</f>
        <v>2.4972891269345876E-3</v>
      </c>
      <c r="K49" s="33">
        <f>IFERROR(I49-H49,"-")</f>
        <v>10.857142857143117</v>
      </c>
      <c r="L49" s="34">
        <f>IFERROR(I49/E49-1,"-")</f>
        <v>-0.16596500820120275</v>
      </c>
      <c r="M49" s="33">
        <f>IFERROR(I49-E49,"-")</f>
        <v>-867.28571428571377</v>
      </c>
      <c r="N49" s="34">
        <f>IFERROR(I49/I47,"-")</f>
        <v>0.21810837861023738</v>
      </c>
    </row>
    <row r="50" spans="2:14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47"/>
    </row>
    <row r="51" spans="2:14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</row>
    <row r="52" spans="2:14" x14ac:dyDescent="0.25">
      <c r="B52" s="60"/>
    </row>
    <row r="54" spans="2:14" ht="21.75" thickBot="1" x14ac:dyDescent="0.3">
      <c r="B54" s="270" t="s">
        <v>223</v>
      </c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71" t="s">
        <v>48</v>
      </c>
      <c r="C57" s="274" t="s">
        <v>8</v>
      </c>
      <c r="D57" s="15" t="s">
        <v>30</v>
      </c>
      <c r="E57" s="49">
        <v>791721</v>
      </c>
      <c r="F57" s="49">
        <v>225835</v>
      </c>
      <c r="G57" s="49">
        <v>354204</v>
      </c>
      <c r="H57" s="49">
        <v>710225</v>
      </c>
      <c r="I57" s="49">
        <v>797848</v>
      </c>
      <c r="J57" s="17">
        <f t="shared" ref="J57:J73" si="12">I57/H57-1</f>
        <v>0.12337357879545219</v>
      </c>
      <c r="K57" s="16">
        <f t="shared" ref="K57:K73" si="13">I57-H57</f>
        <v>87623</v>
      </c>
      <c r="L57" s="17">
        <f t="shared" ref="L57:L73" si="14">I57/E57-1</f>
        <v>7.7388372924300786E-3</v>
      </c>
      <c r="M57" s="16">
        <f t="shared" ref="M57:M73" si="15">I57-E57</f>
        <v>6127</v>
      </c>
      <c r="N57" s="17">
        <f>I57/$I$57</f>
        <v>1</v>
      </c>
    </row>
    <row r="58" spans="2:14" x14ac:dyDescent="0.25">
      <c r="B58" s="272"/>
      <c r="C58" s="275"/>
      <c r="D58" s="19" t="s">
        <v>31</v>
      </c>
      <c r="E58" s="50">
        <v>632559</v>
      </c>
      <c r="F58" s="50">
        <v>177177</v>
      </c>
      <c r="G58" s="50">
        <v>285256</v>
      </c>
      <c r="H58" s="50">
        <v>574800</v>
      </c>
      <c r="I58" s="50">
        <v>652648</v>
      </c>
      <c r="J58" s="21">
        <f t="shared" si="12"/>
        <v>0.13543493389004868</v>
      </c>
      <c r="K58" s="20">
        <f t="shared" si="13"/>
        <v>77848</v>
      </c>
      <c r="L58" s="21">
        <f t="shared" si="14"/>
        <v>3.1758302387603354E-2</v>
      </c>
      <c r="M58" s="20">
        <f t="shared" si="15"/>
        <v>20089</v>
      </c>
      <c r="N58" s="21">
        <f t="shared" ref="N58" si="16">I58/$I$57</f>
        <v>0.81801044810540358</v>
      </c>
    </row>
    <row r="59" spans="2:14" x14ac:dyDescent="0.25">
      <c r="B59" s="272"/>
      <c r="C59" s="276"/>
      <c r="D59" s="23" t="s">
        <v>32</v>
      </c>
      <c r="E59" s="24">
        <v>159162</v>
      </c>
      <c r="F59" s="24">
        <v>48658</v>
      </c>
      <c r="G59" s="24">
        <v>68948</v>
      </c>
      <c r="H59" s="24">
        <v>135425</v>
      </c>
      <c r="I59" s="24">
        <v>145200</v>
      </c>
      <c r="J59" s="25">
        <f>IFERROR(I59/H59-1,"-")</f>
        <v>7.2180173527782943E-2</v>
      </c>
      <c r="K59" s="24">
        <f>IFERROR(I59-H59,"-")</f>
        <v>9775</v>
      </c>
      <c r="L59" s="25">
        <f>IFERROR(I59/E59-1,"-")</f>
        <v>-8.7721943680024173E-2</v>
      </c>
      <c r="M59" s="24">
        <f>IFERROR(I59-E59,"-")</f>
        <v>-13962</v>
      </c>
      <c r="N59" s="25">
        <f>IFERROR(I59/I57,"-")</f>
        <v>0.18198955189459645</v>
      </c>
    </row>
    <row r="60" spans="2:14" x14ac:dyDescent="0.25">
      <c r="B60" s="272"/>
      <c r="C60" s="277" t="s">
        <v>33</v>
      </c>
      <c r="D60" s="26" t="s">
        <v>30</v>
      </c>
      <c r="E60" s="51">
        <v>791721</v>
      </c>
      <c r="F60" s="51">
        <v>225835</v>
      </c>
      <c r="G60" s="51">
        <v>354204</v>
      </c>
      <c r="H60" s="51">
        <v>710225</v>
      </c>
      <c r="I60" s="51">
        <v>797848</v>
      </c>
      <c r="J60" s="36">
        <f t="shared" si="12"/>
        <v>0.12337357879545219</v>
      </c>
      <c r="K60" s="51">
        <f t="shared" si="13"/>
        <v>87623</v>
      </c>
      <c r="L60" s="36">
        <f t="shared" si="14"/>
        <v>7.7388372924300786E-3</v>
      </c>
      <c r="M60" s="51">
        <f t="shared" si="15"/>
        <v>6127</v>
      </c>
      <c r="N60" s="36">
        <f>I60/$I$60</f>
        <v>1</v>
      </c>
    </row>
    <row r="61" spans="2:14" x14ac:dyDescent="0.25">
      <c r="B61" s="272"/>
      <c r="C61" s="278"/>
      <c r="D61" s="4" t="s">
        <v>31</v>
      </c>
      <c r="E61" s="52">
        <v>632559</v>
      </c>
      <c r="F61" s="52">
        <v>177177</v>
      </c>
      <c r="G61" s="52">
        <v>285256</v>
      </c>
      <c r="H61" s="52">
        <v>574800</v>
      </c>
      <c r="I61" s="52">
        <v>652648</v>
      </c>
      <c r="J61" s="40">
        <f t="shared" si="12"/>
        <v>0.13543493389004868</v>
      </c>
      <c r="K61" s="52">
        <f t="shared" si="13"/>
        <v>77848</v>
      </c>
      <c r="L61" s="40">
        <f t="shared" si="14"/>
        <v>3.1758302387603354E-2</v>
      </c>
      <c r="M61" s="52">
        <f t="shared" si="15"/>
        <v>20089</v>
      </c>
      <c r="N61" s="40">
        <f t="shared" ref="N61" si="17">I61/$I$60</f>
        <v>0.81801044810540358</v>
      </c>
    </row>
    <row r="62" spans="2:14" x14ac:dyDescent="0.25">
      <c r="B62" s="272"/>
      <c r="C62" s="279"/>
      <c r="D62" s="32" t="s">
        <v>32</v>
      </c>
      <c r="E62" s="33">
        <v>159162</v>
      </c>
      <c r="F62" s="33">
        <v>48658</v>
      </c>
      <c r="G62" s="33">
        <v>68948</v>
      </c>
      <c r="H62" s="33">
        <v>135425</v>
      </c>
      <c r="I62" s="33">
        <v>145200</v>
      </c>
      <c r="J62" s="34">
        <f>IFERROR(I62/H62-1,"-")</f>
        <v>7.2180173527782943E-2</v>
      </c>
      <c r="K62" s="33">
        <f>IFERROR(I62-H62,"-")</f>
        <v>9775</v>
      </c>
      <c r="L62" s="34">
        <f>IFERROR(I62/E62-1,"-")</f>
        <v>-8.7721943680024173E-2</v>
      </c>
      <c r="M62" s="33">
        <f>IFERROR(I62-E62,"-")</f>
        <v>-13962</v>
      </c>
      <c r="N62" s="61">
        <f>IFERROR(I62/I60,"-")</f>
        <v>0.18198955189459645</v>
      </c>
    </row>
    <row r="63" spans="2:14" x14ac:dyDescent="0.25">
      <c r="B63" s="272"/>
      <c r="C63" s="274" t="s">
        <v>21</v>
      </c>
      <c r="D63" s="15" t="s">
        <v>30</v>
      </c>
      <c r="E63" s="49">
        <v>5492551</v>
      </c>
      <c r="F63" s="49">
        <v>1546641</v>
      </c>
      <c r="G63" s="49">
        <v>1967362</v>
      </c>
      <c r="H63" s="49">
        <v>4352393</v>
      </c>
      <c r="I63" s="49">
        <v>5123327</v>
      </c>
      <c r="J63" s="17">
        <f t="shared" si="12"/>
        <v>0.17712876571577985</v>
      </c>
      <c r="K63" s="16">
        <f t="shared" si="13"/>
        <v>770934</v>
      </c>
      <c r="L63" s="17">
        <f t="shared" si="14"/>
        <v>-6.7222680317397199E-2</v>
      </c>
      <c r="M63" s="16">
        <f t="shared" si="15"/>
        <v>-369224</v>
      </c>
      <c r="N63" s="17">
        <f>I63/$I$63</f>
        <v>1</v>
      </c>
    </row>
    <row r="64" spans="2:14" x14ac:dyDescent="0.25">
      <c r="B64" s="272"/>
      <c r="C64" s="275"/>
      <c r="D64" s="19" t="s">
        <v>31</v>
      </c>
      <c r="E64" s="50">
        <v>4260933</v>
      </c>
      <c r="F64" s="50">
        <v>1157521</v>
      </c>
      <c r="G64" s="50">
        <v>1534896</v>
      </c>
      <c r="H64" s="50">
        <v>3454999</v>
      </c>
      <c r="I64" s="50">
        <v>4107039</v>
      </c>
      <c r="J64" s="21">
        <f t="shared" si="12"/>
        <v>0.18872364362478833</v>
      </c>
      <c r="K64" s="20">
        <f t="shared" si="13"/>
        <v>652040</v>
      </c>
      <c r="L64" s="21">
        <f t="shared" si="14"/>
        <v>-3.6117441884207069E-2</v>
      </c>
      <c r="M64" s="20">
        <f t="shared" si="15"/>
        <v>-153894</v>
      </c>
      <c r="N64" s="21">
        <f t="shared" ref="N64" si="18">I64/$I$63</f>
        <v>0.80163514841039818</v>
      </c>
    </row>
    <row r="65" spans="2:14" x14ac:dyDescent="0.25">
      <c r="B65" s="272"/>
      <c r="C65" s="276"/>
      <c r="D65" s="23" t="s">
        <v>32</v>
      </c>
      <c r="E65" s="24">
        <v>1231618</v>
      </c>
      <c r="F65" s="24">
        <v>389120</v>
      </c>
      <c r="G65" s="24">
        <v>432466</v>
      </c>
      <c r="H65" s="24">
        <v>897394</v>
      </c>
      <c r="I65" s="24">
        <v>1016288</v>
      </c>
      <c r="J65" s="25">
        <f>IFERROR(I65/H65-1,"-")</f>
        <v>0.13248807101451532</v>
      </c>
      <c r="K65" s="24">
        <f>IFERROR(I65-H65,"-")</f>
        <v>118894</v>
      </c>
      <c r="L65" s="25">
        <f>IFERROR(I65/E65-1,"-")</f>
        <v>-0.17483505437562619</v>
      </c>
      <c r="M65" s="24">
        <f>IFERROR(I65-E65,"-")</f>
        <v>-215330</v>
      </c>
      <c r="N65" s="25">
        <f>IFERROR(I65/I63,"-")</f>
        <v>0.19836485158960185</v>
      </c>
    </row>
    <row r="66" spans="2:14" x14ac:dyDescent="0.25">
      <c r="B66" s="272"/>
      <c r="C66" s="277" t="s">
        <v>22</v>
      </c>
      <c r="D66" s="26" t="s">
        <v>30</v>
      </c>
      <c r="E66" s="53">
        <v>6.9374830274806403</v>
      </c>
      <c r="F66" s="53">
        <v>6.8485442911860428</v>
      </c>
      <c r="G66" s="53">
        <v>5.5543189800228117</v>
      </c>
      <c r="H66" s="53">
        <v>6.1281889542046537</v>
      </c>
      <c r="I66" s="53">
        <v>6.4214324031645127</v>
      </c>
      <c r="J66" s="36">
        <f t="shared" si="12"/>
        <v>4.7851567755374136E-2</v>
      </c>
      <c r="K66" s="37">
        <f t="shared" si="13"/>
        <v>0.29324344895985899</v>
      </c>
      <c r="L66" s="36">
        <f t="shared" si="14"/>
        <v>-7.4385857561302338E-2</v>
      </c>
      <c r="M66" s="37">
        <f t="shared" si="15"/>
        <v>-0.51605062431612758</v>
      </c>
      <c r="N66" s="36"/>
    </row>
    <row r="67" spans="2:14" x14ac:dyDescent="0.25">
      <c r="B67" s="272"/>
      <c r="C67" s="278"/>
      <c r="D67" s="4" t="s">
        <v>31</v>
      </c>
      <c r="E67" s="54">
        <f t="shared" ref="E67:I67" si="19">E64/E58</f>
        <v>6.7360246237900334</v>
      </c>
      <c r="F67" s="54">
        <f t="shared" si="19"/>
        <v>6.5331335331335332</v>
      </c>
      <c r="G67" s="54">
        <f t="shared" si="19"/>
        <v>5.3807667498667859</v>
      </c>
      <c r="H67" s="54">
        <f t="shared" si="19"/>
        <v>6.0107846207376481</v>
      </c>
      <c r="I67" s="54">
        <f t="shared" si="19"/>
        <v>6.292885291918461</v>
      </c>
      <c r="J67" s="40">
        <f t="shared" si="12"/>
        <v>4.6932420470955583E-2</v>
      </c>
      <c r="K67" s="41">
        <f t="shared" si="13"/>
        <v>0.28210067118081295</v>
      </c>
      <c r="L67" s="40">
        <f t="shared" si="14"/>
        <v>-6.5786477428617207E-2</v>
      </c>
      <c r="M67" s="41">
        <f t="shared" si="15"/>
        <v>-0.4431393318715724</v>
      </c>
      <c r="N67" s="40"/>
    </row>
    <row r="68" spans="2:14" x14ac:dyDescent="0.25">
      <c r="B68" s="272"/>
      <c r="C68" s="279"/>
      <c r="D68" s="32" t="s">
        <v>32</v>
      </c>
      <c r="E68" s="43">
        <f>IFERROR(E65/E59,"-")</f>
        <v>7.7381410135585131</v>
      </c>
      <c r="F68" s="43">
        <f t="shared" ref="F68:I68" si="20">IFERROR(F65/F59,"-")</f>
        <v>7.997040568868429</v>
      </c>
      <c r="G68" s="43">
        <f t="shared" si="20"/>
        <v>6.2723501769449443</v>
      </c>
      <c r="H68" s="43">
        <f t="shared" si="20"/>
        <v>6.6265017537382311</v>
      </c>
      <c r="I68" s="43">
        <f t="shared" si="20"/>
        <v>6.9992286501377414</v>
      </c>
      <c r="J68" s="34">
        <f>IFERROR(I68/H68-1,"-")</f>
        <v>5.6247913341189726E-2</v>
      </c>
      <c r="K68" s="33">
        <f>IFERROR(I68-H68,"-")</f>
        <v>0.37272689639951029</v>
      </c>
      <c r="L68" s="34">
        <f>IFERROR(I68/E68-1,"-")</f>
        <v>-9.5489648240588254E-2</v>
      </c>
      <c r="M68" s="33">
        <f>IFERROR(I68-E68,"-")</f>
        <v>-0.73891236342077171</v>
      </c>
      <c r="N68" s="61">
        <f>IFERROR(I68/I66,"-")</f>
        <v>1.0899793396078556</v>
      </c>
    </row>
    <row r="69" spans="2:14" x14ac:dyDescent="0.25">
      <c r="B69" s="272"/>
      <c r="C69" s="280" t="s">
        <v>34</v>
      </c>
      <c r="D69" s="15" t="s">
        <v>30</v>
      </c>
      <c r="E69" s="57">
        <v>0.70518161483742259</v>
      </c>
      <c r="F69" s="57">
        <v>0.48948502261743165</v>
      </c>
      <c r="G69" s="57">
        <v>0.48615455783025679</v>
      </c>
      <c r="H69" s="57">
        <v>0.6493275173640638</v>
      </c>
      <c r="I69" s="57">
        <v>0.73071425433679682</v>
      </c>
      <c r="J69" s="57">
        <f t="shared" si="12"/>
        <v>0.12534003995875831</v>
      </c>
      <c r="K69" s="44">
        <f t="shared" si="13"/>
        <v>8.138673697273302E-2</v>
      </c>
      <c r="L69" s="17">
        <f t="shared" si="14"/>
        <v>3.6207182606796451E-2</v>
      </c>
      <c r="M69" s="44">
        <f t="shared" si="15"/>
        <v>2.5532639499374232E-2</v>
      </c>
      <c r="N69" s="17"/>
    </row>
    <row r="70" spans="2:14" x14ac:dyDescent="0.25">
      <c r="B70" s="272"/>
      <c r="C70" s="281"/>
      <c r="D70" s="19" t="s">
        <v>31</v>
      </c>
      <c r="E70" s="58">
        <v>0.7253556911866621</v>
      </c>
      <c r="F70" s="58">
        <v>0.51022458290172568</v>
      </c>
      <c r="G70" s="58">
        <v>0.51651565552296963</v>
      </c>
      <c r="H70" s="58">
        <v>0.66840723443186234</v>
      </c>
      <c r="I70" s="58">
        <v>0.75711049413019116</v>
      </c>
      <c r="J70" s="58">
        <f t="shared" si="12"/>
        <v>0.1327084075828795</v>
      </c>
      <c r="K70" s="45">
        <f t="shared" si="13"/>
        <v>8.8703259698328818E-2</v>
      </c>
      <c r="L70" s="21">
        <f t="shared" si="14"/>
        <v>4.3778250214841608E-2</v>
      </c>
      <c r="M70" s="45">
        <f t="shared" si="15"/>
        <v>3.1754802943529059E-2</v>
      </c>
      <c r="N70" s="21"/>
    </row>
    <row r="71" spans="2:14" x14ac:dyDescent="0.25">
      <c r="B71" s="272"/>
      <c r="C71" s="282"/>
      <c r="D71" s="23" t="s">
        <v>32</v>
      </c>
      <c r="E71" s="59">
        <v>0.64328398044687629</v>
      </c>
      <c r="F71" s="59">
        <v>0.43668308492718394</v>
      </c>
      <c r="G71" s="59">
        <v>0.40223857552634612</v>
      </c>
      <c r="H71" s="59">
        <v>0.58503273636647524</v>
      </c>
      <c r="I71" s="59">
        <v>0.6404747244880018</v>
      </c>
      <c r="J71" s="25">
        <f>IFERROR(I71/H71-1,"-")</f>
        <v>9.4767326125826612E-2</v>
      </c>
      <c r="K71" s="24">
        <f>IFERROR(I71-H71,"-")</f>
        <v>5.5441988121526564E-2</v>
      </c>
      <c r="L71" s="25">
        <f>IFERROR(I71/E71-1,"-")</f>
        <v>-4.3670541226954462E-3</v>
      </c>
      <c r="M71" s="24">
        <f>IFERROR(I71-E71,"-")</f>
        <v>-2.8092559588744903E-3</v>
      </c>
      <c r="N71" s="25">
        <f>IFERROR(I71/I69,"-")</f>
        <v>0.87650503693718518</v>
      </c>
    </row>
    <row r="72" spans="2:14" x14ac:dyDescent="0.25">
      <c r="B72" s="272"/>
      <c r="C72" s="283" t="s">
        <v>39</v>
      </c>
      <c r="D72" s="26" t="s">
        <v>30</v>
      </c>
      <c r="E72" s="51">
        <v>21340</v>
      </c>
      <c r="F72" s="51">
        <v>9244</v>
      </c>
      <c r="G72" s="51">
        <v>11050</v>
      </c>
      <c r="H72" s="51">
        <v>18364</v>
      </c>
      <c r="I72" s="51">
        <v>19209</v>
      </c>
      <c r="J72" s="36">
        <f t="shared" si="12"/>
        <v>4.6013940318013535E-2</v>
      </c>
      <c r="K72" s="27">
        <f t="shared" si="13"/>
        <v>845</v>
      </c>
      <c r="L72" s="36">
        <f t="shared" si="14"/>
        <v>-9.9859418931583899E-2</v>
      </c>
      <c r="M72" s="27">
        <f t="shared" si="15"/>
        <v>-2131</v>
      </c>
      <c r="N72" s="36">
        <f>I72/$I$72</f>
        <v>1</v>
      </c>
    </row>
    <row r="73" spans="2:14" x14ac:dyDescent="0.25">
      <c r="B73" s="272"/>
      <c r="C73" s="278"/>
      <c r="D73" s="4" t="s">
        <v>31</v>
      </c>
      <c r="E73" s="52">
        <v>16096</v>
      </c>
      <c r="F73" s="52">
        <v>6499</v>
      </c>
      <c r="G73" s="52">
        <v>8111</v>
      </c>
      <c r="H73" s="52">
        <v>14162</v>
      </c>
      <c r="I73" s="52">
        <v>14862</v>
      </c>
      <c r="J73" s="40">
        <f t="shared" si="12"/>
        <v>4.9428046886033083E-2</v>
      </c>
      <c r="K73" s="29">
        <f t="shared" si="13"/>
        <v>700</v>
      </c>
      <c r="L73" s="40">
        <f t="shared" si="14"/>
        <v>-7.6665009940357853E-2</v>
      </c>
      <c r="M73" s="29">
        <f t="shared" si="15"/>
        <v>-1234</v>
      </c>
      <c r="N73" s="40">
        <f t="shared" ref="N73" si="21">I73/$I$72</f>
        <v>0.77369982820552863</v>
      </c>
    </row>
    <row r="74" spans="2:14" x14ac:dyDescent="0.25">
      <c r="B74" s="273"/>
      <c r="C74" s="279"/>
      <c r="D74" s="32" t="s">
        <v>32</v>
      </c>
      <c r="E74" s="33">
        <v>5245</v>
      </c>
      <c r="F74" s="33">
        <v>2745</v>
      </c>
      <c r="G74" s="33">
        <v>2940</v>
      </c>
      <c r="H74" s="33">
        <v>4202</v>
      </c>
      <c r="I74" s="33">
        <v>4347</v>
      </c>
      <c r="J74" s="34">
        <f>IFERROR(I74/H74-1,"-")</f>
        <v>3.4507377439314535E-2</v>
      </c>
      <c r="K74" s="33">
        <f>IFERROR(I74-H74,"-")</f>
        <v>145</v>
      </c>
      <c r="L74" s="34">
        <f>IFERROR(I74/E74-1,"-")</f>
        <v>-0.17121067683508107</v>
      </c>
      <c r="M74" s="33">
        <f>IFERROR(I74-E74,"-")</f>
        <v>-898</v>
      </c>
      <c r="N74" s="61">
        <f>IFERROR(I74/I72,"-")</f>
        <v>0.22630017179447134</v>
      </c>
    </row>
    <row r="75" spans="2:14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47"/>
    </row>
    <row r="76" spans="2:14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5FB49-AE52-4638-9E3D-2B3E09CA2896}">
  <sheetPr>
    <tabColor rgb="FFFFC000"/>
  </sheetPr>
  <dimension ref="A4:A24"/>
  <sheetViews>
    <sheetView showGridLines="0" workbookViewId="0">
      <selection activeCell="J13" sqref="J13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6F647-F77E-4493-8D51-FB04E8E56302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J5" s="270"/>
      <c r="L5" s="270" t="s">
        <v>270</v>
      </c>
      <c r="M5" s="270"/>
      <c r="N5" s="270"/>
      <c r="O5" s="270"/>
      <c r="P5" s="270"/>
      <c r="Q5" s="270"/>
      <c r="R5" s="270"/>
      <c r="S5" s="270"/>
      <c r="T5" s="270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224</v>
      </c>
      <c r="D8" s="172" t="s">
        <v>225</v>
      </c>
      <c r="E8" s="172" t="s">
        <v>226</v>
      </c>
      <c r="F8" s="172" t="s">
        <v>227</v>
      </c>
      <c r="G8" s="172" t="s">
        <v>228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224</v>
      </c>
      <c r="N8" s="172" t="s">
        <v>225</v>
      </c>
      <c r="O8" s="172" t="s">
        <v>226</v>
      </c>
      <c r="P8" s="172" t="s">
        <v>227</v>
      </c>
      <c r="Q8" s="172" t="s">
        <v>228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48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506317</v>
      </c>
      <c r="D10" s="176">
        <v>246325</v>
      </c>
      <c r="E10" s="176">
        <v>525893</v>
      </c>
      <c r="F10" s="176">
        <v>533489</v>
      </c>
      <c r="G10" s="176">
        <v>558529</v>
      </c>
      <c r="H10" s="177">
        <f t="shared" ref="H10:H22" si="0">IFERROR(G10/F10-1,"-")</f>
        <v>4.6936300467301129E-2</v>
      </c>
      <c r="I10" s="177">
        <f t="shared" ref="I10:I22" si="1">IFERROR(G10/C10-1,"-")</f>
        <v>0.10312116717392472</v>
      </c>
      <c r="J10" s="177">
        <f t="shared" ref="J10:J22" si="2">G10/G$10</f>
        <v>1</v>
      </c>
      <c r="L10" s="154" t="s">
        <v>68</v>
      </c>
      <c r="M10" s="176">
        <v>84639</v>
      </c>
      <c r="N10" s="176">
        <v>44986</v>
      </c>
      <c r="O10" s="176">
        <v>84199</v>
      </c>
      <c r="P10" s="176">
        <v>86585</v>
      </c>
      <c r="Q10" s="176">
        <v>101084</v>
      </c>
      <c r="R10" s="177">
        <f t="shared" ref="R10:R22" si="3">IFERROR(Q10/P10-1,"-")</f>
        <v>0.16745394698850835</v>
      </c>
      <c r="S10" s="177">
        <f t="shared" ref="S10:S22" si="4">IFERROR(Q10/M10-1,"-")</f>
        <v>0.19429577381585328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134159</v>
      </c>
      <c r="D11" s="158">
        <v>118375</v>
      </c>
      <c r="E11" s="158">
        <v>147620</v>
      </c>
      <c r="F11" s="158">
        <v>138535</v>
      </c>
      <c r="G11" s="158">
        <v>130850</v>
      </c>
      <c r="H11" s="159">
        <f t="shared" si="0"/>
        <v>-5.5473346085826658E-2</v>
      </c>
      <c r="I11" s="160">
        <f t="shared" si="1"/>
        <v>-2.4664763452321492E-2</v>
      </c>
      <c r="J11" s="159">
        <f t="shared" si="2"/>
        <v>0.23427610741787802</v>
      </c>
      <c r="K11" s="79"/>
      <c r="L11" s="157" t="s">
        <v>97</v>
      </c>
      <c r="M11" s="158">
        <v>44693</v>
      </c>
      <c r="N11" s="158">
        <v>29508</v>
      </c>
      <c r="O11" s="158">
        <v>49388</v>
      </c>
      <c r="P11" s="158">
        <v>47019</v>
      </c>
      <c r="Q11" s="158">
        <v>49842</v>
      </c>
      <c r="R11" s="159">
        <f t="shared" si="3"/>
        <v>6.0039558476360666E-2</v>
      </c>
      <c r="S11" s="160">
        <f t="shared" si="4"/>
        <v>0.11520819815183581</v>
      </c>
      <c r="T11" s="159">
        <f t="shared" si="5"/>
        <v>0.49307506628150843</v>
      </c>
    </row>
    <row r="12" spans="1:20" x14ac:dyDescent="0.25">
      <c r="B12" s="162" t="s">
        <v>103</v>
      </c>
      <c r="C12" s="163">
        <v>56237</v>
      </c>
      <c r="D12" s="163">
        <v>53382</v>
      </c>
      <c r="E12" s="163">
        <v>67495</v>
      </c>
      <c r="F12" s="163">
        <v>62070</v>
      </c>
      <c r="G12" s="163">
        <v>56598</v>
      </c>
      <c r="H12" s="164">
        <f t="shared" si="0"/>
        <v>-8.8158530691155201E-2</v>
      </c>
      <c r="I12" s="165">
        <f t="shared" si="1"/>
        <v>6.4192613403986076E-3</v>
      </c>
      <c r="J12" s="164">
        <f t="shared" si="2"/>
        <v>0.10133403995137226</v>
      </c>
      <c r="K12" s="79"/>
      <c r="L12" s="162" t="s">
        <v>103</v>
      </c>
      <c r="M12" s="163">
        <v>9730</v>
      </c>
      <c r="N12" s="163">
        <v>10173</v>
      </c>
      <c r="O12" s="163">
        <v>16867</v>
      </c>
      <c r="P12" s="163">
        <v>14974</v>
      </c>
      <c r="Q12" s="163">
        <v>15712</v>
      </c>
      <c r="R12" s="164">
        <f t="shared" si="3"/>
        <v>4.928542807533054E-2</v>
      </c>
      <c r="S12" s="165">
        <f t="shared" si="4"/>
        <v>0.61479958890030839</v>
      </c>
      <c r="T12" s="164">
        <f t="shared" si="5"/>
        <v>0.15543508369277037</v>
      </c>
    </row>
    <row r="13" spans="1:20" x14ac:dyDescent="0.25">
      <c r="B13" s="162" t="s">
        <v>100</v>
      </c>
      <c r="C13" s="163">
        <v>77922</v>
      </c>
      <c r="D13" s="163">
        <v>64993</v>
      </c>
      <c r="E13" s="163">
        <v>80125</v>
      </c>
      <c r="F13" s="163">
        <v>76465</v>
      </c>
      <c r="G13" s="163">
        <v>74252</v>
      </c>
      <c r="H13" s="164">
        <f t="shared" si="0"/>
        <v>-2.8941345713725197E-2</v>
      </c>
      <c r="I13" s="165">
        <f t="shared" si="1"/>
        <v>-4.7098380431713771E-2</v>
      </c>
      <c r="J13" s="164">
        <f t="shared" si="2"/>
        <v>0.13294206746650578</v>
      </c>
      <c r="K13" s="79"/>
      <c r="L13" s="162" t="s">
        <v>100</v>
      </c>
      <c r="M13" s="163">
        <v>34963</v>
      </c>
      <c r="N13" s="163">
        <v>19335</v>
      </c>
      <c r="O13" s="163">
        <v>32521</v>
      </c>
      <c r="P13" s="163">
        <v>32045</v>
      </c>
      <c r="Q13" s="163">
        <v>34130</v>
      </c>
      <c r="R13" s="164">
        <f t="shared" si="3"/>
        <v>6.5064752691527561E-2</v>
      </c>
      <c r="S13" s="165">
        <f t="shared" si="4"/>
        <v>-2.3825186625861638E-2</v>
      </c>
      <c r="T13" s="164">
        <f>Q13/Q$10</f>
        <v>0.33763998258873806</v>
      </c>
    </row>
    <row r="14" spans="1:20" x14ac:dyDescent="0.25">
      <c r="B14" s="157" t="s">
        <v>107</v>
      </c>
      <c r="C14" s="158">
        <v>372158</v>
      </c>
      <c r="D14" s="158">
        <v>127950</v>
      </c>
      <c r="E14" s="158">
        <v>378273</v>
      </c>
      <c r="F14" s="158">
        <v>394954</v>
      </c>
      <c r="G14" s="158">
        <v>427679</v>
      </c>
      <c r="H14" s="159">
        <f t="shared" si="0"/>
        <v>8.2857750522845608E-2</v>
      </c>
      <c r="I14" s="160">
        <f t="shared" si="1"/>
        <v>0.14918663578372637</v>
      </c>
      <c r="J14" s="159">
        <f t="shared" si="2"/>
        <v>0.76572389258212192</v>
      </c>
      <c r="K14" s="79"/>
      <c r="L14" s="157" t="s">
        <v>107</v>
      </c>
      <c r="M14" s="158">
        <v>39946</v>
      </c>
      <c r="N14" s="158">
        <v>15478</v>
      </c>
      <c r="O14" s="158">
        <v>34811</v>
      </c>
      <c r="P14" s="158">
        <v>39566</v>
      </c>
      <c r="Q14" s="158">
        <v>51242</v>
      </c>
      <c r="R14" s="159">
        <f t="shared" si="3"/>
        <v>0.29510185512814036</v>
      </c>
      <c r="S14" s="160">
        <f t="shared" si="4"/>
        <v>0.28278175536974914</v>
      </c>
      <c r="T14" s="159">
        <f t="shared" si="5"/>
        <v>0.50692493371849157</v>
      </c>
    </row>
    <row r="15" spans="1:20" x14ac:dyDescent="0.25">
      <c r="B15" s="162" t="s">
        <v>110</v>
      </c>
      <c r="C15" s="163">
        <v>185588</v>
      </c>
      <c r="D15" s="163">
        <v>18968</v>
      </c>
      <c r="E15" s="163">
        <v>196714</v>
      </c>
      <c r="F15" s="163">
        <v>205434</v>
      </c>
      <c r="G15" s="163">
        <v>222639</v>
      </c>
      <c r="H15" s="164">
        <f t="shared" si="0"/>
        <v>8.3749525395017343E-2</v>
      </c>
      <c r="I15" s="165">
        <f t="shared" si="1"/>
        <v>0.19964114059098659</v>
      </c>
      <c r="J15" s="164">
        <f t="shared" si="2"/>
        <v>0.39861672357209743</v>
      </c>
      <c r="K15" s="79"/>
      <c r="L15" s="162" t="s">
        <v>110</v>
      </c>
      <c r="M15" s="163">
        <v>8119</v>
      </c>
      <c r="N15" s="163">
        <v>1002</v>
      </c>
      <c r="O15" s="163">
        <v>8917</v>
      </c>
      <c r="P15" s="163">
        <v>9578</v>
      </c>
      <c r="Q15" s="163">
        <v>12336</v>
      </c>
      <c r="R15" s="164">
        <f t="shared" si="3"/>
        <v>0.28795155564836072</v>
      </c>
      <c r="S15" s="165">
        <f t="shared" si="4"/>
        <v>0.5193989407562507</v>
      </c>
      <c r="T15" s="164">
        <f t="shared" si="5"/>
        <v>0.12203711764473112</v>
      </c>
    </row>
    <row r="16" spans="1:20" x14ac:dyDescent="0.25">
      <c r="B16" s="162" t="s">
        <v>113</v>
      </c>
      <c r="C16" s="163">
        <v>45703</v>
      </c>
      <c r="D16" s="163">
        <v>21184</v>
      </c>
      <c r="E16" s="163">
        <v>32365</v>
      </c>
      <c r="F16" s="163">
        <v>32809</v>
      </c>
      <c r="G16" s="163">
        <v>34006</v>
      </c>
      <c r="H16" s="164">
        <f t="shared" si="0"/>
        <v>3.6483891615105568E-2</v>
      </c>
      <c r="I16" s="165">
        <f t="shared" si="1"/>
        <v>-0.25593505896768265</v>
      </c>
      <c r="J16" s="164">
        <f t="shared" si="2"/>
        <v>6.0884931668722664E-2</v>
      </c>
      <c r="K16" s="79"/>
      <c r="L16" s="162" t="s">
        <v>113</v>
      </c>
      <c r="M16" s="163">
        <v>13694</v>
      </c>
      <c r="N16" s="163">
        <v>4013</v>
      </c>
      <c r="O16" s="163">
        <v>9215</v>
      </c>
      <c r="P16" s="163">
        <v>8519</v>
      </c>
      <c r="Q16" s="163">
        <v>9969</v>
      </c>
      <c r="R16" s="164">
        <f t="shared" si="3"/>
        <v>0.17020777086512506</v>
      </c>
      <c r="S16" s="165">
        <f t="shared" si="4"/>
        <v>-0.27201694172630353</v>
      </c>
      <c r="T16" s="164">
        <f t="shared" si="5"/>
        <v>9.8620948913774681E-2</v>
      </c>
    </row>
    <row r="17" spans="2:24" x14ac:dyDescent="0.25">
      <c r="B17" s="162" t="s">
        <v>116</v>
      </c>
      <c r="C17" s="163">
        <v>15686</v>
      </c>
      <c r="D17" s="163">
        <v>13322</v>
      </c>
      <c r="E17" s="163">
        <v>17413</v>
      </c>
      <c r="F17" s="163">
        <v>18119</v>
      </c>
      <c r="G17" s="163">
        <v>20543</v>
      </c>
      <c r="H17" s="164">
        <f t="shared" si="0"/>
        <v>0.13378221756167563</v>
      </c>
      <c r="I17" s="165">
        <f t="shared" si="1"/>
        <v>0.30963916868545205</v>
      </c>
      <c r="J17" s="164">
        <f t="shared" si="2"/>
        <v>3.678054317680908E-2</v>
      </c>
      <c r="K17" s="79"/>
      <c r="L17" s="162" t="s">
        <v>116</v>
      </c>
      <c r="M17" s="163">
        <v>2297</v>
      </c>
      <c r="N17" s="163">
        <v>2209</v>
      </c>
      <c r="O17" s="163">
        <v>2595</v>
      </c>
      <c r="P17" s="163">
        <v>3394</v>
      </c>
      <c r="Q17" s="163">
        <v>6368</v>
      </c>
      <c r="R17" s="164">
        <f t="shared" si="3"/>
        <v>0.87625220978196827</v>
      </c>
      <c r="S17" s="165">
        <f t="shared" si="4"/>
        <v>1.7723117109272963</v>
      </c>
      <c r="T17" s="164">
        <f t="shared" si="5"/>
        <v>6.2997111313363149E-2</v>
      </c>
    </row>
    <row r="18" spans="2:24" x14ac:dyDescent="0.25">
      <c r="B18" s="162" t="s">
        <v>123</v>
      </c>
      <c r="C18" s="163">
        <v>15608</v>
      </c>
      <c r="D18" s="163">
        <v>9389</v>
      </c>
      <c r="E18" s="163">
        <v>17486</v>
      </c>
      <c r="F18" s="163">
        <v>17107</v>
      </c>
      <c r="G18" s="163">
        <v>18906</v>
      </c>
      <c r="H18" s="164">
        <f t="shared" si="0"/>
        <v>0.10516162974221088</v>
      </c>
      <c r="I18" s="165">
        <f t="shared" si="1"/>
        <v>0.21130189646335218</v>
      </c>
      <c r="J18" s="164">
        <f t="shared" si="2"/>
        <v>3.3849630010259091E-2</v>
      </c>
      <c r="K18" s="79"/>
      <c r="L18" s="162" t="s">
        <v>123</v>
      </c>
      <c r="M18" s="163">
        <v>1645</v>
      </c>
      <c r="N18" s="163">
        <v>573</v>
      </c>
      <c r="O18" s="163">
        <v>1125</v>
      </c>
      <c r="P18" s="163">
        <v>1281</v>
      </c>
      <c r="Q18" s="163">
        <v>2772</v>
      </c>
      <c r="R18" s="164">
        <f t="shared" si="3"/>
        <v>1.1639344262295084</v>
      </c>
      <c r="S18" s="165">
        <f t="shared" si="4"/>
        <v>0.68510638297872339</v>
      </c>
      <c r="T18" s="164">
        <f t="shared" si="5"/>
        <v>2.7422737525226545E-2</v>
      </c>
    </row>
    <row r="19" spans="2:24" x14ac:dyDescent="0.25">
      <c r="B19" s="162" t="s">
        <v>119</v>
      </c>
      <c r="C19" s="163">
        <v>14750</v>
      </c>
      <c r="D19" s="163">
        <v>10451</v>
      </c>
      <c r="E19" s="163">
        <v>16173</v>
      </c>
      <c r="F19" s="163">
        <v>17642</v>
      </c>
      <c r="G19" s="163">
        <v>17970</v>
      </c>
      <c r="H19" s="164">
        <f t="shared" si="0"/>
        <v>1.8591996372293362E-2</v>
      </c>
      <c r="I19" s="165">
        <f t="shared" si="1"/>
        <v>0.2183050847457626</v>
      </c>
      <c r="J19" s="164">
        <f t="shared" si="2"/>
        <v>3.2173799390900024E-2</v>
      </c>
      <c r="K19" s="79"/>
      <c r="L19" s="162" t="s">
        <v>119</v>
      </c>
      <c r="M19" s="163">
        <v>900</v>
      </c>
      <c r="N19" s="163">
        <v>431</v>
      </c>
      <c r="O19" s="163">
        <v>588</v>
      </c>
      <c r="P19" s="163">
        <v>873</v>
      </c>
      <c r="Q19" s="163">
        <v>1365</v>
      </c>
      <c r="R19" s="164">
        <f t="shared" si="3"/>
        <v>0.56357388316151202</v>
      </c>
      <c r="S19" s="165">
        <f t="shared" si="4"/>
        <v>0.51666666666666661</v>
      </c>
      <c r="T19" s="164">
        <f t="shared" si="5"/>
        <v>1.3503620751058525E-2</v>
      </c>
    </row>
    <row r="20" spans="2:24" x14ac:dyDescent="0.25">
      <c r="B20" s="162" t="s">
        <v>128</v>
      </c>
      <c r="C20" s="163">
        <v>2794</v>
      </c>
      <c r="D20" s="163">
        <v>1424</v>
      </c>
      <c r="E20" s="163">
        <v>2442</v>
      </c>
      <c r="F20" s="163">
        <v>1682</v>
      </c>
      <c r="G20" s="163">
        <v>2553</v>
      </c>
      <c r="H20" s="164">
        <f t="shared" si="0"/>
        <v>0.51783590963139114</v>
      </c>
      <c r="I20" s="165">
        <f t="shared" si="1"/>
        <v>-8.625626342161774E-2</v>
      </c>
      <c r="J20" s="164">
        <f t="shared" si="2"/>
        <v>4.5709354393415561E-3</v>
      </c>
      <c r="K20" s="79"/>
      <c r="L20" s="162" t="s">
        <v>128</v>
      </c>
      <c r="M20" s="163">
        <v>414</v>
      </c>
      <c r="N20" s="163">
        <v>145</v>
      </c>
      <c r="O20" s="163">
        <v>437</v>
      </c>
      <c r="P20" s="163">
        <v>185</v>
      </c>
      <c r="Q20" s="163">
        <v>247</v>
      </c>
      <c r="R20" s="164">
        <f t="shared" si="3"/>
        <v>0.33513513513513504</v>
      </c>
      <c r="S20" s="165">
        <f t="shared" si="4"/>
        <v>-0.40338164251207731</v>
      </c>
      <c r="T20" s="164">
        <f t="shared" si="5"/>
        <v>2.4435123263820187E-3</v>
      </c>
    </row>
    <row r="21" spans="2:24" x14ac:dyDescent="0.25">
      <c r="B21" s="162" t="s">
        <v>131</v>
      </c>
      <c r="C21" s="163">
        <v>2145</v>
      </c>
      <c r="D21" s="163">
        <v>254</v>
      </c>
      <c r="E21" s="163">
        <v>818</v>
      </c>
      <c r="F21" s="163">
        <v>1076</v>
      </c>
      <c r="G21" s="163">
        <v>713</v>
      </c>
      <c r="H21" s="164">
        <f t="shared" si="0"/>
        <v>-0.33736059479553904</v>
      </c>
      <c r="I21" s="165">
        <f t="shared" si="1"/>
        <v>-0.66759906759906762</v>
      </c>
      <c r="J21" s="164">
        <f t="shared" si="2"/>
        <v>1.2765675551314256E-3</v>
      </c>
      <c r="K21" s="79"/>
      <c r="L21" s="162" t="s">
        <v>131</v>
      </c>
      <c r="M21" s="163">
        <v>354</v>
      </c>
      <c r="N21" s="163">
        <v>42</v>
      </c>
      <c r="O21" s="163">
        <v>166</v>
      </c>
      <c r="P21" s="163">
        <v>161</v>
      </c>
      <c r="Q21" s="163">
        <v>98</v>
      </c>
      <c r="R21" s="164">
        <f t="shared" si="3"/>
        <v>-0.39130434782608692</v>
      </c>
      <c r="S21" s="165">
        <f t="shared" si="4"/>
        <v>-0.7231638418079096</v>
      </c>
      <c r="T21" s="164">
        <f t="shared" si="5"/>
        <v>9.6949072058881717E-4</v>
      </c>
    </row>
    <row r="22" spans="2:24" x14ac:dyDescent="0.25">
      <c r="B22" s="168" t="s">
        <v>145</v>
      </c>
      <c r="C22" s="169">
        <f>C14-SUM(C15:C21)</f>
        <v>89884</v>
      </c>
      <c r="D22" s="169">
        <f>D14-SUM(D15:D21)</f>
        <v>52958</v>
      </c>
      <c r="E22" s="169">
        <f>E14-SUM(E15:E21)</f>
        <v>94862</v>
      </c>
      <c r="F22" s="169">
        <f>F14-SUM(F15:F21)</f>
        <v>101085</v>
      </c>
      <c r="G22" s="169">
        <f>G14-SUM(G15:G21)</f>
        <v>110349</v>
      </c>
      <c r="H22" s="170">
        <f t="shared" si="0"/>
        <v>9.1645644754414501E-2</v>
      </c>
      <c r="I22" s="171">
        <f t="shared" si="1"/>
        <v>0.22768234613501837</v>
      </c>
      <c r="J22" s="170">
        <f t="shared" si="2"/>
        <v>0.19757076176886071</v>
      </c>
      <c r="K22" s="79"/>
      <c r="L22" s="168" t="s">
        <v>145</v>
      </c>
      <c r="M22" s="169">
        <f>M14-SUM(M15:M21)</f>
        <v>12523</v>
      </c>
      <c r="N22" s="169">
        <f>N14-SUM(N15:N21)</f>
        <v>7063</v>
      </c>
      <c r="O22" s="169">
        <f>O14-SUM(O15:O21)</f>
        <v>11768</v>
      </c>
      <c r="P22" s="169">
        <f>P14-SUM(P15:P21)</f>
        <v>15575</v>
      </c>
      <c r="Q22" s="169">
        <f>Q14-SUM(Q15:Q21)</f>
        <v>18087</v>
      </c>
      <c r="R22" s="170">
        <f t="shared" si="3"/>
        <v>0.1612841091492776</v>
      </c>
      <c r="S22" s="171">
        <f t="shared" si="4"/>
        <v>0.44430248343048784</v>
      </c>
      <c r="T22" s="170">
        <f t="shared" si="5"/>
        <v>0.1789303945233667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186800</v>
      </c>
      <c r="D24" s="176">
        <v>104300</v>
      </c>
      <c r="E24" s="176">
        <v>193056</v>
      </c>
      <c r="F24" s="176">
        <v>195421</v>
      </c>
      <c r="G24" s="176">
        <v>198178</v>
      </c>
      <c r="H24" s="177">
        <f t="shared" ref="H24:H36" si="6">IFERROR(G24/F24-1,"-")</f>
        <v>1.4108002722327706E-2</v>
      </c>
      <c r="I24" s="177">
        <f t="shared" ref="I24:I36" si="7">IFERROR(G24/C24-1,"-")</f>
        <v>6.0910064239828587E-2</v>
      </c>
      <c r="J24" s="177">
        <f t="shared" ref="J24:J36" si="8">G24/G$10</f>
        <v>0.35482132530271482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31348</v>
      </c>
      <c r="D25" s="158">
        <v>44439</v>
      </c>
      <c r="E25" s="158">
        <v>33408</v>
      </c>
      <c r="F25" s="158">
        <v>26219</v>
      </c>
      <c r="G25" s="158">
        <v>21651</v>
      </c>
      <c r="H25" s="159">
        <f t="shared" si="6"/>
        <v>-0.17422479881002328</v>
      </c>
      <c r="I25" s="160">
        <f t="shared" si="7"/>
        <v>-0.30933392879928545</v>
      </c>
      <c r="J25" s="159">
        <f t="shared" si="8"/>
        <v>3.8764325576648662E-2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16800</v>
      </c>
      <c r="D26" s="163">
        <v>20331</v>
      </c>
      <c r="E26" s="163">
        <v>13052</v>
      </c>
      <c r="F26" s="163">
        <v>10656</v>
      </c>
      <c r="G26" s="163">
        <v>8502</v>
      </c>
      <c r="H26" s="164">
        <f t="shared" si="6"/>
        <v>-0.20213963963963966</v>
      </c>
      <c r="I26" s="165">
        <f t="shared" si="7"/>
        <v>-0.49392857142857138</v>
      </c>
      <c r="J26" s="164">
        <f t="shared" si="8"/>
        <v>1.5222128125844853E-2</v>
      </c>
    </row>
    <row r="27" spans="2:24" x14ac:dyDescent="0.25">
      <c r="B27" s="162" t="s">
        <v>100</v>
      </c>
      <c r="C27" s="163">
        <v>14548</v>
      </c>
      <c r="D27" s="163">
        <v>24108</v>
      </c>
      <c r="E27" s="163">
        <v>20356</v>
      </c>
      <c r="F27" s="163">
        <v>15563</v>
      </c>
      <c r="G27" s="163">
        <v>13149</v>
      </c>
      <c r="H27" s="164">
        <f t="shared" si="6"/>
        <v>-0.15511148236201244</v>
      </c>
      <c r="I27" s="165">
        <f t="shared" si="7"/>
        <v>-9.6164421226285435E-2</v>
      </c>
      <c r="J27" s="164">
        <f t="shared" si="8"/>
        <v>2.3542197450803808E-2</v>
      </c>
    </row>
    <row r="28" spans="2:24" x14ac:dyDescent="0.25">
      <c r="B28" s="157" t="s">
        <v>107</v>
      </c>
      <c r="C28" s="158">
        <v>155452</v>
      </c>
      <c r="D28" s="158">
        <v>59861</v>
      </c>
      <c r="E28" s="158">
        <v>159648</v>
      </c>
      <c r="F28" s="158">
        <v>169202</v>
      </c>
      <c r="G28" s="158">
        <v>176527</v>
      </c>
      <c r="H28" s="159">
        <f t="shared" si="6"/>
        <v>4.329145045566829E-2</v>
      </c>
      <c r="I28" s="160">
        <f t="shared" si="7"/>
        <v>0.13557239533746746</v>
      </c>
      <c r="J28" s="159">
        <f t="shared" si="8"/>
        <v>0.31605699972606616</v>
      </c>
    </row>
    <row r="29" spans="2:24" x14ac:dyDescent="0.25">
      <c r="B29" s="162" t="s">
        <v>110</v>
      </c>
      <c r="C29" s="163">
        <v>77388</v>
      </c>
      <c r="D29" s="163">
        <v>10198</v>
      </c>
      <c r="E29" s="163">
        <v>86684</v>
      </c>
      <c r="F29" s="163">
        <v>91801</v>
      </c>
      <c r="G29" s="163">
        <v>96458</v>
      </c>
      <c r="H29" s="164">
        <f t="shared" si="6"/>
        <v>5.072929488785527E-2</v>
      </c>
      <c r="I29" s="165">
        <f t="shared" si="7"/>
        <v>0.24642063368997769</v>
      </c>
      <c r="J29" s="164">
        <f t="shared" si="8"/>
        <v>0.1727000746604026</v>
      </c>
    </row>
    <row r="30" spans="2:24" x14ac:dyDescent="0.25">
      <c r="B30" s="162" t="s">
        <v>113</v>
      </c>
      <c r="C30" s="163">
        <v>21574</v>
      </c>
      <c r="D30" s="163">
        <v>12681</v>
      </c>
      <c r="E30" s="163">
        <v>16321</v>
      </c>
      <c r="F30" s="163">
        <v>16981</v>
      </c>
      <c r="G30" s="163">
        <v>16678</v>
      </c>
      <c r="H30" s="164">
        <f t="shared" si="6"/>
        <v>-1.784347211589421E-2</v>
      </c>
      <c r="I30" s="165">
        <f t="shared" si="7"/>
        <v>-0.2269398349865579</v>
      </c>
      <c r="J30" s="164">
        <f t="shared" si="8"/>
        <v>2.9860580202639434E-2</v>
      </c>
    </row>
    <row r="31" spans="2:24" x14ac:dyDescent="0.25">
      <c r="B31" s="162" t="s">
        <v>116</v>
      </c>
      <c r="C31" s="163">
        <v>4860</v>
      </c>
      <c r="D31" s="163">
        <v>5169</v>
      </c>
      <c r="E31" s="163">
        <v>5785</v>
      </c>
      <c r="F31" s="163">
        <v>5824</v>
      </c>
      <c r="G31" s="163">
        <v>4971</v>
      </c>
      <c r="H31" s="164">
        <f t="shared" si="6"/>
        <v>-0.14646291208791207</v>
      </c>
      <c r="I31" s="165">
        <f t="shared" si="7"/>
        <v>2.2839506172839474E-2</v>
      </c>
      <c r="J31" s="164">
        <f t="shared" si="8"/>
        <v>8.9001645393524779E-3</v>
      </c>
    </row>
    <row r="32" spans="2:24" x14ac:dyDescent="0.25">
      <c r="B32" s="162" t="s">
        <v>123</v>
      </c>
      <c r="C32" s="163">
        <v>7088</v>
      </c>
      <c r="D32" s="163">
        <v>4408</v>
      </c>
      <c r="E32" s="163">
        <v>7612</v>
      </c>
      <c r="F32" s="163">
        <v>7630</v>
      </c>
      <c r="G32" s="163">
        <v>7871</v>
      </c>
      <c r="H32" s="164">
        <f t="shared" si="6"/>
        <v>3.1585845347313235E-2</v>
      </c>
      <c r="I32" s="165">
        <f t="shared" si="7"/>
        <v>0.1104683972911964</v>
      </c>
      <c r="J32" s="164">
        <f t="shared" si="8"/>
        <v>1.4092374791640183E-2</v>
      </c>
    </row>
    <row r="33" spans="2:10" x14ac:dyDescent="0.25">
      <c r="B33" s="162" t="s">
        <v>119</v>
      </c>
      <c r="C33" s="163">
        <v>7671</v>
      </c>
      <c r="D33" s="163">
        <v>6150</v>
      </c>
      <c r="E33" s="163">
        <v>8809</v>
      </c>
      <c r="F33" s="163">
        <v>9100</v>
      </c>
      <c r="G33" s="163">
        <v>9325</v>
      </c>
      <c r="H33" s="164">
        <f t="shared" si="6"/>
        <v>2.4725274725274637E-2</v>
      </c>
      <c r="I33" s="165">
        <f t="shared" si="7"/>
        <v>0.21561725980967283</v>
      </c>
      <c r="J33" s="164">
        <f t="shared" si="8"/>
        <v>1.6695641587097538E-2</v>
      </c>
    </row>
    <row r="34" spans="2:10" x14ac:dyDescent="0.25">
      <c r="B34" s="162" t="s">
        <v>128</v>
      </c>
      <c r="C34" s="163">
        <v>1361</v>
      </c>
      <c r="D34" s="163">
        <v>210</v>
      </c>
      <c r="E34" s="163">
        <v>804</v>
      </c>
      <c r="F34" s="163">
        <v>650</v>
      </c>
      <c r="G34" s="163">
        <v>1422</v>
      </c>
      <c r="H34" s="164">
        <f t="shared" si="6"/>
        <v>1.1876923076923078</v>
      </c>
      <c r="I34" s="165">
        <f t="shared" si="7"/>
        <v>4.4819985304922927E-2</v>
      </c>
      <c r="J34" s="164">
        <f t="shared" si="8"/>
        <v>2.5459734409493508E-3</v>
      </c>
    </row>
    <row r="35" spans="2:10" x14ac:dyDescent="0.25">
      <c r="B35" s="162" t="s">
        <v>131</v>
      </c>
      <c r="C35" s="163">
        <v>851</v>
      </c>
      <c r="D35" s="163">
        <v>87</v>
      </c>
      <c r="E35" s="163">
        <v>350</v>
      </c>
      <c r="F35" s="163">
        <v>498</v>
      </c>
      <c r="G35" s="163">
        <v>342</v>
      </c>
      <c r="H35" s="164">
        <f t="shared" si="6"/>
        <v>-0.31325301204819278</v>
      </c>
      <c r="I35" s="165">
        <f t="shared" si="7"/>
        <v>-0.59811985898942421</v>
      </c>
      <c r="J35" s="164">
        <f t="shared" si="8"/>
        <v>6.1232272630427432E-4</v>
      </c>
    </row>
    <row r="36" spans="2:10" x14ac:dyDescent="0.25">
      <c r="B36" s="168" t="s">
        <v>145</v>
      </c>
      <c r="C36" s="169">
        <f>C28-SUM(C29:C35)</f>
        <v>34659</v>
      </c>
      <c r="D36" s="169">
        <f>D28-SUM(D29:D35)</f>
        <v>20958</v>
      </c>
      <c r="E36" s="169">
        <f>E28-SUM(E29:E35)</f>
        <v>33283</v>
      </c>
      <c r="F36" s="169">
        <f>F28-SUM(F29:F35)</f>
        <v>36718</v>
      </c>
      <c r="G36" s="169">
        <f>G28-SUM(G29:G35)</f>
        <v>39460</v>
      </c>
      <c r="H36" s="170">
        <f t="shared" si="6"/>
        <v>7.4677270003812746E-2</v>
      </c>
      <c r="I36" s="171">
        <f t="shared" si="7"/>
        <v>0.13852101907152536</v>
      </c>
      <c r="J36" s="170">
        <f t="shared" si="8"/>
        <v>7.06498677776803E-2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136966</v>
      </c>
      <c r="D38" s="176">
        <v>46309</v>
      </c>
      <c r="E38" s="176">
        <v>140298</v>
      </c>
      <c r="F38" s="176">
        <v>135627</v>
      </c>
      <c r="G38" s="176">
        <v>144210</v>
      </c>
      <c r="H38" s="177">
        <f t="shared" ref="H38:H50" si="9">IFERROR(G38/F38-1,"-")</f>
        <v>6.3283859408524767E-2</v>
      </c>
      <c r="I38" s="177">
        <f t="shared" ref="I38:I50" si="10">IFERROR(G38/C38-1,"-")</f>
        <v>5.2889038155454537E-2</v>
      </c>
      <c r="J38" s="177">
        <f t="shared" ref="J38:J50" si="11">G38/G$10</f>
        <v>0.25819608292496898</v>
      </c>
    </row>
    <row r="39" spans="2:10" x14ac:dyDescent="0.25">
      <c r="B39" s="157" t="s">
        <v>97</v>
      </c>
      <c r="C39" s="158">
        <v>17082</v>
      </c>
      <c r="D39" s="158">
        <v>15242</v>
      </c>
      <c r="E39" s="158">
        <v>19503</v>
      </c>
      <c r="F39" s="158">
        <v>15910</v>
      </c>
      <c r="G39" s="158">
        <v>15999</v>
      </c>
      <c r="H39" s="159">
        <f t="shared" si="9"/>
        <v>5.5939660590822449E-3</v>
      </c>
      <c r="I39" s="160">
        <f t="shared" si="10"/>
        <v>-6.3400070249385321E-2</v>
      </c>
      <c r="J39" s="159">
        <f t="shared" si="11"/>
        <v>2.864488683667276E-2</v>
      </c>
    </row>
    <row r="40" spans="2:10" x14ac:dyDescent="0.25">
      <c r="B40" s="162" t="s">
        <v>103</v>
      </c>
      <c r="C40" s="163">
        <v>7325</v>
      </c>
      <c r="D40" s="163">
        <v>8365</v>
      </c>
      <c r="E40" s="163">
        <v>8182</v>
      </c>
      <c r="F40" s="163">
        <v>7519</v>
      </c>
      <c r="G40" s="163">
        <v>7601</v>
      </c>
      <c r="H40" s="164">
        <f t="shared" si="9"/>
        <v>1.0905705545950273E-2</v>
      </c>
      <c r="I40" s="165">
        <f t="shared" si="10"/>
        <v>3.7679180887371988E-2</v>
      </c>
      <c r="J40" s="164">
        <f t="shared" si="11"/>
        <v>1.3608962112978915E-2</v>
      </c>
    </row>
    <row r="41" spans="2:10" x14ac:dyDescent="0.25">
      <c r="B41" s="162" t="s">
        <v>100</v>
      </c>
      <c r="C41" s="163">
        <v>9757</v>
      </c>
      <c r="D41" s="163">
        <v>6877</v>
      </c>
      <c r="E41" s="163">
        <v>11321</v>
      </c>
      <c r="F41" s="163">
        <v>8391</v>
      </c>
      <c r="G41" s="163">
        <v>8398</v>
      </c>
      <c r="H41" s="164">
        <f t="shared" si="9"/>
        <v>8.3422714813496945E-4</v>
      </c>
      <c r="I41" s="165">
        <f t="shared" si="10"/>
        <v>-0.13928461617300403</v>
      </c>
      <c r="J41" s="164">
        <f t="shared" si="11"/>
        <v>1.5035924723693845E-2</v>
      </c>
    </row>
    <row r="42" spans="2:10" x14ac:dyDescent="0.25">
      <c r="B42" s="157" t="s">
        <v>107</v>
      </c>
      <c r="C42" s="158">
        <v>119884</v>
      </c>
      <c r="D42" s="158">
        <v>31067</v>
      </c>
      <c r="E42" s="158">
        <v>120795</v>
      </c>
      <c r="F42" s="158">
        <v>119717</v>
      </c>
      <c r="G42" s="158">
        <v>128211</v>
      </c>
      <c r="H42" s="159">
        <f t="shared" si="9"/>
        <v>7.095065863661798E-2</v>
      </c>
      <c r="I42" s="160">
        <f t="shared" si="10"/>
        <v>6.9458810183177011E-2</v>
      </c>
      <c r="J42" s="159">
        <f t="shared" si="11"/>
        <v>0.22955119608829622</v>
      </c>
    </row>
    <row r="43" spans="2:10" x14ac:dyDescent="0.25">
      <c r="B43" s="162" t="s">
        <v>110</v>
      </c>
      <c r="C43" s="163">
        <v>74698</v>
      </c>
      <c r="D43" s="163">
        <v>5219</v>
      </c>
      <c r="E43" s="163">
        <v>71288</v>
      </c>
      <c r="F43" s="163">
        <v>73066</v>
      </c>
      <c r="G43" s="163">
        <v>77891</v>
      </c>
      <c r="H43" s="164">
        <f t="shared" si="9"/>
        <v>6.6036186461555291E-2</v>
      </c>
      <c r="I43" s="165">
        <f t="shared" si="10"/>
        <v>4.2745455032263235E-2</v>
      </c>
      <c r="J43" s="164">
        <f t="shared" si="11"/>
        <v>0.13945739612446265</v>
      </c>
    </row>
    <row r="44" spans="2:10" x14ac:dyDescent="0.25">
      <c r="B44" s="162" t="s">
        <v>113</v>
      </c>
      <c r="C44" s="163">
        <v>5206</v>
      </c>
      <c r="D44" s="163">
        <v>1616</v>
      </c>
      <c r="E44" s="163">
        <v>3513</v>
      </c>
      <c r="F44" s="163">
        <v>3042</v>
      </c>
      <c r="G44" s="163">
        <v>3031</v>
      </c>
      <c r="H44" s="164">
        <f t="shared" si="9"/>
        <v>-3.6160420775805946E-3</v>
      </c>
      <c r="I44" s="165">
        <f t="shared" si="10"/>
        <v>-0.41778716865155585</v>
      </c>
      <c r="J44" s="164">
        <f t="shared" si="11"/>
        <v>5.4267549223048399E-3</v>
      </c>
    </row>
    <row r="45" spans="2:10" x14ac:dyDescent="0.25">
      <c r="B45" s="162" t="s">
        <v>116</v>
      </c>
      <c r="C45" s="163">
        <v>2227</v>
      </c>
      <c r="D45" s="163">
        <v>2196</v>
      </c>
      <c r="E45" s="163">
        <v>2336</v>
      </c>
      <c r="F45" s="163">
        <v>2338</v>
      </c>
      <c r="G45" s="163">
        <v>2776</v>
      </c>
      <c r="H45" s="164">
        <f t="shared" si="9"/>
        <v>0.18733960650128312</v>
      </c>
      <c r="I45" s="165">
        <f t="shared" si="10"/>
        <v>0.24651998203861702</v>
      </c>
      <c r="J45" s="164">
        <f t="shared" si="11"/>
        <v>4.9701985035691971E-3</v>
      </c>
    </row>
    <row r="46" spans="2:10" x14ac:dyDescent="0.25">
      <c r="B46" s="162" t="s">
        <v>123</v>
      </c>
      <c r="C46" s="163">
        <v>5820</v>
      </c>
      <c r="D46" s="163">
        <v>3501</v>
      </c>
      <c r="E46" s="163">
        <v>6530</v>
      </c>
      <c r="F46" s="163">
        <v>5758</v>
      </c>
      <c r="G46" s="163">
        <v>6584</v>
      </c>
      <c r="H46" s="164">
        <f t="shared" si="9"/>
        <v>0.14345258770406399</v>
      </c>
      <c r="I46" s="165">
        <f t="shared" si="10"/>
        <v>0.13127147766323022</v>
      </c>
      <c r="J46" s="164">
        <f t="shared" si="11"/>
        <v>1.1788107690021468E-2</v>
      </c>
    </row>
    <row r="47" spans="2:10" x14ac:dyDescent="0.25">
      <c r="B47" s="162" t="s">
        <v>119</v>
      </c>
      <c r="C47" s="163">
        <v>4278</v>
      </c>
      <c r="D47" s="163">
        <v>2476</v>
      </c>
      <c r="E47" s="163">
        <v>4173</v>
      </c>
      <c r="F47" s="163">
        <v>4704</v>
      </c>
      <c r="G47" s="163">
        <v>4974</v>
      </c>
      <c r="H47" s="164">
        <f t="shared" si="9"/>
        <v>5.7397959183673519E-2</v>
      </c>
      <c r="I47" s="165">
        <f t="shared" si="10"/>
        <v>0.16269284712482479</v>
      </c>
      <c r="J47" s="164">
        <f t="shared" si="11"/>
        <v>8.9055357913376022E-3</v>
      </c>
    </row>
    <row r="48" spans="2:10" x14ac:dyDescent="0.25">
      <c r="B48" s="162" t="s">
        <v>128</v>
      </c>
      <c r="C48" s="163">
        <v>783</v>
      </c>
      <c r="D48" s="163">
        <v>965</v>
      </c>
      <c r="E48" s="163">
        <v>992</v>
      </c>
      <c r="F48" s="163">
        <v>601</v>
      </c>
      <c r="G48" s="163">
        <v>761</v>
      </c>
      <c r="H48" s="164">
        <f t="shared" si="9"/>
        <v>0.26622296173044924</v>
      </c>
      <c r="I48" s="165">
        <f t="shared" si="10"/>
        <v>-2.8097062579821253E-2</v>
      </c>
      <c r="J48" s="164">
        <f t="shared" si="11"/>
        <v>1.362507586893429E-3</v>
      </c>
    </row>
    <row r="49" spans="2:10" x14ac:dyDescent="0.25">
      <c r="B49" s="162" t="s">
        <v>131</v>
      </c>
      <c r="C49" s="163">
        <v>665</v>
      </c>
      <c r="D49" s="163">
        <v>71</v>
      </c>
      <c r="E49" s="163">
        <v>194</v>
      </c>
      <c r="F49" s="163">
        <v>285</v>
      </c>
      <c r="G49" s="163">
        <v>136</v>
      </c>
      <c r="H49" s="164">
        <f t="shared" si="9"/>
        <v>-0.52280701754385972</v>
      </c>
      <c r="I49" s="165">
        <f t="shared" si="10"/>
        <v>-0.79548872180451125</v>
      </c>
      <c r="J49" s="164">
        <f t="shared" si="11"/>
        <v>2.4349675665900965E-4</v>
      </c>
    </row>
    <row r="50" spans="2:10" x14ac:dyDescent="0.25">
      <c r="B50" s="168" t="s">
        <v>145</v>
      </c>
      <c r="C50" s="169">
        <f>C42-SUM(C43:C49)</f>
        <v>26207</v>
      </c>
      <c r="D50" s="169">
        <f>D42-SUM(D43:D49)</f>
        <v>15023</v>
      </c>
      <c r="E50" s="169">
        <f>E42-SUM(E43:E49)</f>
        <v>31769</v>
      </c>
      <c r="F50" s="169">
        <f>F42-SUM(F43:F49)</f>
        <v>29923</v>
      </c>
      <c r="G50" s="169">
        <f>G42-SUM(G43:G49)</f>
        <v>32058</v>
      </c>
      <c r="H50" s="170">
        <f t="shared" si="9"/>
        <v>7.1349797814390215E-2</v>
      </c>
      <c r="I50" s="171">
        <f t="shared" si="10"/>
        <v>0.22326096081199687</v>
      </c>
      <c r="J50" s="170">
        <f t="shared" si="11"/>
        <v>5.7397198713048027E-2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3571</v>
      </c>
      <c r="D52" s="176">
        <v>2038</v>
      </c>
      <c r="E52" s="176">
        <v>2613</v>
      </c>
      <c r="F52" s="176">
        <v>3056</v>
      </c>
      <c r="G52" s="176">
        <v>2720</v>
      </c>
      <c r="H52" s="177">
        <f t="shared" ref="H52:H64" si="12">IFERROR(G52/F52-1,"-")</f>
        <v>-0.10994764397905754</v>
      </c>
      <c r="I52" s="177">
        <f t="shared" ref="I52:I64" si="13">IFERROR(G52/C52-1,"-")</f>
        <v>-0.23830859703164375</v>
      </c>
      <c r="J52" s="177">
        <f t="shared" ref="J52:J64" si="14">G52/G$10</f>
        <v>4.8699351331801932E-3</v>
      </c>
    </row>
    <row r="53" spans="2:10" x14ac:dyDescent="0.25">
      <c r="B53" s="157" t="s">
        <v>97</v>
      </c>
      <c r="C53" s="158">
        <v>1091</v>
      </c>
      <c r="D53" s="158">
        <v>863</v>
      </c>
      <c r="E53" s="158">
        <v>538</v>
      </c>
      <c r="F53" s="158">
        <v>1385</v>
      </c>
      <c r="G53" s="158">
        <v>937</v>
      </c>
      <c r="H53" s="159">
        <f t="shared" si="12"/>
        <v>-0.32346570397111918</v>
      </c>
      <c r="I53" s="160">
        <f t="shared" si="13"/>
        <v>-0.1411549037580202</v>
      </c>
      <c r="J53" s="159">
        <f t="shared" si="14"/>
        <v>1.6776210366874415E-3</v>
      </c>
    </row>
    <row r="54" spans="2:10" x14ac:dyDescent="0.25">
      <c r="B54" s="162" t="s">
        <v>103</v>
      </c>
      <c r="C54" s="163">
        <v>411</v>
      </c>
      <c r="D54" s="163">
        <v>480</v>
      </c>
      <c r="E54" s="163">
        <v>274</v>
      </c>
      <c r="F54" s="163">
        <v>1086</v>
      </c>
      <c r="G54" s="163">
        <v>651</v>
      </c>
      <c r="H54" s="164">
        <f t="shared" si="12"/>
        <v>-0.40055248618784534</v>
      </c>
      <c r="I54" s="165">
        <f t="shared" si="13"/>
        <v>0.58394160583941601</v>
      </c>
      <c r="J54" s="164">
        <f t="shared" si="14"/>
        <v>1.1655616807721711E-3</v>
      </c>
    </row>
    <row r="55" spans="2:10" x14ac:dyDescent="0.25">
      <c r="B55" s="162" t="s">
        <v>100</v>
      </c>
      <c r="C55" s="163">
        <v>680</v>
      </c>
      <c r="D55" s="163">
        <v>383</v>
      </c>
      <c r="E55" s="163">
        <v>264</v>
      </c>
      <c r="F55" s="163">
        <v>299</v>
      </c>
      <c r="G55" s="163">
        <v>286</v>
      </c>
      <c r="H55" s="164">
        <f t="shared" si="12"/>
        <v>-4.3478260869565188E-2</v>
      </c>
      <c r="I55" s="165">
        <f t="shared" si="13"/>
        <v>-0.57941176470588229</v>
      </c>
      <c r="J55" s="164">
        <f t="shared" si="14"/>
        <v>5.1205935591527028E-4</v>
      </c>
    </row>
    <row r="56" spans="2:10" x14ac:dyDescent="0.25">
      <c r="B56" s="157" t="s">
        <v>107</v>
      </c>
      <c r="C56" s="158">
        <v>2480</v>
      </c>
      <c r="D56" s="158">
        <v>1175</v>
      </c>
      <c r="E56" s="158">
        <v>2075</v>
      </c>
      <c r="F56" s="158">
        <v>1671</v>
      </c>
      <c r="G56" s="158">
        <v>1783</v>
      </c>
      <c r="H56" s="159">
        <f t="shared" si="12"/>
        <v>6.7025733093955653E-2</v>
      </c>
      <c r="I56" s="160">
        <f t="shared" si="13"/>
        <v>-0.28104838709677415</v>
      </c>
      <c r="J56" s="159">
        <f t="shared" si="14"/>
        <v>3.1923140964927516E-3</v>
      </c>
    </row>
    <row r="57" spans="2:10" x14ac:dyDescent="0.25">
      <c r="B57" s="162" t="s">
        <v>110</v>
      </c>
      <c r="C57" s="163">
        <v>950</v>
      </c>
      <c r="D57" s="163">
        <v>61</v>
      </c>
      <c r="E57" s="163">
        <v>1011</v>
      </c>
      <c r="F57" s="163">
        <v>667</v>
      </c>
      <c r="G57" s="163">
        <v>807</v>
      </c>
      <c r="H57" s="164">
        <f t="shared" si="12"/>
        <v>0.20989505247376306</v>
      </c>
      <c r="I57" s="165">
        <f t="shared" si="13"/>
        <v>-0.15052631578947373</v>
      </c>
      <c r="J57" s="164">
        <f t="shared" si="14"/>
        <v>1.4448667839986823E-3</v>
      </c>
    </row>
    <row r="58" spans="2:10" x14ac:dyDescent="0.25">
      <c r="B58" s="162" t="s">
        <v>113</v>
      </c>
      <c r="C58" s="163">
        <v>503</v>
      </c>
      <c r="D58" s="163">
        <v>442</v>
      </c>
      <c r="E58" s="163">
        <v>252</v>
      </c>
      <c r="F58" s="163">
        <v>215</v>
      </c>
      <c r="G58" s="163">
        <v>311</v>
      </c>
      <c r="H58" s="164">
        <f t="shared" si="12"/>
        <v>0.44651162790697674</v>
      </c>
      <c r="I58" s="165">
        <f t="shared" si="13"/>
        <v>-0.38170974155069581</v>
      </c>
      <c r="J58" s="164">
        <f t="shared" si="14"/>
        <v>5.5681978912464709E-4</v>
      </c>
    </row>
    <row r="59" spans="2:10" x14ac:dyDescent="0.25">
      <c r="B59" s="162" t="s">
        <v>116</v>
      </c>
      <c r="C59" s="163">
        <v>253</v>
      </c>
      <c r="D59" s="163">
        <v>108</v>
      </c>
      <c r="E59" s="163">
        <v>166</v>
      </c>
      <c r="F59" s="163">
        <v>173</v>
      </c>
      <c r="G59" s="163">
        <v>61</v>
      </c>
      <c r="H59" s="164">
        <f t="shared" si="12"/>
        <v>-0.64739884393063585</v>
      </c>
      <c r="I59" s="165">
        <f t="shared" si="13"/>
        <v>-0.75889328063241113</v>
      </c>
      <c r="J59" s="164">
        <f t="shared" si="14"/>
        <v>1.0921545703087933E-4</v>
      </c>
    </row>
    <row r="60" spans="2:10" x14ac:dyDescent="0.25">
      <c r="B60" s="162" t="s">
        <v>123</v>
      </c>
      <c r="C60" s="163">
        <v>46</v>
      </c>
      <c r="D60" s="163">
        <v>34</v>
      </c>
      <c r="E60" s="163">
        <v>77</v>
      </c>
      <c r="F60" s="163">
        <v>39</v>
      </c>
      <c r="G60" s="163">
        <v>41</v>
      </c>
      <c r="H60" s="164">
        <f t="shared" si="12"/>
        <v>5.1282051282051322E-2</v>
      </c>
      <c r="I60" s="165">
        <f t="shared" si="13"/>
        <v>-0.10869565217391308</v>
      </c>
      <c r="J60" s="164">
        <f t="shared" si="14"/>
        <v>7.3407110463377903E-5</v>
      </c>
    </row>
    <row r="61" spans="2:10" x14ac:dyDescent="0.25">
      <c r="B61" s="162" t="s">
        <v>119</v>
      </c>
      <c r="C61" s="163">
        <v>24</v>
      </c>
      <c r="D61" s="163">
        <v>61</v>
      </c>
      <c r="E61" s="163">
        <v>51</v>
      </c>
      <c r="F61" s="163">
        <v>27</v>
      </c>
      <c r="G61" s="163">
        <v>5</v>
      </c>
      <c r="H61" s="164">
        <f t="shared" si="12"/>
        <v>-0.81481481481481488</v>
      </c>
      <c r="I61" s="165">
        <f t="shared" si="13"/>
        <v>-0.79166666666666663</v>
      </c>
      <c r="J61" s="164">
        <f t="shared" si="14"/>
        <v>8.9520866418753556E-6</v>
      </c>
    </row>
    <row r="62" spans="2:10" x14ac:dyDescent="0.25">
      <c r="B62" s="162" t="s">
        <v>128</v>
      </c>
      <c r="C62" s="163">
        <v>4</v>
      </c>
      <c r="D62" s="163">
        <v>10</v>
      </c>
      <c r="E62" s="163">
        <v>13</v>
      </c>
      <c r="F62" s="163">
        <v>3</v>
      </c>
      <c r="G62" s="163">
        <v>6</v>
      </c>
      <c r="H62" s="164">
        <f t="shared" si="12"/>
        <v>1</v>
      </c>
      <c r="I62" s="165">
        <f t="shared" si="13"/>
        <v>0.5</v>
      </c>
      <c r="J62" s="164">
        <f t="shared" si="14"/>
        <v>1.0742503970250426E-5</v>
      </c>
    </row>
    <row r="63" spans="2:10" x14ac:dyDescent="0.25">
      <c r="B63" s="162" t="s">
        <v>131</v>
      </c>
      <c r="C63" s="163">
        <v>20</v>
      </c>
      <c r="D63" s="163">
        <v>3</v>
      </c>
      <c r="E63" s="163">
        <v>6</v>
      </c>
      <c r="F63" s="163">
        <v>0</v>
      </c>
      <c r="G63" s="163">
        <v>0</v>
      </c>
      <c r="H63" s="164" t="str">
        <f t="shared" si="12"/>
        <v>-</v>
      </c>
      <c r="I63" s="165">
        <f t="shared" si="13"/>
        <v>-1</v>
      </c>
      <c r="J63" s="164">
        <f t="shared" si="14"/>
        <v>0</v>
      </c>
    </row>
    <row r="64" spans="2:10" x14ac:dyDescent="0.25">
      <c r="B64" s="168" t="s">
        <v>145</v>
      </c>
      <c r="C64" s="169">
        <f>C56-SUM(C57:C63)</f>
        <v>680</v>
      </c>
      <c r="D64" s="169">
        <f>D56-SUM(D57:D63)</f>
        <v>456</v>
      </c>
      <c r="E64" s="169">
        <f>E56-SUM(E57:E63)</f>
        <v>499</v>
      </c>
      <c r="F64" s="169">
        <f>F56-SUM(F57:F63)</f>
        <v>547</v>
      </c>
      <c r="G64" s="169">
        <f>G56-SUM(G57:G63)</f>
        <v>552</v>
      </c>
      <c r="H64" s="170">
        <f t="shared" si="12"/>
        <v>9.1407678244972423E-3</v>
      </c>
      <c r="I64" s="171">
        <f t="shared" si="13"/>
        <v>-0.18823529411764706</v>
      </c>
      <c r="J64" s="170">
        <f t="shared" si="14"/>
        <v>9.8831036526303906E-4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14912</v>
      </c>
      <c r="D66" s="176">
        <v>2426</v>
      </c>
      <c r="E66" s="176">
        <v>27893</v>
      </c>
      <c r="F66" s="176">
        <v>26664</v>
      </c>
      <c r="G66" s="176">
        <v>19100</v>
      </c>
      <c r="H66" s="177">
        <f t="shared" ref="H66:H78" si="15">IFERROR(G66/F66-1,"-")</f>
        <v>-0.28367836783678368</v>
      </c>
      <c r="I66" s="177">
        <f t="shared" ref="I66:I78" si="16">IFERROR(G66/C66-1,"-")</f>
        <v>0.2808476394849786</v>
      </c>
      <c r="J66" s="177">
        <f t="shared" ref="J66:J78" si="17">G66/G$10</f>
        <v>3.4196970971963857E-2</v>
      </c>
    </row>
    <row r="67" spans="2:10" x14ac:dyDescent="0.25">
      <c r="B67" s="157" t="s">
        <v>97</v>
      </c>
      <c r="C67" s="158">
        <v>6968</v>
      </c>
      <c r="D67" s="158">
        <v>2106</v>
      </c>
      <c r="E67" s="158">
        <v>12732</v>
      </c>
      <c r="F67" s="158">
        <v>13348</v>
      </c>
      <c r="G67" s="158">
        <v>4578</v>
      </c>
      <c r="H67" s="159">
        <f t="shared" si="15"/>
        <v>-0.65702727000299666</v>
      </c>
      <c r="I67" s="160">
        <f t="shared" si="16"/>
        <v>-0.34299655568312282</v>
      </c>
      <c r="J67" s="159">
        <f t="shared" si="17"/>
        <v>8.1965305293010739E-3</v>
      </c>
    </row>
    <row r="68" spans="2:10" x14ac:dyDescent="0.25">
      <c r="B68" s="162" t="s">
        <v>103</v>
      </c>
      <c r="C68" s="163">
        <v>3731</v>
      </c>
      <c r="D68" s="163">
        <v>1992</v>
      </c>
      <c r="E68" s="163">
        <v>11475</v>
      </c>
      <c r="F68" s="163">
        <v>10243</v>
      </c>
      <c r="G68" s="163">
        <v>2063</v>
      </c>
      <c r="H68" s="164">
        <f t="shared" si="15"/>
        <v>-0.79859416186664067</v>
      </c>
      <c r="I68" s="165">
        <f t="shared" si="16"/>
        <v>-0.44706512999195924</v>
      </c>
      <c r="J68" s="164">
        <f t="shared" si="17"/>
        <v>3.6936309484377713E-3</v>
      </c>
    </row>
    <row r="69" spans="2:10" x14ac:dyDescent="0.25">
      <c r="B69" s="162" t="s">
        <v>100</v>
      </c>
      <c r="C69" s="163">
        <v>3237</v>
      </c>
      <c r="D69" s="163">
        <v>114</v>
      </c>
      <c r="E69" s="163">
        <v>1257</v>
      </c>
      <c r="F69" s="163">
        <v>3105</v>
      </c>
      <c r="G69" s="163">
        <v>2515</v>
      </c>
      <c r="H69" s="164">
        <f t="shared" si="15"/>
        <v>-0.19001610305958128</v>
      </c>
      <c r="I69" s="165">
        <f t="shared" si="16"/>
        <v>-0.22304603027494596</v>
      </c>
      <c r="J69" s="164">
        <f t="shared" si="17"/>
        <v>4.5028995808633031E-3</v>
      </c>
    </row>
    <row r="70" spans="2:10" x14ac:dyDescent="0.25">
      <c r="B70" s="157" t="s">
        <v>107</v>
      </c>
      <c r="C70" s="158">
        <v>7944</v>
      </c>
      <c r="D70" s="158">
        <v>320</v>
      </c>
      <c r="E70" s="158">
        <v>15161</v>
      </c>
      <c r="F70" s="158">
        <v>13316</v>
      </c>
      <c r="G70" s="158">
        <v>14522</v>
      </c>
      <c r="H70" s="159">
        <f t="shared" si="15"/>
        <v>9.0567738059477376E-2</v>
      </c>
      <c r="I70" s="160">
        <f t="shared" si="16"/>
        <v>0.82804632426988922</v>
      </c>
      <c r="J70" s="159">
        <f t="shared" si="17"/>
        <v>2.6000440442662781E-2</v>
      </c>
    </row>
    <row r="71" spans="2:10" x14ac:dyDescent="0.25">
      <c r="B71" s="162" t="s">
        <v>110</v>
      </c>
      <c r="C71" s="163">
        <v>3569</v>
      </c>
      <c r="D71" s="163">
        <v>0</v>
      </c>
      <c r="E71" s="163">
        <v>8685</v>
      </c>
      <c r="F71" s="163">
        <v>5779</v>
      </c>
      <c r="G71" s="163">
        <v>8571</v>
      </c>
      <c r="H71" s="164">
        <f t="shared" si="15"/>
        <v>0.48312856895656697</v>
      </c>
      <c r="I71" s="165">
        <f t="shared" si="16"/>
        <v>1.4015130288596245</v>
      </c>
      <c r="J71" s="164">
        <f t="shared" si="17"/>
        <v>1.5345666921502733E-2</v>
      </c>
    </row>
    <row r="72" spans="2:10" x14ac:dyDescent="0.25">
      <c r="B72" s="162" t="s">
        <v>113</v>
      </c>
      <c r="C72" s="163">
        <v>739</v>
      </c>
      <c r="D72" s="163">
        <v>30</v>
      </c>
      <c r="E72" s="163">
        <v>237</v>
      </c>
      <c r="F72" s="163">
        <v>540</v>
      </c>
      <c r="G72" s="163">
        <v>747</v>
      </c>
      <c r="H72" s="164">
        <f t="shared" si="15"/>
        <v>0.3833333333333333</v>
      </c>
      <c r="I72" s="165">
        <f t="shared" si="16"/>
        <v>1.0825439783491264E-2</v>
      </c>
      <c r="J72" s="164">
        <f t="shared" si="17"/>
        <v>1.3374417442961781E-3</v>
      </c>
    </row>
    <row r="73" spans="2:10" x14ac:dyDescent="0.25">
      <c r="B73" s="162" t="s">
        <v>116</v>
      </c>
      <c r="C73" s="163">
        <v>907</v>
      </c>
      <c r="D73" s="163">
        <v>184</v>
      </c>
      <c r="E73" s="163">
        <v>1882</v>
      </c>
      <c r="F73" s="163">
        <v>1806</v>
      </c>
      <c r="G73" s="163">
        <v>1006</v>
      </c>
      <c r="H73" s="164">
        <f t="shared" si="15"/>
        <v>-0.44296788482834992</v>
      </c>
      <c r="I73" s="165">
        <f t="shared" si="16"/>
        <v>0.10915104740904069</v>
      </c>
      <c r="J73" s="164">
        <f t="shared" si="17"/>
        <v>1.8011598323453214E-3</v>
      </c>
    </row>
    <row r="74" spans="2:10" x14ac:dyDescent="0.25">
      <c r="B74" s="162" t="s">
        <v>123</v>
      </c>
      <c r="C74" s="163">
        <v>89</v>
      </c>
      <c r="D74" s="163">
        <v>6</v>
      </c>
      <c r="E74" s="163">
        <v>275</v>
      </c>
      <c r="F74" s="163">
        <v>481</v>
      </c>
      <c r="G74" s="163">
        <v>278</v>
      </c>
      <c r="H74" s="164">
        <f t="shared" si="15"/>
        <v>-0.42203742203742201</v>
      </c>
      <c r="I74" s="165">
        <f t="shared" si="16"/>
        <v>2.1235955056179776</v>
      </c>
      <c r="J74" s="164">
        <f t="shared" si="17"/>
        <v>4.977360172882697E-4</v>
      </c>
    </row>
    <row r="75" spans="2:10" x14ac:dyDescent="0.25">
      <c r="B75" s="162" t="s">
        <v>119</v>
      </c>
      <c r="C75" s="163">
        <v>134</v>
      </c>
      <c r="D75" s="163">
        <v>33</v>
      </c>
      <c r="E75" s="163">
        <v>569</v>
      </c>
      <c r="F75" s="163">
        <v>610</v>
      </c>
      <c r="G75" s="163">
        <v>514</v>
      </c>
      <c r="H75" s="164">
        <f t="shared" si="15"/>
        <v>-0.15737704918032791</v>
      </c>
      <c r="I75" s="165">
        <f t="shared" si="16"/>
        <v>2.8358208955223883</v>
      </c>
      <c r="J75" s="164">
        <f t="shared" si="17"/>
        <v>9.2027450678478645E-4</v>
      </c>
    </row>
    <row r="76" spans="2:10" x14ac:dyDescent="0.25">
      <c r="B76" s="162" t="s">
        <v>128</v>
      </c>
      <c r="C76" s="163">
        <v>70</v>
      </c>
      <c r="D76" s="163">
        <v>0</v>
      </c>
      <c r="E76" s="163">
        <v>13</v>
      </c>
      <c r="F76" s="163">
        <v>29</v>
      </c>
      <c r="G76" s="163">
        <v>4</v>
      </c>
      <c r="H76" s="164">
        <f t="shared" si="15"/>
        <v>-0.86206896551724133</v>
      </c>
      <c r="I76" s="165">
        <f t="shared" si="16"/>
        <v>-0.94285714285714284</v>
      </c>
      <c r="J76" s="164">
        <f t="shared" si="17"/>
        <v>7.1616693135002834E-6</v>
      </c>
    </row>
    <row r="77" spans="2:10" x14ac:dyDescent="0.25">
      <c r="B77" s="162" t="s">
        <v>131</v>
      </c>
      <c r="C77" s="163">
        <v>26</v>
      </c>
      <c r="D77" s="163">
        <v>0</v>
      </c>
      <c r="E77" s="163">
        <v>10</v>
      </c>
      <c r="F77" s="163">
        <v>27</v>
      </c>
      <c r="G77" s="163">
        <v>0</v>
      </c>
      <c r="H77" s="164">
        <f t="shared" si="15"/>
        <v>-1</v>
      </c>
      <c r="I77" s="165">
        <f t="shared" si="16"/>
        <v>-1</v>
      </c>
      <c r="J77" s="164">
        <f t="shared" si="17"/>
        <v>0</v>
      </c>
    </row>
    <row r="78" spans="2:10" x14ac:dyDescent="0.25">
      <c r="B78" s="168" t="s">
        <v>145</v>
      </c>
      <c r="C78" s="169">
        <f>C70-SUM(C71:C77)</f>
        <v>2410</v>
      </c>
      <c r="D78" s="169">
        <f>D70-SUM(D71:D77)</f>
        <v>67</v>
      </c>
      <c r="E78" s="169">
        <f>E70-SUM(E71:E77)</f>
        <v>3490</v>
      </c>
      <c r="F78" s="169">
        <f>F70-SUM(F71:F77)</f>
        <v>4044</v>
      </c>
      <c r="G78" s="169">
        <f>G70-SUM(G71:G77)</f>
        <v>3402</v>
      </c>
      <c r="H78" s="170">
        <f t="shared" si="15"/>
        <v>-0.15875370919881304</v>
      </c>
      <c r="I78" s="171">
        <f t="shared" si="16"/>
        <v>0.41161825726141088</v>
      </c>
      <c r="J78" s="170">
        <f t="shared" si="17"/>
        <v>6.0909997511319914E-3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84639</v>
      </c>
      <c r="D80" s="176">
        <v>44986</v>
      </c>
      <c r="E80" s="176">
        <v>84199</v>
      </c>
      <c r="F80" s="176">
        <v>86585</v>
      </c>
      <c r="G80" s="176">
        <v>101084</v>
      </c>
      <c r="H80" s="177">
        <f t="shared" ref="H80:H92" si="18">IFERROR(G80/F80-1,"-")</f>
        <v>0.16745394698850835</v>
      </c>
      <c r="I80" s="177">
        <f t="shared" ref="I80:I92" si="19">IFERROR(G80/C80-1,"-")</f>
        <v>0.19429577381585328</v>
      </c>
      <c r="J80" s="177">
        <f t="shared" ref="J80:J92" si="20">G80/G$10</f>
        <v>0.18098254522146567</v>
      </c>
    </row>
    <row r="81" spans="2:10" x14ac:dyDescent="0.25">
      <c r="B81" s="157" t="s">
        <v>97</v>
      </c>
      <c r="C81" s="158">
        <v>44693</v>
      </c>
      <c r="D81" s="158">
        <v>29508</v>
      </c>
      <c r="E81" s="158">
        <v>49388</v>
      </c>
      <c r="F81" s="158">
        <v>47019</v>
      </c>
      <c r="G81" s="158">
        <v>49842</v>
      </c>
      <c r="H81" s="159">
        <f t="shared" si="18"/>
        <v>6.0039558476360666E-2</v>
      </c>
      <c r="I81" s="160">
        <f t="shared" si="19"/>
        <v>0.11520819815183581</v>
      </c>
      <c r="J81" s="159">
        <f t="shared" si="20"/>
        <v>8.9237980480870283E-2</v>
      </c>
    </row>
    <row r="82" spans="2:10" x14ac:dyDescent="0.25">
      <c r="B82" s="162" t="s">
        <v>103</v>
      </c>
      <c r="C82" s="163">
        <v>9730</v>
      </c>
      <c r="D82" s="163">
        <v>10173</v>
      </c>
      <c r="E82" s="163">
        <v>16867</v>
      </c>
      <c r="F82" s="163">
        <v>14974</v>
      </c>
      <c r="G82" s="163">
        <v>15712</v>
      </c>
      <c r="H82" s="164">
        <f t="shared" si="18"/>
        <v>4.928542807533054E-2</v>
      </c>
      <c r="I82" s="165">
        <f t="shared" si="19"/>
        <v>0.61479958890030839</v>
      </c>
      <c r="J82" s="164">
        <f t="shared" si="20"/>
        <v>2.8131037063429114E-2</v>
      </c>
    </row>
    <row r="83" spans="2:10" x14ac:dyDescent="0.25">
      <c r="B83" s="162" t="s">
        <v>100</v>
      </c>
      <c r="C83" s="163">
        <v>34963</v>
      </c>
      <c r="D83" s="163">
        <v>19335</v>
      </c>
      <c r="E83" s="163">
        <v>32521</v>
      </c>
      <c r="F83" s="163">
        <v>32045</v>
      </c>
      <c r="G83" s="163">
        <v>34130</v>
      </c>
      <c r="H83" s="164">
        <f t="shared" si="18"/>
        <v>6.5064752691527561E-2</v>
      </c>
      <c r="I83" s="165">
        <f t="shared" si="19"/>
        <v>-2.3825186625861638E-2</v>
      </c>
      <c r="J83" s="164">
        <f t="shared" si="20"/>
        <v>6.1106943417441169E-2</v>
      </c>
    </row>
    <row r="84" spans="2:10" x14ac:dyDescent="0.25">
      <c r="B84" s="157" t="s">
        <v>107</v>
      </c>
      <c r="C84" s="158">
        <v>39946</v>
      </c>
      <c r="D84" s="158">
        <v>15478</v>
      </c>
      <c r="E84" s="158">
        <v>34811</v>
      </c>
      <c r="F84" s="158">
        <v>39566</v>
      </c>
      <c r="G84" s="158">
        <v>51242</v>
      </c>
      <c r="H84" s="159">
        <f t="shared" si="18"/>
        <v>0.29510185512814036</v>
      </c>
      <c r="I84" s="160">
        <f t="shared" si="19"/>
        <v>0.28278175536974914</v>
      </c>
      <c r="J84" s="159">
        <f t="shared" si="20"/>
        <v>9.1744564740595391E-2</v>
      </c>
    </row>
    <row r="85" spans="2:10" x14ac:dyDescent="0.25">
      <c r="B85" s="162" t="s">
        <v>110</v>
      </c>
      <c r="C85" s="163">
        <v>8119</v>
      </c>
      <c r="D85" s="163">
        <v>1002</v>
      </c>
      <c r="E85" s="163">
        <v>8917</v>
      </c>
      <c r="F85" s="163">
        <v>9578</v>
      </c>
      <c r="G85" s="163">
        <v>12336</v>
      </c>
      <c r="H85" s="164">
        <f t="shared" si="18"/>
        <v>0.28795155564836072</v>
      </c>
      <c r="I85" s="165">
        <f t="shared" si="19"/>
        <v>0.5193989407562507</v>
      </c>
      <c r="J85" s="164">
        <f t="shared" si="20"/>
        <v>2.2086588162834875E-2</v>
      </c>
    </row>
    <row r="86" spans="2:10" x14ac:dyDescent="0.25">
      <c r="B86" s="162" t="s">
        <v>113</v>
      </c>
      <c r="C86" s="163">
        <v>13694</v>
      </c>
      <c r="D86" s="163">
        <v>4013</v>
      </c>
      <c r="E86" s="163">
        <v>9215</v>
      </c>
      <c r="F86" s="163">
        <v>8519</v>
      </c>
      <c r="G86" s="163">
        <v>9969</v>
      </c>
      <c r="H86" s="164">
        <f t="shared" si="18"/>
        <v>0.17020777086512506</v>
      </c>
      <c r="I86" s="165">
        <f t="shared" si="19"/>
        <v>-0.27201694172630353</v>
      </c>
      <c r="J86" s="164">
        <f t="shared" si="20"/>
        <v>1.7848670346571081E-2</v>
      </c>
    </row>
    <row r="87" spans="2:10" x14ac:dyDescent="0.25">
      <c r="B87" s="162" t="s">
        <v>116</v>
      </c>
      <c r="C87" s="163">
        <v>2297</v>
      </c>
      <c r="D87" s="163">
        <v>2209</v>
      </c>
      <c r="E87" s="163">
        <v>2595</v>
      </c>
      <c r="F87" s="163">
        <v>3394</v>
      </c>
      <c r="G87" s="163">
        <v>6368</v>
      </c>
      <c r="H87" s="164">
        <f t="shared" si="18"/>
        <v>0.87625220978196827</v>
      </c>
      <c r="I87" s="165">
        <f t="shared" si="19"/>
        <v>1.7723117109272963</v>
      </c>
      <c r="J87" s="164">
        <f t="shared" si="20"/>
        <v>1.1401377547092452E-2</v>
      </c>
    </row>
    <row r="88" spans="2:10" x14ac:dyDescent="0.25">
      <c r="B88" s="162" t="s">
        <v>123</v>
      </c>
      <c r="C88" s="163">
        <v>1645</v>
      </c>
      <c r="D88" s="163">
        <v>573</v>
      </c>
      <c r="E88" s="163">
        <v>1125</v>
      </c>
      <c r="F88" s="163">
        <v>1281</v>
      </c>
      <c r="G88" s="163">
        <v>2772</v>
      </c>
      <c r="H88" s="164">
        <f t="shared" si="18"/>
        <v>1.1639344262295084</v>
      </c>
      <c r="I88" s="165">
        <f t="shared" si="19"/>
        <v>0.68510638297872339</v>
      </c>
      <c r="J88" s="164">
        <f t="shared" si="20"/>
        <v>4.9630368342556963E-3</v>
      </c>
    </row>
    <row r="89" spans="2:10" x14ac:dyDescent="0.25">
      <c r="B89" s="162" t="s">
        <v>119</v>
      </c>
      <c r="C89" s="163">
        <v>900</v>
      </c>
      <c r="D89" s="163">
        <v>431</v>
      </c>
      <c r="E89" s="163">
        <v>588</v>
      </c>
      <c r="F89" s="163">
        <v>873</v>
      </c>
      <c r="G89" s="163">
        <v>1365</v>
      </c>
      <c r="H89" s="164">
        <f t="shared" si="18"/>
        <v>0.56357388316151202</v>
      </c>
      <c r="I89" s="165">
        <f t="shared" si="19"/>
        <v>0.51666666666666661</v>
      </c>
      <c r="J89" s="164">
        <f t="shared" si="20"/>
        <v>2.4439196532319717E-3</v>
      </c>
    </row>
    <row r="90" spans="2:10" x14ac:dyDescent="0.25">
      <c r="B90" s="162" t="s">
        <v>128</v>
      </c>
      <c r="C90" s="163">
        <v>414</v>
      </c>
      <c r="D90" s="163">
        <v>145</v>
      </c>
      <c r="E90" s="163">
        <v>437</v>
      </c>
      <c r="F90" s="163">
        <v>185</v>
      </c>
      <c r="G90" s="163">
        <v>247</v>
      </c>
      <c r="H90" s="164">
        <f t="shared" si="18"/>
        <v>0.33513513513513504</v>
      </c>
      <c r="I90" s="165">
        <f t="shared" si="19"/>
        <v>-0.40338164251207731</v>
      </c>
      <c r="J90" s="164">
        <f t="shared" si="20"/>
        <v>4.4223308010864253E-4</v>
      </c>
    </row>
    <row r="91" spans="2:10" x14ac:dyDescent="0.25">
      <c r="B91" s="162" t="s">
        <v>131</v>
      </c>
      <c r="C91" s="163">
        <v>354</v>
      </c>
      <c r="D91" s="163">
        <v>42</v>
      </c>
      <c r="E91" s="163">
        <v>166</v>
      </c>
      <c r="F91" s="163">
        <v>161</v>
      </c>
      <c r="G91" s="163">
        <v>98</v>
      </c>
      <c r="H91" s="164">
        <f t="shared" si="18"/>
        <v>-0.39130434782608692</v>
      </c>
      <c r="I91" s="165">
        <f t="shared" si="19"/>
        <v>-0.7231638418079096</v>
      </c>
      <c r="J91" s="164">
        <f t="shared" si="20"/>
        <v>1.7546089818075696E-4</v>
      </c>
    </row>
    <row r="92" spans="2:10" x14ac:dyDescent="0.25">
      <c r="B92" s="168" t="s">
        <v>145</v>
      </c>
      <c r="C92" s="169">
        <f>C84-SUM(C85:C91)</f>
        <v>12523</v>
      </c>
      <c r="D92" s="169">
        <f>D84-SUM(D85:D91)</f>
        <v>7063</v>
      </c>
      <c r="E92" s="169">
        <f>E84-SUM(E85:E91)</f>
        <v>11768</v>
      </c>
      <c r="F92" s="169">
        <f>F84-SUM(F85:F91)</f>
        <v>15575</v>
      </c>
      <c r="G92" s="169">
        <f>G84-SUM(G85:G91)</f>
        <v>18087</v>
      </c>
      <c r="H92" s="170">
        <f t="shared" si="18"/>
        <v>0.1612841091492776</v>
      </c>
      <c r="I92" s="171">
        <f t="shared" si="19"/>
        <v>0.44430248343048784</v>
      </c>
      <c r="J92" s="170">
        <f t="shared" si="20"/>
        <v>3.2383278218319905E-2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4535</v>
      </c>
      <c r="D94" s="176">
        <v>2531</v>
      </c>
      <c r="E94" s="176">
        <v>4460</v>
      </c>
      <c r="F94" s="176">
        <v>4564</v>
      </c>
      <c r="G94" s="176">
        <v>4705</v>
      </c>
      <c r="H94" s="177">
        <f t="shared" ref="H94:H106" si="21">IFERROR(G94/F94-1,"-")</f>
        <v>3.0893952673093805E-2</v>
      </c>
      <c r="I94" s="177">
        <f t="shared" ref="I94:I106" si="22">IFERROR(G94/C94-1,"-")</f>
        <v>3.7486218302094754E-2</v>
      </c>
      <c r="J94" s="177">
        <f t="shared" ref="J94:J106" si="23">G94/G$10</f>
        <v>8.4239135300047084E-3</v>
      </c>
    </row>
    <row r="95" spans="2:10" x14ac:dyDescent="0.25">
      <c r="B95" s="157" t="s">
        <v>97</v>
      </c>
      <c r="C95" s="158">
        <v>3456</v>
      </c>
      <c r="D95" s="158">
        <v>1673</v>
      </c>
      <c r="E95" s="158">
        <v>3404</v>
      </c>
      <c r="F95" s="158">
        <v>3332</v>
      </c>
      <c r="G95" s="158">
        <v>3522</v>
      </c>
      <c r="H95" s="159">
        <f t="shared" si="21"/>
        <v>5.7022809123649543E-2</v>
      </c>
      <c r="I95" s="160">
        <f t="shared" si="22"/>
        <v>1.9097222222222321E-2</v>
      </c>
      <c r="J95" s="159">
        <f t="shared" si="23"/>
        <v>6.3058498305369999E-3</v>
      </c>
    </row>
    <row r="96" spans="2:10" x14ac:dyDescent="0.25">
      <c r="B96" s="162" t="s">
        <v>103</v>
      </c>
      <c r="C96" s="163">
        <v>1798</v>
      </c>
      <c r="D96" s="163">
        <v>647</v>
      </c>
      <c r="E96" s="163">
        <v>1737</v>
      </c>
      <c r="F96" s="163">
        <v>1249</v>
      </c>
      <c r="G96" s="163">
        <v>1629</v>
      </c>
      <c r="H96" s="164">
        <f t="shared" si="21"/>
        <v>0.30424339471577255</v>
      </c>
      <c r="I96" s="165">
        <f t="shared" si="22"/>
        <v>-9.3993325917686277E-2</v>
      </c>
      <c r="J96" s="164">
        <f t="shared" si="23"/>
        <v>2.9165898279229904E-3</v>
      </c>
    </row>
    <row r="97" spans="2:10" x14ac:dyDescent="0.25">
      <c r="B97" s="162" t="s">
        <v>100</v>
      </c>
      <c r="C97" s="163">
        <v>1658</v>
      </c>
      <c r="D97" s="163">
        <v>1026</v>
      </c>
      <c r="E97" s="163">
        <v>1667</v>
      </c>
      <c r="F97" s="163">
        <v>2083</v>
      </c>
      <c r="G97" s="163">
        <v>1893</v>
      </c>
      <c r="H97" s="164">
        <f t="shared" si="21"/>
        <v>-9.1214594335093602E-2</v>
      </c>
      <c r="I97" s="165">
        <f t="shared" si="22"/>
        <v>0.14173703256936077</v>
      </c>
      <c r="J97" s="164">
        <f t="shared" si="23"/>
        <v>3.3892600026140091E-3</v>
      </c>
    </row>
    <row r="98" spans="2:10" x14ac:dyDescent="0.25">
      <c r="B98" s="157" t="s">
        <v>107</v>
      </c>
      <c r="C98" s="158">
        <v>1079</v>
      </c>
      <c r="D98" s="158">
        <v>858</v>
      </c>
      <c r="E98" s="158">
        <v>1056</v>
      </c>
      <c r="F98" s="158">
        <v>1232</v>
      </c>
      <c r="G98" s="158">
        <v>1183</v>
      </c>
      <c r="H98" s="159">
        <f t="shared" si="21"/>
        <v>-3.9772727272727293E-2</v>
      </c>
      <c r="I98" s="160">
        <f t="shared" si="22"/>
        <v>9.6385542168674787E-2</v>
      </c>
      <c r="J98" s="159">
        <f t="shared" si="23"/>
        <v>2.1180636994677089E-3</v>
      </c>
    </row>
    <row r="99" spans="2:10" x14ac:dyDescent="0.25">
      <c r="B99" s="162" t="s">
        <v>110</v>
      </c>
      <c r="C99" s="163">
        <v>131</v>
      </c>
      <c r="D99" s="163">
        <v>58</v>
      </c>
      <c r="E99" s="163">
        <v>101</v>
      </c>
      <c r="F99" s="163">
        <v>174</v>
      </c>
      <c r="G99" s="163">
        <v>160</v>
      </c>
      <c r="H99" s="164">
        <f t="shared" si="21"/>
        <v>-8.0459770114942541E-2</v>
      </c>
      <c r="I99" s="165">
        <f t="shared" si="22"/>
        <v>0.22137404580152675</v>
      </c>
      <c r="J99" s="164">
        <f t="shared" si="23"/>
        <v>2.8646677254001138E-4</v>
      </c>
    </row>
    <row r="100" spans="2:10" x14ac:dyDescent="0.25">
      <c r="B100" s="162" t="s">
        <v>113</v>
      </c>
      <c r="C100" s="163">
        <v>91</v>
      </c>
      <c r="D100" s="163">
        <v>149</v>
      </c>
      <c r="E100" s="163">
        <v>159</v>
      </c>
      <c r="F100" s="163">
        <v>128</v>
      </c>
      <c r="G100" s="163">
        <v>126</v>
      </c>
      <c r="H100" s="164">
        <f t="shared" si="21"/>
        <v>-1.5625E-2</v>
      </c>
      <c r="I100" s="165">
        <f t="shared" si="22"/>
        <v>0.38461538461538458</v>
      </c>
      <c r="J100" s="164">
        <f t="shared" si="23"/>
        <v>2.2559258337525895E-4</v>
      </c>
    </row>
    <row r="101" spans="2:10" x14ac:dyDescent="0.25">
      <c r="B101" s="162" t="s">
        <v>116</v>
      </c>
      <c r="C101" s="163">
        <v>227</v>
      </c>
      <c r="D101" s="163">
        <v>219</v>
      </c>
      <c r="E101" s="163">
        <v>201</v>
      </c>
      <c r="F101" s="163">
        <v>190</v>
      </c>
      <c r="G101" s="163">
        <v>188</v>
      </c>
      <c r="H101" s="164">
        <f t="shared" si="21"/>
        <v>-1.0526315789473717E-2</v>
      </c>
      <c r="I101" s="165">
        <f t="shared" si="22"/>
        <v>-0.17180616740088106</v>
      </c>
      <c r="J101" s="164">
        <f t="shared" si="23"/>
        <v>3.3659845773451334E-4</v>
      </c>
    </row>
    <row r="102" spans="2:10" x14ac:dyDescent="0.25">
      <c r="B102" s="162" t="s">
        <v>123</v>
      </c>
      <c r="C102" s="163">
        <v>52</v>
      </c>
      <c r="D102" s="163">
        <v>15</v>
      </c>
      <c r="E102" s="163">
        <v>55</v>
      </c>
      <c r="F102" s="163">
        <v>44</v>
      </c>
      <c r="G102" s="163">
        <v>35</v>
      </c>
      <c r="H102" s="164">
        <f t="shared" si="21"/>
        <v>-0.20454545454545459</v>
      </c>
      <c r="I102" s="165">
        <f t="shared" si="22"/>
        <v>-0.32692307692307687</v>
      </c>
      <c r="J102" s="164">
        <f t="shared" si="23"/>
        <v>6.2664606493127484E-5</v>
      </c>
    </row>
    <row r="103" spans="2:10" x14ac:dyDescent="0.25">
      <c r="B103" s="162" t="s">
        <v>119</v>
      </c>
      <c r="C103" s="163">
        <v>26</v>
      </c>
      <c r="D103" s="163">
        <v>47</v>
      </c>
      <c r="E103" s="163">
        <v>62</v>
      </c>
      <c r="F103" s="163">
        <v>43</v>
      </c>
      <c r="G103" s="163">
        <v>25</v>
      </c>
      <c r="H103" s="164">
        <f t="shared" si="21"/>
        <v>-0.41860465116279066</v>
      </c>
      <c r="I103" s="165">
        <f t="shared" si="22"/>
        <v>-3.8461538461538436E-2</v>
      </c>
      <c r="J103" s="164">
        <f t="shared" si="23"/>
        <v>4.4760433209376776E-5</v>
      </c>
    </row>
    <row r="104" spans="2:10" x14ac:dyDescent="0.25">
      <c r="B104" s="162" t="s">
        <v>128</v>
      </c>
      <c r="C104" s="163">
        <v>3</v>
      </c>
      <c r="D104" s="163">
        <v>2</v>
      </c>
      <c r="E104" s="163">
        <v>8</v>
      </c>
      <c r="F104" s="163">
        <v>9</v>
      </c>
      <c r="G104" s="163">
        <v>12</v>
      </c>
      <c r="H104" s="164">
        <f t="shared" si="21"/>
        <v>0.33333333333333326</v>
      </c>
      <c r="I104" s="165">
        <f t="shared" si="22"/>
        <v>3</v>
      </c>
      <c r="J104" s="164">
        <f t="shared" si="23"/>
        <v>2.1485007940500852E-5</v>
      </c>
    </row>
    <row r="105" spans="2:10" x14ac:dyDescent="0.25">
      <c r="B105" s="162" t="s">
        <v>131</v>
      </c>
      <c r="C105" s="163">
        <v>13</v>
      </c>
      <c r="D105" s="163">
        <v>2</v>
      </c>
      <c r="E105" s="163">
        <v>5</v>
      </c>
      <c r="F105" s="163">
        <v>9</v>
      </c>
      <c r="G105" s="163">
        <v>2</v>
      </c>
      <c r="H105" s="164">
        <f t="shared" si="21"/>
        <v>-0.77777777777777779</v>
      </c>
      <c r="I105" s="165">
        <f t="shared" si="22"/>
        <v>-0.84615384615384615</v>
      </c>
      <c r="J105" s="164">
        <f t="shared" si="23"/>
        <v>3.5808346567501417E-6</v>
      </c>
    </row>
    <row r="106" spans="2:10" x14ac:dyDescent="0.25">
      <c r="B106" s="168" t="s">
        <v>145</v>
      </c>
      <c r="C106" s="169">
        <f>C98-SUM(C99:C105)</f>
        <v>536</v>
      </c>
      <c r="D106" s="169">
        <f>D98-SUM(D99:D105)</f>
        <v>366</v>
      </c>
      <c r="E106" s="169">
        <f>E98-SUM(E99:E105)</f>
        <v>465</v>
      </c>
      <c r="F106" s="169">
        <f>F98-SUM(F99:F105)</f>
        <v>635</v>
      </c>
      <c r="G106" s="169">
        <f>G98-SUM(G99:G105)</f>
        <v>635</v>
      </c>
      <c r="H106" s="170">
        <f t="shared" si="21"/>
        <v>0</v>
      </c>
      <c r="I106" s="171">
        <f t="shared" si="22"/>
        <v>0.18470149253731338</v>
      </c>
      <c r="J106" s="170">
        <f t="shared" si="23"/>
        <v>1.13691500351817E-3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15254</v>
      </c>
      <c r="D108" s="176">
        <v>12400</v>
      </c>
      <c r="E108" s="176">
        <v>17775</v>
      </c>
      <c r="F108" s="176">
        <v>24316</v>
      </c>
      <c r="G108" s="176">
        <v>23859</v>
      </c>
      <c r="H108" s="177">
        <f t="shared" ref="H108:H120" si="24">IFERROR(G108/F108-1,"-")</f>
        <v>-1.8794209573943066E-2</v>
      </c>
      <c r="I108" s="177">
        <f t="shared" ref="I108:I120" si="25">IFERROR(G108/C108-1,"-")</f>
        <v>0.56411433066736594</v>
      </c>
      <c r="J108" s="177">
        <f t="shared" ref="J108:J120" si="26">G108/G$10</f>
        <v>4.271756703770082E-2</v>
      </c>
    </row>
    <row r="109" spans="2:10" x14ac:dyDescent="0.25">
      <c r="B109" s="157" t="s">
        <v>97</v>
      </c>
      <c r="C109" s="158">
        <v>4910</v>
      </c>
      <c r="D109" s="158">
        <v>6642</v>
      </c>
      <c r="E109" s="158">
        <v>5780</v>
      </c>
      <c r="F109" s="158">
        <v>7532</v>
      </c>
      <c r="G109" s="158">
        <v>6028</v>
      </c>
      <c r="H109" s="159">
        <f t="shared" si="24"/>
        <v>-0.19968135953266064</v>
      </c>
      <c r="I109" s="160">
        <f t="shared" si="25"/>
        <v>0.22769857433808549</v>
      </c>
      <c r="J109" s="159">
        <f t="shared" si="26"/>
        <v>1.0792635655444928E-2</v>
      </c>
    </row>
    <row r="110" spans="2:10" x14ac:dyDescent="0.25">
      <c r="B110" s="162" t="s">
        <v>103</v>
      </c>
      <c r="C110" s="163">
        <v>1965</v>
      </c>
      <c r="D110" s="163">
        <v>2137</v>
      </c>
      <c r="E110" s="163">
        <v>1312</v>
      </c>
      <c r="F110" s="163">
        <v>3177</v>
      </c>
      <c r="G110" s="163">
        <v>2143</v>
      </c>
      <c r="H110" s="164">
        <f t="shared" si="24"/>
        <v>-0.32546427447277304</v>
      </c>
      <c r="I110" s="165">
        <f t="shared" si="25"/>
        <v>9.0585241730279931E-2</v>
      </c>
      <c r="J110" s="164">
        <f t="shared" si="26"/>
        <v>3.8368643347077768E-3</v>
      </c>
    </row>
    <row r="111" spans="2:10" x14ac:dyDescent="0.25">
      <c r="B111" s="162" t="s">
        <v>100</v>
      </c>
      <c r="C111" s="163">
        <v>2945</v>
      </c>
      <c r="D111" s="163">
        <v>4505</v>
      </c>
      <c r="E111" s="163">
        <v>4468</v>
      </c>
      <c r="F111" s="163">
        <v>4355</v>
      </c>
      <c r="G111" s="163">
        <v>3885</v>
      </c>
      <c r="H111" s="164">
        <f t="shared" si="24"/>
        <v>-0.10792192881745122</v>
      </c>
      <c r="I111" s="165">
        <f t="shared" si="25"/>
        <v>0.31918505942275033</v>
      </c>
      <c r="J111" s="164">
        <f t="shared" si="26"/>
        <v>6.9557713207371507E-3</v>
      </c>
    </row>
    <row r="112" spans="2:10" x14ac:dyDescent="0.25">
      <c r="B112" s="157" t="s">
        <v>107</v>
      </c>
      <c r="C112" s="158">
        <v>10344</v>
      </c>
      <c r="D112" s="158">
        <v>5758</v>
      </c>
      <c r="E112" s="158">
        <v>11995</v>
      </c>
      <c r="F112" s="158">
        <v>16784</v>
      </c>
      <c r="G112" s="158">
        <v>17831</v>
      </c>
      <c r="H112" s="159">
        <f t="shared" si="24"/>
        <v>6.2380838894184887E-2</v>
      </c>
      <c r="I112" s="160">
        <f t="shared" si="25"/>
        <v>0.72380123743232794</v>
      </c>
      <c r="J112" s="159">
        <f t="shared" si="26"/>
        <v>3.192493138225589E-2</v>
      </c>
    </row>
    <row r="113" spans="2:10" x14ac:dyDescent="0.25">
      <c r="B113" s="162" t="s">
        <v>110</v>
      </c>
      <c r="C113" s="163">
        <v>6355</v>
      </c>
      <c r="D113" s="163">
        <v>1423</v>
      </c>
      <c r="E113" s="163">
        <v>7409</v>
      </c>
      <c r="F113" s="163">
        <v>11006</v>
      </c>
      <c r="G113" s="163">
        <v>11723</v>
      </c>
      <c r="H113" s="164">
        <f t="shared" si="24"/>
        <v>6.514628384517529E-2</v>
      </c>
      <c r="I113" s="165">
        <f t="shared" si="25"/>
        <v>0.84468922108575928</v>
      </c>
      <c r="J113" s="164">
        <f t="shared" si="26"/>
        <v>2.0989062340540956E-2</v>
      </c>
    </row>
    <row r="114" spans="2:10" x14ac:dyDescent="0.25">
      <c r="B114" s="162" t="s">
        <v>113</v>
      </c>
      <c r="C114" s="163">
        <v>556</v>
      </c>
      <c r="D114" s="163">
        <v>516</v>
      </c>
      <c r="E114" s="163">
        <v>315</v>
      </c>
      <c r="F114" s="163">
        <v>405</v>
      </c>
      <c r="G114" s="163">
        <v>602</v>
      </c>
      <c r="H114" s="164">
        <f t="shared" si="24"/>
        <v>0.48641975308641983</v>
      </c>
      <c r="I114" s="165">
        <f t="shared" si="25"/>
        <v>8.2733812949640217E-2</v>
      </c>
      <c r="J114" s="164">
        <f t="shared" si="26"/>
        <v>1.0778312316817927E-3</v>
      </c>
    </row>
    <row r="115" spans="2:10" x14ac:dyDescent="0.25">
      <c r="B115" s="162" t="s">
        <v>116</v>
      </c>
      <c r="C115" s="163">
        <v>1045</v>
      </c>
      <c r="D115" s="163">
        <v>902</v>
      </c>
      <c r="E115" s="163">
        <v>554</v>
      </c>
      <c r="F115" s="163">
        <v>840</v>
      </c>
      <c r="G115" s="163">
        <v>1350</v>
      </c>
      <c r="H115" s="164">
        <f t="shared" si="24"/>
        <v>0.60714285714285721</v>
      </c>
      <c r="I115" s="165">
        <f t="shared" si="25"/>
        <v>0.29186602870813405</v>
      </c>
      <c r="J115" s="164">
        <f t="shared" si="26"/>
        <v>2.4170633933063459E-3</v>
      </c>
    </row>
    <row r="116" spans="2:10" x14ac:dyDescent="0.25">
      <c r="B116" s="162" t="s">
        <v>123</v>
      </c>
      <c r="C116" s="163">
        <v>139</v>
      </c>
      <c r="D116" s="163">
        <v>496</v>
      </c>
      <c r="E116" s="163">
        <v>283</v>
      </c>
      <c r="F116" s="163">
        <v>444</v>
      </c>
      <c r="G116" s="163">
        <v>333</v>
      </c>
      <c r="H116" s="164">
        <f t="shared" si="24"/>
        <v>-0.25</v>
      </c>
      <c r="I116" s="165">
        <f t="shared" si="25"/>
        <v>1.3956834532374103</v>
      </c>
      <c r="J116" s="164">
        <f t="shared" si="26"/>
        <v>5.9620897034889865E-4</v>
      </c>
    </row>
    <row r="117" spans="2:10" x14ac:dyDescent="0.25">
      <c r="B117" s="162" t="s">
        <v>119</v>
      </c>
      <c r="C117" s="163">
        <v>605</v>
      </c>
      <c r="D117" s="163">
        <v>713</v>
      </c>
      <c r="E117" s="163">
        <v>646</v>
      </c>
      <c r="F117" s="163">
        <v>1087</v>
      </c>
      <c r="G117" s="163">
        <v>382</v>
      </c>
      <c r="H117" s="164">
        <f t="shared" si="24"/>
        <v>-0.64857405703771853</v>
      </c>
      <c r="I117" s="165">
        <f t="shared" si="25"/>
        <v>-0.36859504132231402</v>
      </c>
      <c r="J117" s="164">
        <f t="shared" si="26"/>
        <v>6.8393941943927709E-4</v>
      </c>
    </row>
    <row r="118" spans="2:10" x14ac:dyDescent="0.25">
      <c r="B118" s="162" t="s">
        <v>128</v>
      </c>
      <c r="C118" s="163">
        <v>27</v>
      </c>
      <c r="D118" s="163">
        <v>30</v>
      </c>
      <c r="E118" s="163">
        <v>29</v>
      </c>
      <c r="F118" s="163">
        <v>153</v>
      </c>
      <c r="G118" s="163">
        <v>23</v>
      </c>
      <c r="H118" s="164">
        <f t="shared" si="24"/>
        <v>-0.84967320261437906</v>
      </c>
      <c r="I118" s="165">
        <f t="shared" si="25"/>
        <v>-0.14814814814814814</v>
      </c>
      <c r="J118" s="164">
        <f t="shared" si="26"/>
        <v>4.1179598552626632E-5</v>
      </c>
    </row>
    <row r="119" spans="2:10" x14ac:dyDescent="0.25">
      <c r="B119" s="162" t="s">
        <v>131</v>
      </c>
      <c r="C119" s="163">
        <v>43</v>
      </c>
      <c r="D119" s="163">
        <v>1</v>
      </c>
      <c r="E119" s="163">
        <v>7</v>
      </c>
      <c r="F119" s="163">
        <v>18</v>
      </c>
      <c r="G119" s="163">
        <v>55</v>
      </c>
      <c r="H119" s="164">
        <f t="shared" si="24"/>
        <v>2.0555555555555554</v>
      </c>
      <c r="I119" s="165">
        <f t="shared" si="25"/>
        <v>0.27906976744186052</v>
      </c>
      <c r="J119" s="164">
        <f t="shared" si="26"/>
        <v>9.8472953060628899E-5</v>
      </c>
    </row>
    <row r="120" spans="2:10" x14ac:dyDescent="0.25">
      <c r="B120" s="168" t="s">
        <v>145</v>
      </c>
      <c r="C120" s="169">
        <f>C112-SUM(C113:C119)</f>
        <v>1574</v>
      </c>
      <c r="D120" s="169">
        <f>D112-SUM(D113:D119)</f>
        <v>1677</v>
      </c>
      <c r="E120" s="169">
        <f>E112-SUM(E113:E119)</f>
        <v>2752</v>
      </c>
      <c r="F120" s="169">
        <f>F112-SUM(F113:F119)</f>
        <v>2831</v>
      </c>
      <c r="G120" s="169">
        <f>G112-SUM(G113:G119)</f>
        <v>3363</v>
      </c>
      <c r="H120" s="170">
        <f t="shared" si="24"/>
        <v>0.18791946308724827</v>
      </c>
      <c r="I120" s="171">
        <f t="shared" si="25"/>
        <v>1.136594663278272</v>
      </c>
      <c r="J120" s="170">
        <f t="shared" si="26"/>
        <v>6.0211734753253636E-3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17645</v>
      </c>
      <c r="D122" s="176">
        <v>14859</v>
      </c>
      <c r="E122" s="176">
        <v>18761</v>
      </c>
      <c r="F122" s="176">
        <v>17627</v>
      </c>
      <c r="G122" s="176">
        <v>22231</v>
      </c>
      <c r="H122" s="177">
        <f t="shared" ref="H122:H134" si="27">IFERROR(G122/F122-1,"-")</f>
        <v>0.26119021954955457</v>
      </c>
      <c r="I122" s="177">
        <f t="shared" ref="I122:I134" si="28">IFERROR(G122/C122-1,"-")</f>
        <v>0.25990365542646643</v>
      </c>
      <c r="J122" s="177">
        <f t="shared" ref="J122:J134" si="29">G122/G$10</f>
        <v>3.9802767627106203E-2</v>
      </c>
    </row>
    <row r="123" spans="2:10" x14ac:dyDescent="0.25">
      <c r="B123" s="157" t="s">
        <v>97</v>
      </c>
      <c r="C123" s="158">
        <v>11036</v>
      </c>
      <c r="D123" s="158">
        <v>10238</v>
      </c>
      <c r="E123" s="158">
        <v>12867</v>
      </c>
      <c r="F123" s="158">
        <v>12297</v>
      </c>
      <c r="G123" s="158">
        <v>16725</v>
      </c>
      <c r="H123" s="159">
        <f t="shared" si="27"/>
        <v>0.36008782629909741</v>
      </c>
      <c r="I123" s="160">
        <f t="shared" si="28"/>
        <v>0.51549474447263499</v>
      </c>
      <c r="J123" s="159">
        <f t="shared" si="29"/>
        <v>2.9944729817073062E-2</v>
      </c>
    </row>
    <row r="124" spans="2:10" x14ac:dyDescent="0.25">
      <c r="B124" s="162" t="s">
        <v>103</v>
      </c>
      <c r="C124" s="163">
        <v>6080</v>
      </c>
      <c r="D124" s="163">
        <v>4713</v>
      </c>
      <c r="E124" s="163">
        <v>7496</v>
      </c>
      <c r="F124" s="163">
        <v>4739</v>
      </c>
      <c r="G124" s="163">
        <v>10068</v>
      </c>
      <c r="H124" s="164">
        <f t="shared" si="27"/>
        <v>1.1244988394175985</v>
      </c>
      <c r="I124" s="165">
        <f t="shared" si="28"/>
        <v>0.65592105263157885</v>
      </c>
      <c r="J124" s="164">
        <f t="shared" si="29"/>
        <v>1.8025921662080214E-2</v>
      </c>
    </row>
    <row r="125" spans="2:10" x14ac:dyDescent="0.25">
      <c r="B125" s="162" t="s">
        <v>100</v>
      </c>
      <c r="C125" s="163">
        <v>4956</v>
      </c>
      <c r="D125" s="163">
        <v>5525</v>
      </c>
      <c r="E125" s="163">
        <v>5371</v>
      </c>
      <c r="F125" s="163">
        <v>7558</v>
      </c>
      <c r="G125" s="163">
        <v>6657</v>
      </c>
      <c r="H125" s="164">
        <f t="shared" si="27"/>
        <v>-0.11921143159566028</v>
      </c>
      <c r="I125" s="165">
        <f t="shared" si="28"/>
        <v>0.34322033898305082</v>
      </c>
      <c r="J125" s="164">
        <f t="shared" si="29"/>
        <v>1.1918808154992848E-2</v>
      </c>
    </row>
    <row r="126" spans="2:10" x14ac:dyDescent="0.25">
      <c r="B126" s="157" t="s">
        <v>107</v>
      </c>
      <c r="C126" s="158">
        <v>6609</v>
      </c>
      <c r="D126" s="158">
        <v>4621</v>
      </c>
      <c r="E126" s="158">
        <v>5894</v>
      </c>
      <c r="F126" s="158">
        <v>5330</v>
      </c>
      <c r="G126" s="158">
        <v>5506</v>
      </c>
      <c r="H126" s="159">
        <f t="shared" si="27"/>
        <v>3.3020637898686589E-2</v>
      </c>
      <c r="I126" s="160">
        <f t="shared" si="28"/>
        <v>-0.16689362989862311</v>
      </c>
      <c r="J126" s="159">
        <f t="shared" si="29"/>
        <v>9.8580378100331413E-3</v>
      </c>
    </row>
    <row r="127" spans="2:10" x14ac:dyDescent="0.25">
      <c r="B127" s="162" t="s">
        <v>110</v>
      </c>
      <c r="C127" s="163">
        <v>692</v>
      </c>
      <c r="D127" s="163">
        <v>177</v>
      </c>
      <c r="E127" s="163">
        <v>781</v>
      </c>
      <c r="F127" s="163">
        <v>690</v>
      </c>
      <c r="G127" s="163">
        <v>648</v>
      </c>
      <c r="H127" s="164">
        <f t="shared" si="27"/>
        <v>-6.0869565217391286E-2</v>
      </c>
      <c r="I127" s="165">
        <f t="shared" si="28"/>
        <v>-6.3583815028901758E-2</v>
      </c>
      <c r="J127" s="164">
        <f t="shared" si="29"/>
        <v>1.160190428787046E-3</v>
      </c>
    </row>
    <row r="128" spans="2:10" x14ac:dyDescent="0.25">
      <c r="B128" s="162" t="s">
        <v>113</v>
      </c>
      <c r="C128" s="163">
        <v>366</v>
      </c>
      <c r="D128" s="163">
        <v>478</v>
      </c>
      <c r="E128" s="163">
        <v>489</v>
      </c>
      <c r="F128" s="163">
        <v>540</v>
      </c>
      <c r="G128" s="163">
        <v>506</v>
      </c>
      <c r="H128" s="164">
        <f t="shared" si="27"/>
        <v>-6.2962962962962998E-2</v>
      </c>
      <c r="I128" s="165">
        <f t="shared" si="28"/>
        <v>0.38251366120218577</v>
      </c>
      <c r="J128" s="164">
        <f t="shared" si="29"/>
        <v>9.0595116815778587E-4</v>
      </c>
    </row>
    <row r="129" spans="2:10" x14ac:dyDescent="0.25">
      <c r="B129" s="162" t="s">
        <v>116</v>
      </c>
      <c r="C129" s="163">
        <v>428</v>
      </c>
      <c r="D129" s="163">
        <v>592</v>
      </c>
      <c r="E129" s="163">
        <v>421</v>
      </c>
      <c r="F129" s="163">
        <v>499</v>
      </c>
      <c r="G129" s="163">
        <v>455</v>
      </c>
      <c r="H129" s="164">
        <f t="shared" si="27"/>
        <v>-8.8176352705410799E-2</v>
      </c>
      <c r="I129" s="165">
        <f t="shared" si="28"/>
        <v>6.308411214953269E-2</v>
      </c>
      <c r="J129" s="164">
        <f t="shared" si="29"/>
        <v>8.1463988441065726E-4</v>
      </c>
    </row>
    <row r="130" spans="2:10" x14ac:dyDescent="0.25">
      <c r="B130" s="162" t="s">
        <v>123</v>
      </c>
      <c r="C130" s="163">
        <v>109</v>
      </c>
      <c r="D130" s="163">
        <v>138</v>
      </c>
      <c r="E130" s="163">
        <v>101</v>
      </c>
      <c r="F130" s="163">
        <v>306</v>
      </c>
      <c r="G130" s="163">
        <v>151</v>
      </c>
      <c r="H130" s="164">
        <f t="shared" si="27"/>
        <v>-0.50653594771241828</v>
      </c>
      <c r="I130" s="165">
        <f t="shared" si="28"/>
        <v>0.3853211009174311</v>
      </c>
      <c r="J130" s="164">
        <f t="shared" si="29"/>
        <v>2.7035301658463572E-4</v>
      </c>
    </row>
    <row r="131" spans="2:10" x14ac:dyDescent="0.25">
      <c r="B131" s="162" t="s">
        <v>119</v>
      </c>
      <c r="C131" s="163">
        <v>81</v>
      </c>
      <c r="D131" s="163">
        <v>87</v>
      </c>
      <c r="E131" s="163">
        <v>117</v>
      </c>
      <c r="F131" s="163">
        <v>139</v>
      </c>
      <c r="G131" s="163">
        <v>123</v>
      </c>
      <c r="H131" s="164">
        <f t="shared" si="27"/>
        <v>-0.1151079136690647</v>
      </c>
      <c r="I131" s="165">
        <f t="shared" si="28"/>
        <v>0.5185185185185186</v>
      </c>
      <c r="J131" s="164">
        <f t="shared" si="29"/>
        <v>2.2022133139013372E-4</v>
      </c>
    </row>
    <row r="132" spans="2:10" x14ac:dyDescent="0.25">
      <c r="B132" s="162" t="s">
        <v>128</v>
      </c>
      <c r="C132" s="163">
        <v>37</v>
      </c>
      <c r="D132" s="163">
        <v>29</v>
      </c>
      <c r="E132" s="163">
        <v>33</v>
      </c>
      <c r="F132" s="163">
        <v>33</v>
      </c>
      <c r="G132" s="163">
        <v>53</v>
      </c>
      <c r="H132" s="164">
        <f t="shared" si="27"/>
        <v>0.60606060606060597</v>
      </c>
      <c r="I132" s="165">
        <f t="shared" si="28"/>
        <v>0.43243243243243246</v>
      </c>
      <c r="J132" s="164">
        <f t="shared" si="29"/>
        <v>9.4892118403878755E-5</v>
      </c>
    </row>
    <row r="133" spans="2:10" x14ac:dyDescent="0.25">
      <c r="B133" s="162" t="s">
        <v>131</v>
      </c>
      <c r="C133" s="163">
        <v>54</v>
      </c>
      <c r="D133" s="163">
        <v>30</v>
      </c>
      <c r="E133" s="163">
        <v>30</v>
      </c>
      <c r="F133" s="163">
        <v>42</v>
      </c>
      <c r="G133" s="163">
        <v>49</v>
      </c>
      <c r="H133" s="164">
        <f t="shared" si="27"/>
        <v>0.16666666666666674</v>
      </c>
      <c r="I133" s="165">
        <f t="shared" si="28"/>
        <v>-9.259259259259256E-2</v>
      </c>
      <c r="J133" s="164">
        <f t="shared" si="29"/>
        <v>8.773044909037848E-5</v>
      </c>
    </row>
    <row r="134" spans="2:10" x14ac:dyDescent="0.25">
      <c r="B134" s="168" t="s">
        <v>145</v>
      </c>
      <c r="C134" s="169">
        <f>C126-SUM(C127:C133)</f>
        <v>4842</v>
      </c>
      <c r="D134" s="169">
        <f>D126-SUM(D127:D133)</f>
        <v>3090</v>
      </c>
      <c r="E134" s="169">
        <f>E126-SUM(E127:E133)</f>
        <v>3922</v>
      </c>
      <c r="F134" s="169">
        <f>F126-SUM(F127:F133)</f>
        <v>3081</v>
      </c>
      <c r="G134" s="169">
        <f>G126-SUM(G127:G133)</f>
        <v>3521</v>
      </c>
      <c r="H134" s="170">
        <f t="shared" si="27"/>
        <v>0.14281077572216816</v>
      </c>
      <c r="I134" s="171">
        <f t="shared" si="28"/>
        <v>-0.27282114828583226</v>
      </c>
      <c r="J134" s="170">
        <f t="shared" si="29"/>
        <v>6.3040594132086252E-3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29596</v>
      </c>
      <c r="D136" s="176">
        <v>10937</v>
      </c>
      <c r="E136" s="176">
        <v>26589</v>
      </c>
      <c r="F136" s="176">
        <v>28421</v>
      </c>
      <c r="G136" s="176">
        <v>29387</v>
      </c>
      <c r="H136" s="177">
        <f t="shared" ref="H136:H148" si="30">IFERROR(G136/F136-1,"-")</f>
        <v>3.3988951831392278E-2</v>
      </c>
      <c r="I136" s="177">
        <f t="shared" ref="I136:I148" si="31">IFERROR(G136/C136-1,"-")</f>
        <v>-7.0617651033924034E-3</v>
      </c>
      <c r="J136" s="177">
        <f t="shared" ref="J136:J148" si="32">G136/G$10</f>
        <v>5.2614994028958209E-2</v>
      </c>
    </row>
    <row r="137" spans="2:10" x14ac:dyDescent="0.25">
      <c r="B137" s="157" t="s">
        <v>97</v>
      </c>
      <c r="C137" s="158">
        <v>7179</v>
      </c>
      <c r="D137" s="158">
        <v>4324</v>
      </c>
      <c r="E137" s="158">
        <v>4253</v>
      </c>
      <c r="F137" s="158">
        <v>4890</v>
      </c>
      <c r="G137" s="158">
        <v>4326</v>
      </c>
      <c r="H137" s="159">
        <f t="shared" si="30"/>
        <v>-0.11533742331288344</v>
      </c>
      <c r="I137" s="160">
        <f t="shared" si="31"/>
        <v>-0.39740910990388634</v>
      </c>
      <c r="J137" s="159">
        <f t="shared" si="32"/>
        <v>7.7453453625505571E-3</v>
      </c>
    </row>
    <row r="138" spans="2:10" x14ac:dyDescent="0.25">
      <c r="B138" s="162" t="s">
        <v>103</v>
      </c>
      <c r="C138" s="163">
        <v>4248</v>
      </c>
      <c r="D138" s="163">
        <v>2204</v>
      </c>
      <c r="E138" s="163">
        <v>2736</v>
      </c>
      <c r="F138" s="163">
        <v>3180</v>
      </c>
      <c r="G138" s="163">
        <v>2940</v>
      </c>
      <c r="H138" s="164">
        <f t="shared" si="30"/>
        <v>-7.547169811320753E-2</v>
      </c>
      <c r="I138" s="165">
        <f t="shared" si="31"/>
        <v>-0.30790960451977401</v>
      </c>
      <c r="J138" s="164">
        <f t="shared" si="32"/>
        <v>5.263826945422709E-3</v>
      </c>
    </row>
    <row r="139" spans="2:10" x14ac:dyDescent="0.25">
      <c r="B139" s="162" t="s">
        <v>100</v>
      </c>
      <c r="C139" s="163">
        <v>2931</v>
      </c>
      <c r="D139" s="163">
        <v>2120</v>
      </c>
      <c r="E139" s="163">
        <v>1517</v>
      </c>
      <c r="F139" s="163">
        <v>1710</v>
      </c>
      <c r="G139" s="163">
        <v>1386</v>
      </c>
      <c r="H139" s="164">
        <f t="shared" si="30"/>
        <v>-0.18947368421052635</v>
      </c>
      <c r="I139" s="165">
        <f t="shared" si="31"/>
        <v>-0.52712384851586491</v>
      </c>
      <c r="J139" s="164">
        <f t="shared" si="32"/>
        <v>2.4815184171278482E-3</v>
      </c>
    </row>
    <row r="140" spans="2:10" x14ac:dyDescent="0.25">
      <c r="B140" s="157" t="s">
        <v>107</v>
      </c>
      <c r="C140" s="158">
        <v>22417</v>
      </c>
      <c r="D140" s="158">
        <v>6613</v>
      </c>
      <c r="E140" s="158">
        <v>22336</v>
      </c>
      <c r="F140" s="158">
        <v>23531</v>
      </c>
      <c r="G140" s="158">
        <v>25061</v>
      </c>
      <c r="H140" s="159">
        <f t="shared" si="30"/>
        <v>6.5020611108750126E-2</v>
      </c>
      <c r="I140" s="160">
        <f t="shared" si="31"/>
        <v>0.11794620154347157</v>
      </c>
      <c r="J140" s="159">
        <f t="shared" si="32"/>
        <v>4.4869648666407656E-2</v>
      </c>
    </row>
    <row r="141" spans="2:10" x14ac:dyDescent="0.25">
      <c r="B141" s="162" t="s">
        <v>110</v>
      </c>
      <c r="C141" s="163">
        <v>11792</v>
      </c>
      <c r="D141" s="163">
        <v>693</v>
      </c>
      <c r="E141" s="163">
        <v>9847</v>
      </c>
      <c r="F141" s="163">
        <v>11091</v>
      </c>
      <c r="G141" s="163">
        <v>12176</v>
      </c>
      <c r="H141" s="164">
        <f t="shared" si="30"/>
        <v>9.7827066991254208E-2</v>
      </c>
      <c r="I141" s="165">
        <f t="shared" si="31"/>
        <v>3.256445047489831E-2</v>
      </c>
      <c r="J141" s="164">
        <f t="shared" si="32"/>
        <v>2.1800121390294865E-2</v>
      </c>
    </row>
    <row r="142" spans="2:10" x14ac:dyDescent="0.25">
      <c r="B142" s="162" t="s">
        <v>113</v>
      </c>
      <c r="C142" s="163">
        <v>1684</v>
      </c>
      <c r="D142" s="163">
        <v>767</v>
      </c>
      <c r="E142" s="163">
        <v>1340</v>
      </c>
      <c r="F142" s="163">
        <v>1783</v>
      </c>
      <c r="G142" s="163">
        <v>1475</v>
      </c>
      <c r="H142" s="164">
        <f t="shared" si="30"/>
        <v>-0.17274256870443072</v>
      </c>
      <c r="I142" s="165">
        <f t="shared" si="31"/>
        <v>-0.12410926365795727</v>
      </c>
      <c r="J142" s="164">
        <f t="shared" si="32"/>
        <v>2.6408655593532296E-3</v>
      </c>
    </row>
    <row r="143" spans="2:10" x14ac:dyDescent="0.25">
      <c r="B143" s="162" t="s">
        <v>116</v>
      </c>
      <c r="C143" s="163">
        <v>2402</v>
      </c>
      <c r="D143" s="163">
        <v>1251</v>
      </c>
      <c r="E143" s="163">
        <v>2917</v>
      </c>
      <c r="F143" s="163">
        <v>2194</v>
      </c>
      <c r="G143" s="163">
        <v>2222</v>
      </c>
      <c r="H143" s="164">
        <f t="shared" si="30"/>
        <v>1.2762078395624377E-2</v>
      </c>
      <c r="I143" s="165">
        <f t="shared" si="31"/>
        <v>-7.4937552039966659E-2</v>
      </c>
      <c r="J143" s="164">
        <f t="shared" si="32"/>
        <v>3.9783073036494081E-3</v>
      </c>
    </row>
    <row r="144" spans="2:10" x14ac:dyDescent="0.25">
      <c r="B144" s="162" t="s">
        <v>123</v>
      </c>
      <c r="C144" s="163">
        <v>522</v>
      </c>
      <c r="D144" s="163">
        <v>172</v>
      </c>
      <c r="E144" s="163">
        <v>1276</v>
      </c>
      <c r="F144" s="163">
        <v>989</v>
      </c>
      <c r="G144" s="163">
        <v>653</v>
      </c>
      <c r="H144" s="164">
        <f t="shared" si="30"/>
        <v>-0.33973710819009095</v>
      </c>
      <c r="I144" s="165">
        <f t="shared" si="31"/>
        <v>0.25095785440613017</v>
      </c>
      <c r="J144" s="164">
        <f t="shared" si="32"/>
        <v>1.1691425154289213E-3</v>
      </c>
    </row>
    <row r="145" spans="2:10" x14ac:dyDescent="0.25">
      <c r="B145" s="162" t="s">
        <v>119</v>
      </c>
      <c r="C145" s="163">
        <v>712</v>
      </c>
      <c r="D145" s="163">
        <v>221</v>
      </c>
      <c r="E145" s="163">
        <v>607</v>
      </c>
      <c r="F145" s="163">
        <v>770</v>
      </c>
      <c r="G145" s="163">
        <v>753</v>
      </c>
      <c r="H145" s="164">
        <f t="shared" si="30"/>
        <v>-2.207792207792203E-2</v>
      </c>
      <c r="I145" s="165">
        <f t="shared" si="31"/>
        <v>5.7584269662921406E-2</v>
      </c>
      <c r="J145" s="164">
        <f t="shared" si="32"/>
        <v>1.3481842482664283E-3</v>
      </c>
    </row>
    <row r="146" spans="2:10" x14ac:dyDescent="0.25">
      <c r="B146" s="162" t="s">
        <v>128</v>
      </c>
      <c r="C146" s="163">
        <v>47</v>
      </c>
      <c r="D146" s="163">
        <v>28</v>
      </c>
      <c r="E146" s="163">
        <v>94</v>
      </c>
      <c r="F146" s="163">
        <v>7</v>
      </c>
      <c r="G146" s="163">
        <v>19</v>
      </c>
      <c r="H146" s="164">
        <f t="shared" si="30"/>
        <v>1.7142857142857144</v>
      </c>
      <c r="I146" s="165">
        <f t="shared" si="31"/>
        <v>-0.5957446808510638</v>
      </c>
      <c r="J146" s="164">
        <f t="shared" si="32"/>
        <v>3.401792923912635E-5</v>
      </c>
    </row>
    <row r="147" spans="2:10" x14ac:dyDescent="0.25">
      <c r="B147" s="162" t="s">
        <v>131</v>
      </c>
      <c r="C147" s="163">
        <v>105</v>
      </c>
      <c r="D147" s="163">
        <v>12</v>
      </c>
      <c r="E147" s="163">
        <v>37</v>
      </c>
      <c r="F147" s="163">
        <v>21</v>
      </c>
      <c r="G147" s="163">
        <v>25</v>
      </c>
      <c r="H147" s="164">
        <f t="shared" si="30"/>
        <v>0.19047619047619047</v>
      </c>
      <c r="I147" s="165">
        <f t="shared" si="31"/>
        <v>-0.76190476190476186</v>
      </c>
      <c r="J147" s="164">
        <f t="shared" si="32"/>
        <v>4.4760433209376776E-5</v>
      </c>
    </row>
    <row r="148" spans="2:10" x14ac:dyDescent="0.25">
      <c r="B148" s="168" t="s">
        <v>145</v>
      </c>
      <c r="C148" s="169">
        <f>C140-SUM(C141:C147)</f>
        <v>5153</v>
      </c>
      <c r="D148" s="169">
        <f>D140-SUM(D141:D147)</f>
        <v>3469</v>
      </c>
      <c r="E148" s="169">
        <f>E140-SUM(E141:E147)</f>
        <v>6218</v>
      </c>
      <c r="F148" s="169">
        <f>F140-SUM(F141:F147)</f>
        <v>6676</v>
      </c>
      <c r="G148" s="169">
        <f>G140-SUM(G141:G147)</f>
        <v>7738</v>
      </c>
      <c r="H148" s="170">
        <f t="shared" si="30"/>
        <v>0.15907729179149199</v>
      </c>
      <c r="I148" s="171">
        <f t="shared" si="31"/>
        <v>0.50164952454880662</v>
      </c>
      <c r="J148" s="170">
        <f t="shared" si="32"/>
        <v>1.3854249286966299E-2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12399</v>
      </c>
      <c r="D150" s="176">
        <v>5539</v>
      </c>
      <c r="E150" s="176">
        <v>10249</v>
      </c>
      <c r="F150" s="176">
        <v>11208</v>
      </c>
      <c r="G150" s="176">
        <v>13055</v>
      </c>
      <c r="H150" s="177">
        <f t="shared" ref="H150:H162" si="33">IFERROR(G150/F150-1,"-")</f>
        <v>0.16479300499643101</v>
      </c>
      <c r="I150" s="177">
        <f t="shared" ref="I150:I162" si="34">IFERROR(G150/C150-1,"-")</f>
        <v>5.2907492539721046E-2</v>
      </c>
      <c r="J150" s="177">
        <f t="shared" ref="J150:J162" si="35">G150/G$10</f>
        <v>2.337389822193655E-2</v>
      </c>
    </row>
    <row r="151" spans="2:10" x14ac:dyDescent="0.25">
      <c r="B151" s="157" t="s">
        <v>97</v>
      </c>
      <c r="C151" s="158">
        <v>6396</v>
      </c>
      <c r="D151" s="158">
        <v>3340</v>
      </c>
      <c r="E151" s="158">
        <v>5747</v>
      </c>
      <c r="F151" s="158">
        <v>6603</v>
      </c>
      <c r="G151" s="158">
        <v>7242</v>
      </c>
      <c r="H151" s="159">
        <f t="shared" si="33"/>
        <v>9.6774193548387011E-2</v>
      </c>
      <c r="I151" s="160">
        <f t="shared" si="34"/>
        <v>0.13227016885553478</v>
      </c>
      <c r="J151" s="159">
        <f t="shared" si="35"/>
        <v>1.2966202292092263E-2</v>
      </c>
    </row>
    <row r="152" spans="2:10" x14ac:dyDescent="0.25">
      <c r="B152" s="162" t="s">
        <v>103</v>
      </c>
      <c r="C152" s="163">
        <v>4149</v>
      </c>
      <c r="D152" s="163">
        <v>2340</v>
      </c>
      <c r="E152" s="163">
        <v>4364</v>
      </c>
      <c r="F152" s="163">
        <v>5247</v>
      </c>
      <c r="G152" s="163">
        <v>5289</v>
      </c>
      <c r="H152" s="164">
        <f t="shared" si="33"/>
        <v>8.0045740423098088E-3</v>
      </c>
      <c r="I152" s="165">
        <f t="shared" si="34"/>
        <v>0.27476500361532907</v>
      </c>
      <c r="J152" s="164">
        <f t="shared" si="35"/>
        <v>9.4695172497757506E-3</v>
      </c>
    </row>
    <row r="153" spans="2:10" x14ac:dyDescent="0.25">
      <c r="B153" s="162" t="s">
        <v>100</v>
      </c>
      <c r="C153" s="163">
        <v>2247</v>
      </c>
      <c r="D153" s="163">
        <v>1000</v>
      </c>
      <c r="E153" s="163">
        <v>1383</v>
      </c>
      <c r="F153" s="163">
        <v>1356</v>
      </c>
      <c r="G153" s="163">
        <v>1953</v>
      </c>
      <c r="H153" s="164">
        <f t="shared" si="33"/>
        <v>0.44026548672566368</v>
      </c>
      <c r="I153" s="165">
        <f t="shared" si="34"/>
        <v>-0.13084112149532712</v>
      </c>
      <c r="J153" s="164">
        <f t="shared" si="35"/>
        <v>3.4966850423165134E-3</v>
      </c>
    </row>
    <row r="154" spans="2:10" x14ac:dyDescent="0.25">
      <c r="B154" s="157" t="s">
        <v>107</v>
      </c>
      <c r="C154" s="158">
        <v>6003</v>
      </c>
      <c r="D154" s="158">
        <v>2199</v>
      </c>
      <c r="E154" s="158">
        <v>4502</v>
      </c>
      <c r="F154" s="158">
        <v>4605</v>
      </c>
      <c r="G154" s="158">
        <v>5813</v>
      </c>
      <c r="H154" s="159">
        <f t="shared" si="33"/>
        <v>0.26232356134636259</v>
      </c>
      <c r="I154" s="160">
        <f t="shared" si="34"/>
        <v>-3.1650841246043671E-2</v>
      </c>
      <c r="J154" s="159">
        <f t="shared" si="35"/>
        <v>1.0407695929844288E-2</v>
      </c>
    </row>
    <row r="155" spans="2:10" x14ac:dyDescent="0.25">
      <c r="B155" s="162" t="s">
        <v>110</v>
      </c>
      <c r="C155" s="163">
        <v>1894</v>
      </c>
      <c r="D155" s="163">
        <v>137</v>
      </c>
      <c r="E155" s="163">
        <v>1991</v>
      </c>
      <c r="F155" s="163">
        <v>1582</v>
      </c>
      <c r="G155" s="163">
        <v>1869</v>
      </c>
      <c r="H155" s="164">
        <f t="shared" si="33"/>
        <v>0.18141592920353977</v>
      </c>
      <c r="I155" s="165">
        <f t="shared" si="34"/>
        <v>-1.3199577613516422E-2</v>
      </c>
      <c r="J155" s="164">
        <f t="shared" si="35"/>
        <v>3.3462899867330075E-3</v>
      </c>
    </row>
    <row r="156" spans="2:10" x14ac:dyDescent="0.25">
      <c r="B156" s="162" t="s">
        <v>113</v>
      </c>
      <c r="C156" s="163">
        <v>1290</v>
      </c>
      <c r="D156" s="163">
        <v>492</v>
      </c>
      <c r="E156" s="163">
        <v>524</v>
      </c>
      <c r="F156" s="163">
        <v>656</v>
      </c>
      <c r="G156" s="163">
        <v>561</v>
      </c>
      <c r="H156" s="164">
        <f t="shared" si="33"/>
        <v>-0.14481707317073167</v>
      </c>
      <c r="I156" s="165">
        <f t="shared" si="34"/>
        <v>-0.56511627906976747</v>
      </c>
      <c r="J156" s="164">
        <f t="shared" si="35"/>
        <v>1.0044241212184147E-3</v>
      </c>
    </row>
    <row r="157" spans="2:10" x14ac:dyDescent="0.25">
      <c r="B157" s="162" t="s">
        <v>116</v>
      </c>
      <c r="C157" s="163">
        <v>1040</v>
      </c>
      <c r="D157" s="163">
        <v>492</v>
      </c>
      <c r="E157" s="163">
        <v>556</v>
      </c>
      <c r="F157" s="163">
        <v>861</v>
      </c>
      <c r="G157" s="163">
        <v>1146</v>
      </c>
      <c r="H157" s="164">
        <f t="shared" si="33"/>
        <v>0.33101045296167242</v>
      </c>
      <c r="I157" s="165">
        <f t="shared" si="34"/>
        <v>0.10192307692307701</v>
      </c>
      <c r="J157" s="164">
        <f t="shared" si="35"/>
        <v>2.0518182583178315E-3</v>
      </c>
    </row>
    <row r="158" spans="2:10" x14ac:dyDescent="0.25">
      <c r="B158" s="162" t="s">
        <v>123</v>
      </c>
      <c r="C158" s="163">
        <v>98</v>
      </c>
      <c r="D158" s="163">
        <v>46</v>
      </c>
      <c r="E158" s="163">
        <v>152</v>
      </c>
      <c r="F158" s="163">
        <v>135</v>
      </c>
      <c r="G158" s="163">
        <v>188</v>
      </c>
      <c r="H158" s="164">
        <f t="shared" si="33"/>
        <v>0.3925925925925926</v>
      </c>
      <c r="I158" s="165">
        <f t="shared" si="34"/>
        <v>0.91836734693877542</v>
      </c>
      <c r="J158" s="164">
        <f t="shared" si="35"/>
        <v>3.3659845773451334E-4</v>
      </c>
    </row>
    <row r="159" spans="2:10" x14ac:dyDescent="0.25">
      <c r="B159" s="162" t="s">
        <v>119</v>
      </c>
      <c r="C159" s="163">
        <v>319</v>
      </c>
      <c r="D159" s="163">
        <v>232</v>
      </c>
      <c r="E159" s="163">
        <v>551</v>
      </c>
      <c r="F159" s="163">
        <v>289</v>
      </c>
      <c r="G159" s="163">
        <v>504</v>
      </c>
      <c r="H159" s="164">
        <f t="shared" si="33"/>
        <v>0.74394463667820077</v>
      </c>
      <c r="I159" s="165">
        <f t="shared" si="34"/>
        <v>0.57993730407523514</v>
      </c>
      <c r="J159" s="164">
        <f t="shared" si="35"/>
        <v>9.0237033350103581E-4</v>
      </c>
    </row>
    <row r="160" spans="2:10" x14ac:dyDescent="0.25">
      <c r="B160" s="162" t="s">
        <v>128</v>
      </c>
      <c r="C160" s="163">
        <v>48</v>
      </c>
      <c r="D160" s="163">
        <v>5</v>
      </c>
      <c r="E160" s="163">
        <v>19</v>
      </c>
      <c r="F160" s="163">
        <v>12</v>
      </c>
      <c r="G160" s="163">
        <v>6</v>
      </c>
      <c r="H160" s="164">
        <f t="shared" si="33"/>
        <v>-0.5</v>
      </c>
      <c r="I160" s="165">
        <f t="shared" si="34"/>
        <v>-0.875</v>
      </c>
      <c r="J160" s="164">
        <f t="shared" si="35"/>
        <v>1.0742503970250426E-5</v>
      </c>
    </row>
    <row r="161" spans="2:10" x14ac:dyDescent="0.25">
      <c r="B161" s="162" t="s">
        <v>131</v>
      </c>
      <c r="C161" s="163">
        <v>14</v>
      </c>
      <c r="D161" s="163">
        <v>6</v>
      </c>
      <c r="E161" s="163">
        <v>13</v>
      </c>
      <c r="F161" s="163">
        <v>15</v>
      </c>
      <c r="G161" s="163">
        <v>6</v>
      </c>
      <c r="H161" s="164">
        <f t="shared" si="33"/>
        <v>-0.6</v>
      </c>
      <c r="I161" s="165">
        <f t="shared" si="34"/>
        <v>-0.5714285714285714</v>
      </c>
      <c r="J161" s="164">
        <f t="shared" si="35"/>
        <v>1.0742503970250426E-5</v>
      </c>
    </row>
    <row r="162" spans="2:10" x14ac:dyDescent="0.25">
      <c r="B162" s="168" t="s">
        <v>145</v>
      </c>
      <c r="C162" s="169">
        <f>C154-SUM(C155:C161)</f>
        <v>1300</v>
      </c>
      <c r="D162" s="169">
        <f>D154-SUM(D155:D161)</f>
        <v>789</v>
      </c>
      <c r="E162" s="169">
        <f>E154-SUM(E155:E161)</f>
        <v>696</v>
      </c>
      <c r="F162" s="169">
        <f>F154-SUM(F155:F161)</f>
        <v>1055</v>
      </c>
      <c r="G162" s="169">
        <f>G154-SUM(G155:G161)</f>
        <v>1533</v>
      </c>
      <c r="H162" s="170">
        <f t="shared" si="33"/>
        <v>0.45308056872037916</v>
      </c>
      <c r="I162" s="171">
        <f t="shared" si="34"/>
        <v>0.1792307692307693</v>
      </c>
      <c r="J162" s="170">
        <f t="shared" si="35"/>
        <v>2.7447097643989839E-3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F2783-57BA-4EE2-96EB-73613BFF3C28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Q4" s="270" t="s">
        <v>270</v>
      </c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269</v>
      </c>
      <c r="G7" s="172" t="s">
        <v>264</v>
      </c>
      <c r="H7" s="172" t="s">
        <v>265</v>
      </c>
      <c r="I7" s="172" t="s">
        <v>266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261</v>
      </c>
      <c r="S7" s="172" t="s">
        <v>262</v>
      </c>
      <c r="T7" s="172" t="s">
        <v>263</v>
      </c>
      <c r="U7" s="172" t="s">
        <v>264</v>
      </c>
      <c r="V7" s="172" t="s">
        <v>265</v>
      </c>
      <c r="W7" s="172" t="s">
        <v>266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48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3336450</v>
      </c>
      <c r="D9" s="176">
        <v>3334544</v>
      </c>
      <c r="E9" s="176">
        <v>1300354</v>
      </c>
      <c r="F9" s="176">
        <v>3127308</v>
      </c>
      <c r="G9" s="176">
        <v>3127308</v>
      </c>
      <c r="H9" s="176">
        <v>3519163</v>
      </c>
      <c r="I9" s="176">
        <v>3743983</v>
      </c>
      <c r="J9" s="177">
        <f>IFERROR(I9/H9-1,"-")</f>
        <v>6.3884508901690618E-2</v>
      </c>
      <c r="K9" s="177">
        <f>IFERROR(I9/D9-1,"-")</f>
        <v>0.12278710372392743</v>
      </c>
      <c r="L9" s="176">
        <f>I9-H9</f>
        <v>224820</v>
      </c>
      <c r="M9" s="176">
        <f>I9-D9</f>
        <v>409439</v>
      </c>
      <c r="N9" s="177">
        <f t="shared" ref="N9:N21" si="0">I9/I$9</f>
        <v>1</v>
      </c>
      <c r="Q9" s="154" t="s">
        <v>68</v>
      </c>
      <c r="R9" s="176">
        <v>557439</v>
      </c>
      <c r="S9" s="176">
        <v>537772</v>
      </c>
      <c r="T9" s="176">
        <v>183101</v>
      </c>
      <c r="U9" s="176">
        <v>456752</v>
      </c>
      <c r="V9" s="176">
        <v>530374</v>
      </c>
      <c r="W9" s="176">
        <v>611065</v>
      </c>
      <c r="X9" s="177">
        <f>IFERROR(W9/V9-1,"-")</f>
        <v>0.15213981077503802</v>
      </c>
      <c r="Y9" s="177">
        <f>IFERROR(W9/S9-1,"-")</f>
        <v>0.13629010063744484</v>
      </c>
      <c r="Z9" s="176">
        <f>W9-V9</f>
        <v>80691</v>
      </c>
      <c r="AA9" s="176">
        <f>W9-S9</f>
        <v>73293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642751</v>
      </c>
      <c r="D10" s="158">
        <v>649823</v>
      </c>
      <c r="E10" s="158">
        <v>213839</v>
      </c>
      <c r="F10" s="158">
        <v>632958</v>
      </c>
      <c r="G10" s="158">
        <v>632958</v>
      </c>
      <c r="H10" s="158">
        <v>670074</v>
      </c>
      <c r="I10" s="158">
        <v>659003</v>
      </c>
      <c r="J10" s="160">
        <f>IFERROR(I10/H10-1,"-")</f>
        <v>-1.6522055772944522E-2</v>
      </c>
      <c r="K10" s="159">
        <f t="shared" ref="K10:K21" si="2">IFERROR(I10/D10-1,"-")</f>
        <v>1.4126923793094326E-2</v>
      </c>
      <c r="L10" s="157">
        <f t="shared" ref="L10:L20" si="3">I10-H10</f>
        <v>-11071</v>
      </c>
      <c r="M10" s="158">
        <f t="shared" ref="M10:M21" si="4">I10-D10</f>
        <v>9180</v>
      </c>
      <c r="N10" s="159">
        <f t="shared" si="0"/>
        <v>0.17601655776748987</v>
      </c>
      <c r="Q10" s="157" t="s">
        <v>97</v>
      </c>
      <c r="R10" s="158">
        <v>236930</v>
      </c>
      <c r="S10" s="158">
        <v>234355</v>
      </c>
      <c r="T10" s="158">
        <v>56011</v>
      </c>
      <c r="U10" s="158">
        <v>219164</v>
      </c>
      <c r="V10" s="158">
        <v>231110</v>
      </c>
      <c r="W10" s="158">
        <v>244578</v>
      </c>
      <c r="X10" s="160">
        <f>IFERROR(W10/V10-1,"-")</f>
        <v>5.827528016961625E-2</v>
      </c>
      <c r="Y10" s="159">
        <f t="shared" ref="Y10:Y21" si="5">IFERROR(W10/S10-1,"-")</f>
        <v>4.3621855731689196E-2</v>
      </c>
      <c r="Z10" s="157">
        <f t="shared" ref="Z10:Z20" si="6">W10-V10</f>
        <v>13468</v>
      </c>
      <c r="AA10" s="158">
        <f t="shared" ref="AA10:AA21" si="7">W10-S10</f>
        <v>10223</v>
      </c>
      <c r="AB10" s="159">
        <f t="shared" si="1"/>
        <v>0.40024874604174676</v>
      </c>
    </row>
    <row r="11" spans="1:28" x14ac:dyDescent="0.25">
      <c r="A11" s="161" t="s">
        <v>103</v>
      </c>
      <c r="B11" s="162" t="s">
        <v>103</v>
      </c>
      <c r="C11" s="163">
        <v>252107</v>
      </c>
      <c r="D11" s="163">
        <v>243859</v>
      </c>
      <c r="E11" s="163">
        <v>82759</v>
      </c>
      <c r="F11" s="163">
        <v>264724</v>
      </c>
      <c r="G11" s="163">
        <v>264724</v>
      </c>
      <c r="H11" s="163">
        <v>272122</v>
      </c>
      <c r="I11" s="163">
        <v>259877</v>
      </c>
      <c r="J11" s="165">
        <f>IFERROR(I11/H11-1,"-")</f>
        <v>-4.4998199337062061E-2</v>
      </c>
      <c r="K11" s="164">
        <f t="shared" si="2"/>
        <v>6.568549858729833E-2</v>
      </c>
      <c r="L11" s="162">
        <f t="shared" si="3"/>
        <v>-12245</v>
      </c>
      <c r="M11" s="163">
        <f t="shared" si="4"/>
        <v>16018</v>
      </c>
      <c r="N11" s="164">
        <f t="shared" si="0"/>
        <v>6.9411907051928387E-2</v>
      </c>
      <c r="Q11" s="162" t="s">
        <v>103</v>
      </c>
      <c r="R11" s="163">
        <v>54710</v>
      </c>
      <c r="S11" s="163">
        <v>42706</v>
      </c>
      <c r="T11" s="163">
        <v>9469</v>
      </c>
      <c r="U11" s="163">
        <v>59972</v>
      </c>
      <c r="V11" s="163">
        <v>59964</v>
      </c>
      <c r="W11" s="163">
        <v>68617</v>
      </c>
      <c r="X11" s="165">
        <f>IFERROR(W11/V11-1,"-")</f>
        <v>0.14430324861583621</v>
      </c>
      <c r="Y11" s="164">
        <f t="shared" si="5"/>
        <v>0.60672973352690485</v>
      </c>
      <c r="Z11" s="162">
        <f t="shared" si="6"/>
        <v>8653</v>
      </c>
      <c r="AA11" s="163">
        <f t="shared" si="7"/>
        <v>25911</v>
      </c>
      <c r="AB11" s="164">
        <f t="shared" si="1"/>
        <v>0.11229083649038973</v>
      </c>
    </row>
    <row r="12" spans="1:28" x14ac:dyDescent="0.25">
      <c r="A12" s="161" t="s">
        <v>100</v>
      </c>
      <c r="B12" s="162" t="s">
        <v>100</v>
      </c>
      <c r="C12" s="163">
        <v>390644</v>
      </c>
      <c r="D12" s="163">
        <v>405964</v>
      </c>
      <c r="E12" s="163">
        <v>131080</v>
      </c>
      <c r="F12" s="163">
        <v>368234</v>
      </c>
      <c r="G12" s="163">
        <v>368234</v>
      </c>
      <c r="H12" s="163">
        <v>397952</v>
      </c>
      <c r="I12" s="163">
        <v>399126</v>
      </c>
      <c r="J12" s="165">
        <f>IFERROR(I12/H12-1,"-")</f>
        <v>2.9501045352202659E-3</v>
      </c>
      <c r="K12" s="164">
        <f t="shared" si="2"/>
        <v>-1.6843858076085572E-2</v>
      </c>
      <c r="L12" s="162">
        <f t="shared" si="3"/>
        <v>1174</v>
      </c>
      <c r="M12" s="163">
        <f t="shared" si="4"/>
        <v>-6838</v>
      </c>
      <c r="N12" s="164">
        <f t="shared" si="0"/>
        <v>0.10660465071556148</v>
      </c>
      <c r="Q12" s="162" t="s">
        <v>100</v>
      </c>
      <c r="R12" s="163">
        <v>182220</v>
      </c>
      <c r="S12" s="163">
        <v>191649</v>
      </c>
      <c r="T12" s="163">
        <v>46542</v>
      </c>
      <c r="U12" s="163">
        <v>159192</v>
      </c>
      <c r="V12" s="163">
        <v>171146</v>
      </c>
      <c r="W12" s="163">
        <v>175961</v>
      </c>
      <c r="X12" s="165">
        <f>IFERROR(W12/V12-1,"-")</f>
        <v>2.8133874002313819E-2</v>
      </c>
      <c r="Y12" s="164">
        <f t="shared" si="5"/>
        <v>-8.1857979952934756E-2</v>
      </c>
      <c r="Z12" s="162">
        <f t="shared" si="6"/>
        <v>4815</v>
      </c>
      <c r="AA12" s="163">
        <f t="shared" si="7"/>
        <v>-15688</v>
      </c>
      <c r="AB12" s="164">
        <f t="shared" si="1"/>
        <v>0.28795790955135708</v>
      </c>
    </row>
    <row r="13" spans="1:28" x14ac:dyDescent="0.25">
      <c r="A13" s="1"/>
      <c r="B13" s="157" t="s">
        <v>107</v>
      </c>
      <c r="C13" s="158">
        <v>2693699</v>
      </c>
      <c r="D13" s="158">
        <v>2684721</v>
      </c>
      <c r="E13" s="158">
        <v>1086515</v>
      </c>
      <c r="F13" s="158">
        <v>2494350</v>
      </c>
      <c r="G13" s="158">
        <v>2494350</v>
      </c>
      <c r="H13" s="158">
        <v>2849089</v>
      </c>
      <c r="I13" s="158">
        <v>3084980</v>
      </c>
      <c r="J13" s="160">
        <f>IFERROR(I13/H13-1,"-")</f>
        <v>8.279523735481753E-2</v>
      </c>
      <c r="K13" s="159">
        <f t="shared" si="2"/>
        <v>0.14908774505805256</v>
      </c>
      <c r="L13" s="157">
        <f t="shared" si="3"/>
        <v>235891</v>
      </c>
      <c r="M13" s="158">
        <f t="shared" si="4"/>
        <v>400259</v>
      </c>
      <c r="N13" s="159">
        <f t="shared" si="0"/>
        <v>0.82398344223251019</v>
      </c>
      <c r="Q13" s="157" t="s">
        <v>107</v>
      </c>
      <c r="R13" s="158">
        <v>320509</v>
      </c>
      <c r="S13" s="158">
        <v>303417</v>
      </c>
      <c r="T13" s="158">
        <v>127090</v>
      </c>
      <c r="U13" s="158">
        <v>237588</v>
      </c>
      <c r="V13" s="158">
        <v>299264</v>
      </c>
      <c r="W13" s="158">
        <v>366487</v>
      </c>
      <c r="X13" s="160">
        <f>IFERROR(W13/V13-1,"-")</f>
        <v>0.22462775342172803</v>
      </c>
      <c r="Y13" s="159">
        <f t="shared" si="5"/>
        <v>0.20786574252596268</v>
      </c>
      <c r="Z13" s="157">
        <f t="shared" si="6"/>
        <v>67223</v>
      </c>
      <c r="AA13" s="158">
        <f t="shared" si="7"/>
        <v>63070</v>
      </c>
      <c r="AB13" s="159">
        <f t="shared" si="1"/>
        <v>0.59975125395825324</v>
      </c>
    </row>
    <row r="14" spans="1:28" s="56" customFormat="1" x14ac:dyDescent="0.25">
      <c r="B14" s="162" t="s">
        <v>110</v>
      </c>
      <c r="C14" s="163">
        <v>1170140</v>
      </c>
      <c r="D14" s="163">
        <v>1223321</v>
      </c>
      <c r="E14" s="163">
        <v>442786</v>
      </c>
      <c r="F14" s="163">
        <v>1127278</v>
      </c>
      <c r="G14" s="163">
        <v>1127278</v>
      </c>
      <c r="H14" s="163">
        <v>1313537</v>
      </c>
      <c r="I14" s="163">
        <v>1429862</v>
      </c>
      <c r="J14" s="165">
        <f t="shared" ref="J14:J21" si="8">IFERROR(I14/H14-1,"-")</f>
        <v>8.85586016990767E-2</v>
      </c>
      <c r="K14" s="164">
        <f t="shared" si="2"/>
        <v>0.16883630706903574</v>
      </c>
      <c r="L14" s="162">
        <f t="shared" si="3"/>
        <v>116325</v>
      </c>
      <c r="M14" s="163">
        <f t="shared" si="4"/>
        <v>206541</v>
      </c>
      <c r="N14" s="164">
        <f t="shared" si="0"/>
        <v>0.38190931956688906</v>
      </c>
      <c r="Q14" s="162" t="s">
        <v>110</v>
      </c>
      <c r="R14" s="163">
        <v>45668</v>
      </c>
      <c r="S14" s="163">
        <v>49625</v>
      </c>
      <c r="T14" s="163">
        <v>21229</v>
      </c>
      <c r="U14" s="163">
        <v>44105</v>
      </c>
      <c r="V14" s="163">
        <v>58158</v>
      </c>
      <c r="W14" s="163">
        <v>73097</v>
      </c>
      <c r="X14" s="165">
        <f t="shared" ref="X14:X21" si="9">IFERROR(W14/V14-1,"-")</f>
        <v>0.25686921833625642</v>
      </c>
      <c r="Y14" s="164">
        <f t="shared" si="5"/>
        <v>0.47298740554156171</v>
      </c>
      <c r="Z14" s="162">
        <f t="shared" si="6"/>
        <v>14939</v>
      </c>
      <c r="AA14" s="163">
        <f t="shared" si="7"/>
        <v>23472</v>
      </c>
      <c r="AB14" s="164">
        <f t="shared" si="1"/>
        <v>0.1196222987734529</v>
      </c>
    </row>
    <row r="15" spans="1:28" s="56" customFormat="1" x14ac:dyDescent="0.25">
      <c r="B15" s="162" t="s">
        <v>113</v>
      </c>
      <c r="C15" s="163">
        <v>415750</v>
      </c>
      <c r="D15" s="163">
        <v>360700</v>
      </c>
      <c r="E15" s="163">
        <v>142831</v>
      </c>
      <c r="F15" s="163">
        <v>260715</v>
      </c>
      <c r="G15" s="163">
        <v>260715</v>
      </c>
      <c r="H15" s="163">
        <v>300167</v>
      </c>
      <c r="I15" s="163">
        <v>318449</v>
      </c>
      <c r="J15" s="165">
        <f t="shared" si="8"/>
        <v>6.0906095606778843E-2</v>
      </c>
      <c r="K15" s="164">
        <f t="shared" si="2"/>
        <v>-0.11713612420293873</v>
      </c>
      <c r="L15" s="162">
        <f t="shared" si="3"/>
        <v>18282</v>
      </c>
      <c r="M15" s="163">
        <f t="shared" si="4"/>
        <v>-42251</v>
      </c>
      <c r="N15" s="164">
        <f t="shared" si="0"/>
        <v>8.5056208855649185E-2</v>
      </c>
      <c r="Q15" s="162" t="s">
        <v>113</v>
      </c>
      <c r="R15" s="163">
        <v>142206</v>
      </c>
      <c r="S15" s="163">
        <v>120405</v>
      </c>
      <c r="T15" s="163">
        <v>46896</v>
      </c>
      <c r="U15" s="163">
        <v>76797</v>
      </c>
      <c r="V15" s="163">
        <v>91120</v>
      </c>
      <c r="W15" s="163">
        <v>105428</v>
      </c>
      <c r="X15" s="165">
        <f t="shared" si="9"/>
        <v>0.15702370500438989</v>
      </c>
      <c r="Y15" s="164">
        <f t="shared" si="5"/>
        <v>-0.12438852207134254</v>
      </c>
      <c r="Z15" s="162">
        <f t="shared" si="6"/>
        <v>14308</v>
      </c>
      <c r="AA15" s="163">
        <f t="shared" si="7"/>
        <v>-14977</v>
      </c>
      <c r="AB15" s="164">
        <f t="shared" si="1"/>
        <v>0.1725315637452644</v>
      </c>
    </row>
    <row r="16" spans="1:28" x14ac:dyDescent="0.25">
      <c r="A16" s="1"/>
      <c r="B16" s="162" t="s">
        <v>116</v>
      </c>
      <c r="C16" s="163">
        <v>118081</v>
      </c>
      <c r="D16" s="163">
        <v>116741</v>
      </c>
      <c r="E16" s="163">
        <v>46477</v>
      </c>
      <c r="F16" s="163">
        <v>128327</v>
      </c>
      <c r="G16" s="163">
        <v>128327</v>
      </c>
      <c r="H16" s="163">
        <v>147093</v>
      </c>
      <c r="I16" s="163">
        <v>162475</v>
      </c>
      <c r="J16" s="165">
        <f t="shared" si="8"/>
        <v>0.10457329716573871</v>
      </c>
      <c r="K16" s="164">
        <f t="shared" si="2"/>
        <v>0.39175610967869035</v>
      </c>
      <c r="L16" s="162">
        <f t="shared" si="3"/>
        <v>15382</v>
      </c>
      <c r="M16" s="163">
        <f t="shared" si="4"/>
        <v>45734</v>
      </c>
      <c r="N16" s="164">
        <f t="shared" si="0"/>
        <v>4.339629747250455E-2</v>
      </c>
      <c r="Q16" s="162" t="s">
        <v>116</v>
      </c>
      <c r="R16" s="163">
        <v>16107</v>
      </c>
      <c r="S16" s="163">
        <v>16612</v>
      </c>
      <c r="T16" s="163">
        <v>6810</v>
      </c>
      <c r="U16" s="163">
        <v>20265</v>
      </c>
      <c r="V16" s="163">
        <v>26214</v>
      </c>
      <c r="W16" s="163">
        <v>40162</v>
      </c>
      <c r="X16" s="165">
        <f t="shared" si="9"/>
        <v>0.53208209353780433</v>
      </c>
      <c r="Y16" s="164">
        <f t="shared" si="5"/>
        <v>1.4176498916445941</v>
      </c>
      <c r="Z16" s="162">
        <f t="shared" si="6"/>
        <v>13948</v>
      </c>
      <c r="AA16" s="163">
        <f t="shared" si="7"/>
        <v>23550</v>
      </c>
      <c r="AB16" s="164">
        <f t="shared" si="1"/>
        <v>6.572459558312127E-2</v>
      </c>
    </row>
    <row r="17" spans="1:28" x14ac:dyDescent="0.25">
      <c r="A17" s="1"/>
      <c r="B17" s="162" t="s">
        <v>123</v>
      </c>
      <c r="C17" s="163">
        <v>106132</v>
      </c>
      <c r="D17" s="163">
        <v>98754</v>
      </c>
      <c r="E17" s="163">
        <v>37288</v>
      </c>
      <c r="F17" s="163">
        <v>126535</v>
      </c>
      <c r="G17" s="163">
        <v>126535</v>
      </c>
      <c r="H17" s="163">
        <v>113375</v>
      </c>
      <c r="I17" s="163">
        <v>121200</v>
      </c>
      <c r="J17" s="165">
        <f t="shared" si="8"/>
        <v>6.9018743109151126E-2</v>
      </c>
      <c r="K17" s="164">
        <f t="shared" si="2"/>
        <v>0.2272920590558356</v>
      </c>
      <c r="L17" s="162">
        <f t="shared" si="3"/>
        <v>7825</v>
      </c>
      <c r="M17" s="163">
        <f t="shared" si="4"/>
        <v>22446</v>
      </c>
      <c r="N17" s="164">
        <f t="shared" si="0"/>
        <v>3.2371941859778743E-2</v>
      </c>
      <c r="Q17" s="162" t="s">
        <v>123</v>
      </c>
      <c r="R17" s="163">
        <v>8072</v>
      </c>
      <c r="S17" s="163">
        <v>6075</v>
      </c>
      <c r="T17" s="163">
        <v>1878</v>
      </c>
      <c r="U17" s="163">
        <v>6888</v>
      </c>
      <c r="V17" s="163">
        <v>6905</v>
      </c>
      <c r="W17" s="163">
        <v>11347</v>
      </c>
      <c r="X17" s="165">
        <f t="shared" si="9"/>
        <v>0.64330195510499633</v>
      </c>
      <c r="Y17" s="164">
        <f t="shared" si="5"/>
        <v>0.86781893004115229</v>
      </c>
      <c r="Z17" s="162">
        <f t="shared" si="6"/>
        <v>4442</v>
      </c>
      <c r="AA17" s="163">
        <f t="shared" si="7"/>
        <v>5272</v>
      </c>
      <c r="AB17" s="164">
        <f t="shared" si="1"/>
        <v>1.8569219313820953E-2</v>
      </c>
    </row>
    <row r="18" spans="1:28" x14ac:dyDescent="0.25">
      <c r="A18" s="1"/>
      <c r="B18" s="162" t="s">
        <v>119</v>
      </c>
      <c r="C18" s="163">
        <v>97835</v>
      </c>
      <c r="D18" s="163">
        <v>95404</v>
      </c>
      <c r="E18" s="163">
        <v>42225</v>
      </c>
      <c r="F18" s="163">
        <v>105149</v>
      </c>
      <c r="G18" s="163">
        <v>105149</v>
      </c>
      <c r="H18" s="163">
        <v>103289</v>
      </c>
      <c r="I18" s="163">
        <v>111827</v>
      </c>
      <c r="J18" s="165">
        <f t="shared" si="8"/>
        <v>8.2661270803280118E-2</v>
      </c>
      <c r="K18" s="164">
        <f t="shared" si="2"/>
        <v>0.17214162928179122</v>
      </c>
      <c r="L18" s="162">
        <f t="shared" si="3"/>
        <v>8538</v>
      </c>
      <c r="M18" s="163">
        <f t="shared" si="4"/>
        <v>16423</v>
      </c>
      <c r="N18" s="164">
        <f t="shared" si="0"/>
        <v>2.9868458270243214E-2</v>
      </c>
      <c r="Q18" s="162" t="s">
        <v>119</v>
      </c>
      <c r="R18" s="163">
        <v>4534</v>
      </c>
      <c r="S18" s="163">
        <v>4528</v>
      </c>
      <c r="T18" s="163">
        <v>1330</v>
      </c>
      <c r="U18" s="163">
        <v>3919</v>
      </c>
      <c r="V18" s="163">
        <v>4093</v>
      </c>
      <c r="W18" s="163">
        <v>5733</v>
      </c>
      <c r="X18" s="165">
        <f t="shared" si="9"/>
        <v>0.4006840947959931</v>
      </c>
      <c r="Y18" s="164">
        <f t="shared" si="5"/>
        <v>0.26612190812720837</v>
      </c>
      <c r="Z18" s="162">
        <f t="shared" si="6"/>
        <v>1640</v>
      </c>
      <c r="AA18" s="163">
        <f t="shared" si="7"/>
        <v>1205</v>
      </c>
      <c r="AB18" s="164">
        <f t="shared" si="1"/>
        <v>9.3819806403574093E-3</v>
      </c>
    </row>
    <row r="19" spans="1:28" x14ac:dyDescent="0.25">
      <c r="A19" s="1"/>
      <c r="B19" s="162" t="s">
        <v>128</v>
      </c>
      <c r="C19" s="163">
        <v>53377</v>
      </c>
      <c r="D19" s="163">
        <v>59836</v>
      </c>
      <c r="E19" s="163">
        <v>35555</v>
      </c>
      <c r="F19" s="163">
        <v>43306</v>
      </c>
      <c r="G19" s="163">
        <v>43306</v>
      </c>
      <c r="H19" s="163">
        <v>53709</v>
      </c>
      <c r="I19" s="163">
        <v>50551</v>
      </c>
      <c r="J19" s="165">
        <f t="shared" si="8"/>
        <v>-5.8798339198272154E-2</v>
      </c>
      <c r="K19" s="164">
        <f t="shared" si="2"/>
        <v>-0.15517414265659468</v>
      </c>
      <c r="L19" s="162">
        <f t="shared" si="3"/>
        <v>-3158</v>
      </c>
      <c r="M19" s="163">
        <f t="shared" si="4"/>
        <v>-9285</v>
      </c>
      <c r="N19" s="164">
        <f t="shared" si="0"/>
        <v>1.3501930964964317E-2</v>
      </c>
      <c r="Q19" s="162" t="s">
        <v>128</v>
      </c>
      <c r="R19" s="163">
        <v>5431</v>
      </c>
      <c r="S19" s="163">
        <v>6628</v>
      </c>
      <c r="T19" s="163">
        <v>4100</v>
      </c>
      <c r="U19" s="163">
        <v>4599</v>
      </c>
      <c r="V19" s="163">
        <v>6864</v>
      </c>
      <c r="W19" s="163">
        <v>6089</v>
      </c>
      <c r="X19" s="165">
        <f t="shared" si="9"/>
        <v>-0.11290792540792538</v>
      </c>
      <c r="Y19" s="164">
        <f t="shared" si="5"/>
        <v>-8.1321665660832876E-2</v>
      </c>
      <c r="Z19" s="162">
        <f t="shared" si="6"/>
        <v>-775</v>
      </c>
      <c r="AA19" s="163">
        <f t="shared" si="7"/>
        <v>-539</v>
      </c>
      <c r="AB19" s="164">
        <f t="shared" si="1"/>
        <v>9.9645700539222511E-3</v>
      </c>
    </row>
    <row r="20" spans="1:28" x14ac:dyDescent="0.25">
      <c r="A20" s="161" t="s">
        <v>144</v>
      </c>
      <c r="B20" s="162" t="s">
        <v>131</v>
      </c>
      <c r="C20" s="163">
        <v>90549</v>
      </c>
      <c r="D20" s="163">
        <v>76827</v>
      </c>
      <c r="E20" s="163">
        <v>51599</v>
      </c>
      <c r="F20" s="163">
        <v>33918</v>
      </c>
      <c r="G20" s="163">
        <v>33918</v>
      </c>
      <c r="H20" s="163">
        <v>49205</v>
      </c>
      <c r="I20" s="163">
        <v>53158</v>
      </c>
      <c r="J20" s="165">
        <f t="shared" si="8"/>
        <v>8.0337364089015262E-2</v>
      </c>
      <c r="K20" s="164">
        <f t="shared" si="2"/>
        <v>-0.30808179416090697</v>
      </c>
      <c r="L20" s="162">
        <f t="shared" si="3"/>
        <v>3953</v>
      </c>
      <c r="M20" s="163">
        <f t="shared" si="4"/>
        <v>-23669</v>
      </c>
      <c r="N20" s="164">
        <f t="shared" si="0"/>
        <v>1.4198248229225399E-2</v>
      </c>
      <c r="Q20" s="162" t="s">
        <v>131</v>
      </c>
      <c r="R20" s="163">
        <v>10869</v>
      </c>
      <c r="S20" s="163">
        <v>9115</v>
      </c>
      <c r="T20" s="163">
        <v>6540</v>
      </c>
      <c r="U20" s="163">
        <v>4180</v>
      </c>
      <c r="V20" s="163">
        <v>7198</v>
      </c>
      <c r="W20" s="163">
        <v>7814</v>
      </c>
      <c r="X20" s="165">
        <f t="shared" si="9"/>
        <v>8.5579327590997512E-2</v>
      </c>
      <c r="Y20" s="164">
        <f t="shared" si="5"/>
        <v>-0.14273176083379047</v>
      </c>
      <c r="Z20" s="162">
        <f t="shared" si="6"/>
        <v>616</v>
      </c>
      <c r="AA20" s="163">
        <f t="shared" si="7"/>
        <v>-1301</v>
      </c>
      <c r="AB20" s="164">
        <f t="shared" si="1"/>
        <v>1.2787510330324924E-2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641835</v>
      </c>
      <c r="D21" s="169">
        <f t="shared" si="10"/>
        <v>653138</v>
      </c>
      <c r="E21" s="169">
        <f t="shared" si="10"/>
        <v>287754</v>
      </c>
      <c r="F21" s="169">
        <f t="shared" ref="F21" si="11">F13-SUM(F14:F20)</f>
        <v>669122</v>
      </c>
      <c r="G21" s="169">
        <f t="shared" si="10"/>
        <v>669122</v>
      </c>
      <c r="H21" s="169">
        <f t="shared" si="10"/>
        <v>768714</v>
      </c>
      <c r="I21" s="169">
        <f t="shared" si="10"/>
        <v>837458</v>
      </c>
      <c r="J21" s="171">
        <f t="shared" si="8"/>
        <v>8.9427277244852998E-2</v>
      </c>
      <c r="K21" s="170">
        <f t="shared" si="2"/>
        <v>0.28220682306036404</v>
      </c>
      <c r="L21" s="168">
        <f>I21-H21</f>
        <v>68744</v>
      </c>
      <c r="M21" s="169">
        <f t="shared" si="4"/>
        <v>184320</v>
      </c>
      <c r="N21" s="170">
        <f t="shared" si="0"/>
        <v>0.22368103701325567</v>
      </c>
      <c r="Q21" s="168" t="s">
        <v>145</v>
      </c>
      <c r="R21" s="169">
        <f t="shared" ref="R21:W21" si="12">R13-SUM(R14:R20)</f>
        <v>87622</v>
      </c>
      <c r="S21" s="169">
        <f t="shared" si="12"/>
        <v>90429</v>
      </c>
      <c r="T21" s="169">
        <f t="shared" si="12"/>
        <v>38307</v>
      </c>
      <c r="U21" s="169">
        <f t="shared" si="12"/>
        <v>76835</v>
      </c>
      <c r="V21" s="169">
        <f t="shared" si="12"/>
        <v>98712</v>
      </c>
      <c r="W21" s="169">
        <f t="shared" si="12"/>
        <v>116817</v>
      </c>
      <c r="X21" s="171">
        <f t="shared" si="9"/>
        <v>0.18341235108193543</v>
      </c>
      <c r="Y21" s="170">
        <f t="shared" si="5"/>
        <v>0.29180904355903525</v>
      </c>
      <c r="Z21" s="168">
        <f>W21-V21</f>
        <v>18105</v>
      </c>
      <c r="AA21" s="169">
        <f t="shared" si="7"/>
        <v>26388</v>
      </c>
      <c r="AB21" s="170">
        <f t="shared" si="1"/>
        <v>0.19116951551798908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1179317</v>
      </c>
      <c r="D23" s="176">
        <v>1236275</v>
      </c>
      <c r="E23" s="176">
        <v>439711</v>
      </c>
      <c r="F23" s="176">
        <v>1189041</v>
      </c>
      <c r="G23" s="176">
        <v>1189041</v>
      </c>
      <c r="H23" s="176">
        <v>1299694</v>
      </c>
      <c r="I23" s="176">
        <v>1355014</v>
      </c>
      <c r="J23" s="177">
        <f>IFERROR(I23/H23-1,"-")</f>
        <v>4.2563865032846149E-2</v>
      </c>
      <c r="K23" s="177">
        <f>IFERROR(I23/D23-1,"-")</f>
        <v>9.6045782693980009E-2</v>
      </c>
      <c r="L23" s="176">
        <f>I23-H23</f>
        <v>55320</v>
      </c>
      <c r="M23" s="176">
        <f>I23-D23</f>
        <v>118739</v>
      </c>
      <c r="N23" s="177">
        <f t="shared" ref="N23:N35" si="13">I23/I$9</f>
        <v>0.36191777580186663</v>
      </c>
    </row>
    <row r="24" spans="1:28" x14ac:dyDescent="0.25">
      <c r="A24" s="1" t="s">
        <v>96</v>
      </c>
      <c r="B24" s="157" t="s">
        <v>97</v>
      </c>
      <c r="C24" s="158">
        <v>108370</v>
      </c>
      <c r="D24" s="158">
        <v>131964</v>
      </c>
      <c r="E24" s="158">
        <v>24401</v>
      </c>
      <c r="F24" s="158">
        <v>129908</v>
      </c>
      <c r="G24" s="158">
        <v>129908</v>
      </c>
      <c r="H24" s="158">
        <v>115754</v>
      </c>
      <c r="I24" s="158">
        <v>100261</v>
      </c>
      <c r="J24" s="160">
        <f>IFERROR(I24/H24-1,"-")</f>
        <v>-0.13384418680995902</v>
      </c>
      <c r="K24" s="159">
        <f t="shared" ref="K24:K35" si="14">IFERROR(I24/D24-1,"-")</f>
        <v>-0.24023976235943134</v>
      </c>
      <c r="L24" s="157">
        <f t="shared" ref="L24:L34" si="15">I24-H24</f>
        <v>-15493</v>
      </c>
      <c r="M24" s="158">
        <f t="shared" ref="M24:M35" si="16">I24-D24</f>
        <v>-31703</v>
      </c>
      <c r="N24" s="159">
        <f t="shared" si="13"/>
        <v>2.6779234841611193E-2</v>
      </c>
    </row>
    <row r="25" spans="1:28" x14ac:dyDescent="0.25">
      <c r="A25" s="161" t="s">
        <v>103</v>
      </c>
      <c r="B25" s="162" t="s">
        <v>103</v>
      </c>
      <c r="C25" s="163">
        <v>50164</v>
      </c>
      <c r="D25" s="163">
        <v>64627</v>
      </c>
      <c r="E25" s="163">
        <v>10723</v>
      </c>
      <c r="F25" s="163">
        <v>55274</v>
      </c>
      <c r="G25" s="163">
        <v>55274</v>
      </c>
      <c r="H25" s="163">
        <v>47717</v>
      </c>
      <c r="I25" s="163">
        <v>37846</v>
      </c>
      <c r="J25" s="165">
        <f>IFERROR(I25/H25-1,"-")</f>
        <v>-0.20686547771234576</v>
      </c>
      <c r="K25" s="164">
        <f t="shared" si="14"/>
        <v>-0.41439336500224366</v>
      </c>
      <c r="L25" s="162">
        <f t="shared" si="15"/>
        <v>-9871</v>
      </c>
      <c r="M25" s="163">
        <f t="shared" si="16"/>
        <v>-26781</v>
      </c>
      <c r="N25" s="164">
        <f t="shared" si="13"/>
        <v>1.0108486069514739E-2</v>
      </c>
    </row>
    <row r="26" spans="1:28" x14ac:dyDescent="0.25">
      <c r="A26" s="161" t="s">
        <v>100</v>
      </c>
      <c r="B26" s="162" t="s">
        <v>100</v>
      </c>
      <c r="C26" s="163">
        <v>58206</v>
      </c>
      <c r="D26" s="163">
        <v>67337</v>
      </c>
      <c r="E26" s="163">
        <v>13678</v>
      </c>
      <c r="F26" s="163">
        <v>74634</v>
      </c>
      <c r="G26" s="163">
        <v>74634</v>
      </c>
      <c r="H26" s="163">
        <v>68037</v>
      </c>
      <c r="I26" s="163">
        <v>62415</v>
      </c>
      <c r="J26" s="165">
        <f>IFERROR(I26/H26-1,"-")</f>
        <v>-8.2631509325807984E-2</v>
      </c>
      <c r="K26" s="164">
        <f t="shared" si="14"/>
        <v>-7.3095029478592699E-2</v>
      </c>
      <c r="L26" s="162">
        <f t="shared" si="15"/>
        <v>-5622</v>
      </c>
      <c r="M26" s="163">
        <f t="shared" si="16"/>
        <v>-4922</v>
      </c>
      <c r="N26" s="164">
        <f t="shared" si="13"/>
        <v>1.6670748772096455E-2</v>
      </c>
    </row>
    <row r="27" spans="1:28" x14ac:dyDescent="0.25">
      <c r="A27" s="1"/>
      <c r="B27" s="157" t="s">
        <v>107</v>
      </c>
      <c r="C27" s="158">
        <v>1070947</v>
      </c>
      <c r="D27" s="158">
        <v>1104311</v>
      </c>
      <c r="E27" s="158">
        <v>415310</v>
      </c>
      <c r="F27" s="158">
        <v>1059133</v>
      </c>
      <c r="G27" s="158">
        <v>1059133</v>
      </c>
      <c r="H27" s="158">
        <v>1183940</v>
      </c>
      <c r="I27" s="158">
        <v>1254753</v>
      </c>
      <c r="J27" s="160">
        <f>IFERROR(I27/H27-1,"-")</f>
        <v>5.9811308005473185E-2</v>
      </c>
      <c r="K27" s="159">
        <f t="shared" si="14"/>
        <v>0.13623155071352189</v>
      </c>
      <c r="L27" s="157">
        <f t="shared" si="15"/>
        <v>70813</v>
      </c>
      <c r="M27" s="158">
        <f t="shared" si="16"/>
        <v>150442</v>
      </c>
      <c r="N27" s="159">
        <f t="shared" si="13"/>
        <v>0.33513854096025542</v>
      </c>
    </row>
    <row r="28" spans="1:28" s="56" customFormat="1" x14ac:dyDescent="0.25">
      <c r="B28" s="162" t="s">
        <v>110</v>
      </c>
      <c r="C28" s="163">
        <v>505755</v>
      </c>
      <c r="D28" s="163">
        <v>545138</v>
      </c>
      <c r="E28" s="163">
        <v>190725</v>
      </c>
      <c r="F28" s="163">
        <v>521684</v>
      </c>
      <c r="G28" s="163">
        <v>521684</v>
      </c>
      <c r="H28" s="163">
        <v>604021</v>
      </c>
      <c r="I28" s="163">
        <v>646021</v>
      </c>
      <c r="J28" s="165">
        <f t="shared" ref="J28:J35" si="17">IFERROR(I28/H28-1,"-")</f>
        <v>6.9534006267993886E-2</v>
      </c>
      <c r="K28" s="164">
        <f t="shared" si="14"/>
        <v>0.18505956289966941</v>
      </c>
      <c r="L28" s="162">
        <f t="shared" si="15"/>
        <v>42000</v>
      </c>
      <c r="M28" s="163">
        <f t="shared" si="16"/>
        <v>100883</v>
      </c>
      <c r="N28" s="164">
        <f t="shared" si="13"/>
        <v>0.17254912749336737</v>
      </c>
    </row>
    <row r="29" spans="1:28" s="56" customFormat="1" x14ac:dyDescent="0.25">
      <c r="B29" s="162" t="s">
        <v>113</v>
      </c>
      <c r="C29" s="163">
        <v>156200</v>
      </c>
      <c r="D29" s="163">
        <v>146095</v>
      </c>
      <c r="E29" s="163">
        <v>50910</v>
      </c>
      <c r="F29" s="163">
        <v>115599</v>
      </c>
      <c r="G29" s="163">
        <v>115599</v>
      </c>
      <c r="H29" s="163">
        <v>127151</v>
      </c>
      <c r="I29" s="163">
        <v>128479</v>
      </c>
      <c r="J29" s="165">
        <f t="shared" si="17"/>
        <v>1.0444274917224439E-2</v>
      </c>
      <c r="K29" s="164">
        <f t="shared" si="14"/>
        <v>-0.12057907525924916</v>
      </c>
      <c r="L29" s="162">
        <f t="shared" si="15"/>
        <v>1328</v>
      </c>
      <c r="M29" s="163">
        <f t="shared" si="16"/>
        <v>-17616</v>
      </c>
      <c r="N29" s="164">
        <f t="shared" si="13"/>
        <v>3.4316128037974535E-2</v>
      </c>
    </row>
    <row r="30" spans="1:28" x14ac:dyDescent="0.25">
      <c r="A30" s="1"/>
      <c r="B30" s="162" t="s">
        <v>116</v>
      </c>
      <c r="C30" s="163">
        <v>36077</v>
      </c>
      <c r="D30" s="163">
        <v>38118</v>
      </c>
      <c r="E30" s="163">
        <v>16130</v>
      </c>
      <c r="F30" s="163">
        <v>43397</v>
      </c>
      <c r="G30" s="163">
        <v>43397</v>
      </c>
      <c r="H30" s="163">
        <v>45290</v>
      </c>
      <c r="I30" s="163">
        <v>45062</v>
      </c>
      <c r="J30" s="165">
        <f t="shared" si="17"/>
        <v>-5.0342238904835801E-3</v>
      </c>
      <c r="K30" s="164">
        <f t="shared" si="14"/>
        <v>0.18217115273624018</v>
      </c>
      <c r="L30" s="162">
        <f t="shared" si="15"/>
        <v>-228</v>
      </c>
      <c r="M30" s="163">
        <f t="shared" si="16"/>
        <v>6944</v>
      </c>
      <c r="N30" s="164">
        <f t="shared" si="13"/>
        <v>1.2035845248228958E-2</v>
      </c>
    </row>
    <row r="31" spans="1:28" x14ac:dyDescent="0.25">
      <c r="A31" s="1"/>
      <c r="B31" s="162" t="s">
        <v>123</v>
      </c>
      <c r="C31" s="163">
        <v>48391</v>
      </c>
      <c r="D31" s="163">
        <v>44324</v>
      </c>
      <c r="E31" s="163">
        <v>15632</v>
      </c>
      <c r="F31" s="163">
        <v>58721</v>
      </c>
      <c r="G31" s="163">
        <v>58721</v>
      </c>
      <c r="H31" s="163">
        <v>50568</v>
      </c>
      <c r="I31" s="163">
        <v>50573</v>
      </c>
      <c r="J31" s="165">
        <f t="shared" si="17"/>
        <v>9.8876760006305631E-5</v>
      </c>
      <c r="K31" s="164">
        <f t="shared" si="14"/>
        <v>0.14098456817976723</v>
      </c>
      <c r="L31" s="162">
        <f t="shared" si="15"/>
        <v>5</v>
      </c>
      <c r="M31" s="163">
        <f t="shared" si="16"/>
        <v>6249</v>
      </c>
      <c r="N31" s="164">
        <f t="shared" si="13"/>
        <v>1.3507807060021373E-2</v>
      </c>
    </row>
    <row r="32" spans="1:28" x14ac:dyDescent="0.25">
      <c r="A32" s="1"/>
      <c r="B32" s="162" t="s">
        <v>119</v>
      </c>
      <c r="C32" s="163">
        <v>52038</v>
      </c>
      <c r="D32" s="163">
        <v>51433</v>
      </c>
      <c r="E32" s="163">
        <v>20897</v>
      </c>
      <c r="F32" s="163">
        <v>61289</v>
      </c>
      <c r="G32" s="163">
        <v>61289</v>
      </c>
      <c r="H32" s="163">
        <v>55451</v>
      </c>
      <c r="I32" s="163">
        <v>58385</v>
      </c>
      <c r="J32" s="165">
        <f t="shared" si="17"/>
        <v>5.2911579592793689E-2</v>
      </c>
      <c r="K32" s="164">
        <f t="shared" si="14"/>
        <v>0.13516613847140935</v>
      </c>
      <c r="L32" s="162">
        <f t="shared" si="15"/>
        <v>2934</v>
      </c>
      <c r="M32" s="163">
        <f t="shared" si="16"/>
        <v>6952</v>
      </c>
      <c r="N32" s="164">
        <f t="shared" si="13"/>
        <v>1.5594354995735825E-2</v>
      </c>
    </row>
    <row r="33" spans="1:14" x14ac:dyDescent="0.25">
      <c r="A33" s="1"/>
      <c r="B33" s="162" t="s">
        <v>128</v>
      </c>
      <c r="C33" s="163">
        <v>21599</v>
      </c>
      <c r="D33" s="163">
        <v>25417</v>
      </c>
      <c r="E33" s="163">
        <v>14159</v>
      </c>
      <c r="F33" s="163">
        <v>16676</v>
      </c>
      <c r="G33" s="163">
        <v>16676</v>
      </c>
      <c r="H33" s="163">
        <v>18996</v>
      </c>
      <c r="I33" s="163">
        <v>18776</v>
      </c>
      <c r="J33" s="165">
        <f t="shared" si="17"/>
        <v>-1.1581385554853663E-2</v>
      </c>
      <c r="K33" s="164">
        <f t="shared" si="14"/>
        <v>-0.26128181925482941</v>
      </c>
      <c r="L33" s="162">
        <f t="shared" si="15"/>
        <v>-220</v>
      </c>
      <c r="M33" s="163">
        <f t="shared" si="16"/>
        <v>-6641</v>
      </c>
      <c r="N33" s="164">
        <f t="shared" si="13"/>
        <v>5.0149800359670441E-3</v>
      </c>
    </row>
    <row r="34" spans="1:14" x14ac:dyDescent="0.25">
      <c r="A34" s="161" t="s">
        <v>144</v>
      </c>
      <c r="B34" s="162" t="s">
        <v>131</v>
      </c>
      <c r="C34" s="163">
        <v>27579</v>
      </c>
      <c r="D34" s="163">
        <v>24370</v>
      </c>
      <c r="E34" s="163">
        <v>16043</v>
      </c>
      <c r="F34" s="163">
        <v>10519</v>
      </c>
      <c r="G34" s="163">
        <v>10519</v>
      </c>
      <c r="H34" s="163">
        <v>17297</v>
      </c>
      <c r="I34" s="163">
        <v>17552</v>
      </c>
      <c r="J34" s="165">
        <f t="shared" si="17"/>
        <v>1.4742440885702646E-2</v>
      </c>
      <c r="K34" s="164">
        <f t="shared" si="14"/>
        <v>-0.27977020927369722</v>
      </c>
      <c r="L34" s="162">
        <f t="shared" si="15"/>
        <v>255</v>
      </c>
      <c r="M34" s="163">
        <f t="shared" si="16"/>
        <v>-6818</v>
      </c>
      <c r="N34" s="164">
        <f t="shared" si="13"/>
        <v>4.6880554746108619E-3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223308</v>
      </c>
      <c r="D35" s="169">
        <f t="shared" si="18"/>
        <v>229416</v>
      </c>
      <c r="E35" s="169">
        <f t="shared" si="18"/>
        <v>90814</v>
      </c>
      <c r="F35" s="169">
        <f t="shared" ref="F35" si="19">F27-SUM(F28:F34)</f>
        <v>231248</v>
      </c>
      <c r="G35" s="169">
        <f t="shared" si="18"/>
        <v>231248</v>
      </c>
      <c r="H35" s="169">
        <f t="shared" si="18"/>
        <v>265166</v>
      </c>
      <c r="I35" s="169">
        <f t="shared" si="18"/>
        <v>289905</v>
      </c>
      <c r="J35" s="171">
        <f t="shared" si="17"/>
        <v>9.3296274786360156E-2</v>
      </c>
      <c r="K35" s="170">
        <f t="shared" si="14"/>
        <v>0.2636651323360184</v>
      </c>
      <c r="L35" s="168">
        <f>I35-H35</f>
        <v>24739</v>
      </c>
      <c r="M35" s="169">
        <f t="shared" si="16"/>
        <v>60489</v>
      </c>
      <c r="N35" s="170">
        <f t="shared" si="13"/>
        <v>7.7432242614349472E-2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917169</v>
      </c>
      <c r="D37" s="176">
        <v>918946</v>
      </c>
      <c r="E37" s="176">
        <v>324285</v>
      </c>
      <c r="F37" s="176">
        <v>824563</v>
      </c>
      <c r="G37" s="176">
        <v>824563</v>
      </c>
      <c r="H37" s="176">
        <v>905307</v>
      </c>
      <c r="I37" s="176">
        <v>958144</v>
      </c>
      <c r="J37" s="177">
        <f>IFERROR(I37/H37-1,"-")</f>
        <v>5.8363626924347267E-2</v>
      </c>
      <c r="K37" s="177">
        <f>IFERROR(I37/D37-1,"-")</f>
        <v>4.2655389979389335E-2</v>
      </c>
      <c r="L37" s="176">
        <f>I37-H37</f>
        <v>52837</v>
      </c>
      <c r="M37" s="176">
        <f>I37-D37</f>
        <v>39198</v>
      </c>
      <c r="N37" s="177">
        <f t="shared" ref="N37:N49" si="20">I37/I$9</f>
        <v>0.25591569192488323</v>
      </c>
    </row>
    <row r="38" spans="1:14" x14ac:dyDescent="0.25">
      <c r="A38" s="1" t="s">
        <v>96</v>
      </c>
      <c r="B38" s="157" t="s">
        <v>97</v>
      </c>
      <c r="C38" s="158">
        <v>79998</v>
      </c>
      <c r="D38" s="158">
        <v>78092</v>
      </c>
      <c r="E38" s="158">
        <v>17239</v>
      </c>
      <c r="F38" s="158">
        <v>75385</v>
      </c>
      <c r="G38" s="158">
        <v>75385</v>
      </c>
      <c r="H38" s="158">
        <v>69669</v>
      </c>
      <c r="I38" s="158">
        <v>69133</v>
      </c>
      <c r="J38" s="160">
        <f>IFERROR(I38/H38-1,"-")</f>
        <v>-7.6935222265283043E-3</v>
      </c>
      <c r="K38" s="159">
        <f t="shared" ref="K38:K49" si="21">IFERROR(I38/D38-1,"-")</f>
        <v>-0.11472365927367723</v>
      </c>
      <c r="L38" s="157">
        <f t="shared" ref="L38:L48" si="22">I38-H38</f>
        <v>-536</v>
      </c>
      <c r="M38" s="158">
        <f t="shared" ref="M38:M49" si="23">I38-D38</f>
        <v>-8959</v>
      </c>
      <c r="N38" s="159">
        <f t="shared" si="20"/>
        <v>1.8465094526337326E-2</v>
      </c>
    </row>
    <row r="39" spans="1:14" x14ac:dyDescent="0.25">
      <c r="A39" s="161" t="s">
        <v>103</v>
      </c>
      <c r="B39" s="162" t="s">
        <v>103</v>
      </c>
      <c r="C39" s="163">
        <v>24982</v>
      </c>
      <c r="D39" s="163">
        <v>30969</v>
      </c>
      <c r="E39" s="163">
        <v>6178</v>
      </c>
      <c r="F39" s="163">
        <v>30455</v>
      </c>
      <c r="G39" s="163">
        <v>30455</v>
      </c>
      <c r="H39" s="163">
        <v>28706</v>
      </c>
      <c r="I39" s="163">
        <v>30716</v>
      </c>
      <c r="J39" s="165">
        <f>IFERROR(I39/H39-1,"-")</f>
        <v>7.0020204835226085E-2</v>
      </c>
      <c r="K39" s="164">
        <f t="shared" si="21"/>
        <v>-8.1694597823630533E-3</v>
      </c>
      <c r="L39" s="162">
        <f t="shared" si="22"/>
        <v>2010</v>
      </c>
      <c r="M39" s="163">
        <f t="shared" si="23"/>
        <v>-253</v>
      </c>
      <c r="N39" s="164">
        <f t="shared" si="20"/>
        <v>8.2040970805690085E-3</v>
      </c>
    </row>
    <row r="40" spans="1:14" x14ac:dyDescent="0.25">
      <c r="A40" s="161" t="s">
        <v>100</v>
      </c>
      <c r="B40" s="162" t="s">
        <v>100</v>
      </c>
      <c r="C40" s="163">
        <v>55016</v>
      </c>
      <c r="D40" s="163">
        <v>47123</v>
      </c>
      <c r="E40" s="163">
        <v>11061</v>
      </c>
      <c r="F40" s="163">
        <v>44930</v>
      </c>
      <c r="G40" s="163">
        <v>44930</v>
      </c>
      <c r="H40" s="163">
        <v>40963</v>
      </c>
      <c r="I40" s="163">
        <v>38417</v>
      </c>
      <c r="J40" s="165">
        <f>IFERROR(I40/H40-1,"-")</f>
        <v>-6.2153650855650167E-2</v>
      </c>
      <c r="K40" s="164">
        <f t="shared" si="21"/>
        <v>-0.18475054644228928</v>
      </c>
      <c r="L40" s="162">
        <f t="shared" si="22"/>
        <v>-2546</v>
      </c>
      <c r="M40" s="163">
        <f t="shared" si="23"/>
        <v>-8706</v>
      </c>
      <c r="N40" s="164">
        <f t="shared" si="20"/>
        <v>1.0260997445768317E-2</v>
      </c>
    </row>
    <row r="41" spans="1:14" x14ac:dyDescent="0.25">
      <c r="A41" s="1"/>
      <c r="B41" s="157" t="s">
        <v>107</v>
      </c>
      <c r="C41" s="158">
        <v>837171</v>
      </c>
      <c r="D41" s="158">
        <v>840854</v>
      </c>
      <c r="E41" s="158">
        <v>307046</v>
      </c>
      <c r="F41" s="158">
        <v>749178</v>
      </c>
      <c r="G41" s="158">
        <v>749178</v>
      </c>
      <c r="H41" s="158">
        <v>835638</v>
      </c>
      <c r="I41" s="158">
        <v>889011</v>
      </c>
      <c r="J41" s="160">
        <f>IFERROR(I41/H41-1,"-")</f>
        <v>6.3870958477235451E-2</v>
      </c>
      <c r="K41" s="159">
        <f t="shared" si="21"/>
        <v>5.727153584332112E-2</v>
      </c>
      <c r="L41" s="157">
        <f t="shared" si="22"/>
        <v>53373</v>
      </c>
      <c r="M41" s="158">
        <f t="shared" si="23"/>
        <v>48157</v>
      </c>
      <c r="N41" s="159">
        <f t="shared" si="20"/>
        <v>0.23745059739854588</v>
      </c>
    </row>
    <row r="42" spans="1:14" s="56" customFormat="1" x14ac:dyDescent="0.25">
      <c r="B42" s="162" t="s">
        <v>110</v>
      </c>
      <c r="C42" s="163">
        <v>425523</v>
      </c>
      <c r="D42" s="163">
        <v>456808</v>
      </c>
      <c r="E42" s="163">
        <v>140970</v>
      </c>
      <c r="F42" s="163">
        <v>377874</v>
      </c>
      <c r="G42" s="163">
        <v>377874</v>
      </c>
      <c r="H42" s="163">
        <v>433276</v>
      </c>
      <c r="I42" s="163">
        <v>469809</v>
      </c>
      <c r="J42" s="165">
        <f t="shared" ref="J42:J49" si="24">IFERROR(I42/H42-1,"-")</f>
        <v>8.4318079007376312E-2</v>
      </c>
      <c r="K42" s="164">
        <f t="shared" si="21"/>
        <v>2.846053484177169E-2</v>
      </c>
      <c r="L42" s="162">
        <f t="shared" si="22"/>
        <v>36533</v>
      </c>
      <c r="M42" s="163">
        <f t="shared" si="23"/>
        <v>13001</v>
      </c>
      <c r="N42" s="164">
        <f t="shared" si="20"/>
        <v>0.12548374284819136</v>
      </c>
    </row>
    <row r="43" spans="1:14" s="56" customFormat="1" x14ac:dyDescent="0.25">
      <c r="B43" s="162" t="s">
        <v>113</v>
      </c>
      <c r="C43" s="163">
        <v>53193</v>
      </c>
      <c r="D43" s="163">
        <v>39935</v>
      </c>
      <c r="E43" s="163">
        <v>14886</v>
      </c>
      <c r="F43" s="163">
        <v>25918</v>
      </c>
      <c r="G43" s="163">
        <v>25918</v>
      </c>
      <c r="H43" s="163">
        <v>30910</v>
      </c>
      <c r="I43" s="163">
        <v>30281</v>
      </c>
      <c r="J43" s="165">
        <f t="shared" si="24"/>
        <v>-2.0349401488191532E-2</v>
      </c>
      <c r="K43" s="164">
        <f t="shared" si="21"/>
        <v>-0.24174283210216607</v>
      </c>
      <c r="L43" s="162">
        <f t="shared" si="22"/>
        <v>-629</v>
      </c>
      <c r="M43" s="163">
        <f t="shared" si="23"/>
        <v>-9654</v>
      </c>
      <c r="N43" s="164">
        <f t="shared" si="20"/>
        <v>8.0879106555772282E-3</v>
      </c>
    </row>
    <row r="44" spans="1:14" x14ac:dyDescent="0.25">
      <c r="A44" s="1"/>
      <c r="B44" s="162" t="s">
        <v>116</v>
      </c>
      <c r="C44" s="163">
        <v>17934</v>
      </c>
      <c r="D44" s="163">
        <v>17509</v>
      </c>
      <c r="E44" s="163">
        <v>7059</v>
      </c>
      <c r="F44" s="163">
        <v>17777</v>
      </c>
      <c r="G44" s="163">
        <v>17777</v>
      </c>
      <c r="H44" s="163">
        <v>20198</v>
      </c>
      <c r="I44" s="163">
        <v>20812</v>
      </c>
      <c r="J44" s="165">
        <f t="shared" si="24"/>
        <v>3.0399049410832824E-2</v>
      </c>
      <c r="K44" s="164">
        <f t="shared" si="21"/>
        <v>0.18864583928265466</v>
      </c>
      <c r="L44" s="162">
        <f t="shared" si="22"/>
        <v>614</v>
      </c>
      <c r="M44" s="163">
        <f t="shared" si="23"/>
        <v>3303</v>
      </c>
      <c r="N44" s="164">
        <f t="shared" si="20"/>
        <v>5.558785923974548E-3</v>
      </c>
    </row>
    <row r="45" spans="1:14" x14ac:dyDescent="0.25">
      <c r="A45" s="1"/>
      <c r="B45" s="162" t="s">
        <v>123</v>
      </c>
      <c r="C45" s="163">
        <v>39963</v>
      </c>
      <c r="D45" s="163">
        <v>38899</v>
      </c>
      <c r="E45" s="163">
        <v>13054</v>
      </c>
      <c r="F45" s="163">
        <v>42948</v>
      </c>
      <c r="G45" s="163">
        <v>42948</v>
      </c>
      <c r="H45" s="163">
        <v>38443</v>
      </c>
      <c r="I45" s="163">
        <v>40791</v>
      </c>
      <c r="J45" s="165">
        <f t="shared" si="24"/>
        <v>6.1077439325754934E-2</v>
      </c>
      <c r="K45" s="164">
        <f t="shared" si="21"/>
        <v>4.8638782487981702E-2</v>
      </c>
      <c r="L45" s="162">
        <f t="shared" si="22"/>
        <v>2348</v>
      </c>
      <c r="M45" s="163">
        <f t="shared" si="23"/>
        <v>1892</v>
      </c>
      <c r="N45" s="164">
        <f t="shared" si="20"/>
        <v>1.0895081521470583E-2</v>
      </c>
    </row>
    <row r="46" spans="1:14" x14ac:dyDescent="0.25">
      <c r="A46" s="1"/>
      <c r="B46" s="162" t="s">
        <v>119</v>
      </c>
      <c r="C46" s="163">
        <v>30655</v>
      </c>
      <c r="D46" s="163">
        <v>28374</v>
      </c>
      <c r="E46" s="163">
        <v>11786</v>
      </c>
      <c r="F46" s="163">
        <v>26262</v>
      </c>
      <c r="G46" s="163">
        <v>26262</v>
      </c>
      <c r="H46" s="163">
        <v>29696</v>
      </c>
      <c r="I46" s="163">
        <v>32519</v>
      </c>
      <c r="J46" s="165">
        <f t="shared" si="24"/>
        <v>9.5063308189655249E-2</v>
      </c>
      <c r="K46" s="164">
        <f t="shared" si="21"/>
        <v>0.14608444350461691</v>
      </c>
      <c r="L46" s="162">
        <f t="shared" si="22"/>
        <v>2823</v>
      </c>
      <c r="M46" s="163">
        <f t="shared" si="23"/>
        <v>4145</v>
      </c>
      <c r="N46" s="164">
        <f t="shared" si="20"/>
        <v>8.685669780017698E-3</v>
      </c>
    </row>
    <row r="47" spans="1:14" x14ac:dyDescent="0.25">
      <c r="A47" s="1"/>
      <c r="B47" s="162" t="s">
        <v>128</v>
      </c>
      <c r="C47" s="163">
        <v>21289</v>
      </c>
      <c r="D47" s="163">
        <v>22094</v>
      </c>
      <c r="E47" s="163">
        <v>12179</v>
      </c>
      <c r="F47" s="163">
        <v>16381</v>
      </c>
      <c r="G47" s="163">
        <v>16381</v>
      </c>
      <c r="H47" s="163">
        <v>18548</v>
      </c>
      <c r="I47" s="163">
        <v>17489</v>
      </c>
      <c r="J47" s="165">
        <f t="shared" si="24"/>
        <v>-5.7095104593487211E-2</v>
      </c>
      <c r="K47" s="164">
        <f t="shared" si="21"/>
        <v>-0.20842762741015664</v>
      </c>
      <c r="L47" s="162">
        <f t="shared" si="22"/>
        <v>-1059</v>
      </c>
      <c r="M47" s="163">
        <f t="shared" si="23"/>
        <v>-4605</v>
      </c>
      <c r="N47" s="164">
        <f t="shared" si="20"/>
        <v>4.6712284751292939E-3</v>
      </c>
    </row>
    <row r="48" spans="1:14" x14ac:dyDescent="0.25">
      <c r="A48" s="161" t="s">
        <v>144</v>
      </c>
      <c r="B48" s="162" t="s">
        <v>131</v>
      </c>
      <c r="C48" s="163">
        <v>36554</v>
      </c>
      <c r="D48" s="163">
        <v>32257</v>
      </c>
      <c r="E48" s="163">
        <v>20180</v>
      </c>
      <c r="F48" s="163">
        <v>14923</v>
      </c>
      <c r="G48" s="163">
        <v>14923</v>
      </c>
      <c r="H48" s="163">
        <v>18408</v>
      </c>
      <c r="I48" s="163">
        <v>19925</v>
      </c>
      <c r="J48" s="165">
        <f t="shared" si="24"/>
        <v>8.2409821816601392E-2</v>
      </c>
      <c r="K48" s="164">
        <f t="shared" si="21"/>
        <v>-0.38230461605232968</v>
      </c>
      <c r="L48" s="162">
        <f t="shared" si="22"/>
        <v>1517</v>
      </c>
      <c r="M48" s="163">
        <f t="shared" si="23"/>
        <v>-12332</v>
      </c>
      <c r="N48" s="164">
        <f t="shared" si="20"/>
        <v>5.3218724550832628E-3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212060</v>
      </c>
      <c r="D49" s="169">
        <f t="shared" si="25"/>
        <v>204978</v>
      </c>
      <c r="E49" s="169">
        <f t="shared" si="25"/>
        <v>86932</v>
      </c>
      <c r="F49" s="169">
        <f t="shared" ref="F49" si="26">F41-SUM(F42:F48)</f>
        <v>227095</v>
      </c>
      <c r="G49" s="169">
        <f t="shared" si="25"/>
        <v>227095</v>
      </c>
      <c r="H49" s="169">
        <f t="shared" si="25"/>
        <v>246159</v>
      </c>
      <c r="I49" s="169">
        <f t="shared" si="25"/>
        <v>257385</v>
      </c>
      <c r="J49" s="171">
        <f t="shared" si="24"/>
        <v>4.5604670152218585E-2</v>
      </c>
      <c r="K49" s="170">
        <f t="shared" si="21"/>
        <v>0.25567134033896322</v>
      </c>
      <c r="L49" s="168">
        <f>I49-H49</f>
        <v>11226</v>
      </c>
      <c r="M49" s="169">
        <f t="shared" si="23"/>
        <v>52407</v>
      </c>
      <c r="N49" s="170">
        <f t="shared" si="20"/>
        <v>6.8746305739101912E-2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30071</v>
      </c>
      <c r="D51" s="176">
        <v>30021</v>
      </c>
      <c r="E51" s="176">
        <v>11900</v>
      </c>
      <c r="F51" s="176">
        <v>21504</v>
      </c>
      <c r="G51" s="176">
        <v>21504</v>
      </c>
      <c r="H51" s="176">
        <v>32605</v>
      </c>
      <c r="I51" s="176">
        <v>28406</v>
      </c>
      <c r="J51" s="177">
        <f>IFERROR(I51/H51-1,"-")</f>
        <v>-0.12878392884526912</v>
      </c>
      <c r="K51" s="177">
        <f>IFERROR(I51/D51-1,"-")</f>
        <v>-5.3795676359881361E-2</v>
      </c>
      <c r="L51" s="176">
        <f>I51-H51</f>
        <v>-4199</v>
      </c>
      <c r="M51" s="176">
        <f>I51-D51</f>
        <v>-1615</v>
      </c>
      <c r="N51" s="177">
        <f t="shared" ref="N51:N63" si="27">I51/I$9</f>
        <v>7.5871070995781765E-3</v>
      </c>
    </row>
    <row r="52" spans="1:14" x14ac:dyDescent="0.25">
      <c r="A52" s="1" t="s">
        <v>96</v>
      </c>
      <c r="B52" s="157" t="s">
        <v>97</v>
      </c>
      <c r="C52" s="158">
        <v>6637</v>
      </c>
      <c r="D52" s="158">
        <v>6424</v>
      </c>
      <c r="E52" s="158">
        <v>1180</v>
      </c>
      <c r="F52" s="158">
        <v>2754</v>
      </c>
      <c r="G52" s="158">
        <v>2754</v>
      </c>
      <c r="H52" s="158">
        <v>13771</v>
      </c>
      <c r="I52" s="158">
        <v>7447</v>
      </c>
      <c r="J52" s="160">
        <f>IFERROR(I52/H52-1,"-")</f>
        <v>-0.45922590952000586</v>
      </c>
      <c r="K52" s="159">
        <f t="shared" ref="K52:K63" si="28">IFERROR(I52/D52-1,"-")</f>
        <v>0.15924657534246567</v>
      </c>
      <c r="L52" s="157">
        <f t="shared" ref="L52:L62" si="29">I52-H52</f>
        <v>-6324</v>
      </c>
      <c r="M52" s="158">
        <f t="shared" ref="M52:M63" si="30">I52-D52</f>
        <v>1023</v>
      </c>
      <c r="N52" s="159">
        <f t="shared" si="27"/>
        <v>1.9890581768133029E-3</v>
      </c>
    </row>
    <row r="53" spans="1:14" x14ac:dyDescent="0.25">
      <c r="A53" s="161" t="s">
        <v>103</v>
      </c>
      <c r="B53" s="162" t="s">
        <v>103</v>
      </c>
      <c r="C53" s="163">
        <v>4036</v>
      </c>
      <c r="D53" s="163">
        <v>3432</v>
      </c>
      <c r="E53" s="163">
        <v>576</v>
      </c>
      <c r="F53" s="163">
        <v>1068</v>
      </c>
      <c r="G53" s="163">
        <v>1068</v>
      </c>
      <c r="H53" s="163">
        <v>10205</v>
      </c>
      <c r="I53" s="163">
        <v>4969</v>
      </c>
      <c r="J53" s="165">
        <f>IFERROR(I53/H53-1,"-")</f>
        <v>-0.5130818226359628</v>
      </c>
      <c r="K53" s="164">
        <f t="shared" si="28"/>
        <v>0.44784382284382285</v>
      </c>
      <c r="L53" s="162">
        <f t="shared" si="29"/>
        <v>-5236</v>
      </c>
      <c r="M53" s="163">
        <f t="shared" si="30"/>
        <v>1537</v>
      </c>
      <c r="N53" s="164">
        <f t="shared" si="27"/>
        <v>1.3271961972049552E-3</v>
      </c>
    </row>
    <row r="54" spans="1:14" x14ac:dyDescent="0.25">
      <c r="A54" s="161" t="s">
        <v>100</v>
      </c>
      <c r="B54" s="162" t="s">
        <v>100</v>
      </c>
      <c r="C54" s="163">
        <v>2601</v>
      </c>
      <c r="D54" s="163">
        <v>2992</v>
      </c>
      <c r="E54" s="163">
        <v>604</v>
      </c>
      <c r="F54" s="163">
        <v>1686</v>
      </c>
      <c r="G54" s="163">
        <v>1686</v>
      </c>
      <c r="H54" s="163">
        <v>3566</v>
      </c>
      <c r="I54" s="163">
        <v>2478</v>
      </c>
      <c r="J54" s="165">
        <f>IFERROR(I54/H54-1,"-")</f>
        <v>-0.30510375771172182</v>
      </c>
      <c r="K54" s="164">
        <f t="shared" si="28"/>
        <v>-0.17179144385026734</v>
      </c>
      <c r="L54" s="162">
        <f t="shared" si="29"/>
        <v>-1088</v>
      </c>
      <c r="M54" s="163">
        <f t="shared" si="30"/>
        <v>-514</v>
      </c>
      <c r="N54" s="164">
        <f t="shared" si="27"/>
        <v>6.6186197960834759E-4</v>
      </c>
    </row>
    <row r="55" spans="1:14" x14ac:dyDescent="0.25">
      <c r="A55" s="1"/>
      <c r="B55" s="157" t="s">
        <v>107</v>
      </c>
      <c r="C55" s="158">
        <v>23434</v>
      </c>
      <c r="D55" s="158">
        <v>23597</v>
      </c>
      <c r="E55" s="158">
        <v>10720</v>
      </c>
      <c r="F55" s="158">
        <v>18750</v>
      </c>
      <c r="G55" s="158">
        <v>18750</v>
      </c>
      <c r="H55" s="158">
        <v>18834</v>
      </c>
      <c r="I55" s="158">
        <v>20959</v>
      </c>
      <c r="J55" s="160">
        <f>IFERROR(I55/H55-1,"-")</f>
        <v>0.11282786450037174</v>
      </c>
      <c r="K55" s="159">
        <f t="shared" si="28"/>
        <v>-0.11179387210238589</v>
      </c>
      <c r="L55" s="157">
        <f t="shared" si="29"/>
        <v>2125</v>
      </c>
      <c r="M55" s="158">
        <f t="shared" si="30"/>
        <v>-2638</v>
      </c>
      <c r="N55" s="159">
        <f t="shared" si="27"/>
        <v>5.5980489227648736E-3</v>
      </c>
    </row>
    <row r="56" spans="1:14" s="56" customFormat="1" x14ac:dyDescent="0.25">
      <c r="B56" s="162" t="s">
        <v>110</v>
      </c>
      <c r="C56" s="163">
        <v>6629</v>
      </c>
      <c r="D56" s="163">
        <v>7193</v>
      </c>
      <c r="E56" s="163">
        <v>3648</v>
      </c>
      <c r="F56" s="163">
        <v>7073</v>
      </c>
      <c r="G56" s="163">
        <v>7073</v>
      </c>
      <c r="H56" s="163">
        <v>6156</v>
      </c>
      <c r="I56" s="163">
        <v>7484</v>
      </c>
      <c r="J56" s="165">
        <f t="shared" ref="J56:J63" si="31">IFERROR(I56/H56-1,"-")</f>
        <v>0.2157244964262508</v>
      </c>
      <c r="K56" s="164">
        <f t="shared" si="28"/>
        <v>4.0455998887807487E-2</v>
      </c>
      <c r="L56" s="162">
        <f t="shared" si="29"/>
        <v>1328</v>
      </c>
      <c r="M56" s="163">
        <f t="shared" si="30"/>
        <v>291</v>
      </c>
      <c r="N56" s="164">
        <f t="shared" si="27"/>
        <v>1.9989407003183509E-3</v>
      </c>
    </row>
    <row r="57" spans="1:14" s="56" customFormat="1" x14ac:dyDescent="0.25">
      <c r="B57" s="162" t="s">
        <v>113</v>
      </c>
      <c r="C57" s="163">
        <v>7829</v>
      </c>
      <c r="D57" s="163">
        <v>6473</v>
      </c>
      <c r="E57" s="163">
        <v>2760</v>
      </c>
      <c r="F57" s="163">
        <v>4389</v>
      </c>
      <c r="G57" s="163">
        <v>4389</v>
      </c>
      <c r="H57" s="163">
        <v>3385</v>
      </c>
      <c r="I57" s="163">
        <v>4335</v>
      </c>
      <c r="J57" s="165">
        <f t="shared" si="31"/>
        <v>0.28064992614475637</v>
      </c>
      <c r="K57" s="164">
        <f t="shared" si="28"/>
        <v>-0.3302950718368608</v>
      </c>
      <c r="L57" s="162">
        <f t="shared" si="29"/>
        <v>950</v>
      </c>
      <c r="M57" s="163">
        <f t="shared" si="30"/>
        <v>-2138</v>
      </c>
      <c r="N57" s="164">
        <f t="shared" si="27"/>
        <v>1.157857821469809E-3</v>
      </c>
    </row>
    <row r="58" spans="1:14" x14ac:dyDescent="0.25">
      <c r="A58" s="1"/>
      <c r="B58" s="162" t="s">
        <v>116</v>
      </c>
      <c r="C58" s="163">
        <v>1473</v>
      </c>
      <c r="D58" s="163">
        <v>1617</v>
      </c>
      <c r="E58" s="163">
        <v>468</v>
      </c>
      <c r="F58" s="163">
        <v>1341</v>
      </c>
      <c r="G58" s="163">
        <v>1341</v>
      </c>
      <c r="H58" s="163">
        <v>1819</v>
      </c>
      <c r="I58" s="163">
        <v>1343</v>
      </c>
      <c r="J58" s="165">
        <f t="shared" si="31"/>
        <v>-0.26168224299065423</v>
      </c>
      <c r="K58" s="164">
        <f t="shared" si="28"/>
        <v>-0.16944959802102655</v>
      </c>
      <c r="L58" s="162">
        <f t="shared" si="29"/>
        <v>-476</v>
      </c>
      <c r="M58" s="163">
        <f t="shared" si="30"/>
        <v>-274</v>
      </c>
      <c r="N58" s="164">
        <f t="shared" si="27"/>
        <v>3.5870889371025457E-4</v>
      </c>
    </row>
    <row r="59" spans="1:14" x14ac:dyDescent="0.25">
      <c r="A59" s="1"/>
      <c r="B59" s="162" t="s">
        <v>123</v>
      </c>
      <c r="C59" s="163">
        <v>424</v>
      </c>
      <c r="D59" s="163">
        <v>572</v>
      </c>
      <c r="E59" s="163">
        <v>223</v>
      </c>
      <c r="F59" s="163">
        <v>521</v>
      </c>
      <c r="G59" s="163">
        <v>521</v>
      </c>
      <c r="H59" s="163">
        <v>424</v>
      </c>
      <c r="I59" s="163">
        <v>679</v>
      </c>
      <c r="J59" s="165">
        <f t="shared" si="31"/>
        <v>0.60141509433962259</v>
      </c>
      <c r="K59" s="164">
        <f t="shared" si="28"/>
        <v>0.18706293706293708</v>
      </c>
      <c r="L59" s="162">
        <f t="shared" si="29"/>
        <v>255</v>
      </c>
      <c r="M59" s="163">
        <f t="shared" si="30"/>
        <v>107</v>
      </c>
      <c r="N59" s="164">
        <f t="shared" si="27"/>
        <v>1.8135766107912348E-4</v>
      </c>
    </row>
    <row r="60" spans="1:14" x14ac:dyDescent="0.25">
      <c r="A60" s="1"/>
      <c r="B60" s="162" t="s">
        <v>119</v>
      </c>
      <c r="C60" s="163">
        <v>426</v>
      </c>
      <c r="D60" s="163">
        <v>594</v>
      </c>
      <c r="E60" s="163">
        <v>213</v>
      </c>
      <c r="F60" s="163">
        <v>470</v>
      </c>
      <c r="G60" s="163">
        <v>470</v>
      </c>
      <c r="H60" s="163">
        <v>433</v>
      </c>
      <c r="I60" s="163">
        <v>459</v>
      </c>
      <c r="J60" s="165">
        <f t="shared" si="31"/>
        <v>6.004618937644346E-2</v>
      </c>
      <c r="K60" s="164">
        <f t="shared" si="28"/>
        <v>-0.22727272727272729</v>
      </c>
      <c r="L60" s="162">
        <f t="shared" si="29"/>
        <v>26</v>
      </c>
      <c r="M60" s="163">
        <f t="shared" si="30"/>
        <v>-135</v>
      </c>
      <c r="N60" s="164">
        <f t="shared" si="27"/>
        <v>1.2259671050856801E-4</v>
      </c>
    </row>
    <row r="61" spans="1:14" x14ac:dyDescent="0.25">
      <c r="A61" s="1"/>
      <c r="B61" s="162" t="s">
        <v>128</v>
      </c>
      <c r="C61" s="163">
        <v>268</v>
      </c>
      <c r="D61" s="163">
        <v>189</v>
      </c>
      <c r="E61" s="163">
        <v>147</v>
      </c>
      <c r="F61" s="163">
        <v>68</v>
      </c>
      <c r="G61" s="163">
        <v>68</v>
      </c>
      <c r="H61" s="163">
        <v>170</v>
      </c>
      <c r="I61" s="163">
        <v>99</v>
      </c>
      <c r="J61" s="165">
        <f t="shared" si="31"/>
        <v>-0.41764705882352937</v>
      </c>
      <c r="K61" s="164">
        <f t="shared" si="28"/>
        <v>-0.47619047619047616</v>
      </c>
      <c r="L61" s="162">
        <f t="shared" si="29"/>
        <v>-71</v>
      </c>
      <c r="M61" s="163">
        <f t="shared" si="30"/>
        <v>-90</v>
      </c>
      <c r="N61" s="164">
        <f t="shared" si="27"/>
        <v>2.6442427756749965E-5</v>
      </c>
    </row>
    <row r="62" spans="1:14" x14ac:dyDescent="0.25">
      <c r="A62" s="161" t="s">
        <v>144</v>
      </c>
      <c r="B62" s="162" t="s">
        <v>131</v>
      </c>
      <c r="C62" s="163">
        <v>306</v>
      </c>
      <c r="D62" s="163">
        <v>325</v>
      </c>
      <c r="E62" s="163">
        <v>253</v>
      </c>
      <c r="F62" s="163">
        <v>101</v>
      </c>
      <c r="G62" s="163">
        <v>101</v>
      </c>
      <c r="H62" s="163">
        <v>159</v>
      </c>
      <c r="I62" s="163">
        <v>97</v>
      </c>
      <c r="J62" s="165">
        <f t="shared" si="31"/>
        <v>-0.38993710691823902</v>
      </c>
      <c r="K62" s="164">
        <f t="shared" si="28"/>
        <v>-0.70153846153846156</v>
      </c>
      <c r="L62" s="162">
        <f t="shared" si="29"/>
        <v>-62</v>
      </c>
      <c r="M62" s="163">
        <f t="shared" si="30"/>
        <v>-228</v>
      </c>
      <c r="N62" s="164">
        <f t="shared" si="27"/>
        <v>2.5908237297017641E-5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6079</v>
      </c>
      <c r="D63" s="169">
        <f t="shared" si="32"/>
        <v>6634</v>
      </c>
      <c r="E63" s="169">
        <f t="shared" si="32"/>
        <v>3008</v>
      </c>
      <c r="F63" s="169">
        <f t="shared" ref="F63" si="33">F55-SUM(F56:F62)</f>
        <v>4787</v>
      </c>
      <c r="G63" s="169">
        <f t="shared" si="32"/>
        <v>4787</v>
      </c>
      <c r="H63" s="169">
        <f t="shared" si="32"/>
        <v>6288</v>
      </c>
      <c r="I63" s="169">
        <f t="shared" si="32"/>
        <v>6463</v>
      </c>
      <c r="J63" s="171">
        <f t="shared" si="31"/>
        <v>2.7830788804071194E-2</v>
      </c>
      <c r="K63" s="170">
        <f t="shared" si="28"/>
        <v>-2.5776303889056384E-2</v>
      </c>
      <c r="L63" s="168">
        <f>I63-H63</f>
        <v>175</v>
      </c>
      <c r="M63" s="169">
        <f t="shared" si="30"/>
        <v>-171</v>
      </c>
      <c r="N63" s="170">
        <f t="shared" si="27"/>
        <v>1.7262364706250003E-3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95089</v>
      </c>
      <c r="D65" s="176">
        <v>90031</v>
      </c>
      <c r="E65" s="176">
        <v>29538</v>
      </c>
      <c r="F65" s="176">
        <v>106766</v>
      </c>
      <c r="G65" s="176">
        <v>106766</v>
      </c>
      <c r="H65" s="176">
        <v>127703</v>
      </c>
      <c r="I65" s="176">
        <v>155107</v>
      </c>
      <c r="J65" s="177">
        <f>IFERROR(I65/H65-1,"-")</f>
        <v>0.21459166973367894</v>
      </c>
      <c r="K65" s="177">
        <f>IFERROR(I65/D65-1,"-")</f>
        <v>0.72281769612688973</v>
      </c>
      <c r="L65" s="176">
        <f>I65-H65</f>
        <v>27404</v>
      </c>
      <c r="M65" s="176">
        <f>I65-D65</f>
        <v>65076</v>
      </c>
      <c r="N65" s="177">
        <f t="shared" ref="N65:N77" si="34">I65/I$9</f>
        <v>4.1428339818850676E-2</v>
      </c>
    </row>
    <row r="66" spans="1:14" x14ac:dyDescent="0.25">
      <c r="A66" s="1" t="s">
        <v>96</v>
      </c>
      <c r="B66" s="157" t="s">
        <v>97</v>
      </c>
      <c r="C66" s="158">
        <v>20524</v>
      </c>
      <c r="D66" s="158">
        <v>23540</v>
      </c>
      <c r="E66" s="158">
        <v>6589</v>
      </c>
      <c r="F66" s="158">
        <v>29253</v>
      </c>
      <c r="G66" s="158">
        <v>29253</v>
      </c>
      <c r="H66" s="158">
        <v>30243</v>
      </c>
      <c r="I66" s="158">
        <v>36940</v>
      </c>
      <c r="J66" s="160">
        <f>IFERROR(I66/H66-1,"-")</f>
        <v>0.22143967199021253</v>
      </c>
      <c r="K66" s="159">
        <f t="shared" ref="K66:K77" si="35">IFERROR(I66/D66-1,"-")</f>
        <v>0.56924384027187758</v>
      </c>
      <c r="L66" s="157">
        <f t="shared" ref="L66:L76" si="36">I66-H66</f>
        <v>6697</v>
      </c>
      <c r="M66" s="158">
        <f t="shared" ref="M66:M77" si="37">I66-D66</f>
        <v>13400</v>
      </c>
      <c r="N66" s="159">
        <f t="shared" si="34"/>
        <v>9.8664977912559966E-3</v>
      </c>
    </row>
    <row r="67" spans="1:14" x14ac:dyDescent="0.25">
      <c r="A67" s="161" t="s">
        <v>103</v>
      </c>
      <c r="B67" s="162" t="s">
        <v>103</v>
      </c>
      <c r="C67" s="163">
        <v>11738</v>
      </c>
      <c r="D67" s="163">
        <v>12422</v>
      </c>
      <c r="E67" s="163">
        <v>2565</v>
      </c>
      <c r="F67" s="163">
        <v>23432</v>
      </c>
      <c r="G67" s="163">
        <v>23432</v>
      </c>
      <c r="H67" s="163">
        <v>22337</v>
      </c>
      <c r="I67" s="163">
        <v>21299</v>
      </c>
      <c r="J67" s="165">
        <f>IFERROR(I67/H67-1,"-")</f>
        <v>-4.6469982540179977E-2</v>
      </c>
      <c r="K67" s="164">
        <f t="shared" si="35"/>
        <v>0.71461922395749466</v>
      </c>
      <c r="L67" s="162">
        <f t="shared" si="36"/>
        <v>-1038</v>
      </c>
      <c r="M67" s="163">
        <f t="shared" si="37"/>
        <v>8877</v>
      </c>
      <c r="N67" s="164">
        <f t="shared" si="34"/>
        <v>5.6888613009193683E-3</v>
      </c>
    </row>
    <row r="68" spans="1:14" x14ac:dyDescent="0.25">
      <c r="A68" s="161" t="s">
        <v>100</v>
      </c>
      <c r="B68" s="162" t="s">
        <v>100</v>
      </c>
      <c r="C68" s="163">
        <v>8786</v>
      </c>
      <c r="D68" s="163">
        <v>11118</v>
      </c>
      <c r="E68" s="163">
        <v>4024</v>
      </c>
      <c r="F68" s="163">
        <v>5821</v>
      </c>
      <c r="G68" s="163">
        <v>5821</v>
      </c>
      <c r="H68" s="163">
        <v>7906</v>
      </c>
      <c r="I68" s="163">
        <v>15641</v>
      </c>
      <c r="J68" s="165">
        <f>IFERROR(I68/H68-1,"-")</f>
        <v>0.9783708575765242</v>
      </c>
      <c r="K68" s="164">
        <f t="shared" si="35"/>
        <v>0.40681777298075184</v>
      </c>
      <c r="L68" s="162">
        <f t="shared" si="36"/>
        <v>7735</v>
      </c>
      <c r="M68" s="163">
        <f t="shared" si="37"/>
        <v>4523</v>
      </c>
      <c r="N68" s="164">
        <f t="shared" si="34"/>
        <v>4.1776364903366283E-3</v>
      </c>
    </row>
    <row r="69" spans="1:14" x14ac:dyDescent="0.25">
      <c r="A69" s="1"/>
      <c r="B69" s="157" t="s">
        <v>107</v>
      </c>
      <c r="C69" s="158">
        <v>74565</v>
      </c>
      <c r="D69" s="158">
        <v>66491</v>
      </c>
      <c r="E69" s="158">
        <v>22949</v>
      </c>
      <c r="F69" s="158">
        <v>77513</v>
      </c>
      <c r="G69" s="158">
        <v>77513</v>
      </c>
      <c r="H69" s="158">
        <v>97460</v>
      </c>
      <c r="I69" s="158">
        <v>118167</v>
      </c>
      <c r="J69" s="160">
        <f>IFERROR(I69/H69-1,"-")</f>
        <v>0.21246665298584033</v>
      </c>
      <c r="K69" s="159">
        <f t="shared" si="35"/>
        <v>0.77718789009038813</v>
      </c>
      <c r="L69" s="157">
        <f t="shared" si="36"/>
        <v>20707</v>
      </c>
      <c r="M69" s="158">
        <f t="shared" si="37"/>
        <v>51676</v>
      </c>
      <c r="N69" s="159">
        <f t="shared" si="34"/>
        <v>3.1561842027594676E-2</v>
      </c>
    </row>
    <row r="70" spans="1:14" s="56" customFormat="1" x14ac:dyDescent="0.25">
      <c r="B70" s="162" t="s">
        <v>110</v>
      </c>
      <c r="C70" s="163">
        <v>34176</v>
      </c>
      <c r="D70" s="163">
        <v>29255</v>
      </c>
      <c r="E70" s="163">
        <v>9198</v>
      </c>
      <c r="F70" s="163">
        <v>33813</v>
      </c>
      <c r="G70" s="163">
        <v>33813</v>
      </c>
      <c r="H70" s="163">
        <v>34901</v>
      </c>
      <c r="I70" s="163">
        <v>48623</v>
      </c>
      <c r="J70" s="165">
        <f t="shared" ref="J70:J77" si="38">IFERROR(I70/H70-1,"-")</f>
        <v>0.39316925016475168</v>
      </c>
      <c r="K70" s="164">
        <f t="shared" si="35"/>
        <v>0.66204067680738343</v>
      </c>
      <c r="L70" s="162">
        <f t="shared" si="36"/>
        <v>13722</v>
      </c>
      <c r="M70" s="163">
        <f t="shared" si="37"/>
        <v>19368</v>
      </c>
      <c r="N70" s="164">
        <f t="shared" si="34"/>
        <v>1.2986971361782359E-2</v>
      </c>
    </row>
    <row r="71" spans="1:14" s="56" customFormat="1" x14ac:dyDescent="0.25">
      <c r="B71" s="162" t="s">
        <v>113</v>
      </c>
      <c r="C71" s="163">
        <v>9286</v>
      </c>
      <c r="D71" s="163">
        <v>8049</v>
      </c>
      <c r="E71" s="163">
        <v>2626</v>
      </c>
      <c r="F71" s="163">
        <v>6702</v>
      </c>
      <c r="G71" s="163">
        <v>6702</v>
      </c>
      <c r="H71" s="163">
        <v>6992</v>
      </c>
      <c r="I71" s="163">
        <v>7510</v>
      </c>
      <c r="J71" s="165">
        <f t="shared" si="38"/>
        <v>7.4084668192219594E-2</v>
      </c>
      <c r="K71" s="164">
        <f t="shared" si="35"/>
        <v>-6.6964840352838895E-2</v>
      </c>
      <c r="L71" s="162">
        <f t="shared" si="36"/>
        <v>518</v>
      </c>
      <c r="M71" s="163">
        <f t="shared" si="37"/>
        <v>-539</v>
      </c>
      <c r="N71" s="164">
        <f t="shared" si="34"/>
        <v>2.0058851762948708E-3</v>
      </c>
    </row>
    <row r="72" spans="1:14" x14ac:dyDescent="0.25">
      <c r="A72" s="1"/>
      <c r="B72" s="162" t="s">
        <v>116</v>
      </c>
      <c r="C72" s="163">
        <v>4729</v>
      </c>
      <c r="D72" s="163">
        <v>7284</v>
      </c>
      <c r="E72" s="163">
        <v>2915</v>
      </c>
      <c r="F72" s="163">
        <v>9988</v>
      </c>
      <c r="G72" s="163">
        <v>9988</v>
      </c>
      <c r="H72" s="163">
        <v>12374</v>
      </c>
      <c r="I72" s="163">
        <v>13532</v>
      </c>
      <c r="J72" s="165">
        <f t="shared" si="38"/>
        <v>9.3583319864231518E-2</v>
      </c>
      <c r="K72" s="164">
        <f t="shared" si="35"/>
        <v>0.85777045579351996</v>
      </c>
      <c r="L72" s="162">
        <f t="shared" si="36"/>
        <v>1158</v>
      </c>
      <c r="M72" s="163">
        <f t="shared" si="37"/>
        <v>6248</v>
      </c>
      <c r="N72" s="164">
        <f t="shared" si="34"/>
        <v>3.6143326505488939E-3</v>
      </c>
    </row>
    <row r="73" spans="1:14" x14ac:dyDescent="0.25">
      <c r="A73" s="1"/>
      <c r="B73" s="162" t="s">
        <v>123</v>
      </c>
      <c r="C73" s="163">
        <v>1701</v>
      </c>
      <c r="D73" s="163">
        <v>1421</v>
      </c>
      <c r="E73" s="163">
        <v>233</v>
      </c>
      <c r="F73" s="163">
        <v>2462</v>
      </c>
      <c r="G73" s="163">
        <v>2462</v>
      </c>
      <c r="H73" s="163">
        <v>2846</v>
      </c>
      <c r="I73" s="163">
        <v>4373</v>
      </c>
      <c r="J73" s="165">
        <f t="shared" si="38"/>
        <v>0.53654251581166545</v>
      </c>
      <c r="K73" s="164">
        <f t="shared" si="35"/>
        <v>2.0774102744546092</v>
      </c>
      <c r="L73" s="162">
        <f t="shared" si="36"/>
        <v>1527</v>
      </c>
      <c r="M73" s="163">
        <f t="shared" si="37"/>
        <v>2952</v>
      </c>
      <c r="N73" s="164">
        <f t="shared" si="34"/>
        <v>1.1680074402047231E-3</v>
      </c>
    </row>
    <row r="74" spans="1:14" x14ac:dyDescent="0.25">
      <c r="A74" s="1"/>
      <c r="B74" s="162" t="s">
        <v>119</v>
      </c>
      <c r="C74" s="163">
        <v>2158</v>
      </c>
      <c r="D74" s="163">
        <v>1552</v>
      </c>
      <c r="E74" s="163">
        <v>590</v>
      </c>
      <c r="F74" s="163">
        <v>2363</v>
      </c>
      <c r="G74" s="163">
        <v>2363</v>
      </c>
      <c r="H74" s="163">
        <v>2338</v>
      </c>
      <c r="I74" s="163">
        <v>2820</v>
      </c>
      <c r="J74" s="165">
        <f t="shared" si="38"/>
        <v>0.2061591103507272</v>
      </c>
      <c r="K74" s="164">
        <f t="shared" si="35"/>
        <v>0.8170103092783505</v>
      </c>
      <c r="L74" s="162">
        <f t="shared" si="36"/>
        <v>482</v>
      </c>
      <c r="M74" s="163">
        <f t="shared" si="37"/>
        <v>1268</v>
      </c>
      <c r="N74" s="164">
        <f t="shared" si="34"/>
        <v>7.5320854822257476E-4</v>
      </c>
    </row>
    <row r="75" spans="1:14" x14ac:dyDescent="0.25">
      <c r="A75" s="1"/>
      <c r="B75" s="162" t="s">
        <v>128</v>
      </c>
      <c r="C75" s="163">
        <v>1064</v>
      </c>
      <c r="D75" s="163">
        <v>1400</v>
      </c>
      <c r="E75" s="163">
        <v>833</v>
      </c>
      <c r="F75" s="163">
        <v>1447</v>
      </c>
      <c r="G75" s="163">
        <v>1447</v>
      </c>
      <c r="H75" s="163">
        <v>3939</v>
      </c>
      <c r="I75" s="163">
        <v>2835</v>
      </c>
      <c r="J75" s="165">
        <f t="shared" si="38"/>
        <v>-0.28027418126428028</v>
      </c>
      <c r="K75" s="164">
        <f t="shared" si="35"/>
        <v>1.0249999999999999</v>
      </c>
      <c r="L75" s="162">
        <f t="shared" si="36"/>
        <v>-1104</v>
      </c>
      <c r="M75" s="163">
        <f t="shared" si="37"/>
        <v>1435</v>
      </c>
      <c r="N75" s="164">
        <f t="shared" si="34"/>
        <v>7.572149766705671E-4</v>
      </c>
    </row>
    <row r="76" spans="1:14" x14ac:dyDescent="0.25">
      <c r="A76" s="161" t="s">
        <v>144</v>
      </c>
      <c r="B76" s="162" t="s">
        <v>131</v>
      </c>
      <c r="C76" s="163">
        <v>2067</v>
      </c>
      <c r="D76" s="163">
        <v>1511</v>
      </c>
      <c r="E76" s="163">
        <v>961</v>
      </c>
      <c r="F76" s="163">
        <v>479</v>
      </c>
      <c r="G76" s="163">
        <v>479</v>
      </c>
      <c r="H76" s="163">
        <v>1088</v>
      </c>
      <c r="I76" s="163">
        <v>2071</v>
      </c>
      <c r="J76" s="165">
        <f t="shared" si="38"/>
        <v>0.90349264705882359</v>
      </c>
      <c r="K76" s="164">
        <f t="shared" si="35"/>
        <v>0.37061548643282594</v>
      </c>
      <c r="L76" s="162">
        <f t="shared" si="36"/>
        <v>983</v>
      </c>
      <c r="M76" s="163">
        <f t="shared" si="37"/>
        <v>560</v>
      </c>
      <c r="N76" s="164">
        <f t="shared" si="34"/>
        <v>5.5315422105281997E-4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19384</v>
      </c>
      <c r="D77" s="169">
        <f t="shared" si="39"/>
        <v>16019</v>
      </c>
      <c r="E77" s="169">
        <f t="shared" si="39"/>
        <v>5593</v>
      </c>
      <c r="F77" s="169">
        <f t="shared" ref="F77" si="40">F69-SUM(F70:F76)</f>
        <v>20259</v>
      </c>
      <c r="G77" s="169">
        <f t="shared" si="39"/>
        <v>20259</v>
      </c>
      <c r="H77" s="169">
        <f t="shared" si="39"/>
        <v>32982</v>
      </c>
      <c r="I77" s="169">
        <f t="shared" si="39"/>
        <v>36403</v>
      </c>
      <c r="J77" s="171">
        <f t="shared" si="38"/>
        <v>0.10372324298101998</v>
      </c>
      <c r="K77" s="170">
        <f t="shared" si="35"/>
        <v>1.272488919408203</v>
      </c>
      <c r="L77" s="168">
        <f>I77-H77</f>
        <v>3421</v>
      </c>
      <c r="M77" s="169">
        <f t="shared" si="37"/>
        <v>20384</v>
      </c>
      <c r="N77" s="170">
        <f t="shared" si="34"/>
        <v>9.7230676528178676E-3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557439</v>
      </c>
      <c r="D79" s="176">
        <v>537772</v>
      </c>
      <c r="E79" s="176">
        <v>183101</v>
      </c>
      <c r="F79" s="176">
        <v>456752</v>
      </c>
      <c r="G79" s="176">
        <v>456752</v>
      </c>
      <c r="H79" s="176">
        <v>530374</v>
      </c>
      <c r="I79" s="176">
        <v>611065</v>
      </c>
      <c r="J79" s="177">
        <f>IFERROR(I79/H79-1,"-")</f>
        <v>0.15213981077503802</v>
      </c>
      <c r="K79" s="177">
        <f>IFERROR(I79/D79-1,"-")</f>
        <v>0.13629010063744484</v>
      </c>
      <c r="L79" s="176">
        <f>I79-H79</f>
        <v>80691</v>
      </c>
      <c r="M79" s="176">
        <f>I79-D79</f>
        <v>73293</v>
      </c>
      <c r="N79" s="177">
        <f t="shared" ref="N79:N91" si="41">I79/I$9</f>
        <v>0.16321254663816581</v>
      </c>
    </row>
    <row r="80" spans="1:14" x14ac:dyDescent="0.25">
      <c r="A80" s="1" t="s">
        <v>96</v>
      </c>
      <c r="B80" s="157" t="s">
        <v>97</v>
      </c>
      <c r="C80" s="158">
        <v>236930</v>
      </c>
      <c r="D80" s="158">
        <v>234355</v>
      </c>
      <c r="E80" s="158">
        <v>56011</v>
      </c>
      <c r="F80" s="158">
        <v>219164</v>
      </c>
      <c r="G80" s="158">
        <v>219164</v>
      </c>
      <c r="H80" s="158">
        <v>231110</v>
      </c>
      <c r="I80" s="158">
        <v>244578</v>
      </c>
      <c r="J80" s="160">
        <f>IFERROR(I80/H80-1,"-")</f>
        <v>5.827528016961625E-2</v>
      </c>
      <c r="K80" s="159">
        <f t="shared" ref="K80:K91" si="42">IFERROR(I80/D80-1,"-")</f>
        <v>4.3621855731689196E-2</v>
      </c>
      <c r="L80" s="157">
        <f t="shared" ref="L80:L90" si="43">I80-H80</f>
        <v>13468</v>
      </c>
      <c r="M80" s="158">
        <f t="shared" ref="M80:M91" si="44">I80-D80</f>
        <v>10223</v>
      </c>
      <c r="N80" s="159">
        <f t="shared" si="41"/>
        <v>6.5325617130205987E-2</v>
      </c>
    </row>
    <row r="81" spans="1:14" x14ac:dyDescent="0.25">
      <c r="A81" s="161" t="s">
        <v>103</v>
      </c>
      <c r="B81" s="162" t="s">
        <v>103</v>
      </c>
      <c r="C81" s="163">
        <v>54710</v>
      </c>
      <c r="D81" s="163">
        <v>42706</v>
      </c>
      <c r="E81" s="163">
        <v>9469</v>
      </c>
      <c r="F81" s="163">
        <v>59972</v>
      </c>
      <c r="G81" s="163">
        <v>59972</v>
      </c>
      <c r="H81" s="163">
        <v>59964</v>
      </c>
      <c r="I81" s="163">
        <v>68617</v>
      </c>
      <c r="J81" s="165">
        <f>IFERROR(I81/H81-1,"-")</f>
        <v>0.14430324861583621</v>
      </c>
      <c r="K81" s="164">
        <f t="shared" si="42"/>
        <v>0.60672973352690485</v>
      </c>
      <c r="L81" s="162">
        <f t="shared" si="43"/>
        <v>8653</v>
      </c>
      <c r="M81" s="163">
        <f t="shared" si="44"/>
        <v>25911</v>
      </c>
      <c r="N81" s="164">
        <f t="shared" si="41"/>
        <v>1.8327273387726387E-2</v>
      </c>
    </row>
    <row r="82" spans="1:14" x14ac:dyDescent="0.25">
      <c r="A82" s="161" t="s">
        <v>100</v>
      </c>
      <c r="B82" s="162" t="s">
        <v>100</v>
      </c>
      <c r="C82" s="163">
        <v>182220</v>
      </c>
      <c r="D82" s="163">
        <v>191649</v>
      </c>
      <c r="E82" s="163">
        <v>46542</v>
      </c>
      <c r="F82" s="163">
        <v>159192</v>
      </c>
      <c r="G82" s="163">
        <v>159192</v>
      </c>
      <c r="H82" s="163">
        <v>171146</v>
      </c>
      <c r="I82" s="163">
        <v>175961</v>
      </c>
      <c r="J82" s="165">
        <f>IFERROR(I82/H82-1,"-")</f>
        <v>2.8133874002313819E-2</v>
      </c>
      <c r="K82" s="164">
        <f t="shared" si="42"/>
        <v>-8.1857979952934756E-2</v>
      </c>
      <c r="L82" s="162">
        <f t="shared" si="43"/>
        <v>4815</v>
      </c>
      <c r="M82" s="163">
        <f t="shared" si="44"/>
        <v>-15688</v>
      </c>
      <c r="N82" s="164">
        <f t="shared" si="41"/>
        <v>4.6998343742479597E-2</v>
      </c>
    </row>
    <row r="83" spans="1:14" x14ac:dyDescent="0.25">
      <c r="A83" s="1"/>
      <c r="B83" s="157" t="s">
        <v>107</v>
      </c>
      <c r="C83" s="158">
        <v>320509</v>
      </c>
      <c r="D83" s="158">
        <v>303417</v>
      </c>
      <c r="E83" s="158">
        <v>127090</v>
      </c>
      <c r="F83" s="158">
        <v>237588</v>
      </c>
      <c r="G83" s="158">
        <v>237588</v>
      </c>
      <c r="H83" s="158">
        <v>299264</v>
      </c>
      <c r="I83" s="158">
        <v>366487</v>
      </c>
      <c r="J83" s="160">
        <f>IFERROR(I83/H83-1,"-")</f>
        <v>0.22462775342172803</v>
      </c>
      <c r="K83" s="159">
        <f t="shared" si="42"/>
        <v>0.20786574252596268</v>
      </c>
      <c r="L83" s="157">
        <f t="shared" si="43"/>
        <v>67223</v>
      </c>
      <c r="M83" s="158">
        <f t="shared" si="44"/>
        <v>63070</v>
      </c>
      <c r="N83" s="159">
        <f t="shared" si="41"/>
        <v>9.7886929507959838E-2</v>
      </c>
    </row>
    <row r="84" spans="1:14" s="56" customFormat="1" x14ac:dyDescent="0.25">
      <c r="B84" s="162" t="s">
        <v>110</v>
      </c>
      <c r="C84" s="163">
        <v>45668</v>
      </c>
      <c r="D84" s="163">
        <v>49625</v>
      </c>
      <c r="E84" s="163">
        <v>21229</v>
      </c>
      <c r="F84" s="163">
        <v>44105</v>
      </c>
      <c r="G84" s="163">
        <v>44105</v>
      </c>
      <c r="H84" s="163">
        <v>58158</v>
      </c>
      <c r="I84" s="163">
        <v>73097</v>
      </c>
      <c r="J84" s="165">
        <f t="shared" ref="J84:J91" si="45">IFERROR(I84/H84-1,"-")</f>
        <v>0.25686921833625642</v>
      </c>
      <c r="K84" s="164">
        <f t="shared" si="42"/>
        <v>0.47298740554156171</v>
      </c>
      <c r="L84" s="162">
        <f t="shared" si="43"/>
        <v>14939</v>
      </c>
      <c r="M84" s="163">
        <f t="shared" si="44"/>
        <v>23472</v>
      </c>
      <c r="N84" s="164">
        <f t="shared" si="41"/>
        <v>1.952386001752679E-2</v>
      </c>
    </row>
    <row r="85" spans="1:14" s="56" customFormat="1" x14ac:dyDescent="0.25">
      <c r="B85" s="162" t="s">
        <v>113</v>
      </c>
      <c r="C85" s="163">
        <v>142206</v>
      </c>
      <c r="D85" s="163">
        <v>120405</v>
      </c>
      <c r="E85" s="163">
        <v>46896</v>
      </c>
      <c r="F85" s="163">
        <v>76797</v>
      </c>
      <c r="G85" s="163">
        <v>76797</v>
      </c>
      <c r="H85" s="163">
        <v>91120</v>
      </c>
      <c r="I85" s="163">
        <v>105428</v>
      </c>
      <c r="J85" s="165">
        <f t="shared" si="45"/>
        <v>0.15702370500438989</v>
      </c>
      <c r="K85" s="164">
        <f t="shared" si="42"/>
        <v>-0.12438852207134254</v>
      </c>
      <c r="L85" s="162">
        <f t="shared" si="43"/>
        <v>14308</v>
      </c>
      <c r="M85" s="163">
        <f t="shared" si="44"/>
        <v>-14977</v>
      </c>
      <c r="N85" s="164">
        <f t="shared" si="41"/>
        <v>2.8159315894329649E-2</v>
      </c>
    </row>
    <row r="86" spans="1:14" x14ac:dyDescent="0.25">
      <c r="A86" s="1"/>
      <c r="B86" s="162" t="s">
        <v>116</v>
      </c>
      <c r="C86" s="163">
        <v>16107</v>
      </c>
      <c r="D86" s="163">
        <v>16612</v>
      </c>
      <c r="E86" s="163">
        <v>6810</v>
      </c>
      <c r="F86" s="163">
        <v>20265</v>
      </c>
      <c r="G86" s="163">
        <v>20265</v>
      </c>
      <c r="H86" s="163">
        <v>26214</v>
      </c>
      <c r="I86" s="163">
        <v>40162</v>
      </c>
      <c r="J86" s="165">
        <f t="shared" si="45"/>
        <v>0.53208209353780433</v>
      </c>
      <c r="K86" s="164">
        <f t="shared" si="42"/>
        <v>1.4176498916445941</v>
      </c>
      <c r="L86" s="162">
        <f t="shared" si="43"/>
        <v>13948</v>
      </c>
      <c r="M86" s="163">
        <f t="shared" si="44"/>
        <v>23550</v>
      </c>
      <c r="N86" s="164">
        <f t="shared" si="41"/>
        <v>1.0727078621884769E-2</v>
      </c>
    </row>
    <row r="87" spans="1:14" x14ac:dyDescent="0.25">
      <c r="A87" s="1"/>
      <c r="B87" s="162" t="s">
        <v>123</v>
      </c>
      <c r="C87" s="163">
        <v>8072</v>
      </c>
      <c r="D87" s="163">
        <v>6075</v>
      </c>
      <c r="E87" s="163">
        <v>1878</v>
      </c>
      <c r="F87" s="163">
        <v>6888</v>
      </c>
      <c r="G87" s="163">
        <v>6888</v>
      </c>
      <c r="H87" s="163">
        <v>6905</v>
      </c>
      <c r="I87" s="163">
        <v>11347</v>
      </c>
      <c r="J87" s="165">
        <f t="shared" si="45"/>
        <v>0.64330195510499633</v>
      </c>
      <c r="K87" s="164">
        <f t="shared" si="42"/>
        <v>0.86781893004115229</v>
      </c>
      <c r="L87" s="162">
        <f t="shared" si="43"/>
        <v>4442</v>
      </c>
      <c r="M87" s="163">
        <f t="shared" si="44"/>
        <v>5272</v>
      </c>
      <c r="N87" s="164">
        <f t="shared" si="41"/>
        <v>3.0307295732913317E-3</v>
      </c>
    </row>
    <row r="88" spans="1:14" x14ac:dyDescent="0.25">
      <c r="A88" s="1"/>
      <c r="B88" s="162" t="s">
        <v>119</v>
      </c>
      <c r="C88" s="163">
        <v>4534</v>
      </c>
      <c r="D88" s="163">
        <v>4528</v>
      </c>
      <c r="E88" s="163">
        <v>1330</v>
      </c>
      <c r="F88" s="163">
        <v>3919</v>
      </c>
      <c r="G88" s="163">
        <v>3919</v>
      </c>
      <c r="H88" s="163">
        <v>4093</v>
      </c>
      <c r="I88" s="163">
        <v>5733</v>
      </c>
      <c r="J88" s="165">
        <f t="shared" si="45"/>
        <v>0.4006840947959931</v>
      </c>
      <c r="K88" s="164">
        <f t="shared" si="42"/>
        <v>0.26612190812720837</v>
      </c>
      <c r="L88" s="162">
        <f t="shared" si="43"/>
        <v>1640</v>
      </c>
      <c r="M88" s="163">
        <f t="shared" si="44"/>
        <v>1205</v>
      </c>
      <c r="N88" s="164">
        <f t="shared" si="41"/>
        <v>1.5312569528227024E-3</v>
      </c>
    </row>
    <row r="89" spans="1:14" x14ac:dyDescent="0.25">
      <c r="A89" s="1"/>
      <c r="B89" s="162" t="s">
        <v>128</v>
      </c>
      <c r="C89" s="163">
        <v>5431</v>
      </c>
      <c r="D89" s="163">
        <v>6628</v>
      </c>
      <c r="E89" s="163">
        <v>4100</v>
      </c>
      <c r="F89" s="163">
        <v>4599</v>
      </c>
      <c r="G89" s="163">
        <v>4599</v>
      </c>
      <c r="H89" s="163">
        <v>6864</v>
      </c>
      <c r="I89" s="163">
        <v>6089</v>
      </c>
      <c r="J89" s="165">
        <f t="shared" si="45"/>
        <v>-0.11290792540792538</v>
      </c>
      <c r="K89" s="164">
        <f t="shared" si="42"/>
        <v>-8.1321665660832876E-2</v>
      </c>
      <c r="L89" s="162">
        <f t="shared" si="43"/>
        <v>-775</v>
      </c>
      <c r="M89" s="163">
        <f t="shared" si="44"/>
        <v>-539</v>
      </c>
      <c r="N89" s="164">
        <f t="shared" si="41"/>
        <v>1.6263428546550559E-3</v>
      </c>
    </row>
    <row r="90" spans="1:14" x14ac:dyDescent="0.25">
      <c r="A90" s="161" t="s">
        <v>144</v>
      </c>
      <c r="B90" s="162" t="s">
        <v>131</v>
      </c>
      <c r="C90" s="163">
        <v>10869</v>
      </c>
      <c r="D90" s="163">
        <v>9115</v>
      </c>
      <c r="E90" s="163">
        <v>6540</v>
      </c>
      <c r="F90" s="163">
        <v>4180</v>
      </c>
      <c r="G90" s="163">
        <v>4180</v>
      </c>
      <c r="H90" s="163">
        <v>7198</v>
      </c>
      <c r="I90" s="163">
        <v>7814</v>
      </c>
      <c r="J90" s="165">
        <f t="shared" si="45"/>
        <v>8.5579327590997512E-2</v>
      </c>
      <c r="K90" s="164">
        <f t="shared" si="42"/>
        <v>-0.14273176083379047</v>
      </c>
      <c r="L90" s="162">
        <f t="shared" si="43"/>
        <v>616</v>
      </c>
      <c r="M90" s="163">
        <f t="shared" si="44"/>
        <v>-1301</v>
      </c>
      <c r="N90" s="164">
        <f t="shared" si="41"/>
        <v>2.087082126174184E-3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87622</v>
      </c>
      <c r="D91" s="169">
        <f t="shared" si="46"/>
        <v>90429</v>
      </c>
      <c r="E91" s="169">
        <f t="shared" si="46"/>
        <v>38307</v>
      </c>
      <c r="F91" s="169">
        <f t="shared" ref="F91" si="47">F83-SUM(F84:F90)</f>
        <v>76835</v>
      </c>
      <c r="G91" s="169">
        <f t="shared" si="46"/>
        <v>76835</v>
      </c>
      <c r="H91" s="169">
        <f t="shared" si="46"/>
        <v>98712</v>
      </c>
      <c r="I91" s="169">
        <f t="shared" si="46"/>
        <v>116817</v>
      </c>
      <c r="J91" s="171">
        <f t="shared" si="45"/>
        <v>0.18341235108193543</v>
      </c>
      <c r="K91" s="170">
        <f t="shared" si="42"/>
        <v>0.29180904355903525</v>
      </c>
      <c r="L91" s="168">
        <f>I91-H91</f>
        <v>18105</v>
      </c>
      <c r="M91" s="169">
        <f t="shared" si="44"/>
        <v>26388</v>
      </c>
      <c r="N91" s="170">
        <f t="shared" si="41"/>
        <v>3.1201263467275357E-2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33583</v>
      </c>
      <c r="D93" s="176">
        <v>33053</v>
      </c>
      <c r="E93" s="176">
        <v>13511</v>
      </c>
      <c r="F93" s="176">
        <v>30304</v>
      </c>
      <c r="G93" s="176">
        <v>30304</v>
      </c>
      <c r="H93" s="176">
        <v>36788</v>
      </c>
      <c r="I93" s="176">
        <v>35530</v>
      </c>
      <c r="J93" s="177">
        <f>IFERROR(I93/H93-1,"-")</f>
        <v>-3.4195933456561911E-2</v>
      </c>
      <c r="K93" s="177">
        <f>IFERROR(I93/D93-1,"-")</f>
        <v>7.494024748131789E-2</v>
      </c>
      <c r="L93" s="176">
        <f>I93-H93</f>
        <v>-1258</v>
      </c>
      <c r="M93" s="176">
        <f>I93-D93</f>
        <v>2477</v>
      </c>
      <c r="N93" s="177">
        <f t="shared" ref="N93:N105" si="48">I93/I$9</f>
        <v>9.48989351714471E-3</v>
      </c>
    </row>
    <row r="94" spans="1:14" x14ac:dyDescent="0.25">
      <c r="A94" s="1" t="s">
        <v>96</v>
      </c>
      <c r="B94" s="157" t="s">
        <v>97</v>
      </c>
      <c r="C94" s="158">
        <v>20731</v>
      </c>
      <c r="D94" s="158">
        <v>20995</v>
      </c>
      <c r="E94" s="158">
        <v>7669</v>
      </c>
      <c r="F94" s="158">
        <v>19005</v>
      </c>
      <c r="G94" s="158">
        <v>19005</v>
      </c>
      <c r="H94" s="158">
        <v>23768</v>
      </c>
      <c r="I94" s="158">
        <v>20858</v>
      </c>
      <c r="J94" s="160">
        <f>IFERROR(I94/H94-1,"-")</f>
        <v>-0.12243352406597108</v>
      </c>
      <c r="K94" s="159">
        <f t="shared" ref="K94:K105" si="49">IFERROR(I94/D94-1,"-")</f>
        <v>-6.5253631817099311E-3</v>
      </c>
      <c r="L94" s="157">
        <f t="shared" ref="L94:L104" si="50">I94-H94</f>
        <v>-2910</v>
      </c>
      <c r="M94" s="158">
        <f t="shared" ref="M94:M105" si="51">I94-D94</f>
        <v>-137</v>
      </c>
      <c r="N94" s="159">
        <f t="shared" si="48"/>
        <v>5.5710723045483915E-3</v>
      </c>
    </row>
    <row r="95" spans="1:14" x14ac:dyDescent="0.25">
      <c r="A95" s="161" t="s">
        <v>103</v>
      </c>
      <c r="B95" s="162" t="s">
        <v>103</v>
      </c>
      <c r="C95" s="163">
        <v>10094</v>
      </c>
      <c r="D95" s="163">
        <v>10034</v>
      </c>
      <c r="E95" s="163">
        <v>4352</v>
      </c>
      <c r="F95" s="163">
        <v>9097</v>
      </c>
      <c r="G95" s="163">
        <v>9097</v>
      </c>
      <c r="H95" s="163">
        <v>7291</v>
      </c>
      <c r="I95" s="163">
        <v>6367</v>
      </c>
      <c r="J95" s="165">
        <f>IFERROR(I95/H95-1,"-")</f>
        <v>-0.12673158688794406</v>
      </c>
      <c r="K95" s="164">
        <f t="shared" si="49"/>
        <v>-0.36545744468806063</v>
      </c>
      <c r="L95" s="162">
        <f t="shared" si="50"/>
        <v>-924</v>
      </c>
      <c r="M95" s="163">
        <f t="shared" si="51"/>
        <v>-3667</v>
      </c>
      <c r="N95" s="164">
        <f t="shared" si="48"/>
        <v>1.7005953285578487E-3</v>
      </c>
    </row>
    <row r="96" spans="1:14" x14ac:dyDescent="0.25">
      <c r="A96" s="161" t="s">
        <v>100</v>
      </c>
      <c r="B96" s="162" t="s">
        <v>100</v>
      </c>
      <c r="C96" s="163">
        <v>10637</v>
      </c>
      <c r="D96" s="163">
        <v>10961</v>
      </c>
      <c r="E96" s="163">
        <v>3317</v>
      </c>
      <c r="F96" s="163">
        <v>9908</v>
      </c>
      <c r="G96" s="163">
        <v>9908</v>
      </c>
      <c r="H96" s="163">
        <v>16477</v>
      </c>
      <c r="I96" s="163">
        <v>14491</v>
      </c>
      <c r="J96" s="165">
        <f>IFERROR(I96/H96-1,"-")</f>
        <v>-0.12053165017903744</v>
      </c>
      <c r="K96" s="164">
        <f t="shared" si="49"/>
        <v>0.32205090776389023</v>
      </c>
      <c r="L96" s="162">
        <f t="shared" si="50"/>
        <v>-1986</v>
      </c>
      <c r="M96" s="163">
        <f t="shared" si="51"/>
        <v>3530</v>
      </c>
      <c r="N96" s="164">
        <f t="shared" si="48"/>
        <v>3.8704769759905426E-3</v>
      </c>
    </row>
    <row r="97" spans="1:14" x14ac:dyDescent="0.25">
      <c r="A97" s="1"/>
      <c r="B97" s="157" t="s">
        <v>107</v>
      </c>
      <c r="C97" s="158">
        <v>12852</v>
      </c>
      <c r="D97" s="158">
        <v>12058</v>
      </c>
      <c r="E97" s="158">
        <v>5842</v>
      </c>
      <c r="F97" s="158">
        <v>11299</v>
      </c>
      <c r="G97" s="158">
        <v>11299</v>
      </c>
      <c r="H97" s="158">
        <v>13020</v>
      </c>
      <c r="I97" s="158">
        <v>14672</v>
      </c>
      <c r="J97" s="160">
        <f>IFERROR(I97/H97-1,"-")</f>
        <v>0.12688172043010759</v>
      </c>
      <c r="K97" s="159">
        <f t="shared" si="49"/>
        <v>0.21678553657322941</v>
      </c>
      <c r="L97" s="157">
        <f t="shared" si="50"/>
        <v>1652</v>
      </c>
      <c r="M97" s="158">
        <f t="shared" si="51"/>
        <v>2614</v>
      </c>
      <c r="N97" s="159">
        <f t="shared" si="48"/>
        <v>3.9188212125963176E-3</v>
      </c>
    </row>
    <row r="98" spans="1:14" s="56" customFormat="1" x14ac:dyDescent="0.25">
      <c r="B98" s="162" t="s">
        <v>110</v>
      </c>
      <c r="C98" s="163">
        <v>1499</v>
      </c>
      <c r="D98" s="163">
        <v>1666</v>
      </c>
      <c r="E98" s="163">
        <v>1092</v>
      </c>
      <c r="F98" s="163">
        <v>1568</v>
      </c>
      <c r="G98" s="163">
        <v>1568</v>
      </c>
      <c r="H98" s="163">
        <v>1933</v>
      </c>
      <c r="I98" s="163">
        <v>2200</v>
      </c>
      <c r="J98" s="165">
        <f t="shared" ref="J98:J105" si="52">IFERROR(I98/H98-1,"-")</f>
        <v>0.13812726332126224</v>
      </c>
      <c r="K98" s="164">
        <f t="shared" si="49"/>
        <v>0.32052821128451381</v>
      </c>
      <c r="L98" s="162">
        <f t="shared" si="50"/>
        <v>267</v>
      </c>
      <c r="M98" s="163">
        <f t="shared" si="51"/>
        <v>534</v>
      </c>
      <c r="N98" s="164">
        <f t="shared" si="48"/>
        <v>5.876095057055548E-4</v>
      </c>
    </row>
    <row r="99" spans="1:14" s="56" customFormat="1" x14ac:dyDescent="0.25">
      <c r="B99" s="162" t="s">
        <v>113</v>
      </c>
      <c r="C99" s="163">
        <v>3143</v>
      </c>
      <c r="D99" s="163">
        <v>2719</v>
      </c>
      <c r="E99" s="163">
        <v>1303</v>
      </c>
      <c r="F99" s="163">
        <v>2369</v>
      </c>
      <c r="G99" s="163">
        <v>2369</v>
      </c>
      <c r="H99" s="163">
        <v>2543</v>
      </c>
      <c r="I99" s="163">
        <v>3020</v>
      </c>
      <c r="J99" s="165">
        <f t="shared" si="52"/>
        <v>0.18757373181281944</v>
      </c>
      <c r="K99" s="164">
        <f t="shared" si="49"/>
        <v>0.11070246414122842</v>
      </c>
      <c r="L99" s="162">
        <f t="shared" si="50"/>
        <v>477</v>
      </c>
      <c r="M99" s="163">
        <f t="shared" si="51"/>
        <v>301</v>
      </c>
      <c r="N99" s="164">
        <f t="shared" si="48"/>
        <v>8.0662759419580701E-4</v>
      </c>
    </row>
    <row r="100" spans="1:14" x14ac:dyDescent="0.25">
      <c r="A100" s="1"/>
      <c r="B100" s="162" t="s">
        <v>116</v>
      </c>
      <c r="C100" s="163">
        <v>2615</v>
      </c>
      <c r="D100" s="163">
        <v>2344</v>
      </c>
      <c r="E100" s="163">
        <v>1217</v>
      </c>
      <c r="F100" s="163">
        <v>2089</v>
      </c>
      <c r="G100" s="163">
        <v>2089</v>
      </c>
      <c r="H100" s="163">
        <v>2359</v>
      </c>
      <c r="I100" s="163">
        <v>2376</v>
      </c>
      <c r="J100" s="165">
        <f t="shared" si="52"/>
        <v>7.2064434082237394E-3</v>
      </c>
      <c r="K100" s="164">
        <f t="shared" si="49"/>
        <v>1.3651877133105783E-2</v>
      </c>
      <c r="L100" s="162">
        <f t="shared" si="50"/>
        <v>17</v>
      </c>
      <c r="M100" s="163">
        <f t="shared" si="51"/>
        <v>32</v>
      </c>
      <c r="N100" s="164">
        <f t="shared" si="48"/>
        <v>6.3461826616199911E-4</v>
      </c>
    </row>
    <row r="101" spans="1:14" x14ac:dyDescent="0.25">
      <c r="A101" s="1"/>
      <c r="B101" s="162" t="s">
        <v>123</v>
      </c>
      <c r="C101" s="163">
        <v>400</v>
      </c>
      <c r="D101" s="163">
        <v>405</v>
      </c>
      <c r="E101" s="163">
        <v>278</v>
      </c>
      <c r="F101" s="163">
        <v>786</v>
      </c>
      <c r="G101" s="163">
        <v>786</v>
      </c>
      <c r="H101" s="163">
        <v>629</v>
      </c>
      <c r="I101" s="163">
        <v>696</v>
      </c>
      <c r="J101" s="165">
        <f t="shared" si="52"/>
        <v>0.10651828298887112</v>
      </c>
      <c r="K101" s="164">
        <f t="shared" si="49"/>
        <v>0.71851851851851856</v>
      </c>
      <c r="L101" s="162">
        <f t="shared" si="50"/>
        <v>67</v>
      </c>
      <c r="M101" s="163">
        <f t="shared" si="51"/>
        <v>291</v>
      </c>
      <c r="N101" s="164">
        <f t="shared" si="48"/>
        <v>1.8589827998684823E-4</v>
      </c>
    </row>
    <row r="102" spans="1:14" x14ac:dyDescent="0.25">
      <c r="A102" s="1"/>
      <c r="B102" s="162" t="s">
        <v>119</v>
      </c>
      <c r="C102" s="163">
        <v>303</v>
      </c>
      <c r="D102" s="163">
        <v>354</v>
      </c>
      <c r="E102" s="163">
        <v>141</v>
      </c>
      <c r="F102" s="163">
        <v>465</v>
      </c>
      <c r="G102" s="163">
        <v>465</v>
      </c>
      <c r="H102" s="163">
        <v>355</v>
      </c>
      <c r="I102" s="163">
        <v>580</v>
      </c>
      <c r="J102" s="165">
        <f t="shared" si="52"/>
        <v>0.63380281690140849</v>
      </c>
      <c r="K102" s="164">
        <f t="shared" si="49"/>
        <v>0.6384180790960452</v>
      </c>
      <c r="L102" s="162">
        <f t="shared" si="50"/>
        <v>225</v>
      </c>
      <c r="M102" s="163">
        <f t="shared" si="51"/>
        <v>226</v>
      </c>
      <c r="N102" s="164">
        <f t="shared" si="48"/>
        <v>1.5491523332237354E-4</v>
      </c>
    </row>
    <row r="103" spans="1:14" x14ac:dyDescent="0.25">
      <c r="A103" s="1"/>
      <c r="B103" s="162" t="s">
        <v>128</v>
      </c>
      <c r="C103" s="163">
        <v>99</v>
      </c>
      <c r="D103" s="163">
        <v>123</v>
      </c>
      <c r="E103" s="163">
        <v>125</v>
      </c>
      <c r="F103" s="163">
        <v>190</v>
      </c>
      <c r="G103" s="163">
        <v>190</v>
      </c>
      <c r="H103" s="163">
        <v>99</v>
      </c>
      <c r="I103" s="163">
        <v>175</v>
      </c>
      <c r="J103" s="165">
        <f t="shared" si="52"/>
        <v>0.76767676767676774</v>
      </c>
      <c r="K103" s="164">
        <f t="shared" si="49"/>
        <v>0.4227642276422765</v>
      </c>
      <c r="L103" s="162">
        <f t="shared" si="50"/>
        <v>76</v>
      </c>
      <c r="M103" s="163">
        <f t="shared" si="51"/>
        <v>52</v>
      </c>
      <c r="N103" s="164">
        <f t="shared" si="48"/>
        <v>4.6741665226578221E-5</v>
      </c>
    </row>
    <row r="104" spans="1:14" x14ac:dyDescent="0.25">
      <c r="A104" s="161" t="s">
        <v>144</v>
      </c>
      <c r="B104" s="162" t="s">
        <v>131</v>
      </c>
      <c r="C104" s="163">
        <v>256</v>
      </c>
      <c r="D104" s="163">
        <v>144</v>
      </c>
      <c r="E104" s="163">
        <v>70</v>
      </c>
      <c r="F104" s="163">
        <v>105</v>
      </c>
      <c r="G104" s="163">
        <v>105</v>
      </c>
      <c r="H104" s="163">
        <v>175</v>
      </c>
      <c r="I104" s="163">
        <v>308</v>
      </c>
      <c r="J104" s="165">
        <f t="shared" si="52"/>
        <v>0.76</v>
      </c>
      <c r="K104" s="164">
        <f t="shared" si="49"/>
        <v>1.1388888888888888</v>
      </c>
      <c r="L104" s="162">
        <f t="shared" si="50"/>
        <v>133</v>
      </c>
      <c r="M104" s="163">
        <f t="shared" si="51"/>
        <v>164</v>
      </c>
      <c r="N104" s="164">
        <f t="shared" si="48"/>
        <v>8.2265330798777665E-5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4537</v>
      </c>
      <c r="D105" s="169">
        <f t="shared" si="53"/>
        <v>4303</v>
      </c>
      <c r="E105" s="169">
        <f t="shared" si="53"/>
        <v>1616</v>
      </c>
      <c r="F105" s="169">
        <f t="shared" ref="F105" si="54">F97-SUM(F98:F104)</f>
        <v>3727</v>
      </c>
      <c r="G105" s="169">
        <f t="shared" si="53"/>
        <v>3727</v>
      </c>
      <c r="H105" s="169">
        <f t="shared" si="53"/>
        <v>4927</v>
      </c>
      <c r="I105" s="169">
        <f t="shared" si="53"/>
        <v>5317</v>
      </c>
      <c r="J105" s="171">
        <f t="shared" si="52"/>
        <v>7.9155672823219003E-2</v>
      </c>
      <c r="K105" s="170">
        <f t="shared" si="49"/>
        <v>0.2356495468277946</v>
      </c>
      <c r="L105" s="168">
        <f>I105-H105</f>
        <v>390</v>
      </c>
      <c r="M105" s="169">
        <f t="shared" si="51"/>
        <v>1014</v>
      </c>
      <c r="N105" s="170">
        <f t="shared" si="48"/>
        <v>1.4201453371983793E-3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101257</v>
      </c>
      <c r="D107" s="176">
        <v>98554</v>
      </c>
      <c r="E107" s="176">
        <v>44636</v>
      </c>
      <c r="F107" s="176">
        <v>127213</v>
      </c>
      <c r="G107" s="176">
        <v>127213</v>
      </c>
      <c r="H107" s="176">
        <v>167746</v>
      </c>
      <c r="I107" s="176">
        <v>161937</v>
      </c>
      <c r="J107" s="177">
        <f>IFERROR(I107/H107-1,"-")</f>
        <v>-3.462973781789136E-2</v>
      </c>
      <c r="K107" s="177">
        <f>IFERROR(I107/D107-1,"-")</f>
        <v>0.64312965480853146</v>
      </c>
      <c r="L107" s="176">
        <f>I107-H107</f>
        <v>-5809</v>
      </c>
      <c r="M107" s="176">
        <f>I107-D107</f>
        <v>63383</v>
      </c>
      <c r="N107" s="177">
        <f t="shared" ref="N107:N119" si="55">I107/I$9</f>
        <v>4.3252600238836557E-2</v>
      </c>
    </row>
    <row r="108" spans="1:14" x14ac:dyDescent="0.25">
      <c r="A108" s="1" t="s">
        <v>96</v>
      </c>
      <c r="B108" s="157" t="s">
        <v>97</v>
      </c>
      <c r="C108" s="158">
        <v>17972</v>
      </c>
      <c r="D108" s="158">
        <v>18371</v>
      </c>
      <c r="E108" s="158">
        <v>9051</v>
      </c>
      <c r="F108" s="158">
        <v>26768</v>
      </c>
      <c r="G108" s="158">
        <v>26768</v>
      </c>
      <c r="H108" s="158">
        <v>34340</v>
      </c>
      <c r="I108" s="158">
        <v>31428</v>
      </c>
      <c r="J108" s="160">
        <f>IFERROR(I108/H108-1,"-")</f>
        <v>-8.4799068142108358E-2</v>
      </c>
      <c r="K108" s="159">
        <f t="shared" ref="K108:K119" si="56">IFERROR(I108/D108-1,"-")</f>
        <v>0.71073975287137325</v>
      </c>
      <c r="L108" s="157">
        <f t="shared" ref="L108:L118" si="57">I108-H108</f>
        <v>-2912</v>
      </c>
      <c r="M108" s="158">
        <f t="shared" ref="M108:M119" si="58">I108-D108</f>
        <v>13057</v>
      </c>
      <c r="N108" s="159">
        <f t="shared" si="55"/>
        <v>8.3942688842337156E-3</v>
      </c>
    </row>
    <row r="109" spans="1:14" x14ac:dyDescent="0.25">
      <c r="A109" s="161" t="s">
        <v>103</v>
      </c>
      <c r="B109" s="162" t="s">
        <v>103</v>
      </c>
      <c r="C109" s="163">
        <v>6543</v>
      </c>
      <c r="D109" s="163">
        <v>6733</v>
      </c>
      <c r="E109" s="163">
        <v>1581</v>
      </c>
      <c r="F109" s="163">
        <v>9647</v>
      </c>
      <c r="G109" s="163">
        <v>9647</v>
      </c>
      <c r="H109" s="163">
        <v>13617</v>
      </c>
      <c r="I109" s="163">
        <v>9441</v>
      </c>
      <c r="J109" s="165">
        <f>IFERROR(I109/H109-1,"-")</f>
        <v>-0.30667547918043625</v>
      </c>
      <c r="K109" s="164">
        <f t="shared" si="56"/>
        <v>0.40219812862022875</v>
      </c>
      <c r="L109" s="162">
        <f t="shared" si="57"/>
        <v>-4176</v>
      </c>
      <c r="M109" s="163">
        <f t="shared" si="58"/>
        <v>2708</v>
      </c>
      <c r="N109" s="164">
        <f t="shared" si="55"/>
        <v>2.5216460651664285E-3</v>
      </c>
    </row>
    <row r="110" spans="1:14" x14ac:dyDescent="0.25">
      <c r="A110" s="161" t="s">
        <v>100</v>
      </c>
      <c r="B110" s="162" t="s">
        <v>100</v>
      </c>
      <c r="C110" s="163">
        <v>11429</v>
      </c>
      <c r="D110" s="163">
        <v>11638</v>
      </c>
      <c r="E110" s="163">
        <v>7470</v>
      </c>
      <c r="F110" s="163">
        <v>17121</v>
      </c>
      <c r="G110" s="163">
        <v>17121</v>
      </c>
      <c r="H110" s="163">
        <v>20723</v>
      </c>
      <c r="I110" s="163">
        <v>21987</v>
      </c>
      <c r="J110" s="165">
        <f>IFERROR(I110/H110-1,"-")</f>
        <v>6.0995029677170187E-2</v>
      </c>
      <c r="K110" s="164">
        <f t="shared" si="56"/>
        <v>0.88924213782436845</v>
      </c>
      <c r="L110" s="162">
        <f t="shared" si="57"/>
        <v>1264</v>
      </c>
      <c r="M110" s="163">
        <f t="shared" si="58"/>
        <v>10349</v>
      </c>
      <c r="N110" s="164">
        <f t="shared" si="55"/>
        <v>5.8726228190672872E-3</v>
      </c>
    </row>
    <row r="111" spans="1:14" x14ac:dyDescent="0.25">
      <c r="A111" s="1"/>
      <c r="B111" s="157" t="s">
        <v>107</v>
      </c>
      <c r="C111" s="158">
        <v>83285</v>
      </c>
      <c r="D111" s="158">
        <v>80183</v>
      </c>
      <c r="E111" s="158">
        <v>35585</v>
      </c>
      <c r="F111" s="158">
        <v>100445</v>
      </c>
      <c r="G111" s="158">
        <v>100445</v>
      </c>
      <c r="H111" s="158">
        <v>133406</v>
      </c>
      <c r="I111" s="158">
        <v>130509</v>
      </c>
      <c r="J111" s="160">
        <f>IFERROR(I111/H111-1,"-")</f>
        <v>-2.171566496259536E-2</v>
      </c>
      <c r="K111" s="159">
        <f t="shared" si="56"/>
        <v>0.62763927515807594</v>
      </c>
      <c r="L111" s="157">
        <f t="shared" si="57"/>
        <v>-2897</v>
      </c>
      <c r="M111" s="158">
        <f t="shared" si="58"/>
        <v>50326</v>
      </c>
      <c r="N111" s="159">
        <f t="shared" si="55"/>
        <v>3.4858331354602839E-2</v>
      </c>
    </row>
    <row r="112" spans="1:14" s="56" customFormat="1" x14ac:dyDescent="0.25">
      <c r="B112" s="162" t="s">
        <v>110</v>
      </c>
      <c r="C112" s="163">
        <v>45788</v>
      </c>
      <c r="D112" s="163">
        <v>43833</v>
      </c>
      <c r="E112" s="163">
        <v>19611</v>
      </c>
      <c r="F112" s="163">
        <v>58715</v>
      </c>
      <c r="G112" s="163">
        <v>58715</v>
      </c>
      <c r="H112" s="163">
        <v>85053</v>
      </c>
      <c r="I112" s="163">
        <v>79735</v>
      </c>
      <c r="J112" s="165">
        <f t="shared" ref="J112:J119" si="59">IFERROR(I112/H112-1,"-")</f>
        <v>-6.2525719257404244E-2</v>
      </c>
      <c r="K112" s="164">
        <f t="shared" si="56"/>
        <v>0.81906326283850062</v>
      </c>
      <c r="L112" s="162">
        <f t="shared" si="57"/>
        <v>-5318</v>
      </c>
      <c r="M112" s="163">
        <f t="shared" si="58"/>
        <v>35902</v>
      </c>
      <c r="N112" s="164">
        <f t="shared" si="55"/>
        <v>2.1296838153378368E-2</v>
      </c>
    </row>
    <row r="113" spans="1:14" s="56" customFormat="1" x14ac:dyDescent="0.25">
      <c r="B113" s="162" t="s">
        <v>113</v>
      </c>
      <c r="C113" s="163">
        <v>9518</v>
      </c>
      <c r="D113" s="163">
        <v>7118</v>
      </c>
      <c r="E113" s="163">
        <v>2289</v>
      </c>
      <c r="F113" s="163">
        <v>4567</v>
      </c>
      <c r="G113" s="163">
        <v>4567</v>
      </c>
      <c r="H113" s="163">
        <v>6269</v>
      </c>
      <c r="I113" s="163">
        <v>5769</v>
      </c>
      <c r="J113" s="165">
        <f t="shared" si="59"/>
        <v>-7.9757537087254748E-2</v>
      </c>
      <c r="K113" s="164">
        <f t="shared" si="56"/>
        <v>-0.18951952795729132</v>
      </c>
      <c r="L113" s="162">
        <f t="shared" si="57"/>
        <v>-500</v>
      </c>
      <c r="M113" s="163">
        <f t="shared" si="58"/>
        <v>-1349</v>
      </c>
      <c r="N113" s="164">
        <f t="shared" si="55"/>
        <v>1.5408723810978844E-3</v>
      </c>
    </row>
    <row r="114" spans="1:14" x14ac:dyDescent="0.25">
      <c r="A114" s="1"/>
      <c r="B114" s="162" t="s">
        <v>116</v>
      </c>
      <c r="C114" s="163">
        <v>9620</v>
      </c>
      <c r="D114" s="163">
        <v>9109</v>
      </c>
      <c r="E114" s="163">
        <v>1751</v>
      </c>
      <c r="F114" s="163">
        <v>6021</v>
      </c>
      <c r="G114" s="163">
        <v>6021</v>
      </c>
      <c r="H114" s="163">
        <v>10258</v>
      </c>
      <c r="I114" s="163">
        <v>8610</v>
      </c>
      <c r="J114" s="165">
        <f t="shared" si="59"/>
        <v>-0.16065509845973869</v>
      </c>
      <c r="K114" s="164">
        <f t="shared" si="56"/>
        <v>-5.4780985838182028E-2</v>
      </c>
      <c r="L114" s="162">
        <f t="shared" si="57"/>
        <v>-1648</v>
      </c>
      <c r="M114" s="163">
        <f t="shared" si="58"/>
        <v>-499</v>
      </c>
      <c r="N114" s="164">
        <f t="shared" si="55"/>
        <v>2.2996899291476483E-3</v>
      </c>
    </row>
    <row r="115" spans="1:14" x14ac:dyDescent="0.25">
      <c r="A115" s="1"/>
      <c r="B115" s="162" t="s">
        <v>123</v>
      </c>
      <c r="C115" s="163">
        <v>1707</v>
      </c>
      <c r="D115" s="163">
        <v>1966</v>
      </c>
      <c r="E115" s="163">
        <v>686</v>
      </c>
      <c r="F115" s="163">
        <v>4685</v>
      </c>
      <c r="G115" s="163">
        <v>4685</v>
      </c>
      <c r="H115" s="163">
        <v>4348</v>
      </c>
      <c r="I115" s="163">
        <v>4509</v>
      </c>
      <c r="J115" s="165">
        <f t="shared" si="59"/>
        <v>3.7028518859245629E-2</v>
      </c>
      <c r="K115" s="164">
        <f t="shared" si="56"/>
        <v>1.2934893184130214</v>
      </c>
      <c r="L115" s="162">
        <f t="shared" si="57"/>
        <v>161</v>
      </c>
      <c r="M115" s="163">
        <f t="shared" si="58"/>
        <v>2543</v>
      </c>
      <c r="N115" s="164">
        <f t="shared" si="55"/>
        <v>1.2043323914665211E-3</v>
      </c>
    </row>
    <row r="116" spans="1:14" x14ac:dyDescent="0.25">
      <c r="A116" s="1"/>
      <c r="B116" s="162" t="s">
        <v>119</v>
      </c>
      <c r="C116" s="163">
        <v>2507</v>
      </c>
      <c r="D116" s="163">
        <v>2790</v>
      </c>
      <c r="E116" s="163">
        <v>1071</v>
      </c>
      <c r="F116" s="163">
        <v>3970</v>
      </c>
      <c r="G116" s="163">
        <v>3970</v>
      </c>
      <c r="H116" s="163">
        <v>3990</v>
      </c>
      <c r="I116" s="163">
        <v>3556</v>
      </c>
      <c r="J116" s="165">
        <f t="shared" si="59"/>
        <v>-0.10877192982456141</v>
      </c>
      <c r="K116" s="164">
        <f t="shared" si="56"/>
        <v>0.27455197132616482</v>
      </c>
      <c r="L116" s="162">
        <f t="shared" si="57"/>
        <v>-434</v>
      </c>
      <c r="M116" s="163">
        <f t="shared" si="58"/>
        <v>766</v>
      </c>
      <c r="N116" s="164">
        <f t="shared" si="55"/>
        <v>9.4979063740406936E-4</v>
      </c>
    </row>
    <row r="117" spans="1:14" x14ac:dyDescent="0.25">
      <c r="A117" s="1"/>
      <c r="B117" s="162" t="s">
        <v>128</v>
      </c>
      <c r="C117" s="163">
        <v>579</v>
      </c>
      <c r="D117" s="163">
        <v>591</v>
      </c>
      <c r="E117" s="163">
        <v>440</v>
      </c>
      <c r="F117" s="163">
        <v>598</v>
      </c>
      <c r="G117" s="163">
        <v>598</v>
      </c>
      <c r="H117" s="163">
        <v>986</v>
      </c>
      <c r="I117" s="163">
        <v>1213</v>
      </c>
      <c r="J117" s="165">
        <f t="shared" si="59"/>
        <v>0.23022312373225162</v>
      </c>
      <c r="K117" s="164">
        <f t="shared" si="56"/>
        <v>1.0524534686971236</v>
      </c>
      <c r="L117" s="162">
        <f t="shared" si="57"/>
        <v>227</v>
      </c>
      <c r="M117" s="163">
        <f t="shared" si="58"/>
        <v>622</v>
      </c>
      <c r="N117" s="164">
        <f t="shared" si="55"/>
        <v>3.2398651382765361E-4</v>
      </c>
    </row>
    <row r="118" spans="1:14" x14ac:dyDescent="0.25">
      <c r="A118" s="161" t="s">
        <v>144</v>
      </c>
      <c r="B118" s="162" t="s">
        <v>131</v>
      </c>
      <c r="C118" s="163">
        <v>1439</v>
      </c>
      <c r="D118" s="163">
        <v>1103</v>
      </c>
      <c r="E118" s="163">
        <v>1160</v>
      </c>
      <c r="F118" s="163">
        <v>848</v>
      </c>
      <c r="G118" s="163">
        <v>848</v>
      </c>
      <c r="H118" s="163">
        <v>595</v>
      </c>
      <c r="I118" s="163">
        <v>1435</v>
      </c>
      <c r="J118" s="165">
        <f t="shared" si="59"/>
        <v>1.4117647058823528</v>
      </c>
      <c r="K118" s="164">
        <f t="shared" si="56"/>
        <v>0.30099728014505889</v>
      </c>
      <c r="L118" s="162">
        <f t="shared" si="57"/>
        <v>840</v>
      </c>
      <c r="M118" s="163">
        <f t="shared" si="58"/>
        <v>332</v>
      </c>
      <c r="N118" s="164">
        <f t="shared" si="55"/>
        <v>3.8328165485794138E-4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12127</v>
      </c>
      <c r="D119" s="169">
        <f t="shared" si="60"/>
        <v>13673</v>
      </c>
      <c r="E119" s="169">
        <f t="shared" si="60"/>
        <v>8577</v>
      </c>
      <c r="F119" s="169">
        <f t="shared" ref="F119" si="61">F111-SUM(F112:F118)</f>
        <v>21041</v>
      </c>
      <c r="G119" s="169">
        <f t="shared" si="60"/>
        <v>21041</v>
      </c>
      <c r="H119" s="169">
        <f t="shared" si="60"/>
        <v>21907</v>
      </c>
      <c r="I119" s="169">
        <f t="shared" si="60"/>
        <v>25682</v>
      </c>
      <c r="J119" s="171">
        <f t="shared" si="59"/>
        <v>0.17231934997945864</v>
      </c>
      <c r="K119" s="170">
        <f t="shared" si="56"/>
        <v>0.87830029986104008</v>
      </c>
      <c r="L119" s="168">
        <f>I119-H119</f>
        <v>3775</v>
      </c>
      <c r="M119" s="169">
        <f t="shared" si="58"/>
        <v>12009</v>
      </c>
      <c r="N119" s="170">
        <f t="shared" si="55"/>
        <v>6.8595396934227537E-3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145709</v>
      </c>
      <c r="D121" s="176">
        <v>134803</v>
      </c>
      <c r="E121" s="176">
        <v>55825</v>
      </c>
      <c r="F121" s="176">
        <v>128348</v>
      </c>
      <c r="G121" s="176">
        <v>128348</v>
      </c>
      <c r="H121" s="176">
        <v>149684</v>
      </c>
      <c r="I121" s="176">
        <v>153587</v>
      </c>
      <c r="J121" s="177">
        <f>IFERROR(I121/H121-1,"-")</f>
        <v>2.6074931188370121E-2</v>
      </c>
      <c r="K121" s="177">
        <f>IFERROR(I121/D121-1,"-")</f>
        <v>0.13934407987952779</v>
      </c>
      <c r="L121" s="176">
        <f>I121-H121</f>
        <v>3903</v>
      </c>
      <c r="M121" s="176">
        <f>I121-D121</f>
        <v>18784</v>
      </c>
      <c r="N121" s="177">
        <f t="shared" ref="N121:N133" si="62">I121/I$9</f>
        <v>4.1022355069454106E-2</v>
      </c>
    </row>
    <row r="122" spans="1:14" x14ac:dyDescent="0.25">
      <c r="A122" s="1" t="s">
        <v>96</v>
      </c>
      <c r="B122" s="157" t="s">
        <v>97</v>
      </c>
      <c r="C122" s="158">
        <v>85311</v>
      </c>
      <c r="D122" s="158">
        <v>71960</v>
      </c>
      <c r="E122" s="158">
        <v>28023</v>
      </c>
      <c r="F122" s="158">
        <v>77834</v>
      </c>
      <c r="G122" s="158">
        <v>77834</v>
      </c>
      <c r="H122" s="158">
        <v>91113</v>
      </c>
      <c r="I122" s="158">
        <v>94758</v>
      </c>
      <c r="J122" s="160">
        <f>IFERROR(I122/H122-1,"-")</f>
        <v>4.0005268183464393E-2</v>
      </c>
      <c r="K122" s="159">
        <f t="shared" ref="K122:K133" si="63">IFERROR(I122/D122-1,"-")</f>
        <v>0.3168148971650917</v>
      </c>
      <c r="L122" s="157">
        <f t="shared" ref="L122:L132" si="64">I122-H122</f>
        <v>3645</v>
      </c>
      <c r="M122" s="158">
        <f t="shared" ref="M122:M133" si="65">I122-D122</f>
        <v>22798</v>
      </c>
      <c r="N122" s="159">
        <f t="shared" si="62"/>
        <v>2.5309409791657706E-2</v>
      </c>
    </row>
    <row r="123" spans="1:14" x14ac:dyDescent="0.25">
      <c r="A123" s="161" t="s">
        <v>103</v>
      </c>
      <c r="B123" s="162" t="s">
        <v>103</v>
      </c>
      <c r="C123" s="163">
        <v>46710</v>
      </c>
      <c r="D123" s="163">
        <v>35363</v>
      </c>
      <c r="E123" s="163">
        <v>14178</v>
      </c>
      <c r="F123" s="163">
        <v>39856</v>
      </c>
      <c r="G123" s="163">
        <v>39856</v>
      </c>
      <c r="H123" s="163">
        <v>41258</v>
      </c>
      <c r="I123" s="163">
        <v>45026</v>
      </c>
      <c r="J123" s="165">
        <f>IFERROR(I123/H123-1,"-")</f>
        <v>9.1327742498424458E-2</v>
      </c>
      <c r="K123" s="164">
        <f t="shared" si="63"/>
        <v>0.27325170375816521</v>
      </c>
      <c r="L123" s="162">
        <f t="shared" si="64"/>
        <v>3768</v>
      </c>
      <c r="M123" s="163">
        <f t="shared" si="65"/>
        <v>9663</v>
      </c>
      <c r="N123" s="164">
        <f t="shared" si="62"/>
        <v>1.2026229819953776E-2</v>
      </c>
    </row>
    <row r="124" spans="1:14" x14ac:dyDescent="0.25">
      <c r="A124" s="161" t="s">
        <v>100</v>
      </c>
      <c r="B124" s="162" t="s">
        <v>100</v>
      </c>
      <c r="C124" s="163">
        <v>38601</v>
      </c>
      <c r="D124" s="163">
        <v>36597</v>
      </c>
      <c r="E124" s="163">
        <v>13845</v>
      </c>
      <c r="F124" s="163">
        <v>37978</v>
      </c>
      <c r="G124" s="163">
        <v>37978</v>
      </c>
      <c r="H124" s="163">
        <v>49855</v>
      </c>
      <c r="I124" s="163">
        <v>49732</v>
      </c>
      <c r="J124" s="165">
        <f>IFERROR(I124/H124-1,"-")</f>
        <v>-2.4671547487714607E-3</v>
      </c>
      <c r="K124" s="164">
        <f t="shared" si="63"/>
        <v>0.35890920020766726</v>
      </c>
      <c r="L124" s="162">
        <f t="shared" si="64"/>
        <v>-123</v>
      </c>
      <c r="M124" s="163">
        <f t="shared" si="65"/>
        <v>13135</v>
      </c>
      <c r="N124" s="164">
        <f t="shared" si="62"/>
        <v>1.3283179971703932E-2</v>
      </c>
    </row>
    <row r="125" spans="1:14" x14ac:dyDescent="0.25">
      <c r="A125" s="1"/>
      <c r="B125" s="157" t="s">
        <v>107</v>
      </c>
      <c r="C125" s="158">
        <v>60398</v>
      </c>
      <c r="D125" s="158">
        <v>62843</v>
      </c>
      <c r="E125" s="158">
        <v>27802</v>
      </c>
      <c r="F125" s="158">
        <v>50514</v>
      </c>
      <c r="G125" s="158">
        <v>50514</v>
      </c>
      <c r="H125" s="158">
        <v>58571</v>
      </c>
      <c r="I125" s="158">
        <v>58829</v>
      </c>
      <c r="J125" s="160">
        <f>IFERROR(I125/H125-1,"-")</f>
        <v>4.4049102798313644E-3</v>
      </c>
      <c r="K125" s="159">
        <f t="shared" si="63"/>
        <v>-6.3873462438139517E-2</v>
      </c>
      <c r="L125" s="157">
        <f t="shared" si="64"/>
        <v>258</v>
      </c>
      <c r="M125" s="158">
        <f t="shared" si="65"/>
        <v>-4014</v>
      </c>
      <c r="N125" s="159">
        <f t="shared" si="62"/>
        <v>1.5712945277796399E-2</v>
      </c>
    </row>
    <row r="126" spans="1:14" s="56" customFormat="1" x14ac:dyDescent="0.25">
      <c r="B126" s="162" t="s">
        <v>110</v>
      </c>
      <c r="C126" s="163">
        <v>8062</v>
      </c>
      <c r="D126" s="163">
        <v>6725</v>
      </c>
      <c r="E126" s="163">
        <v>3076</v>
      </c>
      <c r="F126" s="163">
        <v>5280</v>
      </c>
      <c r="G126" s="163">
        <v>5280</v>
      </c>
      <c r="H126" s="163">
        <v>7104</v>
      </c>
      <c r="I126" s="163">
        <v>7238</v>
      </c>
      <c r="J126" s="165">
        <f t="shared" ref="J126:J133" si="66">IFERROR(I126/H126-1,"-")</f>
        <v>1.8862612612612573E-2</v>
      </c>
      <c r="K126" s="164">
        <f t="shared" si="63"/>
        <v>7.628252788104084E-2</v>
      </c>
      <c r="L126" s="162">
        <f t="shared" si="64"/>
        <v>134</v>
      </c>
      <c r="M126" s="163">
        <f t="shared" si="65"/>
        <v>513</v>
      </c>
      <c r="N126" s="164">
        <f t="shared" si="62"/>
        <v>1.9332352737712751E-3</v>
      </c>
    </row>
    <row r="127" spans="1:14" s="56" customFormat="1" x14ac:dyDescent="0.25">
      <c r="B127" s="162" t="s">
        <v>113</v>
      </c>
      <c r="C127" s="163">
        <v>7055</v>
      </c>
      <c r="D127" s="163">
        <v>6356</v>
      </c>
      <c r="E127" s="163">
        <v>3190</v>
      </c>
      <c r="F127" s="163">
        <v>5628</v>
      </c>
      <c r="G127" s="163">
        <v>5628</v>
      </c>
      <c r="H127" s="163">
        <v>8719</v>
      </c>
      <c r="I127" s="163">
        <v>8306</v>
      </c>
      <c r="J127" s="165">
        <f t="shared" si="66"/>
        <v>-4.7367817410253421E-2</v>
      </c>
      <c r="K127" s="164">
        <f t="shared" si="63"/>
        <v>0.30679672750157327</v>
      </c>
      <c r="L127" s="162">
        <f t="shared" si="64"/>
        <v>-413</v>
      </c>
      <c r="M127" s="163">
        <f t="shared" si="65"/>
        <v>1950</v>
      </c>
      <c r="N127" s="164">
        <f t="shared" si="62"/>
        <v>2.2184929792683356E-3</v>
      </c>
    </row>
    <row r="128" spans="1:14" x14ac:dyDescent="0.25">
      <c r="A128" s="1"/>
      <c r="B128" s="162" t="s">
        <v>116</v>
      </c>
      <c r="C128" s="163">
        <v>4020</v>
      </c>
      <c r="D128" s="163">
        <v>4177</v>
      </c>
      <c r="E128" s="163">
        <v>2062</v>
      </c>
      <c r="F128" s="163">
        <v>4754</v>
      </c>
      <c r="G128" s="163">
        <v>4754</v>
      </c>
      <c r="H128" s="163">
        <v>5304</v>
      </c>
      <c r="I128" s="163">
        <v>4906</v>
      </c>
      <c r="J128" s="165">
        <f t="shared" si="66"/>
        <v>-7.5037707390648523E-2</v>
      </c>
      <c r="K128" s="164">
        <f t="shared" si="63"/>
        <v>0.17452717261192241</v>
      </c>
      <c r="L128" s="162">
        <f t="shared" si="64"/>
        <v>-398</v>
      </c>
      <c r="M128" s="163">
        <f t="shared" si="65"/>
        <v>729</v>
      </c>
      <c r="N128" s="164">
        <f t="shared" si="62"/>
        <v>1.3103691977233872E-3</v>
      </c>
    </row>
    <row r="129" spans="1:14" x14ac:dyDescent="0.25">
      <c r="A129" s="1"/>
      <c r="B129" s="162" t="s">
        <v>123</v>
      </c>
      <c r="C129" s="163">
        <v>1065</v>
      </c>
      <c r="D129" s="163">
        <v>1046</v>
      </c>
      <c r="E129" s="163">
        <v>560</v>
      </c>
      <c r="F129" s="163">
        <v>1357</v>
      </c>
      <c r="G129" s="163">
        <v>1357</v>
      </c>
      <c r="H129" s="163">
        <v>1602</v>
      </c>
      <c r="I129" s="163">
        <v>1492</v>
      </c>
      <c r="J129" s="165">
        <f t="shared" si="66"/>
        <v>-6.8664169787765239E-2</v>
      </c>
      <c r="K129" s="164">
        <f t="shared" si="63"/>
        <v>0.42638623326959846</v>
      </c>
      <c r="L129" s="162">
        <f t="shared" si="64"/>
        <v>-110</v>
      </c>
      <c r="M129" s="163">
        <f t="shared" si="65"/>
        <v>446</v>
      </c>
      <c r="N129" s="164">
        <f t="shared" si="62"/>
        <v>3.9850608296031258E-4</v>
      </c>
    </row>
    <row r="130" spans="1:14" x14ac:dyDescent="0.25">
      <c r="A130" s="1"/>
      <c r="B130" s="162" t="s">
        <v>119</v>
      </c>
      <c r="C130" s="163">
        <v>1131</v>
      </c>
      <c r="D130" s="163">
        <v>892</v>
      </c>
      <c r="E130" s="163">
        <v>480</v>
      </c>
      <c r="F130" s="163">
        <v>1057</v>
      </c>
      <c r="G130" s="163">
        <v>1057</v>
      </c>
      <c r="H130" s="163">
        <v>1151</v>
      </c>
      <c r="I130" s="163">
        <v>1202</v>
      </c>
      <c r="J130" s="165">
        <f t="shared" si="66"/>
        <v>4.4309296264118059E-2</v>
      </c>
      <c r="K130" s="164">
        <f t="shared" si="63"/>
        <v>0.34753363228699552</v>
      </c>
      <c r="L130" s="162">
        <f t="shared" si="64"/>
        <v>51</v>
      </c>
      <c r="M130" s="163">
        <f t="shared" si="65"/>
        <v>310</v>
      </c>
      <c r="N130" s="164">
        <f t="shared" si="62"/>
        <v>3.2104846629912582E-4</v>
      </c>
    </row>
    <row r="131" spans="1:14" x14ac:dyDescent="0.25">
      <c r="A131" s="1"/>
      <c r="B131" s="162" t="s">
        <v>128</v>
      </c>
      <c r="C131" s="163">
        <v>1021</v>
      </c>
      <c r="D131" s="163">
        <v>1104</v>
      </c>
      <c r="E131" s="163">
        <v>673</v>
      </c>
      <c r="F131" s="163">
        <v>646</v>
      </c>
      <c r="G131" s="163">
        <v>646</v>
      </c>
      <c r="H131" s="163">
        <v>850</v>
      </c>
      <c r="I131" s="163">
        <v>981</v>
      </c>
      <c r="J131" s="165">
        <f t="shared" si="66"/>
        <v>0.15411764705882347</v>
      </c>
      <c r="K131" s="164">
        <f t="shared" si="63"/>
        <v>-0.11141304347826086</v>
      </c>
      <c r="L131" s="162">
        <f t="shared" si="64"/>
        <v>131</v>
      </c>
      <c r="M131" s="163">
        <f t="shared" si="65"/>
        <v>-123</v>
      </c>
      <c r="N131" s="164">
        <f t="shared" si="62"/>
        <v>2.6202042049870418E-4</v>
      </c>
    </row>
    <row r="132" spans="1:14" x14ac:dyDescent="0.25">
      <c r="A132" s="161" t="s">
        <v>144</v>
      </c>
      <c r="B132" s="162" t="s">
        <v>131</v>
      </c>
      <c r="C132" s="163">
        <v>1966</v>
      </c>
      <c r="D132" s="163">
        <v>1682</v>
      </c>
      <c r="E132" s="163">
        <v>1018</v>
      </c>
      <c r="F132" s="163">
        <v>1107</v>
      </c>
      <c r="G132" s="163">
        <v>1107</v>
      </c>
      <c r="H132" s="163">
        <v>1559</v>
      </c>
      <c r="I132" s="163">
        <v>1481</v>
      </c>
      <c r="J132" s="165">
        <f t="shared" si="66"/>
        <v>-5.003207184092362E-2</v>
      </c>
      <c r="K132" s="164">
        <f t="shared" si="63"/>
        <v>-0.11950059453032102</v>
      </c>
      <c r="L132" s="162">
        <f t="shared" si="64"/>
        <v>-78</v>
      </c>
      <c r="M132" s="163">
        <f t="shared" si="65"/>
        <v>-201</v>
      </c>
      <c r="N132" s="164">
        <f t="shared" si="62"/>
        <v>3.9556803543178479E-4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36078</v>
      </c>
      <c r="D133" s="169">
        <f t="shared" si="67"/>
        <v>40861</v>
      </c>
      <c r="E133" s="169">
        <f t="shared" si="67"/>
        <v>16743</v>
      </c>
      <c r="F133" s="169">
        <f t="shared" ref="F133" si="68">F125-SUM(F126:F132)</f>
        <v>30685</v>
      </c>
      <c r="G133" s="169">
        <f t="shared" si="67"/>
        <v>30685</v>
      </c>
      <c r="H133" s="169">
        <f t="shared" si="67"/>
        <v>32282</v>
      </c>
      <c r="I133" s="169">
        <f t="shared" si="67"/>
        <v>33223</v>
      </c>
      <c r="J133" s="171">
        <f t="shared" si="66"/>
        <v>2.914937116659444E-2</v>
      </c>
      <c r="K133" s="170">
        <f t="shared" si="63"/>
        <v>-0.18692640904529989</v>
      </c>
      <c r="L133" s="168">
        <f>I133-H133</f>
        <v>941</v>
      </c>
      <c r="M133" s="169">
        <f t="shared" si="65"/>
        <v>-7638</v>
      </c>
      <c r="N133" s="170">
        <f t="shared" si="62"/>
        <v>8.8737048218434748E-3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191371</v>
      </c>
      <c r="D135" s="176">
        <v>168516</v>
      </c>
      <c r="E135" s="176">
        <v>65963</v>
      </c>
      <c r="F135" s="176">
        <v>172180</v>
      </c>
      <c r="G135" s="176">
        <v>172180</v>
      </c>
      <c r="H135" s="176">
        <v>187556</v>
      </c>
      <c r="I135" s="176">
        <v>200403</v>
      </c>
      <c r="J135" s="177">
        <f>IFERROR(I135/H135-1,"-")</f>
        <v>6.8496875599820761E-2</v>
      </c>
      <c r="K135" s="177">
        <f>IFERROR(I135/D135-1,"-")</f>
        <v>0.18922238837855154</v>
      </c>
      <c r="L135" s="176">
        <f>I135-H135</f>
        <v>12847</v>
      </c>
      <c r="M135" s="176">
        <f>I135-D135</f>
        <v>31887</v>
      </c>
      <c r="N135" s="177">
        <f t="shared" ref="N135:N147" si="69">I135/I$9</f>
        <v>5.3526685350868311E-2</v>
      </c>
    </row>
    <row r="136" spans="1:14" x14ac:dyDescent="0.25">
      <c r="A136" s="1" t="s">
        <v>96</v>
      </c>
      <c r="B136" s="157" t="s">
        <v>97</v>
      </c>
      <c r="C136" s="158">
        <v>32701</v>
      </c>
      <c r="D136" s="158">
        <v>26999</v>
      </c>
      <c r="E136" s="158">
        <v>2995</v>
      </c>
      <c r="F136" s="158">
        <v>16657</v>
      </c>
      <c r="G136" s="158">
        <v>16657</v>
      </c>
      <c r="H136" s="158">
        <v>20607</v>
      </c>
      <c r="I136" s="158">
        <v>16536</v>
      </c>
      <c r="J136" s="160">
        <f>IFERROR(I136/H136-1,"-")</f>
        <v>-0.19755422914543597</v>
      </c>
      <c r="K136" s="159">
        <f t="shared" ref="K136:K147" si="70">IFERROR(I136/D136-1,"-")</f>
        <v>-0.38753287158783656</v>
      </c>
      <c r="L136" s="157">
        <f t="shared" ref="L136:L146" si="71">I136-H136</f>
        <v>-4071</v>
      </c>
      <c r="M136" s="158">
        <f t="shared" ref="M136:M147" si="72">I136-D136</f>
        <v>-10463</v>
      </c>
      <c r="N136" s="159">
        <f t="shared" si="69"/>
        <v>4.416686721066842E-3</v>
      </c>
    </row>
    <row r="137" spans="1:14" x14ac:dyDescent="0.25">
      <c r="A137" s="161" t="s">
        <v>103</v>
      </c>
      <c r="B137" s="162" t="s">
        <v>103</v>
      </c>
      <c r="C137" s="163">
        <v>24154</v>
      </c>
      <c r="D137" s="163">
        <v>16078</v>
      </c>
      <c r="E137" s="163">
        <v>1936</v>
      </c>
      <c r="F137" s="163">
        <v>10927</v>
      </c>
      <c r="G137" s="163">
        <v>10927</v>
      </c>
      <c r="H137" s="163">
        <v>13400</v>
      </c>
      <c r="I137" s="163">
        <v>10591</v>
      </c>
      <c r="J137" s="165">
        <f>IFERROR(I137/H137-1,"-")</f>
        <v>-0.20962686567164179</v>
      </c>
      <c r="K137" s="164">
        <f t="shared" si="70"/>
        <v>-0.341273790272422</v>
      </c>
      <c r="L137" s="162">
        <f t="shared" si="71"/>
        <v>-2809</v>
      </c>
      <c r="M137" s="163">
        <f t="shared" si="72"/>
        <v>-5487</v>
      </c>
      <c r="N137" s="164">
        <f t="shared" si="69"/>
        <v>2.8288055795125137E-3</v>
      </c>
    </row>
    <row r="138" spans="1:14" x14ac:dyDescent="0.25">
      <c r="A138" s="161" t="s">
        <v>100</v>
      </c>
      <c r="B138" s="162" t="s">
        <v>100</v>
      </c>
      <c r="C138" s="163">
        <v>8547</v>
      </c>
      <c r="D138" s="163">
        <v>10921</v>
      </c>
      <c r="E138" s="163">
        <v>1059</v>
      </c>
      <c r="F138" s="163">
        <v>5730</v>
      </c>
      <c r="G138" s="163">
        <v>5730</v>
      </c>
      <c r="H138" s="163">
        <v>7207</v>
      </c>
      <c r="I138" s="163">
        <v>5945</v>
      </c>
      <c r="J138" s="165">
        <f>IFERROR(I138/H138-1,"-")</f>
        <v>-0.1751075343416123</v>
      </c>
      <c r="K138" s="164">
        <f t="shared" si="70"/>
        <v>-0.45563593077556996</v>
      </c>
      <c r="L138" s="162">
        <f t="shared" si="71"/>
        <v>-1262</v>
      </c>
      <c r="M138" s="163">
        <f t="shared" si="72"/>
        <v>-4976</v>
      </c>
      <c r="N138" s="164">
        <f t="shared" si="69"/>
        <v>1.5878811415543286E-3</v>
      </c>
    </row>
    <row r="139" spans="1:14" x14ac:dyDescent="0.25">
      <c r="A139" s="1"/>
      <c r="B139" s="157" t="s">
        <v>107</v>
      </c>
      <c r="C139" s="158">
        <v>158670</v>
      </c>
      <c r="D139" s="158">
        <v>141517</v>
      </c>
      <c r="E139" s="158">
        <v>62968</v>
      </c>
      <c r="F139" s="158">
        <v>155523</v>
      </c>
      <c r="G139" s="158">
        <v>155523</v>
      </c>
      <c r="H139" s="158">
        <v>166949</v>
      </c>
      <c r="I139" s="158">
        <v>183867</v>
      </c>
      <c r="J139" s="160">
        <f>IFERROR(I139/H139-1,"-")</f>
        <v>0.1013363362463986</v>
      </c>
      <c r="K139" s="159">
        <f t="shared" si="70"/>
        <v>0.29925733304126001</v>
      </c>
      <c r="L139" s="157">
        <f t="shared" si="71"/>
        <v>16918</v>
      </c>
      <c r="M139" s="158">
        <f t="shared" si="72"/>
        <v>42350</v>
      </c>
      <c r="N139" s="159">
        <f t="shared" si="69"/>
        <v>4.910999862980147E-2</v>
      </c>
    </row>
    <row r="140" spans="1:14" s="56" customFormat="1" x14ac:dyDescent="0.25">
      <c r="B140" s="162" t="s">
        <v>110</v>
      </c>
      <c r="C140" s="163">
        <v>80746</v>
      </c>
      <c r="D140" s="163">
        <v>67665</v>
      </c>
      <c r="E140" s="163">
        <v>28766</v>
      </c>
      <c r="F140" s="163">
        <v>64768</v>
      </c>
      <c r="G140" s="163">
        <v>64768</v>
      </c>
      <c r="H140" s="163">
        <v>68685</v>
      </c>
      <c r="I140" s="163">
        <v>80755</v>
      </c>
      <c r="J140" s="165">
        <f t="shared" ref="J140:J147" si="73">IFERROR(I140/H140-1,"-")</f>
        <v>0.17572978088374458</v>
      </c>
      <c r="K140" s="164">
        <f t="shared" si="70"/>
        <v>0.19345304071528857</v>
      </c>
      <c r="L140" s="162">
        <f t="shared" si="71"/>
        <v>12070</v>
      </c>
      <c r="M140" s="163">
        <f t="shared" si="72"/>
        <v>13090</v>
      </c>
      <c r="N140" s="164">
        <f t="shared" si="69"/>
        <v>2.1569275287841853E-2</v>
      </c>
    </row>
    <row r="141" spans="1:14" s="56" customFormat="1" x14ac:dyDescent="0.25">
      <c r="B141" s="162" t="s">
        <v>113</v>
      </c>
      <c r="C141" s="163">
        <v>10050</v>
      </c>
      <c r="D141" s="163">
        <v>9638</v>
      </c>
      <c r="E141" s="163">
        <v>4028</v>
      </c>
      <c r="F141" s="163">
        <v>10714</v>
      </c>
      <c r="G141" s="163">
        <v>10714</v>
      </c>
      <c r="H141" s="163">
        <v>14545</v>
      </c>
      <c r="I141" s="163">
        <v>16174</v>
      </c>
      <c r="J141" s="165">
        <f t="shared" si="73"/>
        <v>0.11199724991405979</v>
      </c>
      <c r="K141" s="164">
        <f t="shared" si="70"/>
        <v>0.6781489935671301</v>
      </c>
      <c r="L141" s="162">
        <f t="shared" si="71"/>
        <v>1629</v>
      </c>
      <c r="M141" s="163">
        <f t="shared" si="72"/>
        <v>6536</v>
      </c>
      <c r="N141" s="164">
        <f t="shared" si="69"/>
        <v>4.3199982478552921E-3</v>
      </c>
    </row>
    <row r="142" spans="1:14" x14ac:dyDescent="0.25">
      <c r="A142" s="1"/>
      <c r="B142" s="162" t="s">
        <v>116</v>
      </c>
      <c r="C142" s="163">
        <v>18755</v>
      </c>
      <c r="D142" s="163">
        <v>13604</v>
      </c>
      <c r="E142" s="163">
        <v>4260</v>
      </c>
      <c r="F142" s="163">
        <v>18935</v>
      </c>
      <c r="G142" s="163">
        <v>18935</v>
      </c>
      <c r="H142" s="163">
        <v>17089</v>
      </c>
      <c r="I142" s="163">
        <v>18300</v>
      </c>
      <c r="J142" s="165">
        <f t="shared" si="73"/>
        <v>7.0864298671660109E-2</v>
      </c>
      <c r="K142" s="164">
        <f t="shared" si="70"/>
        <v>0.34519259041458406</v>
      </c>
      <c r="L142" s="162">
        <f t="shared" si="71"/>
        <v>1211</v>
      </c>
      <c r="M142" s="163">
        <f t="shared" si="72"/>
        <v>4696</v>
      </c>
      <c r="N142" s="164">
        <f t="shared" si="69"/>
        <v>4.8878427065507509E-3</v>
      </c>
    </row>
    <row r="143" spans="1:14" x14ac:dyDescent="0.25">
      <c r="A143" s="1"/>
      <c r="B143" s="162" t="s">
        <v>123</v>
      </c>
      <c r="C143" s="163">
        <v>3463</v>
      </c>
      <c r="D143" s="163">
        <v>3045</v>
      </c>
      <c r="E143" s="163">
        <v>933</v>
      </c>
      <c r="F143" s="163">
        <v>7158</v>
      </c>
      <c r="G143" s="163">
        <v>7158</v>
      </c>
      <c r="H143" s="163">
        <v>6343</v>
      </c>
      <c r="I143" s="163">
        <v>4902</v>
      </c>
      <c r="J143" s="165">
        <f t="shared" si="73"/>
        <v>-0.22717956802774708</v>
      </c>
      <c r="K143" s="164">
        <f t="shared" si="70"/>
        <v>0.60985221674876855</v>
      </c>
      <c r="L143" s="162">
        <f t="shared" si="71"/>
        <v>-1441</v>
      </c>
      <c r="M143" s="163">
        <f t="shared" si="72"/>
        <v>1857</v>
      </c>
      <c r="N143" s="164">
        <f t="shared" si="69"/>
        <v>1.3093008168039225E-3</v>
      </c>
    </row>
    <row r="144" spans="1:14" x14ac:dyDescent="0.25">
      <c r="A144" s="1"/>
      <c r="B144" s="162" t="s">
        <v>119</v>
      </c>
      <c r="C144" s="163">
        <v>3049</v>
      </c>
      <c r="D144" s="163">
        <v>3046</v>
      </c>
      <c r="E144" s="163">
        <v>1112</v>
      </c>
      <c r="F144" s="163">
        <v>3375</v>
      </c>
      <c r="G144" s="163">
        <v>3375</v>
      </c>
      <c r="H144" s="163">
        <v>3705</v>
      </c>
      <c r="I144" s="163">
        <v>4428</v>
      </c>
      <c r="J144" s="165">
        <f t="shared" si="73"/>
        <v>0.19514170040485834</v>
      </c>
      <c r="K144" s="164">
        <f t="shared" si="70"/>
        <v>0.45370978332238998</v>
      </c>
      <c r="L144" s="162">
        <f t="shared" si="71"/>
        <v>723</v>
      </c>
      <c r="M144" s="163">
        <f t="shared" si="72"/>
        <v>1382</v>
      </c>
      <c r="N144" s="164">
        <f t="shared" si="69"/>
        <v>1.1826976778473619E-3</v>
      </c>
    </row>
    <row r="145" spans="1:14" x14ac:dyDescent="0.25">
      <c r="A145" s="1"/>
      <c r="B145" s="162" t="s">
        <v>128</v>
      </c>
      <c r="C145" s="163">
        <v>1711</v>
      </c>
      <c r="D145" s="163">
        <v>1881</v>
      </c>
      <c r="E145" s="163">
        <v>2356</v>
      </c>
      <c r="F145" s="163">
        <v>2389</v>
      </c>
      <c r="G145" s="163">
        <v>2389</v>
      </c>
      <c r="H145" s="163">
        <v>2754</v>
      </c>
      <c r="I145" s="163">
        <v>2536</v>
      </c>
      <c r="J145" s="165">
        <f t="shared" si="73"/>
        <v>-7.9157588961510483E-2</v>
      </c>
      <c r="K145" s="164">
        <f t="shared" si="70"/>
        <v>0.34821903242955865</v>
      </c>
      <c r="L145" s="162">
        <f t="shared" si="71"/>
        <v>-218</v>
      </c>
      <c r="M145" s="163">
        <f t="shared" si="72"/>
        <v>655</v>
      </c>
      <c r="N145" s="164">
        <f t="shared" si="69"/>
        <v>6.7735350294058491E-4</v>
      </c>
    </row>
    <row r="146" spans="1:14" x14ac:dyDescent="0.25">
      <c r="A146" s="161" t="s">
        <v>144</v>
      </c>
      <c r="B146" s="162" t="s">
        <v>131</v>
      </c>
      <c r="C146" s="163">
        <v>8589</v>
      </c>
      <c r="D146" s="163">
        <v>5501</v>
      </c>
      <c r="E146" s="163">
        <v>4700</v>
      </c>
      <c r="F146" s="163">
        <v>1142</v>
      </c>
      <c r="G146" s="163">
        <v>1142</v>
      </c>
      <c r="H146" s="163">
        <v>2040</v>
      </c>
      <c r="I146" s="163">
        <v>1877</v>
      </c>
      <c r="J146" s="165">
        <f t="shared" si="73"/>
        <v>-7.9901960784313775E-2</v>
      </c>
      <c r="K146" s="164">
        <f t="shared" si="70"/>
        <v>-0.65878931103435745</v>
      </c>
      <c r="L146" s="162">
        <f t="shared" si="71"/>
        <v>-163</v>
      </c>
      <c r="M146" s="163">
        <f t="shared" si="72"/>
        <v>-3624</v>
      </c>
      <c r="N146" s="164">
        <f t="shared" si="69"/>
        <v>5.0133774645878468E-4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32307</v>
      </c>
      <c r="D147" s="169">
        <f t="shared" si="74"/>
        <v>37137</v>
      </c>
      <c r="E147" s="169">
        <f t="shared" si="74"/>
        <v>16813</v>
      </c>
      <c r="F147" s="169">
        <f t="shared" ref="F147" si="75">F139-SUM(F140:F146)</f>
        <v>47042</v>
      </c>
      <c r="G147" s="169">
        <f t="shared" si="74"/>
        <v>47042</v>
      </c>
      <c r="H147" s="169">
        <f t="shared" si="74"/>
        <v>51788</v>
      </c>
      <c r="I147" s="169">
        <f t="shared" si="74"/>
        <v>54895</v>
      </c>
      <c r="J147" s="171">
        <f t="shared" si="73"/>
        <v>5.9994593342086899E-2</v>
      </c>
      <c r="K147" s="170">
        <f t="shared" si="70"/>
        <v>0.47817540458303043</v>
      </c>
      <c r="L147" s="168">
        <f>I147-H147</f>
        <v>3107</v>
      </c>
      <c r="M147" s="169">
        <f t="shared" si="72"/>
        <v>17758</v>
      </c>
      <c r="N147" s="170">
        <f t="shared" si="69"/>
        <v>1.4662192643502922E-2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85445</v>
      </c>
      <c r="D149" s="176">
        <v>86573</v>
      </c>
      <c r="E149" s="176">
        <v>29561</v>
      </c>
      <c r="F149" s="176">
        <v>70637</v>
      </c>
      <c r="G149" s="176">
        <v>70637</v>
      </c>
      <c r="H149" s="176">
        <v>81706</v>
      </c>
      <c r="I149" s="176">
        <v>84790</v>
      </c>
      <c r="J149" s="177">
        <f>IFERROR(I149/H149-1,"-")</f>
        <v>3.7745086040192888E-2</v>
      </c>
      <c r="K149" s="177">
        <f>IFERROR(I149/D149-1,"-")</f>
        <v>-2.0595335728229358E-2</v>
      </c>
      <c r="L149" s="176">
        <f>I149-H149</f>
        <v>3084</v>
      </c>
      <c r="M149" s="176">
        <f>I149-D149</f>
        <v>-1783</v>
      </c>
      <c r="N149" s="177">
        <f t="shared" ref="N149:N161" si="76">I149/I$9</f>
        <v>2.2647004540351814E-2</v>
      </c>
    </row>
    <row r="150" spans="1:14" x14ac:dyDescent="0.25">
      <c r="A150" s="1" t="s">
        <v>96</v>
      </c>
      <c r="B150" s="157" t="s">
        <v>97</v>
      </c>
      <c r="C150" s="158">
        <v>33577</v>
      </c>
      <c r="D150" s="158">
        <v>37123</v>
      </c>
      <c r="E150" s="158">
        <v>10044</v>
      </c>
      <c r="F150" s="158">
        <v>36230</v>
      </c>
      <c r="G150" s="158">
        <v>36230</v>
      </c>
      <c r="H150" s="158">
        <v>39699</v>
      </c>
      <c r="I150" s="158">
        <v>37064</v>
      </c>
      <c r="J150" s="160">
        <f>IFERROR(I150/H150-1,"-")</f>
        <v>-6.6374467870727205E-2</v>
      </c>
      <c r="K150" s="159">
        <f t="shared" ref="K150:K161" si="77">IFERROR(I150/D150-1,"-")</f>
        <v>-1.5893112086846628E-3</v>
      </c>
      <c r="L150" s="157">
        <f t="shared" ref="L150:L160" si="78">I150-H150</f>
        <v>-2635</v>
      </c>
      <c r="M150" s="158">
        <f t="shared" ref="M150:M161" si="79">I150-D150</f>
        <v>-59</v>
      </c>
      <c r="N150" s="159">
        <f t="shared" si="76"/>
        <v>9.8996175997594013E-3</v>
      </c>
    </row>
    <row r="151" spans="1:14" x14ac:dyDescent="0.25">
      <c r="A151" s="161" t="s">
        <v>103</v>
      </c>
      <c r="B151" s="162" t="s">
        <v>103</v>
      </c>
      <c r="C151" s="163">
        <v>18976</v>
      </c>
      <c r="D151" s="163">
        <v>21495</v>
      </c>
      <c r="E151" s="163">
        <v>4891</v>
      </c>
      <c r="F151" s="163">
        <v>24996</v>
      </c>
      <c r="G151" s="163">
        <v>24996</v>
      </c>
      <c r="H151" s="163">
        <v>27627</v>
      </c>
      <c r="I151" s="163">
        <v>25005</v>
      </c>
      <c r="J151" s="165">
        <f>IFERROR(I151/H151-1,"-")</f>
        <v>-9.4907156043001373E-2</v>
      </c>
      <c r="K151" s="164">
        <f t="shared" si="77"/>
        <v>0.16329378925331461</v>
      </c>
      <c r="L151" s="162">
        <f t="shared" si="78"/>
        <v>-2622</v>
      </c>
      <c r="M151" s="163">
        <f t="shared" si="79"/>
        <v>3510</v>
      </c>
      <c r="N151" s="164">
        <f t="shared" si="76"/>
        <v>6.678716222803362E-3</v>
      </c>
    </row>
    <row r="152" spans="1:14" x14ac:dyDescent="0.25">
      <c r="A152" s="161" t="s">
        <v>100</v>
      </c>
      <c r="B152" s="162" t="s">
        <v>100</v>
      </c>
      <c r="C152" s="163">
        <v>14601</v>
      </c>
      <c r="D152" s="163">
        <v>15628</v>
      </c>
      <c r="E152" s="163">
        <v>5153</v>
      </c>
      <c r="F152" s="163">
        <v>11234</v>
      </c>
      <c r="G152" s="163">
        <v>11234</v>
      </c>
      <c r="H152" s="163">
        <v>12072</v>
      </c>
      <c r="I152" s="163">
        <v>12059</v>
      </c>
      <c r="J152" s="165">
        <f>IFERROR(I152/H152-1,"-")</f>
        <v>-1.0768721007289317E-3</v>
      </c>
      <c r="K152" s="164">
        <f t="shared" si="77"/>
        <v>-0.22837215254671106</v>
      </c>
      <c r="L152" s="162">
        <f t="shared" si="78"/>
        <v>-13</v>
      </c>
      <c r="M152" s="163">
        <f t="shared" si="79"/>
        <v>-3569</v>
      </c>
      <c r="N152" s="164">
        <f t="shared" si="76"/>
        <v>3.2209013769560384E-3</v>
      </c>
    </row>
    <row r="153" spans="1:14" x14ac:dyDescent="0.25">
      <c r="A153" s="1"/>
      <c r="B153" s="157" t="s">
        <v>107</v>
      </c>
      <c r="C153" s="158">
        <v>51868</v>
      </c>
      <c r="D153" s="158">
        <v>49450</v>
      </c>
      <c r="E153" s="158">
        <v>19517</v>
      </c>
      <c r="F153" s="158">
        <v>34407</v>
      </c>
      <c r="G153" s="158">
        <v>34407</v>
      </c>
      <c r="H153" s="158">
        <v>42007</v>
      </c>
      <c r="I153" s="158">
        <v>47726</v>
      </c>
      <c r="J153" s="160">
        <f>IFERROR(I153/H153-1,"-")</f>
        <v>0.1361439760039993</v>
      </c>
      <c r="K153" s="159">
        <f t="shared" si="77"/>
        <v>-3.4863498483316491E-2</v>
      </c>
      <c r="L153" s="157">
        <f t="shared" si="78"/>
        <v>5719</v>
      </c>
      <c r="M153" s="158">
        <f t="shared" si="79"/>
        <v>-1724</v>
      </c>
      <c r="N153" s="159">
        <f t="shared" si="76"/>
        <v>1.2747386940592412E-2</v>
      </c>
    </row>
    <row r="154" spans="1:14" s="56" customFormat="1" x14ac:dyDescent="0.25">
      <c r="B154" s="162" t="s">
        <v>110</v>
      </c>
      <c r="C154" s="163">
        <v>16294</v>
      </c>
      <c r="D154" s="163">
        <v>15413</v>
      </c>
      <c r="E154" s="163">
        <v>5840</v>
      </c>
      <c r="F154" s="163">
        <v>12398</v>
      </c>
      <c r="G154" s="163">
        <v>12398</v>
      </c>
      <c r="H154" s="163">
        <v>14250</v>
      </c>
      <c r="I154" s="163">
        <v>14900</v>
      </c>
      <c r="J154" s="165">
        <f t="shared" ref="J154:J161" si="80">IFERROR(I154/H154-1,"-")</f>
        <v>4.5614035087719218E-2</v>
      </c>
      <c r="K154" s="164">
        <f t="shared" si="77"/>
        <v>-3.3283591773178522E-2</v>
      </c>
      <c r="L154" s="162">
        <f t="shared" si="78"/>
        <v>650</v>
      </c>
      <c r="M154" s="163">
        <f t="shared" si="79"/>
        <v>-513</v>
      </c>
      <c r="N154" s="164">
        <f t="shared" si="76"/>
        <v>3.979718925005803E-3</v>
      </c>
    </row>
    <row r="155" spans="1:14" s="56" customFormat="1" x14ac:dyDescent="0.25">
      <c r="B155" s="162" t="s">
        <v>113</v>
      </c>
      <c r="C155" s="163">
        <v>17270</v>
      </c>
      <c r="D155" s="163">
        <v>13912</v>
      </c>
      <c r="E155" s="163">
        <v>5801</v>
      </c>
      <c r="F155" s="163">
        <v>8032</v>
      </c>
      <c r="G155" s="163">
        <v>8032</v>
      </c>
      <c r="H155" s="163">
        <v>8533</v>
      </c>
      <c r="I155" s="163">
        <v>9147</v>
      </c>
      <c r="J155" s="165">
        <f t="shared" si="80"/>
        <v>7.1955935778741376E-2</v>
      </c>
      <c r="K155" s="164">
        <f t="shared" si="77"/>
        <v>-0.34251006325474409</v>
      </c>
      <c r="L155" s="162">
        <f t="shared" si="78"/>
        <v>614</v>
      </c>
      <c r="M155" s="163">
        <f t="shared" si="79"/>
        <v>-4765</v>
      </c>
      <c r="N155" s="164">
        <f t="shared" si="76"/>
        <v>2.4431200675857768E-3</v>
      </c>
    </row>
    <row r="156" spans="1:14" x14ac:dyDescent="0.25">
      <c r="A156" s="1"/>
      <c r="B156" s="162" t="s">
        <v>116</v>
      </c>
      <c r="C156" s="163">
        <v>6751</v>
      </c>
      <c r="D156" s="163">
        <v>6367</v>
      </c>
      <c r="E156" s="163">
        <v>2092</v>
      </c>
      <c r="F156" s="163">
        <v>3760</v>
      </c>
      <c r="G156" s="163">
        <v>3760</v>
      </c>
      <c r="H156" s="163">
        <v>6188</v>
      </c>
      <c r="I156" s="163">
        <v>7372</v>
      </c>
      <c r="J156" s="165">
        <f t="shared" si="80"/>
        <v>0.19133807369101485</v>
      </c>
      <c r="K156" s="164">
        <f t="shared" si="77"/>
        <v>0.15784513899795827</v>
      </c>
      <c r="L156" s="162">
        <f t="shared" si="78"/>
        <v>1184</v>
      </c>
      <c r="M156" s="163">
        <f t="shared" si="79"/>
        <v>1005</v>
      </c>
      <c r="N156" s="164">
        <f t="shared" si="76"/>
        <v>1.9690260345733407E-3</v>
      </c>
    </row>
    <row r="157" spans="1:14" x14ac:dyDescent="0.25">
      <c r="A157" s="1"/>
      <c r="B157" s="162" t="s">
        <v>123</v>
      </c>
      <c r="C157" s="163">
        <v>946</v>
      </c>
      <c r="D157" s="163">
        <v>1001</v>
      </c>
      <c r="E157" s="163">
        <v>599</v>
      </c>
      <c r="F157" s="163">
        <v>1009</v>
      </c>
      <c r="G157" s="163">
        <v>1009</v>
      </c>
      <c r="H157" s="163">
        <v>1267</v>
      </c>
      <c r="I157" s="163">
        <v>1838</v>
      </c>
      <c r="J157" s="165">
        <f t="shared" si="80"/>
        <v>0.4506708760852407</v>
      </c>
      <c r="K157" s="164">
        <f t="shared" si="77"/>
        <v>0.83616383616383616</v>
      </c>
      <c r="L157" s="162">
        <f t="shared" si="78"/>
        <v>571</v>
      </c>
      <c r="M157" s="163">
        <f t="shared" si="79"/>
        <v>837</v>
      </c>
      <c r="N157" s="164">
        <f t="shared" si="76"/>
        <v>4.9092103249400441E-4</v>
      </c>
    </row>
    <row r="158" spans="1:14" x14ac:dyDescent="0.25">
      <c r="A158" s="1"/>
      <c r="B158" s="162" t="s">
        <v>119</v>
      </c>
      <c r="C158" s="163">
        <v>1034</v>
      </c>
      <c r="D158" s="163">
        <v>1841</v>
      </c>
      <c r="E158" s="163">
        <v>736</v>
      </c>
      <c r="F158" s="163">
        <v>1979</v>
      </c>
      <c r="G158" s="163">
        <v>1979</v>
      </c>
      <c r="H158" s="163">
        <v>2077</v>
      </c>
      <c r="I158" s="163">
        <v>2145</v>
      </c>
      <c r="J158" s="165">
        <f t="shared" si="80"/>
        <v>3.2739528165623533E-2</v>
      </c>
      <c r="K158" s="164">
        <f t="shared" si="77"/>
        <v>0.16512764801738178</v>
      </c>
      <c r="L158" s="162">
        <f t="shared" si="78"/>
        <v>68</v>
      </c>
      <c r="M158" s="163">
        <f t="shared" si="79"/>
        <v>304</v>
      </c>
      <c r="N158" s="164">
        <f t="shared" si="76"/>
        <v>5.7291926806291591E-4</v>
      </c>
    </row>
    <row r="159" spans="1:14" x14ac:dyDescent="0.25">
      <c r="A159" s="1"/>
      <c r="B159" s="162" t="s">
        <v>128</v>
      </c>
      <c r="C159" s="163">
        <v>316</v>
      </c>
      <c r="D159" s="163">
        <v>409</v>
      </c>
      <c r="E159" s="163">
        <v>432</v>
      </c>
      <c r="F159" s="163">
        <v>312</v>
      </c>
      <c r="G159" s="163">
        <v>312</v>
      </c>
      <c r="H159" s="163">
        <v>503</v>
      </c>
      <c r="I159" s="163">
        <v>358</v>
      </c>
      <c r="J159" s="165">
        <f t="shared" si="80"/>
        <v>-0.28827037773359843</v>
      </c>
      <c r="K159" s="164">
        <f t="shared" si="77"/>
        <v>-0.12469437652811732</v>
      </c>
      <c r="L159" s="162">
        <f t="shared" si="78"/>
        <v>-145</v>
      </c>
      <c r="M159" s="163">
        <f t="shared" si="79"/>
        <v>-51</v>
      </c>
      <c r="N159" s="164">
        <f t="shared" si="76"/>
        <v>9.5620092292085726E-5</v>
      </c>
    </row>
    <row r="160" spans="1:14" x14ac:dyDescent="0.25">
      <c r="A160" s="161" t="s">
        <v>144</v>
      </c>
      <c r="B160" s="162" t="s">
        <v>131</v>
      </c>
      <c r="C160" s="163">
        <v>924</v>
      </c>
      <c r="D160" s="163">
        <v>819</v>
      </c>
      <c r="E160" s="163">
        <v>575</v>
      </c>
      <c r="F160" s="163">
        <v>514</v>
      </c>
      <c r="G160" s="163">
        <v>514</v>
      </c>
      <c r="H160" s="163">
        <v>686</v>
      </c>
      <c r="I160" s="163">
        <v>598</v>
      </c>
      <c r="J160" s="165">
        <f t="shared" si="80"/>
        <v>-0.1282798833819242</v>
      </c>
      <c r="K160" s="164">
        <f t="shared" si="77"/>
        <v>-0.26984126984126988</v>
      </c>
      <c r="L160" s="162">
        <f t="shared" si="78"/>
        <v>-88</v>
      </c>
      <c r="M160" s="163">
        <f t="shared" si="79"/>
        <v>-221</v>
      </c>
      <c r="N160" s="164">
        <f t="shared" si="76"/>
        <v>1.5972294745996443E-4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8333</v>
      </c>
      <c r="D161" s="169">
        <f t="shared" si="81"/>
        <v>9688</v>
      </c>
      <c r="E161" s="169">
        <f t="shared" si="81"/>
        <v>3442</v>
      </c>
      <c r="F161" s="169">
        <f t="shared" ref="F161" si="82">F153-SUM(F154:F160)</f>
        <v>6403</v>
      </c>
      <c r="G161" s="169">
        <f t="shared" si="81"/>
        <v>6403</v>
      </c>
      <c r="H161" s="169">
        <f t="shared" si="81"/>
        <v>8503</v>
      </c>
      <c r="I161" s="169">
        <f t="shared" si="81"/>
        <v>11368</v>
      </c>
      <c r="J161" s="171">
        <f t="shared" si="80"/>
        <v>0.33693990356344816</v>
      </c>
      <c r="K161" s="170">
        <f t="shared" si="77"/>
        <v>0.17341040462427748</v>
      </c>
      <c r="L161" s="168">
        <f>I161-H161</f>
        <v>2865</v>
      </c>
      <c r="M161" s="169">
        <f t="shared" si="79"/>
        <v>1680</v>
      </c>
      <c r="N161" s="170">
        <f t="shared" si="76"/>
        <v>3.0363385731185209E-3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17770-07EA-4B19-87CB-F9B242045383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B49F0-4F06-4E5F-B3FB-586FDFEE643B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488534</v>
      </c>
      <c r="D9" s="116">
        <v>-4.3483709027828055E-2</v>
      </c>
      <c r="E9" s="115">
        <v>493497</v>
      </c>
      <c r="F9" s="116">
        <f t="shared" ref="F9:F21" si="0">IFERROR(E9/C9-1,"-")</f>
        <v>1.0158965394424957E-2</v>
      </c>
      <c r="G9" s="115">
        <v>29647</v>
      </c>
      <c r="H9" s="116">
        <f t="shared" ref="H9:H21" si="1">IFERROR(G9/E9-1,"-")</f>
        <v>-0.93992466012964615</v>
      </c>
      <c r="I9" s="115">
        <v>262511</v>
      </c>
      <c r="J9" s="116">
        <f t="shared" ref="J9:J21" si="2">IFERROR(I9/C9-1,"-")</f>
        <v>-0.4626556186468086</v>
      </c>
      <c r="K9" s="115">
        <v>459644</v>
      </c>
      <c r="L9" s="116">
        <f t="shared" ref="L9:L21" si="3">IFERROR(K9/I9-1,"-")</f>
        <v>0.75095138870371136</v>
      </c>
      <c r="M9" s="115">
        <v>482317</v>
      </c>
      <c r="N9" s="116">
        <f>IFERROR(M9/K9-1,"-")</f>
        <v>4.9327305479893058E-2</v>
      </c>
      <c r="O9" s="116">
        <f>M9/C9-1</f>
        <v>-1.2725828703836428E-2</v>
      </c>
    </row>
    <row r="10" spans="1:16" x14ac:dyDescent="0.25">
      <c r="A10" s="1" t="s">
        <v>72</v>
      </c>
      <c r="B10" s="114" t="s">
        <v>73</v>
      </c>
      <c r="C10" s="115">
        <v>434819</v>
      </c>
      <c r="D10" s="116">
        <v>-3.5944314248909759E-2</v>
      </c>
      <c r="E10" s="115">
        <v>430844</v>
      </c>
      <c r="F10" s="116">
        <f t="shared" si="0"/>
        <v>-9.1417348367941464E-3</v>
      </c>
      <c r="G10" s="115">
        <v>25901</v>
      </c>
      <c r="H10" s="116">
        <f t="shared" si="1"/>
        <v>-0.93988311314536122</v>
      </c>
      <c r="I10" s="115">
        <v>300105</v>
      </c>
      <c r="J10" s="116">
        <f t="shared" si="2"/>
        <v>-0.30981626837833676</v>
      </c>
      <c r="K10" s="115">
        <v>411785</v>
      </c>
      <c r="L10" s="116">
        <f t="shared" si="3"/>
        <v>0.37213641892004468</v>
      </c>
      <c r="M10" s="115">
        <v>476786</v>
      </c>
      <c r="N10" s="116">
        <f t="shared" ref="N10:N15" si="4">IFERROR(M10/K10-1,"-")</f>
        <v>0.15785179159027152</v>
      </c>
      <c r="O10" s="116">
        <f>IFERROR(M10/C10-1,"-")</f>
        <v>9.6516021608991309E-2</v>
      </c>
    </row>
    <row r="11" spans="1:16" x14ac:dyDescent="0.25">
      <c r="A11" s="1" t="s">
        <v>74</v>
      </c>
      <c r="B11" s="114" t="s">
        <v>75</v>
      </c>
      <c r="C11" s="115">
        <v>469748</v>
      </c>
      <c r="D11" s="116">
        <v>-6.6638054704482141E-2</v>
      </c>
      <c r="E11" s="115">
        <v>217806</v>
      </c>
      <c r="F11" s="116">
        <f t="shared" si="0"/>
        <v>-0.53633437502661008</v>
      </c>
      <c r="G11" s="115">
        <v>35797</v>
      </c>
      <c r="H11" s="116">
        <f t="shared" si="1"/>
        <v>-0.83564731917394375</v>
      </c>
      <c r="I11" s="115">
        <v>366039</v>
      </c>
      <c r="J11" s="116">
        <f t="shared" si="2"/>
        <v>-0.22077582022701536</v>
      </c>
      <c r="K11" s="115">
        <v>435839</v>
      </c>
      <c r="L11" s="116">
        <f t="shared" si="3"/>
        <v>0.19069006308071001</v>
      </c>
      <c r="M11" s="115">
        <v>499150</v>
      </c>
      <c r="N11" s="116">
        <f t="shared" si="4"/>
        <v>0.14526235605349691</v>
      </c>
      <c r="O11" s="116">
        <f t="shared" ref="O11:O15" si="5">IFERROR(M11/C11-1,"-")</f>
        <v>6.2591006241644376E-2</v>
      </c>
    </row>
    <row r="12" spans="1:16" x14ac:dyDescent="0.25">
      <c r="A12" s="1" t="s">
        <v>76</v>
      </c>
      <c r="B12" s="114" t="s">
        <v>77</v>
      </c>
      <c r="C12" s="115">
        <v>426118</v>
      </c>
      <c r="D12" s="116">
        <v>2.3266871423459845E-2</v>
      </c>
      <c r="E12" s="115">
        <v>0</v>
      </c>
      <c r="F12" s="116">
        <f>IFERROR(E12/C12-1,"-")</f>
        <v>-1</v>
      </c>
      <c r="G12" s="115">
        <v>33867</v>
      </c>
      <c r="H12" s="116" t="str">
        <f t="shared" si="1"/>
        <v>-</v>
      </c>
      <c r="I12" s="115">
        <v>348988</v>
      </c>
      <c r="J12" s="116">
        <f t="shared" si="2"/>
        <v>-0.18100620016051894</v>
      </c>
      <c r="K12" s="115">
        <v>379392</v>
      </c>
      <c r="L12" s="116">
        <f t="shared" si="3"/>
        <v>8.7120474056414654E-2</v>
      </c>
      <c r="M12" s="115">
        <v>411482</v>
      </c>
      <c r="N12" s="116">
        <f t="shared" si="4"/>
        <v>8.4582700742240169E-2</v>
      </c>
      <c r="O12" s="116">
        <f>IFERROR(M12/C12-1,"-")</f>
        <v>-3.4347293472700047E-2</v>
      </c>
    </row>
    <row r="13" spans="1:16" x14ac:dyDescent="0.25">
      <c r="A13" s="1" t="s">
        <v>78</v>
      </c>
      <c r="B13" s="114" t="s">
        <v>79</v>
      </c>
      <c r="C13" s="115">
        <v>410407</v>
      </c>
      <c r="D13" s="116">
        <v>-7.1027601598964152E-2</v>
      </c>
      <c r="E13" s="115">
        <v>0</v>
      </c>
      <c r="F13" s="116">
        <f t="shared" si="0"/>
        <v>-1</v>
      </c>
      <c r="G13" s="115">
        <v>65490</v>
      </c>
      <c r="H13" s="116" t="str">
        <f t="shared" si="1"/>
        <v>-</v>
      </c>
      <c r="I13" s="115">
        <v>310799</v>
      </c>
      <c r="J13" s="116">
        <f t="shared" si="2"/>
        <v>-0.24270541194472806</v>
      </c>
      <c r="K13" s="115">
        <v>340598</v>
      </c>
      <c r="L13" s="116">
        <f t="shared" si="3"/>
        <v>9.5878686868361873E-2</v>
      </c>
      <c r="M13" s="115">
        <v>405702</v>
      </c>
      <c r="N13" s="116">
        <f t="shared" si="4"/>
        <v>0.19114616057639799</v>
      </c>
      <c r="O13" s="116">
        <f t="shared" si="5"/>
        <v>-1.1464229411291771E-2</v>
      </c>
    </row>
    <row r="14" spans="1:16" x14ac:dyDescent="0.25">
      <c r="A14" s="1" t="s">
        <v>80</v>
      </c>
      <c r="B14" s="114" t="s">
        <v>81</v>
      </c>
      <c r="C14" s="115">
        <v>448958</v>
      </c>
      <c r="D14" s="116">
        <v>-0.10094219658966885</v>
      </c>
      <c r="E14" s="115">
        <v>0</v>
      </c>
      <c r="F14" s="116">
        <f t="shared" si="0"/>
        <v>-1</v>
      </c>
      <c r="G14" s="115">
        <v>110623</v>
      </c>
      <c r="H14" s="116" t="str">
        <f t="shared" si="1"/>
        <v>-</v>
      </c>
      <c r="I14" s="115">
        <v>364068</v>
      </c>
      <c r="J14" s="116">
        <f t="shared" si="2"/>
        <v>-0.18908227495667751</v>
      </c>
      <c r="K14" s="115">
        <v>393768</v>
      </c>
      <c r="L14" s="116">
        <f t="shared" si="3"/>
        <v>8.1578166716107958E-2</v>
      </c>
      <c r="M14" s="115">
        <v>460449</v>
      </c>
      <c r="N14" s="116">
        <f t="shared" si="4"/>
        <v>0.16934083013347956</v>
      </c>
      <c r="O14" s="116">
        <f t="shared" si="5"/>
        <v>2.559482178733874E-2</v>
      </c>
    </row>
    <row r="15" spans="1:16" x14ac:dyDescent="0.25">
      <c r="A15" s="1" t="s">
        <v>82</v>
      </c>
      <c r="B15" s="114" t="s">
        <v>83</v>
      </c>
      <c r="C15" s="115">
        <v>485605</v>
      </c>
      <c r="D15" s="116">
        <v>-4.4079000466538232E-2</v>
      </c>
      <c r="E15" s="115">
        <v>0</v>
      </c>
      <c r="F15" s="116">
        <f t="shared" si="0"/>
        <v>-1</v>
      </c>
      <c r="G15" s="115">
        <v>225677</v>
      </c>
      <c r="H15" s="116" t="str">
        <f t="shared" si="1"/>
        <v>-</v>
      </c>
      <c r="I15" s="115">
        <v>417659</v>
      </c>
      <c r="J15" s="116">
        <f t="shared" si="2"/>
        <v>-0.13992030559817137</v>
      </c>
      <c r="K15" s="115">
        <v>454413</v>
      </c>
      <c r="L15" s="116">
        <f t="shared" si="3"/>
        <v>8.8000019154381937E-2</v>
      </c>
      <c r="M15" s="115">
        <v>532065</v>
      </c>
      <c r="N15" s="116">
        <f t="shared" si="4"/>
        <v>0.17088419565461366</v>
      </c>
      <c r="O15" s="116">
        <f t="shared" si="5"/>
        <v>9.5674467931755158E-2</v>
      </c>
    </row>
    <row r="16" spans="1:16" x14ac:dyDescent="0.25">
      <c r="A16" s="1" t="s">
        <v>84</v>
      </c>
      <c r="B16" s="114" t="s">
        <v>85</v>
      </c>
      <c r="C16" s="115">
        <v>512668</v>
      </c>
      <c r="D16" s="116">
        <v>-9.1738860837983882E-2</v>
      </c>
      <c r="E16" s="115">
        <v>115808</v>
      </c>
      <c r="F16" s="116">
        <f t="shared" si="0"/>
        <v>-0.7741072194870755</v>
      </c>
      <c r="G16" s="115">
        <v>283986</v>
      </c>
      <c r="H16" s="116">
        <f t="shared" si="1"/>
        <v>1.4522140093948606</v>
      </c>
      <c r="I16" s="115">
        <v>416027</v>
      </c>
      <c r="J16" s="116">
        <f t="shared" si="2"/>
        <v>-0.18850601168787595</v>
      </c>
      <c r="K16" s="115">
        <v>480859</v>
      </c>
      <c r="L16" s="116">
        <f t="shared" si="3"/>
        <v>0.15583603948782176</v>
      </c>
      <c r="M16" s="115"/>
      <c r="N16" s="116"/>
      <c r="O16" s="116"/>
    </row>
    <row r="17" spans="1:16" x14ac:dyDescent="0.25">
      <c r="A17" s="1" t="s">
        <v>86</v>
      </c>
      <c r="B17" s="114" t="s">
        <v>87</v>
      </c>
      <c r="C17" s="115">
        <v>471100</v>
      </c>
      <c r="D17" s="116">
        <v>-7.2455207718054693E-2</v>
      </c>
      <c r="E17" s="115">
        <v>80706</v>
      </c>
      <c r="F17" s="116">
        <f t="shared" si="0"/>
        <v>-0.82868605391636596</v>
      </c>
      <c r="G17" s="115">
        <v>281990</v>
      </c>
      <c r="H17" s="116">
        <f t="shared" si="1"/>
        <v>2.4940400961514633</v>
      </c>
      <c r="I17" s="115">
        <v>378277</v>
      </c>
      <c r="J17" s="116">
        <f t="shared" si="2"/>
        <v>-0.19703459987263849</v>
      </c>
      <c r="K17" s="115">
        <v>441114</v>
      </c>
      <c r="L17" s="116">
        <f t="shared" si="3"/>
        <v>0.16611372089764909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419789</v>
      </c>
      <c r="D18" s="116">
        <v>-8.6018415099597845E-2</v>
      </c>
      <c r="E18" s="115">
        <v>56100</v>
      </c>
      <c r="F18" s="116">
        <f t="shared" si="0"/>
        <v>-0.86636143395848864</v>
      </c>
      <c r="G18" s="115">
        <v>287185</v>
      </c>
      <c r="H18" s="116">
        <f t="shared" si="1"/>
        <v>4.1191622103386809</v>
      </c>
      <c r="I18" s="115">
        <v>375972</v>
      </c>
      <c r="J18" s="116">
        <f t="shared" si="2"/>
        <v>-0.10437862831088951</v>
      </c>
      <c r="K18" s="115">
        <v>428972</v>
      </c>
      <c r="L18" s="116">
        <f t="shared" si="3"/>
        <v>0.14096794442139315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463764</v>
      </c>
      <c r="D19" s="116">
        <v>-3.2327123025850391E-2</v>
      </c>
      <c r="E19" s="115">
        <v>36828</v>
      </c>
      <c r="F19" s="116">
        <f t="shared" si="0"/>
        <v>-0.92058892022666705</v>
      </c>
      <c r="G19" s="115">
        <v>303117</v>
      </c>
      <c r="H19" s="116">
        <f t="shared" si="1"/>
        <v>7.2306125773867702</v>
      </c>
      <c r="I19" s="115">
        <v>401911</v>
      </c>
      <c r="J19" s="116">
        <f t="shared" si="2"/>
        <v>-0.13337171492396993</v>
      </c>
      <c r="K19" s="115">
        <v>456108</v>
      </c>
      <c r="L19" s="116">
        <f t="shared" si="3"/>
        <v>0.13484826242625858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461041</v>
      </c>
      <c r="D20" s="116">
        <v>-2.6762701094952934E-2</v>
      </c>
      <c r="E20" s="115">
        <v>44846</v>
      </c>
      <c r="F20" s="116">
        <f t="shared" si="0"/>
        <v>-0.90272882455139569</v>
      </c>
      <c r="G20" s="115">
        <v>284082</v>
      </c>
      <c r="H20" s="116">
        <f t="shared" si="1"/>
        <v>5.3346117825447088</v>
      </c>
      <c r="I20" s="115">
        <v>410037</v>
      </c>
      <c r="J20" s="116">
        <f t="shared" si="2"/>
        <v>-0.11062790511039144</v>
      </c>
      <c r="K20" s="115">
        <v>440835</v>
      </c>
      <c r="L20" s="116">
        <f t="shared" si="3"/>
        <v>7.5110294924604304E-2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5492551</v>
      </c>
      <c r="D21" s="119">
        <v>-5.5493477505734856E-2</v>
      </c>
      <c r="E21" s="118">
        <v>1546641</v>
      </c>
      <c r="F21" s="119">
        <f t="shared" si="0"/>
        <v>-0.71841117178520508</v>
      </c>
      <c r="G21" s="118">
        <v>1967362</v>
      </c>
      <c r="H21" s="119">
        <f t="shared" si="1"/>
        <v>0.27202240209589679</v>
      </c>
      <c r="I21" s="118">
        <v>4352393</v>
      </c>
      <c r="J21" s="119">
        <f t="shared" si="2"/>
        <v>-0.20758259686619207</v>
      </c>
      <c r="K21" s="118">
        <v>5123327</v>
      </c>
      <c r="L21" s="119">
        <f t="shared" si="3"/>
        <v>0.17712876571577985</v>
      </c>
      <c r="M21" s="118">
        <v>3267951</v>
      </c>
      <c r="N21" s="119">
        <v>0.13650506931289441</v>
      </c>
      <c r="O21" s="119">
        <v>3.2792604992938124E-2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70" t="s">
        <v>272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249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88427</v>
      </c>
      <c r="D31" s="116">
        <v>-0.19429435722681343</v>
      </c>
      <c r="E31" s="115">
        <v>109435</v>
      </c>
      <c r="F31" s="116">
        <f t="shared" ref="F31:F43" si="6">IFERROR(E31/C31-1,"-")</f>
        <v>0.23757449647732032</v>
      </c>
      <c r="G31" s="115">
        <v>7417</v>
      </c>
      <c r="H31" s="116">
        <f t="shared" ref="H31:H43" si="7">IFERROR(G31/E31-1,"-")</f>
        <v>-0.93222460821492215</v>
      </c>
      <c r="I31" s="115">
        <v>60652</v>
      </c>
      <c r="J31" s="116">
        <f t="shared" ref="J31:J43" si="8">IFERROR(I31/G31-1,"-")</f>
        <v>7.1774302278549271</v>
      </c>
      <c r="K31" s="115">
        <v>107373</v>
      </c>
      <c r="L31" s="116">
        <f t="shared" ref="L31:L43" si="9">IFERROR(K31/I31-1,"-")</f>
        <v>0.77031260304689053</v>
      </c>
      <c r="M31" s="115">
        <v>84180</v>
      </c>
      <c r="N31" s="116">
        <f t="shared" ref="N31:N41" si="10">IFERROR(M31/K31-1,"-")</f>
        <v>-0.21600402335782742</v>
      </c>
      <c r="O31" s="116">
        <f t="shared" ref="O31" si="11">M31/C31-1</f>
        <v>-4.802831714295408E-2</v>
      </c>
    </row>
    <row r="32" spans="1:16" x14ac:dyDescent="0.25">
      <c r="B32" s="114" t="s">
        <v>73</v>
      </c>
      <c r="C32" s="115">
        <v>85231</v>
      </c>
      <c r="D32" s="116">
        <v>5.4134613006159293E-2</v>
      </c>
      <c r="E32" s="115">
        <v>98017</v>
      </c>
      <c r="F32" s="116">
        <f t="shared" si="6"/>
        <v>0.15001583930729434</v>
      </c>
      <c r="G32" s="115">
        <v>7375</v>
      </c>
      <c r="H32" s="116">
        <f t="shared" si="7"/>
        <v>-0.9247579501515043</v>
      </c>
      <c r="I32" s="115">
        <v>88163</v>
      </c>
      <c r="J32" s="116">
        <f t="shared" si="8"/>
        <v>10.954305084745762</v>
      </c>
      <c r="K32" s="115">
        <v>93902</v>
      </c>
      <c r="L32" s="116">
        <f t="shared" si="9"/>
        <v>6.5095334777627745E-2</v>
      </c>
      <c r="M32" s="115">
        <v>82338</v>
      </c>
      <c r="N32" s="116">
        <f t="shared" si="10"/>
        <v>-0.12314966667376626</v>
      </c>
      <c r="O32" s="116">
        <f>IFERROR(M32/C32-1,"-")</f>
        <v>-3.3943048890661798E-2</v>
      </c>
    </row>
    <row r="33" spans="2:16" x14ac:dyDescent="0.25">
      <c r="B33" s="114" t="s">
        <v>75</v>
      </c>
      <c r="C33" s="115">
        <v>113996</v>
      </c>
      <c r="D33" s="116">
        <v>-0.16973051711580478</v>
      </c>
      <c r="E33" s="115">
        <v>45193</v>
      </c>
      <c r="F33" s="116">
        <f t="shared" si="6"/>
        <v>-0.60355626513210991</v>
      </c>
      <c r="G33" s="115">
        <v>10153</v>
      </c>
      <c r="H33" s="116">
        <f t="shared" si="7"/>
        <v>-0.77534131392029737</v>
      </c>
      <c r="I33" s="115">
        <v>114307</v>
      </c>
      <c r="J33" s="116">
        <f t="shared" si="8"/>
        <v>10.25844577957254</v>
      </c>
      <c r="K33" s="115">
        <v>120720</v>
      </c>
      <c r="L33" s="116">
        <f t="shared" si="9"/>
        <v>5.6103300760233399E-2</v>
      </c>
      <c r="M33" s="115">
        <v>112876</v>
      </c>
      <c r="N33" s="116">
        <f t="shared" si="10"/>
        <v>-6.4976805831676643E-2</v>
      </c>
      <c r="O33" s="116">
        <f t="shared" ref="O33:O42" si="12">IFERROR(M33/C33-1,"-")</f>
        <v>-9.8249061370574431E-3</v>
      </c>
    </row>
    <row r="34" spans="2:16" x14ac:dyDescent="0.25">
      <c r="B34" s="114" t="s">
        <v>77</v>
      </c>
      <c r="C34" s="115">
        <v>170942</v>
      </c>
      <c r="D34" s="116">
        <v>4.1268951738169024E-2</v>
      </c>
      <c r="E34" s="115">
        <v>0</v>
      </c>
      <c r="F34" s="116">
        <f t="shared" si="6"/>
        <v>-1</v>
      </c>
      <c r="G34" s="115">
        <v>12493</v>
      </c>
      <c r="H34" s="116" t="str">
        <f t="shared" si="7"/>
        <v>-</v>
      </c>
      <c r="I34" s="115">
        <v>130266</v>
      </c>
      <c r="J34" s="116">
        <f t="shared" si="8"/>
        <v>9.4271191867445765</v>
      </c>
      <c r="K34" s="115">
        <v>140492</v>
      </c>
      <c r="L34" s="116">
        <f t="shared" si="9"/>
        <v>7.850091351542221E-2</v>
      </c>
      <c r="M34" s="115">
        <v>127831</v>
      </c>
      <c r="N34" s="116">
        <f t="shared" si="10"/>
        <v>-9.0119010335108052E-2</v>
      </c>
      <c r="O34" s="116">
        <f t="shared" si="12"/>
        <v>-0.25219665149582904</v>
      </c>
    </row>
    <row r="35" spans="2:16" x14ac:dyDescent="0.25">
      <c r="B35" s="114" t="s">
        <v>79</v>
      </c>
      <c r="C35" s="115">
        <v>211113</v>
      </c>
      <c r="D35" s="116">
        <v>1.7220859693840573E-2</v>
      </c>
      <c r="E35" s="115">
        <v>0</v>
      </c>
      <c r="F35" s="116">
        <f t="shared" si="6"/>
        <v>-1</v>
      </c>
      <c r="G35" s="115">
        <v>30219</v>
      </c>
      <c r="H35" s="116" t="str">
        <f t="shared" si="7"/>
        <v>-</v>
      </c>
      <c r="I35" s="115">
        <v>157891</v>
      </c>
      <c r="J35" s="116">
        <f t="shared" si="8"/>
        <v>4.2248916244746679</v>
      </c>
      <c r="K35" s="115">
        <v>148058</v>
      </c>
      <c r="L35" s="116">
        <f t="shared" si="9"/>
        <v>-6.2277140558993249E-2</v>
      </c>
      <c r="M35" s="115">
        <v>161111</v>
      </c>
      <c r="N35" s="116">
        <f t="shared" si="10"/>
        <v>8.8161396209593512E-2</v>
      </c>
      <c r="O35" s="116">
        <f t="shared" si="12"/>
        <v>-0.23684945976799154</v>
      </c>
    </row>
    <row r="36" spans="2:16" x14ac:dyDescent="0.25">
      <c r="B36" s="114" t="s">
        <v>81</v>
      </c>
      <c r="C36" s="115">
        <v>228176</v>
      </c>
      <c r="D36" s="116">
        <v>-3.7223942818082834E-2</v>
      </c>
      <c r="E36" s="115">
        <v>0</v>
      </c>
      <c r="F36" s="116">
        <f t="shared" si="6"/>
        <v>-1</v>
      </c>
      <c r="G36" s="115">
        <v>57962</v>
      </c>
      <c r="H36" s="116" t="str">
        <f t="shared" si="7"/>
        <v>-</v>
      </c>
      <c r="I36" s="115">
        <v>189872</v>
      </c>
      <c r="J36" s="116">
        <f t="shared" si="8"/>
        <v>2.2758013871156964</v>
      </c>
      <c r="K36" s="115">
        <v>185864</v>
      </c>
      <c r="L36" s="116">
        <f t="shared" si="9"/>
        <v>-2.1108957613550139E-2</v>
      </c>
      <c r="M36" s="115">
        <v>186304</v>
      </c>
      <c r="N36" s="116">
        <f t="shared" si="10"/>
        <v>2.3673223432187918E-3</v>
      </c>
      <c r="O36" s="116">
        <f t="shared" si="12"/>
        <v>-0.18350746791950079</v>
      </c>
    </row>
    <row r="37" spans="2:16" x14ac:dyDescent="0.25">
      <c r="B37" s="114" t="s">
        <v>83</v>
      </c>
      <c r="C37" s="115">
        <v>213759</v>
      </c>
      <c r="D37" s="116">
        <v>1.9618785953464446E-2</v>
      </c>
      <c r="E37" s="115">
        <v>0</v>
      </c>
      <c r="F37" s="116">
        <f t="shared" si="6"/>
        <v>-1</v>
      </c>
      <c r="G37" s="115">
        <v>128184</v>
      </c>
      <c r="H37" s="116" t="str">
        <f t="shared" si="7"/>
        <v>-</v>
      </c>
      <c r="I37" s="115">
        <v>201715</v>
      </c>
      <c r="J37" s="116">
        <f t="shared" si="8"/>
        <v>0.57363633526805224</v>
      </c>
      <c r="K37" s="115">
        <v>201058</v>
      </c>
      <c r="L37" s="116">
        <f t="shared" si="9"/>
        <v>-3.2570706194383625E-3</v>
      </c>
      <c r="M37" s="115">
        <v>207746</v>
      </c>
      <c r="N37" s="116">
        <f t="shared" si="10"/>
        <v>3.3264033264033266E-2</v>
      </c>
      <c r="O37" s="116">
        <f t="shared" si="12"/>
        <v>-2.812980973900514E-2</v>
      </c>
    </row>
    <row r="38" spans="2:16" x14ac:dyDescent="0.25">
      <c r="B38" s="114" t="s">
        <v>85</v>
      </c>
      <c r="C38" s="115">
        <v>225008</v>
      </c>
      <c r="D38" s="116">
        <v>-0.12535713313923436</v>
      </c>
      <c r="E38" s="115">
        <v>66105</v>
      </c>
      <c r="F38" s="116">
        <f t="shared" si="6"/>
        <v>-0.70621044585081427</v>
      </c>
      <c r="G38" s="115">
        <v>162040</v>
      </c>
      <c r="H38" s="116">
        <f t="shared" si="7"/>
        <v>1.4512517963845397</v>
      </c>
      <c r="I38" s="115">
        <v>197193</v>
      </c>
      <c r="J38" s="116">
        <f t="shared" si="8"/>
        <v>0.21694026166378677</v>
      </c>
      <c r="K38" s="115">
        <v>202524</v>
      </c>
      <c r="L38" s="116">
        <f t="shared" si="9"/>
        <v>2.7034428199784077E-2</v>
      </c>
      <c r="M38" s="115"/>
      <c r="N38" s="116"/>
      <c r="O38" s="116"/>
    </row>
    <row r="39" spans="2:16" x14ac:dyDescent="0.25">
      <c r="B39" s="114" t="s">
        <v>87</v>
      </c>
      <c r="C39" s="115">
        <v>171150</v>
      </c>
      <c r="D39" s="116">
        <v>-2.1026620754350023E-2</v>
      </c>
      <c r="E39" s="115">
        <v>52265</v>
      </c>
      <c r="F39" s="116">
        <f t="shared" si="6"/>
        <v>-0.69462459830557988</v>
      </c>
      <c r="G39" s="115">
        <v>130958</v>
      </c>
      <c r="H39" s="116">
        <f t="shared" si="7"/>
        <v>1.5056538792691092</v>
      </c>
      <c r="I39" s="115">
        <v>158091</v>
      </c>
      <c r="J39" s="116">
        <f t="shared" si="8"/>
        <v>0.20718856427251486</v>
      </c>
      <c r="K39" s="115">
        <v>158021</v>
      </c>
      <c r="L39" s="116">
        <f t="shared" si="9"/>
        <v>-4.4278295412136792E-4</v>
      </c>
      <c r="M39" s="115"/>
      <c r="N39" s="116"/>
      <c r="O39" s="116"/>
    </row>
    <row r="40" spans="2:16" x14ac:dyDescent="0.25">
      <c r="B40" s="114" t="s">
        <v>89</v>
      </c>
      <c r="C40" s="115">
        <v>127243</v>
      </c>
      <c r="D40" s="116">
        <v>-5.9625603239943592E-2</v>
      </c>
      <c r="E40" s="115">
        <v>36133</v>
      </c>
      <c r="F40" s="116">
        <f t="shared" si="6"/>
        <v>-0.71603153022170174</v>
      </c>
      <c r="G40" s="115">
        <v>96677</v>
      </c>
      <c r="H40" s="116">
        <f t="shared" si="7"/>
        <v>1.6755874131680182</v>
      </c>
      <c r="I40" s="115">
        <v>140180</v>
      </c>
      <c r="J40" s="116">
        <f t="shared" si="8"/>
        <v>0.44998293285890134</v>
      </c>
      <c r="K40" s="115">
        <v>118073</v>
      </c>
      <c r="L40" s="116">
        <f t="shared" si="9"/>
        <v>-0.15770438008275078</v>
      </c>
      <c r="M40" s="115"/>
      <c r="N40" s="116"/>
      <c r="O40" s="116"/>
    </row>
    <row r="41" spans="2:16" x14ac:dyDescent="0.25">
      <c r="B41" s="114" t="s">
        <v>91</v>
      </c>
      <c r="C41" s="115">
        <v>123532</v>
      </c>
      <c r="D41" s="116">
        <v>0.17575619134639187</v>
      </c>
      <c r="E41" s="115">
        <v>14426</v>
      </c>
      <c r="F41" s="116">
        <f t="shared" si="6"/>
        <v>-0.88322054204578571</v>
      </c>
      <c r="G41" s="115">
        <v>60107</v>
      </c>
      <c r="H41" s="116">
        <f t="shared" si="7"/>
        <v>3.1665742409538336</v>
      </c>
      <c r="I41" s="115">
        <v>108306</v>
      </c>
      <c r="J41" s="116">
        <f t="shared" si="8"/>
        <v>0.80188663550002492</v>
      </c>
      <c r="K41" s="115">
        <v>80072</v>
      </c>
      <c r="L41" s="116">
        <f t="shared" si="9"/>
        <v>-0.26068731187561167</v>
      </c>
      <c r="M41" s="115"/>
      <c r="N41" s="116"/>
      <c r="O41" s="116"/>
    </row>
    <row r="42" spans="2:16" x14ac:dyDescent="0.25">
      <c r="B42" s="114" t="s">
        <v>93</v>
      </c>
      <c r="C42" s="115">
        <v>112849</v>
      </c>
      <c r="D42" s="116">
        <v>7.5039058034523487E-2</v>
      </c>
      <c r="E42" s="115">
        <v>14280</v>
      </c>
      <c r="F42" s="116">
        <f t="shared" si="6"/>
        <v>-0.87345922427314382</v>
      </c>
      <c r="G42" s="115">
        <v>61877</v>
      </c>
      <c r="H42" s="116">
        <f t="shared" si="7"/>
        <v>3.33312324929972</v>
      </c>
      <c r="I42" s="115">
        <v>109752</v>
      </c>
      <c r="J42" s="116">
        <f t="shared" si="8"/>
        <v>0.77371236485285322</v>
      </c>
      <c r="K42" s="115">
        <v>84951</v>
      </c>
      <c r="L42" s="116">
        <f t="shared" si="9"/>
        <v>-0.22597310299584517</v>
      </c>
      <c r="M42" s="115"/>
      <c r="N42" s="116"/>
      <c r="O42" s="116"/>
    </row>
    <row r="43" spans="2:16" ht="15.75" x14ac:dyDescent="0.25">
      <c r="B43" s="117" t="s">
        <v>30</v>
      </c>
      <c r="C43" s="118">
        <v>1871426</v>
      </c>
      <c r="D43" s="119">
        <v>-2.7167101508717373E-2</v>
      </c>
      <c r="E43" s="118">
        <v>472177</v>
      </c>
      <c r="F43" s="119">
        <f t="shared" si="6"/>
        <v>-0.74769133270564803</v>
      </c>
      <c r="G43" s="118">
        <v>765462</v>
      </c>
      <c r="H43" s="119">
        <f t="shared" si="7"/>
        <v>0.62113360032360743</v>
      </c>
      <c r="I43" s="118">
        <v>1656388</v>
      </c>
      <c r="J43" s="119">
        <f t="shared" si="8"/>
        <v>1.1639062422432467</v>
      </c>
      <c r="K43" s="118">
        <v>1641108</v>
      </c>
      <c r="L43" s="119">
        <f t="shared" si="9"/>
        <v>-9.2248917524154761E-3</v>
      </c>
      <c r="M43" s="118">
        <v>962386</v>
      </c>
      <c r="N43" s="119">
        <v>-3.5170085827400777E-2</v>
      </c>
      <c r="O43" s="119">
        <v>-0.13426780516064496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70" t="s">
        <v>275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249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80161</v>
      </c>
      <c r="D53" s="116">
        <v>-0.10126355207247206</v>
      </c>
      <c r="E53" s="115">
        <v>100476</v>
      </c>
      <c r="F53" s="116">
        <f t="shared" ref="F53:F65" si="13">IFERROR(E53/C53-1,"-")</f>
        <v>0.25342747720213077</v>
      </c>
      <c r="G53" s="115">
        <v>3792</v>
      </c>
      <c r="H53" s="116">
        <f t="shared" ref="H53:H65" si="14">IFERROR(G53/E53-1,"-")</f>
        <v>-0.96225964409411202</v>
      </c>
      <c r="I53" s="115">
        <v>52306</v>
      </c>
      <c r="J53" s="116">
        <f t="shared" ref="J53:J65" si="15">IFERROR(I53/G53-1,"-")</f>
        <v>12.793776371308017</v>
      </c>
      <c r="K53" s="115">
        <v>94379</v>
      </c>
      <c r="L53" s="116">
        <f>IFERROR(K53/I53-1,"-")</f>
        <v>0.80436278820785367</v>
      </c>
      <c r="M53" s="115">
        <v>76235</v>
      </c>
      <c r="N53" s="116">
        <f t="shared" ref="N53:N63" si="16">IFERROR(M53/K53-1,"-")</f>
        <v>-0.19224615645429599</v>
      </c>
      <c r="O53" s="116">
        <f t="shared" ref="O53" si="17">IFERROR(M53/C53-1,"-")</f>
        <v>-4.8976434924714041E-2</v>
      </c>
    </row>
    <row r="54" spans="1:16" x14ac:dyDescent="0.25">
      <c r="A54" s="1">
        <v>2</v>
      </c>
      <c r="B54" s="114" t="s">
        <v>73</v>
      </c>
      <c r="C54" s="115">
        <v>76926</v>
      </c>
      <c r="D54" s="116">
        <v>0.20958535779989629</v>
      </c>
      <c r="E54" s="115">
        <v>90119</v>
      </c>
      <c r="F54" s="116">
        <f t="shared" si="13"/>
        <v>0.17150248290564951</v>
      </c>
      <c r="G54" s="115">
        <v>3601</v>
      </c>
      <c r="H54" s="116">
        <f t="shared" si="14"/>
        <v>-0.96004172261121401</v>
      </c>
      <c r="I54" s="115">
        <v>75169</v>
      </c>
      <c r="J54" s="116">
        <f t="shared" si="15"/>
        <v>19.874479311302416</v>
      </c>
      <c r="K54" s="115">
        <v>85353</v>
      </c>
      <c r="L54" s="116">
        <f t="shared" ref="L54:L65" si="18">IFERROR(K54/I54-1,"-")</f>
        <v>0.13548138195266657</v>
      </c>
      <c r="M54" s="115">
        <v>74115</v>
      </c>
      <c r="N54" s="116">
        <f t="shared" si="16"/>
        <v>-0.13166496783944326</v>
      </c>
      <c r="O54" s="116">
        <f>IFERROR(M54/C54-1,"-")</f>
        <v>-3.6541611418766107E-2</v>
      </c>
    </row>
    <row r="55" spans="1:16" x14ac:dyDescent="0.25">
      <c r="A55" s="1">
        <v>3</v>
      </c>
      <c r="B55" s="114" t="s">
        <v>75</v>
      </c>
      <c r="C55" s="115">
        <v>103819</v>
      </c>
      <c r="D55" s="116">
        <v>-3.656307129798908E-2</v>
      </c>
      <c r="E55" s="115">
        <v>40050</v>
      </c>
      <c r="F55" s="116">
        <f t="shared" si="13"/>
        <v>-0.61423246226605921</v>
      </c>
      <c r="G55" s="115">
        <v>5902</v>
      </c>
      <c r="H55" s="116">
        <f t="shared" si="14"/>
        <v>-0.85263420724094885</v>
      </c>
      <c r="I55" s="115">
        <v>101860</v>
      </c>
      <c r="J55" s="116">
        <f t="shared" si="15"/>
        <v>16.258556421552015</v>
      </c>
      <c r="K55" s="115">
        <v>107350</v>
      </c>
      <c r="L55" s="116">
        <f t="shared" si="18"/>
        <v>5.3897506381307636E-2</v>
      </c>
      <c r="M55" s="115">
        <v>98365</v>
      </c>
      <c r="N55" s="116">
        <f t="shared" si="16"/>
        <v>-8.3698183511877078E-2</v>
      </c>
      <c r="O55" s="116">
        <f t="shared" ref="O55:O64" si="19">IFERROR(M55/C55-1,"-")</f>
        <v>-5.2533736599273739E-2</v>
      </c>
    </row>
    <row r="56" spans="1:16" x14ac:dyDescent="0.25">
      <c r="A56" s="1">
        <v>4</v>
      </c>
      <c r="B56" s="114" t="s">
        <v>77</v>
      </c>
      <c r="C56" s="115">
        <v>151185</v>
      </c>
      <c r="D56" s="116">
        <v>6.9450437513705499E-2</v>
      </c>
      <c r="E56" s="115">
        <v>0</v>
      </c>
      <c r="F56" s="116">
        <f t="shared" si="13"/>
        <v>-1</v>
      </c>
      <c r="G56" s="115">
        <v>7899</v>
      </c>
      <c r="H56" s="116" t="str">
        <f t="shared" si="14"/>
        <v>-</v>
      </c>
      <c r="I56" s="115">
        <v>107856</v>
      </c>
      <c r="J56" s="116">
        <f t="shared" si="15"/>
        <v>12.654386631219142</v>
      </c>
      <c r="K56" s="115">
        <v>113397</v>
      </c>
      <c r="L56" s="116">
        <f t="shared" si="18"/>
        <v>5.1374054294615057E-2</v>
      </c>
      <c r="M56" s="115">
        <v>108738</v>
      </c>
      <c r="N56" s="116">
        <f t="shared" si="16"/>
        <v>-4.1085743009074305E-2</v>
      </c>
      <c r="O56" s="116">
        <f t="shared" si="19"/>
        <v>-0.28076198035519395</v>
      </c>
    </row>
    <row r="57" spans="1:16" x14ac:dyDescent="0.25">
      <c r="A57" s="1">
        <v>5</v>
      </c>
      <c r="B57" s="114" t="s">
        <v>79</v>
      </c>
      <c r="C57" s="115">
        <v>190316</v>
      </c>
      <c r="D57" s="116">
        <v>3.9200161627634067E-2</v>
      </c>
      <c r="E57" s="115">
        <v>0</v>
      </c>
      <c r="F57" s="116">
        <f t="shared" si="13"/>
        <v>-1</v>
      </c>
      <c r="G57" s="115">
        <v>18426</v>
      </c>
      <c r="H57" s="116" t="str">
        <f t="shared" si="14"/>
        <v>-</v>
      </c>
      <c r="I57" s="115">
        <v>138427</v>
      </c>
      <c r="J57" s="116">
        <f t="shared" si="15"/>
        <v>6.512590904157169</v>
      </c>
      <c r="K57" s="115">
        <v>122735</v>
      </c>
      <c r="L57" s="116">
        <f t="shared" si="18"/>
        <v>-0.11335938798066847</v>
      </c>
      <c r="M57" s="115">
        <v>127566</v>
      </c>
      <c r="N57" s="116">
        <f t="shared" si="16"/>
        <v>3.9361225404326294E-2</v>
      </c>
      <c r="O57" s="116">
        <f t="shared" si="19"/>
        <v>-0.32971479013850646</v>
      </c>
    </row>
    <row r="58" spans="1:16" x14ac:dyDescent="0.25">
      <c r="A58" s="1">
        <v>6</v>
      </c>
      <c r="B58" s="114" t="s">
        <v>81</v>
      </c>
      <c r="C58" s="115">
        <v>202520</v>
      </c>
      <c r="D58" s="116">
        <v>-9.2251377604124496E-4</v>
      </c>
      <c r="E58" s="115">
        <v>0</v>
      </c>
      <c r="F58" s="116">
        <f t="shared" si="13"/>
        <v>-1</v>
      </c>
      <c r="G58" s="115">
        <v>42217</v>
      </c>
      <c r="H58" s="116" t="str">
        <f t="shared" si="14"/>
        <v>-</v>
      </c>
      <c r="I58" s="115">
        <v>166385</v>
      </c>
      <c r="J58" s="116">
        <f t="shared" si="15"/>
        <v>2.941184830755383</v>
      </c>
      <c r="K58" s="115">
        <v>151037</v>
      </c>
      <c r="L58" s="116">
        <f t="shared" si="18"/>
        <v>-9.2243892177780396E-2</v>
      </c>
      <c r="M58" s="115">
        <v>145345</v>
      </c>
      <c r="N58" s="116">
        <f t="shared" si="16"/>
        <v>-3.7686129888702791E-2</v>
      </c>
      <c r="O58" s="116">
        <f t="shared" si="19"/>
        <v>-0.282317795773257</v>
      </c>
    </row>
    <row r="59" spans="1:16" x14ac:dyDescent="0.25">
      <c r="A59" s="1">
        <v>7</v>
      </c>
      <c r="B59" s="114" t="s">
        <v>83</v>
      </c>
      <c r="C59" s="115">
        <v>181686</v>
      </c>
      <c r="D59" s="116">
        <v>7.7685970021768913E-2</v>
      </c>
      <c r="E59" s="115">
        <v>0</v>
      </c>
      <c r="F59" s="116">
        <f t="shared" si="13"/>
        <v>-1</v>
      </c>
      <c r="G59" s="115">
        <v>98067</v>
      </c>
      <c r="H59" s="116" t="str">
        <f t="shared" si="14"/>
        <v>-</v>
      </c>
      <c r="I59" s="115">
        <v>156203</v>
      </c>
      <c r="J59" s="116">
        <f t="shared" si="15"/>
        <v>0.59281919504012559</v>
      </c>
      <c r="K59" s="115">
        <v>161599</v>
      </c>
      <c r="L59" s="116">
        <f t="shared" si="18"/>
        <v>3.454479107315489E-2</v>
      </c>
      <c r="M59" s="115">
        <v>163095</v>
      </c>
      <c r="N59" s="116">
        <f t="shared" si="16"/>
        <v>9.2574830289791077E-3</v>
      </c>
      <c r="O59" s="116">
        <f t="shared" si="19"/>
        <v>-0.10232489019517188</v>
      </c>
    </row>
    <row r="60" spans="1:16" x14ac:dyDescent="0.25">
      <c r="A60" s="1">
        <v>8</v>
      </c>
      <c r="B60" s="114" t="s">
        <v>85</v>
      </c>
      <c r="C60" s="115">
        <v>203316</v>
      </c>
      <c r="D60" s="116">
        <v>-2.7540488056860268E-2</v>
      </c>
      <c r="E60" s="115">
        <v>54073</v>
      </c>
      <c r="F60" s="116">
        <f t="shared" si="13"/>
        <v>-0.73404454150189857</v>
      </c>
      <c r="G60" s="115">
        <v>129856</v>
      </c>
      <c r="H60" s="116">
        <f t="shared" si="14"/>
        <v>1.4014942762561722</v>
      </c>
      <c r="I60" s="115">
        <v>168396</v>
      </c>
      <c r="J60" s="116">
        <f t="shared" si="15"/>
        <v>0.29679029078363728</v>
      </c>
      <c r="K60" s="115">
        <v>177694</v>
      </c>
      <c r="L60" s="116">
        <f t="shared" si="18"/>
        <v>5.5215088244376265E-2</v>
      </c>
      <c r="M60" s="115"/>
      <c r="N60" s="116"/>
      <c r="O60" s="116"/>
    </row>
    <row r="61" spans="1:16" x14ac:dyDescent="0.25">
      <c r="A61" s="1">
        <v>9</v>
      </c>
      <c r="B61" s="114" t="s">
        <v>87</v>
      </c>
      <c r="C61" s="115">
        <v>150007</v>
      </c>
      <c r="D61" s="116">
        <v>5.9005005330076354E-2</v>
      </c>
      <c r="E61" s="115">
        <v>44522</v>
      </c>
      <c r="F61" s="116">
        <f t="shared" si="13"/>
        <v>-0.7032005173091922</v>
      </c>
      <c r="G61" s="115">
        <v>107061</v>
      </c>
      <c r="H61" s="116">
        <f t="shared" si="14"/>
        <v>1.4046763397870716</v>
      </c>
      <c r="I61" s="115">
        <v>138602</v>
      </c>
      <c r="J61" s="116">
        <f t="shared" si="15"/>
        <v>0.29460774698536341</v>
      </c>
      <c r="K61" s="115">
        <v>127466</v>
      </c>
      <c r="L61" s="116">
        <f t="shared" si="18"/>
        <v>-8.0345160964488294E-2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112169</v>
      </c>
      <c r="D62" s="116">
        <v>4.4472172301732948E-2</v>
      </c>
      <c r="E62" s="115">
        <v>26446</v>
      </c>
      <c r="F62" s="116">
        <f t="shared" si="13"/>
        <v>-0.76423075894409331</v>
      </c>
      <c r="G62" s="115">
        <v>71801</v>
      </c>
      <c r="H62" s="116">
        <f t="shared" si="14"/>
        <v>1.7150041594191938</v>
      </c>
      <c r="I62" s="115">
        <v>113852</v>
      </c>
      <c r="J62" s="116">
        <f t="shared" si="15"/>
        <v>0.58566036684725842</v>
      </c>
      <c r="K62" s="115">
        <v>103186</v>
      </c>
      <c r="L62" s="116">
        <f t="shared" si="18"/>
        <v>-9.3683027087798187E-2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109101</v>
      </c>
      <c r="D63" s="116">
        <v>0.16385573015009447</v>
      </c>
      <c r="E63" s="115">
        <v>9600</v>
      </c>
      <c r="F63" s="116">
        <f t="shared" si="13"/>
        <v>-0.91200813924711965</v>
      </c>
      <c r="G63" s="115">
        <v>48671</v>
      </c>
      <c r="H63" s="116">
        <f t="shared" si="14"/>
        <v>4.0698958333333337</v>
      </c>
      <c r="I63" s="115">
        <v>94916</v>
      </c>
      <c r="J63" s="116">
        <f t="shared" si="15"/>
        <v>0.950155123173964</v>
      </c>
      <c r="K63" s="115">
        <v>69364</v>
      </c>
      <c r="L63" s="116">
        <f t="shared" si="18"/>
        <v>-0.26920645623498674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102182</v>
      </c>
      <c r="D64" s="116">
        <v>0.10130088486037314</v>
      </c>
      <c r="E64" s="115">
        <v>6993</v>
      </c>
      <c r="F64" s="116">
        <f t="shared" si="13"/>
        <v>-0.93156328903329355</v>
      </c>
      <c r="G64" s="115">
        <v>46259</v>
      </c>
      <c r="H64" s="116">
        <f t="shared" si="14"/>
        <v>5.6150436150436152</v>
      </c>
      <c r="I64" s="115">
        <v>94753</v>
      </c>
      <c r="J64" s="116">
        <f t="shared" si="15"/>
        <v>1.0483149225015671</v>
      </c>
      <c r="K64" s="115">
        <v>71834</v>
      </c>
      <c r="L64" s="116">
        <f t="shared" si="18"/>
        <v>-0.2418815235401518</v>
      </c>
      <c r="M64" s="115"/>
      <c r="N64" s="116"/>
      <c r="O64" s="116"/>
    </row>
    <row r="65" spans="1:16" ht="15.75" x14ac:dyDescent="0.25">
      <c r="B65" s="117" t="s">
        <v>30</v>
      </c>
      <c r="C65" s="118">
        <v>1663388</v>
      </c>
      <c r="D65" s="119">
        <v>3.8975283402946648E-2</v>
      </c>
      <c r="E65" s="118">
        <v>400640</v>
      </c>
      <c r="F65" s="119">
        <f t="shared" si="13"/>
        <v>-0.75914218450535897</v>
      </c>
      <c r="G65" s="118">
        <v>583552</v>
      </c>
      <c r="H65" s="119">
        <f t="shared" si="14"/>
        <v>0.45654952076677313</v>
      </c>
      <c r="I65" s="118">
        <v>1408725</v>
      </c>
      <c r="J65" s="119">
        <f t="shared" si="15"/>
        <v>1.4140522181399429</v>
      </c>
      <c r="K65" s="118">
        <v>1385394</v>
      </c>
      <c r="L65" s="119">
        <f t="shared" si="18"/>
        <v>-1.6561784592450612E-2</v>
      </c>
      <c r="M65" s="118">
        <v>793459</v>
      </c>
      <c r="N65" s="119">
        <v>-5.0716037566549077E-2</v>
      </c>
      <c r="O65" s="119">
        <v>-0.19577483775299942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70" t="s">
        <v>276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249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8266</v>
      </c>
      <c r="D75" s="116">
        <v>-0.5979180854168693</v>
      </c>
      <c r="E75" s="115">
        <v>8959</v>
      </c>
      <c r="F75" s="116">
        <f t="shared" ref="F75:F87" si="20">IFERROR(E75/C75-1,"-")</f>
        <v>8.3837406242438961E-2</v>
      </c>
      <c r="G75" s="115">
        <v>3625</v>
      </c>
      <c r="H75" s="116">
        <f t="shared" ref="H75:H87" si="21">IFERROR(G75/E75-1,"-")</f>
        <v>-0.59537894854336426</v>
      </c>
      <c r="I75" s="115">
        <v>8346</v>
      </c>
      <c r="J75" s="116">
        <f t="shared" ref="J75:J87" si="22">IFERROR(I75/G75-1,"-")</f>
        <v>1.3023448275862068</v>
      </c>
      <c r="K75" s="115">
        <v>12994</v>
      </c>
      <c r="L75" s="116">
        <f>IFERROR(K75/I75-1,"-")</f>
        <v>0.55691349149293079</v>
      </c>
      <c r="M75" s="115">
        <v>7945</v>
      </c>
      <c r="N75" s="116">
        <f t="shared" ref="N75:N83" si="23">IFERROR(M75/K75-1,"-")</f>
        <v>-0.38856395259350474</v>
      </c>
      <c r="O75" s="116">
        <f t="shared" ref="O75" si="24">M75/C75-1</f>
        <v>-3.8833776917493346E-2</v>
      </c>
    </row>
    <row r="76" spans="1:16" x14ac:dyDescent="0.25">
      <c r="A76" s="1">
        <v>2</v>
      </c>
      <c r="B76" s="114" t="s">
        <v>73</v>
      </c>
      <c r="C76" s="115">
        <v>8305</v>
      </c>
      <c r="D76" s="116">
        <v>-0.51874601610940485</v>
      </c>
      <c r="E76" s="115">
        <v>7898</v>
      </c>
      <c r="F76" s="116">
        <f t="shared" si="20"/>
        <v>-4.9006622516556297E-2</v>
      </c>
      <c r="G76" s="115">
        <v>3774</v>
      </c>
      <c r="H76" s="116">
        <f t="shared" si="21"/>
        <v>-0.52215750822993168</v>
      </c>
      <c r="I76" s="115">
        <v>12994</v>
      </c>
      <c r="J76" s="116">
        <f t="shared" si="22"/>
        <v>2.4430312665606784</v>
      </c>
      <c r="K76" s="115">
        <v>8549</v>
      </c>
      <c r="L76" s="116">
        <f t="shared" ref="L76:L87" si="25">IFERROR(K76/I76-1,"-")</f>
        <v>-0.34208096044328151</v>
      </c>
      <c r="M76" s="115">
        <v>8223</v>
      </c>
      <c r="N76" s="116">
        <f t="shared" si="23"/>
        <v>-3.8133114984208683E-2</v>
      </c>
      <c r="O76" s="116">
        <f>IFERROR(M76/C76-1,"-")</f>
        <v>-9.8735701384707886E-3</v>
      </c>
    </row>
    <row r="77" spans="1:16" x14ac:dyDescent="0.25">
      <c r="A77" s="1">
        <v>3</v>
      </c>
      <c r="B77" s="114" t="s">
        <v>75</v>
      </c>
      <c r="C77" s="115">
        <v>10177</v>
      </c>
      <c r="D77" s="116">
        <v>-0.65549575166717444</v>
      </c>
      <c r="E77" s="115">
        <v>5143</v>
      </c>
      <c r="F77" s="116">
        <f t="shared" si="20"/>
        <v>-0.4946447872654024</v>
      </c>
      <c r="G77" s="115">
        <v>4251</v>
      </c>
      <c r="H77" s="116">
        <f t="shared" si="21"/>
        <v>-0.17343962667703672</v>
      </c>
      <c r="I77" s="115">
        <v>12447</v>
      </c>
      <c r="J77" s="116">
        <f t="shared" si="22"/>
        <v>1.928016937191249</v>
      </c>
      <c r="K77" s="115">
        <v>13370</v>
      </c>
      <c r="L77" s="116">
        <f t="shared" si="25"/>
        <v>7.4154414718406114E-2</v>
      </c>
      <c r="M77" s="115">
        <v>14511</v>
      </c>
      <c r="N77" s="116">
        <f t="shared" si="23"/>
        <v>8.534031413612575E-2</v>
      </c>
      <c r="O77" s="116">
        <f t="shared" ref="O77:O86" si="26">IFERROR(M77/C77-1,"-")</f>
        <v>0.42586223838066228</v>
      </c>
    </row>
    <row r="78" spans="1:16" x14ac:dyDescent="0.25">
      <c r="A78" s="1">
        <v>4</v>
      </c>
      <c r="B78" s="114" t="s">
        <v>77</v>
      </c>
      <c r="C78" s="115">
        <v>19757</v>
      </c>
      <c r="D78" s="116">
        <v>-0.13346491228070179</v>
      </c>
      <c r="E78" s="115">
        <v>0</v>
      </c>
      <c r="F78" s="116">
        <f t="shared" si="20"/>
        <v>-1</v>
      </c>
      <c r="G78" s="115">
        <v>4594</v>
      </c>
      <c r="H78" s="116" t="str">
        <f t="shared" si="21"/>
        <v>-</v>
      </c>
      <c r="I78" s="115">
        <v>22410</v>
      </c>
      <c r="J78" s="116">
        <f t="shared" si="22"/>
        <v>3.8781018720069653</v>
      </c>
      <c r="K78" s="115">
        <v>27095</v>
      </c>
      <c r="L78" s="116">
        <f t="shared" si="25"/>
        <v>0.20905845604640794</v>
      </c>
      <c r="M78" s="115">
        <v>19093</v>
      </c>
      <c r="N78" s="116">
        <f t="shared" si="23"/>
        <v>-0.29533124192655469</v>
      </c>
      <c r="O78" s="116">
        <f t="shared" si="26"/>
        <v>-3.3608341347370563E-2</v>
      </c>
    </row>
    <row r="79" spans="1:16" x14ac:dyDescent="0.25">
      <c r="A79" s="1">
        <v>5</v>
      </c>
      <c r="B79" s="114" t="s">
        <v>79</v>
      </c>
      <c r="C79" s="115">
        <v>20797</v>
      </c>
      <c r="D79" s="116">
        <v>-0.14773379231210559</v>
      </c>
      <c r="E79" s="115">
        <v>0</v>
      </c>
      <c r="F79" s="116">
        <f t="shared" si="20"/>
        <v>-1</v>
      </c>
      <c r="G79" s="115">
        <v>11793</v>
      </c>
      <c r="H79" s="116" t="str">
        <f t="shared" si="21"/>
        <v>-</v>
      </c>
      <c r="I79" s="115">
        <v>19464</v>
      </c>
      <c r="J79" s="116">
        <f t="shared" si="22"/>
        <v>0.6504706181633173</v>
      </c>
      <c r="K79" s="115">
        <v>25323</v>
      </c>
      <c r="L79" s="116">
        <f t="shared" si="25"/>
        <v>0.30101726263871753</v>
      </c>
      <c r="M79" s="115">
        <v>33545</v>
      </c>
      <c r="N79" s="116">
        <f t="shared" si="23"/>
        <v>0.32468506890968674</v>
      </c>
      <c r="O79" s="116">
        <f t="shared" si="26"/>
        <v>0.61297302495552253</v>
      </c>
    </row>
    <row r="80" spans="1:16" x14ac:dyDescent="0.25">
      <c r="A80" s="1">
        <v>6</v>
      </c>
      <c r="B80" s="114" t="s">
        <v>81</v>
      </c>
      <c r="C80" s="115">
        <v>25656</v>
      </c>
      <c r="D80" s="116">
        <v>-0.25181534513429182</v>
      </c>
      <c r="E80" s="115">
        <v>0</v>
      </c>
      <c r="F80" s="116">
        <f t="shared" si="20"/>
        <v>-1</v>
      </c>
      <c r="G80" s="115">
        <v>15745</v>
      </c>
      <c r="H80" s="116" t="str">
        <f t="shared" si="21"/>
        <v>-</v>
      </c>
      <c r="I80" s="115">
        <v>23487</v>
      </c>
      <c r="J80" s="116">
        <f t="shared" si="22"/>
        <v>0.49171165449349008</v>
      </c>
      <c r="K80" s="115">
        <v>34827</v>
      </c>
      <c r="L80" s="116">
        <f t="shared" si="25"/>
        <v>0.48282028356111883</v>
      </c>
      <c r="M80" s="115">
        <v>40959</v>
      </c>
      <c r="N80" s="116">
        <f t="shared" si="23"/>
        <v>0.17607029029201482</v>
      </c>
      <c r="O80" s="116">
        <f t="shared" si="26"/>
        <v>0.59646866230121609</v>
      </c>
    </row>
    <row r="81" spans="1:16" x14ac:dyDescent="0.25">
      <c r="A81" s="1">
        <v>7</v>
      </c>
      <c r="B81" s="114" t="s">
        <v>83</v>
      </c>
      <c r="C81" s="115">
        <v>32073</v>
      </c>
      <c r="D81" s="116">
        <v>-0.2188177411890786</v>
      </c>
      <c r="E81" s="115">
        <v>0</v>
      </c>
      <c r="F81" s="116">
        <f t="shared" si="20"/>
        <v>-1</v>
      </c>
      <c r="G81" s="115">
        <v>30117</v>
      </c>
      <c r="H81" s="116" t="str">
        <f t="shared" si="21"/>
        <v>-</v>
      </c>
      <c r="I81" s="115">
        <v>45512</v>
      </c>
      <c r="J81" s="116">
        <f t="shared" si="22"/>
        <v>0.51117309160938995</v>
      </c>
      <c r="K81" s="115">
        <v>39459</v>
      </c>
      <c r="L81" s="116">
        <f t="shared" si="25"/>
        <v>-0.13299789066619794</v>
      </c>
      <c r="M81" s="115">
        <v>44651</v>
      </c>
      <c r="N81" s="116">
        <f t="shared" si="23"/>
        <v>0.13157961428317999</v>
      </c>
      <c r="O81" s="116">
        <f t="shared" si="26"/>
        <v>0.39216786705328466</v>
      </c>
    </row>
    <row r="82" spans="1:16" x14ac:dyDescent="0.25">
      <c r="A82" s="1">
        <v>8</v>
      </c>
      <c r="B82" s="114" t="s">
        <v>85</v>
      </c>
      <c r="C82" s="115">
        <v>21692</v>
      </c>
      <c r="D82" s="116">
        <v>-0.54979972189361392</v>
      </c>
      <c r="E82" s="115">
        <v>12032</v>
      </c>
      <c r="F82" s="116">
        <f t="shared" si="20"/>
        <v>-0.44532546560944131</v>
      </c>
      <c r="G82" s="115">
        <v>32184</v>
      </c>
      <c r="H82" s="116">
        <f t="shared" si="21"/>
        <v>1.6748670212765959</v>
      </c>
      <c r="I82" s="115">
        <v>28797</v>
      </c>
      <c r="J82" s="116">
        <f t="shared" si="22"/>
        <v>-0.10523862788963456</v>
      </c>
      <c r="K82" s="115">
        <v>24830</v>
      </c>
      <c r="L82" s="116">
        <f t="shared" si="25"/>
        <v>-0.1377574052852728</v>
      </c>
      <c r="M82" s="115"/>
      <c r="N82" s="116"/>
      <c r="O82" s="116"/>
    </row>
    <row r="83" spans="1:16" x14ac:dyDescent="0.25">
      <c r="A83" s="1">
        <v>9</v>
      </c>
      <c r="B83" s="114" t="s">
        <v>87</v>
      </c>
      <c r="C83" s="115">
        <v>21143</v>
      </c>
      <c r="D83" s="116">
        <v>-0.36272116225095696</v>
      </c>
      <c r="E83" s="115">
        <v>7743</v>
      </c>
      <c r="F83" s="116">
        <f t="shared" si="20"/>
        <v>-0.63377950148985485</v>
      </c>
      <c r="G83" s="115">
        <v>23897</v>
      </c>
      <c r="H83" s="116">
        <f t="shared" si="21"/>
        <v>2.0862714710060701</v>
      </c>
      <c r="I83" s="115">
        <v>19489</v>
      </c>
      <c r="J83" s="116">
        <f t="shared" si="22"/>
        <v>-0.18445830020504661</v>
      </c>
      <c r="K83" s="115">
        <v>30555</v>
      </c>
      <c r="L83" s="116">
        <f t="shared" si="25"/>
        <v>0.567807481143209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15074</v>
      </c>
      <c r="D84" s="116">
        <v>-0.46006160899777926</v>
      </c>
      <c r="E84" s="115">
        <v>9687</v>
      </c>
      <c r="F84" s="116">
        <f t="shared" si="20"/>
        <v>-0.35737030648799262</v>
      </c>
      <c r="G84" s="115">
        <v>24876</v>
      </c>
      <c r="H84" s="116">
        <f t="shared" si="21"/>
        <v>1.5679777020749457</v>
      </c>
      <c r="I84" s="115">
        <v>26328</v>
      </c>
      <c r="J84" s="116">
        <f t="shared" si="22"/>
        <v>5.836951278340563E-2</v>
      </c>
      <c r="K84" s="115">
        <v>14887</v>
      </c>
      <c r="L84" s="116">
        <f t="shared" si="25"/>
        <v>-0.43455636584624735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14431</v>
      </c>
      <c r="D85" s="116">
        <v>0.27426048565121408</v>
      </c>
      <c r="E85" s="115">
        <v>4826</v>
      </c>
      <c r="F85" s="116">
        <f t="shared" si="20"/>
        <v>-0.66558104081491232</v>
      </c>
      <c r="G85" s="115">
        <v>11436</v>
      </c>
      <c r="H85" s="116">
        <f t="shared" si="21"/>
        <v>1.3696643182760049</v>
      </c>
      <c r="I85" s="115">
        <v>13390</v>
      </c>
      <c r="J85" s="116">
        <f t="shared" si="22"/>
        <v>0.17086393844001391</v>
      </c>
      <c r="K85" s="115">
        <v>10708</v>
      </c>
      <c r="L85" s="116">
        <f t="shared" si="25"/>
        <v>-0.2002987303958178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10667</v>
      </c>
      <c r="D86" s="116">
        <v>-0.12486668307490356</v>
      </c>
      <c r="E86" s="115">
        <v>7287</v>
      </c>
      <c r="F86" s="116">
        <f t="shared" si="20"/>
        <v>-0.31686509796568862</v>
      </c>
      <c r="G86" s="115">
        <v>15618</v>
      </c>
      <c r="H86" s="116">
        <f t="shared" si="21"/>
        <v>1.1432688349114861</v>
      </c>
      <c r="I86" s="115">
        <v>14999</v>
      </c>
      <c r="J86" s="116">
        <f t="shared" si="22"/>
        <v>-3.9633755922653391E-2</v>
      </c>
      <c r="K86" s="115">
        <v>13117</v>
      </c>
      <c r="L86" s="116">
        <f t="shared" si="25"/>
        <v>-0.12547503166877794</v>
      </c>
      <c r="M86" s="115"/>
      <c r="N86" s="116"/>
      <c r="O86" s="116"/>
    </row>
    <row r="87" spans="1:16" ht="15.75" x14ac:dyDescent="0.25">
      <c r="B87" s="117" t="s">
        <v>30</v>
      </c>
      <c r="C87" s="118">
        <v>208038</v>
      </c>
      <c r="D87" s="119">
        <v>-0.35531673577152634</v>
      </c>
      <c r="E87" s="118">
        <v>71537</v>
      </c>
      <c r="F87" s="119">
        <f t="shared" si="20"/>
        <v>-0.65613493688653035</v>
      </c>
      <c r="G87" s="118">
        <v>181910</v>
      </c>
      <c r="H87" s="119">
        <f t="shared" si="21"/>
        <v>1.5428799082992017</v>
      </c>
      <c r="I87" s="118">
        <v>247663</v>
      </c>
      <c r="J87" s="119">
        <f t="shared" si="22"/>
        <v>0.36145896322357207</v>
      </c>
      <c r="K87" s="118">
        <v>255714</v>
      </c>
      <c r="L87" s="119">
        <f t="shared" si="25"/>
        <v>3.2507883696797579E-2</v>
      </c>
      <c r="M87" s="118">
        <v>168927</v>
      </c>
      <c r="N87" s="119">
        <v>4.5230390367349882E-2</v>
      </c>
      <c r="O87" s="119">
        <v>0.35108093192888168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70" t="s">
        <v>277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249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400107</v>
      </c>
      <c r="D97" s="116">
        <v>-2.2070265740962158E-3</v>
      </c>
      <c r="E97" s="115">
        <v>384062</v>
      </c>
      <c r="F97" s="116">
        <f t="shared" ref="F97:F109" si="27">IFERROR(E97/C97-1,"-")</f>
        <v>-4.0101772775782529E-2</v>
      </c>
      <c r="G97" s="115">
        <v>22230</v>
      </c>
      <c r="H97" s="116">
        <f t="shared" ref="H97:H109" si="28">IFERROR(G97/E97-1,"-")</f>
        <v>-0.94211872041493305</v>
      </c>
      <c r="I97" s="115">
        <v>201859</v>
      </c>
      <c r="J97" s="116">
        <f t="shared" ref="J97:J109" si="29">IFERROR(I97/G97-1,"-")</f>
        <v>8.0804768331084116</v>
      </c>
      <c r="K97" s="115">
        <v>352271</v>
      </c>
      <c r="L97" s="116">
        <f t="shared" ref="L97:L109" si="30">IFERROR(K97/I97-1,"-")</f>
        <v>0.74513397965906902</v>
      </c>
      <c r="M97" s="115">
        <v>398137</v>
      </c>
      <c r="N97" s="116">
        <f t="shared" ref="N97:N105" si="31">IFERROR(M97/K97-1,"-")</f>
        <v>0.13020089646891164</v>
      </c>
      <c r="O97" s="116">
        <f t="shared" ref="O97" si="32">M97/C97-1</f>
        <v>-4.9236829148202599E-3</v>
      </c>
    </row>
    <row r="98" spans="2:15" x14ac:dyDescent="0.25">
      <c r="B98" s="114" t="s">
        <v>73</v>
      </c>
      <c r="C98" s="115">
        <v>349588</v>
      </c>
      <c r="D98" s="116">
        <v>-5.5619338856817135E-2</v>
      </c>
      <c r="E98" s="115">
        <v>332827</v>
      </c>
      <c r="F98" s="116">
        <f t="shared" si="27"/>
        <v>-4.7945009554103635E-2</v>
      </c>
      <c r="G98" s="115">
        <v>18526</v>
      </c>
      <c r="H98" s="116">
        <f t="shared" si="28"/>
        <v>-0.94433744858439972</v>
      </c>
      <c r="I98" s="115">
        <v>211942</v>
      </c>
      <c r="J98" s="116">
        <f t="shared" si="29"/>
        <v>10.440246140559214</v>
      </c>
      <c r="K98" s="115">
        <v>317883</v>
      </c>
      <c r="L98" s="116">
        <f t="shared" si="30"/>
        <v>0.49985845184059796</v>
      </c>
      <c r="M98" s="115">
        <v>394448</v>
      </c>
      <c r="N98" s="116">
        <f t="shared" si="31"/>
        <v>0.2408590582069503</v>
      </c>
      <c r="O98" s="116">
        <f>IFERROR(M98/C98-1,"-")</f>
        <v>0.12832248246507327</v>
      </c>
    </row>
    <row r="99" spans="2:15" x14ac:dyDescent="0.25">
      <c r="B99" s="114" t="s">
        <v>75</v>
      </c>
      <c r="C99" s="115">
        <v>355752</v>
      </c>
      <c r="D99" s="116">
        <v>-2.7962818249878452E-2</v>
      </c>
      <c r="E99" s="115">
        <v>172613</v>
      </c>
      <c r="F99" s="116">
        <f t="shared" si="27"/>
        <v>-0.51479401380737144</v>
      </c>
      <c r="G99" s="115">
        <v>25644</v>
      </c>
      <c r="H99" s="116">
        <f t="shared" si="28"/>
        <v>-0.85143645032529414</v>
      </c>
      <c r="I99" s="115">
        <v>251732</v>
      </c>
      <c r="J99" s="116">
        <f t="shared" si="29"/>
        <v>8.8164092965216039</v>
      </c>
      <c r="K99" s="115">
        <v>315119</v>
      </c>
      <c r="L99" s="116">
        <f t="shared" si="30"/>
        <v>0.25180350531517637</v>
      </c>
      <c r="M99" s="115">
        <v>386274</v>
      </c>
      <c r="N99" s="116">
        <f t="shared" si="31"/>
        <v>0.22580358531221534</v>
      </c>
      <c r="O99" s="116">
        <f t="shared" ref="O99:O108" si="33">IFERROR(M99/C99-1,"-")</f>
        <v>8.5795722863118096E-2</v>
      </c>
    </row>
    <row r="100" spans="2:15" x14ac:dyDescent="0.25">
      <c r="B100" s="114" t="s">
        <v>77</v>
      </c>
      <c r="C100" s="115">
        <v>255176</v>
      </c>
      <c r="D100" s="116">
        <v>1.1551482189152473E-2</v>
      </c>
      <c r="E100" s="115">
        <v>0</v>
      </c>
      <c r="F100" s="116">
        <f t="shared" si="27"/>
        <v>-1</v>
      </c>
      <c r="G100" s="115">
        <v>21374</v>
      </c>
      <c r="H100" s="116" t="str">
        <f t="shared" si="28"/>
        <v>-</v>
      </c>
      <c r="I100" s="115">
        <v>218722</v>
      </c>
      <c r="J100" s="116">
        <f t="shared" si="29"/>
        <v>9.2330869280434165</v>
      </c>
      <c r="K100" s="115">
        <v>238900</v>
      </c>
      <c r="L100" s="116">
        <f t="shared" si="30"/>
        <v>9.2254094238348294E-2</v>
      </c>
      <c r="M100" s="115">
        <v>283651</v>
      </c>
      <c r="N100" s="116">
        <f t="shared" si="31"/>
        <v>0.18732105483465888</v>
      </c>
      <c r="O100" s="116">
        <f t="shared" si="33"/>
        <v>0.1115896479292724</v>
      </c>
    </row>
    <row r="101" spans="2:15" x14ac:dyDescent="0.25">
      <c r="B101" s="114" t="s">
        <v>79</v>
      </c>
      <c r="C101" s="115">
        <v>199294</v>
      </c>
      <c r="D101" s="116">
        <v>-0.14921429089806915</v>
      </c>
      <c r="E101" s="115">
        <v>0</v>
      </c>
      <c r="F101" s="116">
        <f t="shared" si="27"/>
        <v>-1</v>
      </c>
      <c r="G101" s="115">
        <v>35271</v>
      </c>
      <c r="H101" s="116" t="str">
        <f t="shared" si="28"/>
        <v>-</v>
      </c>
      <c r="I101" s="115">
        <v>152908</v>
      </c>
      <c r="J101" s="116">
        <f t="shared" si="29"/>
        <v>3.3352329108899665</v>
      </c>
      <c r="K101" s="115">
        <v>192540</v>
      </c>
      <c r="L101" s="116">
        <f t="shared" si="30"/>
        <v>0.25918853166609979</v>
      </c>
      <c r="M101" s="115">
        <v>244591</v>
      </c>
      <c r="N101" s="116">
        <f t="shared" si="31"/>
        <v>0.27033863093383204</v>
      </c>
      <c r="O101" s="116">
        <f t="shared" si="33"/>
        <v>0.22728732425461873</v>
      </c>
    </row>
    <row r="102" spans="2:15" x14ac:dyDescent="0.25">
      <c r="B102" s="114" t="s">
        <v>81</v>
      </c>
      <c r="C102" s="115">
        <v>220782</v>
      </c>
      <c r="D102" s="116">
        <v>-0.15849935395838655</v>
      </c>
      <c r="E102" s="115">
        <v>0</v>
      </c>
      <c r="F102" s="116">
        <f t="shared" si="27"/>
        <v>-1</v>
      </c>
      <c r="G102" s="115">
        <v>52661</v>
      </c>
      <c r="H102" s="116" t="str">
        <f t="shared" si="28"/>
        <v>-</v>
      </c>
      <c r="I102" s="115">
        <v>174196</v>
      </c>
      <c r="J102" s="116">
        <f t="shared" si="29"/>
        <v>2.3078748979320558</v>
      </c>
      <c r="K102" s="115">
        <v>207904</v>
      </c>
      <c r="L102" s="116">
        <f t="shared" si="30"/>
        <v>0.19350616546878219</v>
      </c>
      <c r="M102" s="115">
        <v>274145</v>
      </c>
      <c r="N102" s="116">
        <f t="shared" si="31"/>
        <v>0.31861339849161152</v>
      </c>
      <c r="O102" s="116">
        <f t="shared" si="33"/>
        <v>0.24169995742406547</v>
      </c>
    </row>
    <row r="103" spans="2:15" x14ac:dyDescent="0.25">
      <c r="B103" s="114" t="s">
        <v>83</v>
      </c>
      <c r="C103" s="115">
        <v>271846</v>
      </c>
      <c r="D103" s="116">
        <v>-8.8838314602598945E-2</v>
      </c>
      <c r="E103" s="115">
        <v>0</v>
      </c>
      <c r="F103" s="116">
        <f t="shared" si="27"/>
        <v>-1</v>
      </c>
      <c r="G103" s="115">
        <v>97493</v>
      </c>
      <c r="H103" s="116" t="str">
        <f t="shared" si="28"/>
        <v>-</v>
      </c>
      <c r="I103" s="115">
        <v>215944</v>
      </c>
      <c r="J103" s="116">
        <f t="shared" si="29"/>
        <v>1.2149692798457323</v>
      </c>
      <c r="K103" s="115">
        <v>253355</v>
      </c>
      <c r="L103" s="116">
        <f t="shared" si="30"/>
        <v>0.17324398918238071</v>
      </c>
      <c r="M103" s="115">
        <v>324319</v>
      </c>
      <c r="N103" s="116">
        <f t="shared" si="31"/>
        <v>0.2800970969588128</v>
      </c>
      <c r="O103" s="116">
        <f t="shared" si="33"/>
        <v>0.19302472723527297</v>
      </c>
    </row>
    <row r="104" spans="2:15" x14ac:dyDescent="0.25">
      <c r="B104" s="114" t="s">
        <v>85</v>
      </c>
      <c r="C104" s="115">
        <v>287660</v>
      </c>
      <c r="D104" s="116">
        <v>-6.3585433261825641E-2</v>
      </c>
      <c r="E104" s="115">
        <v>49703</v>
      </c>
      <c r="F104" s="116">
        <f t="shared" si="27"/>
        <v>-0.8272161579642634</v>
      </c>
      <c r="G104" s="115">
        <v>121946</v>
      </c>
      <c r="H104" s="116">
        <f t="shared" si="28"/>
        <v>1.4534937528921796</v>
      </c>
      <c r="I104" s="115">
        <v>218834</v>
      </c>
      <c r="J104" s="116">
        <f t="shared" si="29"/>
        <v>0.79451560526790543</v>
      </c>
      <c r="K104" s="115">
        <v>278335</v>
      </c>
      <c r="L104" s="116">
        <f t="shared" si="30"/>
        <v>0.27190016176645315</v>
      </c>
      <c r="M104" s="115"/>
      <c r="N104" s="116"/>
      <c r="O104" s="116"/>
    </row>
    <row r="105" spans="2:15" x14ac:dyDescent="0.25">
      <c r="B105" s="114" t="s">
        <v>87</v>
      </c>
      <c r="C105" s="115">
        <v>299950</v>
      </c>
      <c r="D105" s="116">
        <v>-9.9449371611113446E-2</v>
      </c>
      <c r="E105" s="115">
        <v>28441</v>
      </c>
      <c r="F105" s="116">
        <f t="shared" si="27"/>
        <v>-0.90518086347724624</v>
      </c>
      <c r="G105" s="115">
        <v>151032</v>
      </c>
      <c r="H105" s="116">
        <f t="shared" si="28"/>
        <v>4.3103618016244152</v>
      </c>
      <c r="I105" s="115">
        <v>220186</v>
      </c>
      <c r="J105" s="116">
        <f t="shared" si="29"/>
        <v>0.45787647650828966</v>
      </c>
      <c r="K105" s="115">
        <v>283093</v>
      </c>
      <c r="L105" s="116">
        <f t="shared" si="30"/>
        <v>0.28569936326560263</v>
      </c>
      <c r="M105" s="115"/>
      <c r="N105" s="116"/>
      <c r="O105" s="116"/>
    </row>
    <row r="106" spans="2:15" x14ac:dyDescent="0.25">
      <c r="B106" s="114" t="s">
        <v>89</v>
      </c>
      <c r="C106" s="115">
        <v>292546</v>
      </c>
      <c r="D106" s="116">
        <v>-9.7041230176612592E-2</v>
      </c>
      <c r="E106" s="115">
        <v>19967</v>
      </c>
      <c r="F106" s="116">
        <f t="shared" si="27"/>
        <v>-0.93174748586547074</v>
      </c>
      <c r="G106" s="115">
        <v>190508</v>
      </c>
      <c r="H106" s="116">
        <f t="shared" si="28"/>
        <v>8.5411428857615057</v>
      </c>
      <c r="I106" s="115">
        <v>235792</v>
      </c>
      <c r="J106" s="116">
        <f t="shared" si="29"/>
        <v>0.23770130388225175</v>
      </c>
      <c r="K106" s="115">
        <v>310899</v>
      </c>
      <c r="L106" s="116">
        <f t="shared" si="30"/>
        <v>0.3185307389563683</v>
      </c>
      <c r="M106" s="115"/>
      <c r="N106" s="116"/>
      <c r="O106" s="116"/>
    </row>
    <row r="107" spans="2:15" x14ac:dyDescent="0.25">
      <c r="B107" s="114" t="s">
        <v>91</v>
      </c>
      <c r="C107" s="115">
        <v>340232</v>
      </c>
      <c r="D107" s="116">
        <v>-9.0753118060028171E-2</v>
      </c>
      <c r="E107" s="115">
        <v>22402</v>
      </c>
      <c r="F107" s="116">
        <f t="shared" si="27"/>
        <v>-0.93415669308001603</v>
      </c>
      <c r="G107" s="115">
        <v>243010</v>
      </c>
      <c r="H107" s="116">
        <f t="shared" si="28"/>
        <v>9.8476921703419329</v>
      </c>
      <c r="I107" s="115">
        <v>293605</v>
      </c>
      <c r="J107" s="116">
        <f t="shared" si="29"/>
        <v>0.20820130858812402</v>
      </c>
      <c r="K107" s="115">
        <v>376036</v>
      </c>
      <c r="L107" s="116">
        <f t="shared" si="30"/>
        <v>0.28075475553890428</v>
      </c>
      <c r="M107" s="115"/>
      <c r="N107" s="116"/>
      <c r="O107" s="116"/>
    </row>
    <row r="108" spans="2:15" x14ac:dyDescent="0.25">
      <c r="B108" s="114" t="s">
        <v>93</v>
      </c>
      <c r="C108" s="115">
        <v>348192</v>
      </c>
      <c r="D108" s="116">
        <v>-5.5742826382316313E-2</v>
      </c>
      <c r="E108" s="115">
        <v>30566</v>
      </c>
      <c r="F108" s="116">
        <f t="shared" si="27"/>
        <v>-0.91221509971509973</v>
      </c>
      <c r="G108" s="115">
        <v>222205</v>
      </c>
      <c r="H108" s="116">
        <f t="shared" si="28"/>
        <v>6.2696787279984294</v>
      </c>
      <c r="I108" s="115">
        <v>300285</v>
      </c>
      <c r="J108" s="116">
        <f t="shared" si="29"/>
        <v>0.35138723251051962</v>
      </c>
      <c r="K108" s="115">
        <v>355884</v>
      </c>
      <c r="L108" s="116">
        <f t="shared" si="30"/>
        <v>0.18515410360157847</v>
      </c>
      <c r="M108" s="115"/>
      <c r="N108" s="116"/>
      <c r="O108" s="116"/>
    </row>
    <row r="109" spans="2:15" ht="15.75" x14ac:dyDescent="0.25">
      <c r="B109" s="117" t="s">
        <v>30</v>
      </c>
      <c r="C109" s="118">
        <v>3621125</v>
      </c>
      <c r="D109" s="119">
        <v>-6.9495805423668067E-2</v>
      </c>
      <c r="E109" s="118">
        <v>1074464</v>
      </c>
      <c r="F109" s="119">
        <f t="shared" si="27"/>
        <v>-0.70327895336394075</v>
      </c>
      <c r="G109" s="118">
        <v>1201900</v>
      </c>
      <c r="H109" s="119">
        <f t="shared" si="28"/>
        <v>0.11860425291121901</v>
      </c>
      <c r="I109" s="118">
        <v>2696005</v>
      </c>
      <c r="J109" s="119">
        <f t="shared" si="29"/>
        <v>1.2431192278891756</v>
      </c>
      <c r="K109" s="118">
        <v>3482219</v>
      </c>
      <c r="L109" s="119">
        <f t="shared" si="30"/>
        <v>0.2916218627190974</v>
      </c>
      <c r="M109" s="118">
        <v>2305565</v>
      </c>
      <c r="N109" s="119">
        <v>0.22768869823405247</v>
      </c>
      <c r="O109" s="119">
        <v>0.12327135336862294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70" t="s">
        <v>278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249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53603</v>
      </c>
      <c r="D119" s="116">
        <v>4.9701361010476841E-2</v>
      </c>
      <c r="E119" s="115">
        <v>56783</v>
      </c>
      <c r="F119" s="116">
        <f t="shared" ref="F119:F131" si="34">IFERROR(E119/C119-1,"-")</f>
        <v>5.9325037777736345E-2</v>
      </c>
      <c r="G119" s="115">
        <v>3948</v>
      </c>
      <c r="H119" s="116">
        <f t="shared" ref="H119:H131" si="35">IFERROR(G119/E119-1,"-")</f>
        <v>-0.93047214835426095</v>
      </c>
      <c r="I119" s="115">
        <v>21971</v>
      </c>
      <c r="J119" s="116">
        <f t="shared" ref="J119:J131" si="36">IFERROR(I119/G119-1,"-")</f>
        <v>4.5650962512664641</v>
      </c>
      <c r="K119" s="115">
        <v>54058</v>
      </c>
      <c r="L119" s="116">
        <f t="shared" ref="L119:L131" si="37">IFERROR(K119/I119-1,"-")</f>
        <v>1.4604251058213098</v>
      </c>
      <c r="M119" s="115">
        <v>70667</v>
      </c>
      <c r="N119" s="116">
        <f t="shared" ref="N119:N127" si="38">IFERROR(M119/K119-1,"-")</f>
        <v>0.30724407118280372</v>
      </c>
      <c r="O119" s="116">
        <f t="shared" ref="O119" si="39">M119/C119-1</f>
        <v>0.3183403913960039</v>
      </c>
    </row>
    <row r="120" spans="1:16" x14ac:dyDescent="0.25">
      <c r="B120" s="114" t="s">
        <v>73</v>
      </c>
      <c r="C120" s="115">
        <v>52718</v>
      </c>
      <c r="D120" s="116">
        <v>6.5462115240809249E-2</v>
      </c>
      <c r="E120" s="115">
        <v>47712</v>
      </c>
      <c r="F120" s="116">
        <f t="shared" si="34"/>
        <v>-9.495807883455365E-2</v>
      </c>
      <c r="G120" s="115">
        <v>2265</v>
      </c>
      <c r="H120" s="116">
        <f t="shared" si="35"/>
        <v>-0.95252766599597583</v>
      </c>
      <c r="I120" s="115">
        <v>33017</v>
      </c>
      <c r="J120" s="116">
        <f t="shared" si="36"/>
        <v>13.577041942604856</v>
      </c>
      <c r="K120" s="115">
        <v>48665</v>
      </c>
      <c r="L120" s="116">
        <f t="shared" si="37"/>
        <v>0.47393766847381658</v>
      </c>
      <c r="M120" s="115">
        <v>65783</v>
      </c>
      <c r="N120" s="116">
        <f t="shared" si="38"/>
        <v>0.35175177232096999</v>
      </c>
      <c r="O120" s="116">
        <f>IFERROR(M120/C120-1,"-")</f>
        <v>0.24782806631511067</v>
      </c>
    </row>
    <row r="121" spans="1:16" x14ac:dyDescent="0.25">
      <c r="B121" s="114" t="s">
        <v>75</v>
      </c>
      <c r="C121" s="115">
        <v>48551</v>
      </c>
      <c r="D121" s="116">
        <v>1.4734774066797574E-2</v>
      </c>
      <c r="E121" s="115">
        <v>27667</v>
      </c>
      <c r="F121" s="116">
        <f t="shared" si="34"/>
        <v>-0.43014562006961754</v>
      </c>
      <c r="G121" s="115">
        <v>2369</v>
      </c>
      <c r="H121" s="116">
        <f t="shared" si="35"/>
        <v>-0.91437452560812515</v>
      </c>
      <c r="I121" s="115">
        <v>42079</v>
      </c>
      <c r="J121" s="116">
        <f t="shared" si="36"/>
        <v>16.762346981848882</v>
      </c>
      <c r="K121" s="115">
        <v>51458</v>
      </c>
      <c r="L121" s="116">
        <f t="shared" si="37"/>
        <v>0.22289027781078441</v>
      </c>
      <c r="M121" s="115">
        <v>67607</v>
      </c>
      <c r="N121" s="116">
        <f t="shared" si="38"/>
        <v>0.31382875354658157</v>
      </c>
      <c r="O121" s="116">
        <f t="shared" ref="O121:O130" si="40">IFERROR(M121/C121-1,"-")</f>
        <v>0.39249449032975625</v>
      </c>
    </row>
    <row r="122" spans="1:16" x14ac:dyDescent="0.25">
      <c r="B122" s="114" t="s">
        <v>77</v>
      </c>
      <c r="C122" s="115">
        <v>36215</v>
      </c>
      <c r="D122" s="116">
        <v>4.4171496122019427E-2</v>
      </c>
      <c r="E122" s="115">
        <v>0</v>
      </c>
      <c r="F122" s="116">
        <f t="shared" si="34"/>
        <v>-1</v>
      </c>
      <c r="G122" s="115">
        <v>631</v>
      </c>
      <c r="H122" s="116" t="str">
        <f t="shared" si="35"/>
        <v>-</v>
      </c>
      <c r="I122" s="115">
        <v>41409</v>
      </c>
      <c r="J122" s="116">
        <f t="shared" si="36"/>
        <v>64.62440570522979</v>
      </c>
      <c r="K122" s="115">
        <v>41501</v>
      </c>
      <c r="L122" s="116">
        <f t="shared" si="37"/>
        <v>2.2217392354320076E-3</v>
      </c>
      <c r="M122" s="115">
        <v>47099</v>
      </c>
      <c r="N122" s="116">
        <f t="shared" si="38"/>
        <v>0.13488831594419404</v>
      </c>
      <c r="O122" s="116">
        <f t="shared" si="40"/>
        <v>0.30053845091812792</v>
      </c>
    </row>
    <row r="123" spans="1:16" x14ac:dyDescent="0.25">
      <c r="B123" s="114" t="s">
        <v>79</v>
      </c>
      <c r="C123" s="115">
        <v>33634</v>
      </c>
      <c r="D123" s="116">
        <v>0.35168588996503636</v>
      </c>
      <c r="E123" s="115">
        <v>0</v>
      </c>
      <c r="F123" s="116">
        <f t="shared" si="34"/>
        <v>-1</v>
      </c>
      <c r="G123" s="115">
        <v>1510</v>
      </c>
      <c r="H123" s="116" t="str">
        <f t="shared" si="35"/>
        <v>-</v>
      </c>
      <c r="I123" s="115">
        <v>28356</v>
      </c>
      <c r="J123" s="116">
        <f t="shared" si="36"/>
        <v>17.778807947019867</v>
      </c>
      <c r="K123" s="115">
        <v>37494</v>
      </c>
      <c r="L123" s="116">
        <f t="shared" si="37"/>
        <v>0.32225983918747358</v>
      </c>
      <c r="M123" s="115">
        <v>47307</v>
      </c>
      <c r="N123" s="116">
        <f t="shared" si="38"/>
        <v>0.26172187550008008</v>
      </c>
      <c r="O123" s="116">
        <f t="shared" si="40"/>
        <v>0.40652316108699527</v>
      </c>
    </row>
    <row r="124" spans="1:16" x14ac:dyDescent="0.25">
      <c r="B124" s="114" t="s">
        <v>81</v>
      </c>
      <c r="C124" s="115">
        <v>36276</v>
      </c>
      <c r="D124" s="116">
        <v>3.6990452232576798E-2</v>
      </c>
      <c r="E124" s="115">
        <v>0</v>
      </c>
      <c r="F124" s="116">
        <f t="shared" si="34"/>
        <v>-1</v>
      </c>
      <c r="G124" s="115">
        <v>2217</v>
      </c>
      <c r="H124" s="116" t="str">
        <f t="shared" si="35"/>
        <v>-</v>
      </c>
      <c r="I124" s="115">
        <v>39494</v>
      </c>
      <c r="J124" s="116">
        <f t="shared" si="36"/>
        <v>16.814163283716734</v>
      </c>
      <c r="K124" s="115">
        <v>44671</v>
      </c>
      <c r="L124" s="116">
        <f t="shared" si="37"/>
        <v>0.13108320251177386</v>
      </c>
      <c r="M124" s="115">
        <v>59447</v>
      </c>
      <c r="N124" s="116">
        <f t="shared" si="38"/>
        <v>0.33077388014595588</v>
      </c>
      <c r="O124" s="116">
        <f t="shared" si="40"/>
        <v>0.638741867901643</v>
      </c>
    </row>
    <row r="125" spans="1:16" x14ac:dyDescent="0.25">
      <c r="B125" s="114" t="s">
        <v>83</v>
      </c>
      <c r="C125" s="115">
        <v>53562</v>
      </c>
      <c r="D125" s="116">
        <v>0.36265805072887791</v>
      </c>
      <c r="E125" s="115">
        <v>0</v>
      </c>
      <c r="F125" s="116">
        <f t="shared" si="34"/>
        <v>-1</v>
      </c>
      <c r="G125" s="115">
        <v>6240</v>
      </c>
      <c r="H125" s="116" t="str">
        <f t="shared" si="35"/>
        <v>-</v>
      </c>
      <c r="I125" s="115">
        <v>54259</v>
      </c>
      <c r="J125" s="116">
        <f t="shared" si="36"/>
        <v>7.6953525641025635</v>
      </c>
      <c r="K125" s="115">
        <v>61706</v>
      </c>
      <c r="L125" s="116">
        <f t="shared" si="37"/>
        <v>0.13724911996166544</v>
      </c>
      <c r="M125" s="115">
        <v>73992</v>
      </c>
      <c r="N125" s="116">
        <f t="shared" si="38"/>
        <v>0.19910543545198189</v>
      </c>
      <c r="O125" s="116">
        <f t="shared" si="40"/>
        <v>0.38142713117508675</v>
      </c>
    </row>
    <row r="126" spans="1:16" x14ac:dyDescent="0.25">
      <c r="B126" s="114" t="s">
        <v>85</v>
      </c>
      <c r="C126" s="115">
        <v>47204</v>
      </c>
      <c r="D126" s="116">
        <v>0.32268549652544265</v>
      </c>
      <c r="E126" s="115">
        <v>4094</v>
      </c>
      <c r="F126" s="116">
        <f t="shared" si="34"/>
        <v>-0.91327006185916448</v>
      </c>
      <c r="G126" s="115">
        <v>7645</v>
      </c>
      <c r="H126" s="116">
        <f t="shared" si="35"/>
        <v>0.86736687835857351</v>
      </c>
      <c r="I126" s="115">
        <v>55284</v>
      </c>
      <c r="J126" s="116">
        <f t="shared" si="36"/>
        <v>6.2313930673642908</v>
      </c>
      <c r="K126" s="115">
        <v>66954</v>
      </c>
      <c r="L126" s="116">
        <f t="shared" si="37"/>
        <v>0.21109181680052092</v>
      </c>
      <c r="M126" s="115"/>
      <c r="N126" s="116"/>
      <c r="O126" s="116"/>
    </row>
    <row r="127" spans="1:16" x14ac:dyDescent="0.25">
      <c r="B127" s="114" t="s">
        <v>87</v>
      </c>
      <c r="C127" s="115">
        <v>60384</v>
      </c>
      <c r="D127" s="116">
        <v>0.10508400131766771</v>
      </c>
      <c r="E127" s="115">
        <v>4342</v>
      </c>
      <c r="F127" s="116">
        <f t="shared" si="34"/>
        <v>-0.92809353471118172</v>
      </c>
      <c r="G127" s="115">
        <v>14420</v>
      </c>
      <c r="H127" s="116">
        <f t="shared" si="35"/>
        <v>2.3210502072777524</v>
      </c>
      <c r="I127" s="115">
        <v>46875</v>
      </c>
      <c r="J127" s="116">
        <f t="shared" si="36"/>
        <v>2.2506934812760058</v>
      </c>
      <c r="K127" s="115">
        <v>70200</v>
      </c>
      <c r="L127" s="116">
        <f t="shared" si="37"/>
        <v>0.49760000000000004</v>
      </c>
      <c r="M127" s="115"/>
      <c r="N127" s="116"/>
      <c r="O127" s="116"/>
    </row>
    <row r="128" spans="1:16" x14ac:dyDescent="0.25">
      <c r="A128" s="120"/>
      <c r="B128" s="114" t="s">
        <v>89</v>
      </c>
      <c r="C128" s="115">
        <v>51277</v>
      </c>
      <c r="D128" s="116">
        <v>-1.6325199508901211E-2</v>
      </c>
      <c r="E128" s="115">
        <v>3047</v>
      </c>
      <c r="F128" s="116">
        <f t="shared" si="34"/>
        <v>-0.94057764689821943</v>
      </c>
      <c r="G128" s="115">
        <v>27428</v>
      </c>
      <c r="H128" s="116">
        <f t="shared" si="35"/>
        <v>8.0016409583196584</v>
      </c>
      <c r="I128" s="115">
        <v>48171</v>
      </c>
      <c r="J128" s="116">
        <f t="shared" si="36"/>
        <v>0.7562709639784162</v>
      </c>
      <c r="K128" s="115">
        <v>66201</v>
      </c>
      <c r="L128" s="116">
        <f t="shared" si="37"/>
        <v>0.37429158622407677</v>
      </c>
      <c r="M128" s="115"/>
      <c r="N128" s="116"/>
      <c r="O128" s="116"/>
    </row>
    <row r="129" spans="2:16" x14ac:dyDescent="0.25">
      <c r="B129" s="114" t="s">
        <v>91</v>
      </c>
      <c r="C129" s="115">
        <v>47549</v>
      </c>
      <c r="D129" s="116">
        <v>-4.8734620386115868E-2</v>
      </c>
      <c r="E129" s="115">
        <v>4492</v>
      </c>
      <c r="F129" s="116">
        <f t="shared" si="34"/>
        <v>-0.90552903320784872</v>
      </c>
      <c r="G129" s="115">
        <v>24631</v>
      </c>
      <c r="H129" s="116">
        <f t="shared" si="35"/>
        <v>4.4833036509349959</v>
      </c>
      <c r="I129" s="115">
        <v>45348</v>
      </c>
      <c r="J129" s="116">
        <f t="shared" si="36"/>
        <v>0.84109455564126501</v>
      </c>
      <c r="K129" s="115">
        <v>60886</v>
      </c>
      <c r="L129" s="116">
        <f t="shared" si="37"/>
        <v>0.34263914615859581</v>
      </c>
      <c r="M129" s="115"/>
      <c r="N129" s="116"/>
      <c r="O129" s="116"/>
    </row>
    <row r="130" spans="2:16" x14ac:dyDescent="0.25">
      <c r="B130" s="114" t="s">
        <v>93</v>
      </c>
      <c r="C130" s="115">
        <v>53911</v>
      </c>
      <c r="D130" s="116">
        <v>0.13013856570865556</v>
      </c>
      <c r="E130" s="115">
        <v>6245</v>
      </c>
      <c r="F130" s="116">
        <f t="shared" si="34"/>
        <v>-0.88416093190628997</v>
      </c>
      <c r="G130" s="115">
        <v>20997</v>
      </c>
      <c r="H130" s="116">
        <f t="shared" si="35"/>
        <v>2.3622097678142513</v>
      </c>
      <c r="I130" s="115">
        <v>47781</v>
      </c>
      <c r="J130" s="116">
        <f t="shared" si="36"/>
        <v>1.2756108015430776</v>
      </c>
      <c r="K130" s="115">
        <v>62747</v>
      </c>
      <c r="L130" s="116">
        <f t="shared" si="37"/>
        <v>0.31322073627592562</v>
      </c>
      <c r="M130" s="115"/>
      <c r="N130" s="116"/>
      <c r="O130" s="116"/>
    </row>
    <row r="131" spans="2:16" ht="15.75" x14ac:dyDescent="0.25">
      <c r="B131" s="117" t="s">
        <v>30</v>
      </c>
      <c r="C131" s="118">
        <v>574884</v>
      </c>
      <c r="D131" s="119">
        <v>0.10048603440717785</v>
      </c>
      <c r="E131" s="118">
        <v>163077</v>
      </c>
      <c r="F131" s="119">
        <f t="shared" si="34"/>
        <v>-0.71633059886864126</v>
      </c>
      <c r="G131" s="118">
        <v>114301</v>
      </c>
      <c r="H131" s="119">
        <f t="shared" si="35"/>
        <v>-0.29909797212359801</v>
      </c>
      <c r="I131" s="118">
        <v>504044</v>
      </c>
      <c r="J131" s="119">
        <f t="shared" si="36"/>
        <v>3.4097951898933516</v>
      </c>
      <c r="K131" s="118">
        <v>666541</v>
      </c>
      <c r="L131" s="119">
        <f t="shared" si="37"/>
        <v>0.32238653768321823</v>
      </c>
      <c r="M131" s="118">
        <v>431902</v>
      </c>
      <c r="N131" s="119">
        <v>0.27197226942480257</v>
      </c>
      <c r="O131" s="119">
        <v>0.37303971591974805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70" t="s">
        <v>279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249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189937</v>
      </c>
      <c r="D141" s="116">
        <v>-6.9419811274533783E-2</v>
      </c>
      <c r="E141" s="115">
        <v>164737</v>
      </c>
      <c r="F141" s="116">
        <f t="shared" ref="F141:F153" si="41">IFERROR(E141/C141-1,"-")</f>
        <v>-0.13267557137366603</v>
      </c>
      <c r="G141" s="115">
        <v>8497</v>
      </c>
      <c r="H141" s="116">
        <f t="shared" ref="H141:H153" si="42">IFERROR(G141/E141-1,"-")</f>
        <v>-0.94842081621008034</v>
      </c>
      <c r="I141" s="115">
        <v>86286</v>
      </c>
      <c r="J141" s="116">
        <f t="shared" ref="J141:J153" si="43">IFERROR(I141/G141-1,"-")</f>
        <v>9.1548781923031655</v>
      </c>
      <c r="K141" s="115">
        <v>147240</v>
      </c>
      <c r="L141" s="116">
        <f t="shared" ref="L141:L153" si="44">IFERROR(K141/I141-1,"-")</f>
        <v>0.70641819066824274</v>
      </c>
      <c r="M141" s="115">
        <v>155725</v>
      </c>
      <c r="N141" s="116">
        <f t="shared" ref="N141:N149" si="45">IFERROR(M141/K141-1,"-")</f>
        <v>5.7627003531649068E-2</v>
      </c>
      <c r="O141" s="116">
        <f t="shared" ref="O141" si="46">M141/C141-1</f>
        <v>-0.18012288285062938</v>
      </c>
    </row>
    <row r="142" spans="2:16" x14ac:dyDescent="0.25">
      <c r="B142" s="114" t="s">
        <v>73</v>
      </c>
      <c r="C142" s="115">
        <v>153512</v>
      </c>
      <c r="D142" s="116">
        <v>-0.14903241184720362</v>
      </c>
      <c r="E142" s="115">
        <v>143791</v>
      </c>
      <c r="F142" s="116">
        <f t="shared" si="41"/>
        <v>-6.3324039814477096E-2</v>
      </c>
      <c r="G142" s="115">
        <v>5982</v>
      </c>
      <c r="H142" s="116">
        <f t="shared" si="42"/>
        <v>-0.95839795258395866</v>
      </c>
      <c r="I142" s="115">
        <v>80561</v>
      </c>
      <c r="J142" s="116">
        <f t="shared" si="43"/>
        <v>12.467235038448679</v>
      </c>
      <c r="K142" s="115">
        <v>124021</v>
      </c>
      <c r="L142" s="116">
        <f t="shared" si="44"/>
        <v>0.53946698774841417</v>
      </c>
      <c r="M142" s="115">
        <v>152616</v>
      </c>
      <c r="N142" s="116">
        <f t="shared" si="45"/>
        <v>0.2305657912772836</v>
      </c>
      <c r="O142" s="116">
        <f>IFERROR(M142/C142-1,"-")</f>
        <v>-5.8366772630152886E-3</v>
      </c>
    </row>
    <row r="143" spans="2:16" x14ac:dyDescent="0.25">
      <c r="B143" s="114" t="s">
        <v>75</v>
      </c>
      <c r="C143" s="115">
        <v>155191</v>
      </c>
      <c r="D143" s="116">
        <v>-0.11163584116135161</v>
      </c>
      <c r="E143" s="115">
        <v>74925</v>
      </c>
      <c r="F143" s="116">
        <f t="shared" si="41"/>
        <v>-0.51720782777351781</v>
      </c>
      <c r="G143" s="115">
        <v>7174</v>
      </c>
      <c r="H143" s="116">
        <f t="shared" si="42"/>
        <v>-0.90425091758425091</v>
      </c>
      <c r="I143" s="115">
        <v>98445</v>
      </c>
      <c r="J143" s="116">
        <f t="shared" si="43"/>
        <v>12.722470030666296</v>
      </c>
      <c r="K143" s="115">
        <v>121326</v>
      </c>
      <c r="L143" s="116">
        <f t="shared" si="44"/>
        <v>0.23242419625171418</v>
      </c>
      <c r="M143" s="115">
        <v>150045</v>
      </c>
      <c r="N143" s="116">
        <f t="shared" si="45"/>
        <v>0.23670936155481925</v>
      </c>
      <c r="O143" s="116">
        <f t="shared" ref="O143:O152" si="47">IFERROR(M143/C143-1,"-")</f>
        <v>-3.3159139383082792E-2</v>
      </c>
    </row>
    <row r="144" spans="2:16" x14ac:dyDescent="0.25">
      <c r="B144" s="114" t="s">
        <v>77</v>
      </c>
      <c r="C144" s="115">
        <v>117654</v>
      </c>
      <c r="D144" s="116">
        <v>-4.7297461435685695E-2</v>
      </c>
      <c r="E144" s="115">
        <v>0</v>
      </c>
      <c r="F144" s="116">
        <f t="shared" si="41"/>
        <v>-1</v>
      </c>
      <c r="G144" s="115">
        <v>6219</v>
      </c>
      <c r="H144" s="116" t="str">
        <f t="shared" si="42"/>
        <v>-</v>
      </c>
      <c r="I144" s="115">
        <v>80247</v>
      </c>
      <c r="J144" s="116">
        <f t="shared" si="43"/>
        <v>11.903521466473709</v>
      </c>
      <c r="K144" s="115">
        <v>86889</v>
      </c>
      <c r="L144" s="116">
        <f t="shared" si="44"/>
        <v>8.2769449325208466E-2</v>
      </c>
      <c r="M144" s="115">
        <v>106843</v>
      </c>
      <c r="N144" s="116">
        <f t="shared" si="45"/>
        <v>0.2296493226990759</v>
      </c>
      <c r="O144" s="116">
        <f t="shared" si="47"/>
        <v>-9.1888078603362455E-2</v>
      </c>
    </row>
    <row r="145" spans="1:16" x14ac:dyDescent="0.25">
      <c r="B145" s="114" t="s">
        <v>79</v>
      </c>
      <c r="C145" s="115">
        <v>92061</v>
      </c>
      <c r="D145" s="116">
        <v>-0.21369820893227764</v>
      </c>
      <c r="E145" s="115">
        <v>0</v>
      </c>
      <c r="F145" s="116">
        <f t="shared" si="41"/>
        <v>-1</v>
      </c>
      <c r="G145" s="115">
        <v>9110</v>
      </c>
      <c r="H145" s="116" t="str">
        <f t="shared" si="42"/>
        <v>-</v>
      </c>
      <c r="I145" s="115">
        <v>63199</v>
      </c>
      <c r="J145" s="116">
        <f t="shared" si="43"/>
        <v>5.9373216245883649</v>
      </c>
      <c r="K145" s="115">
        <v>71295</v>
      </c>
      <c r="L145" s="116">
        <f t="shared" si="44"/>
        <v>0.12810329277361987</v>
      </c>
      <c r="M145" s="115">
        <v>87638</v>
      </c>
      <c r="N145" s="116">
        <f t="shared" si="45"/>
        <v>0.22923066133669967</v>
      </c>
      <c r="O145" s="116">
        <f t="shared" si="47"/>
        <v>-4.8044231542129667E-2</v>
      </c>
    </row>
    <row r="146" spans="1:16" x14ac:dyDescent="0.25">
      <c r="B146" s="114" t="s">
        <v>81</v>
      </c>
      <c r="C146" s="115">
        <v>105050</v>
      </c>
      <c r="D146" s="116">
        <v>-0.24835969977318417</v>
      </c>
      <c r="E146" s="115">
        <v>0</v>
      </c>
      <c r="F146" s="116">
        <f t="shared" si="41"/>
        <v>-1</v>
      </c>
      <c r="G146" s="115">
        <v>18070</v>
      </c>
      <c r="H146" s="116" t="str">
        <f t="shared" si="42"/>
        <v>-</v>
      </c>
      <c r="I146" s="115">
        <v>67149</v>
      </c>
      <c r="J146" s="116">
        <f t="shared" si="43"/>
        <v>2.7160486995019371</v>
      </c>
      <c r="K146" s="115">
        <v>68057</v>
      </c>
      <c r="L146" s="116">
        <f t="shared" si="44"/>
        <v>1.3522167120880502E-2</v>
      </c>
      <c r="M146" s="115">
        <v>81325</v>
      </c>
      <c r="N146" s="116">
        <f t="shared" si="45"/>
        <v>0.19495422954288322</v>
      </c>
      <c r="O146" s="116">
        <f t="shared" si="47"/>
        <v>-0.22584483579247983</v>
      </c>
    </row>
    <row r="147" spans="1:16" x14ac:dyDescent="0.25">
      <c r="B147" s="114" t="s">
        <v>83</v>
      </c>
      <c r="C147" s="115">
        <v>102367</v>
      </c>
      <c r="D147" s="116">
        <v>-0.26843613546870193</v>
      </c>
      <c r="E147" s="115">
        <v>0</v>
      </c>
      <c r="F147" s="116">
        <f t="shared" si="41"/>
        <v>-1</v>
      </c>
      <c r="G147" s="115">
        <v>31188</v>
      </c>
      <c r="H147" s="116" t="str">
        <f t="shared" si="42"/>
        <v>-</v>
      </c>
      <c r="I147" s="115">
        <v>65143</v>
      </c>
      <c r="J147" s="116">
        <f t="shared" si="43"/>
        <v>1.088720020520713</v>
      </c>
      <c r="K147" s="115">
        <v>61051</v>
      </c>
      <c r="L147" s="116">
        <f t="shared" si="44"/>
        <v>-6.2815651720061982E-2</v>
      </c>
      <c r="M147" s="115">
        <v>76623</v>
      </c>
      <c r="N147" s="116">
        <f t="shared" si="45"/>
        <v>0.25506543709357743</v>
      </c>
      <c r="O147" s="116">
        <f t="shared" si="47"/>
        <v>-0.25148729571053174</v>
      </c>
    </row>
    <row r="148" spans="1:16" x14ac:dyDescent="0.25">
      <c r="B148" s="114" t="s">
        <v>85</v>
      </c>
      <c r="C148" s="115">
        <v>111225</v>
      </c>
      <c r="D148" s="116">
        <v>-0.17936326410152359</v>
      </c>
      <c r="E148" s="115">
        <v>18885</v>
      </c>
      <c r="F148" s="116">
        <f t="shared" si="41"/>
        <v>-0.83020903573836824</v>
      </c>
      <c r="G148" s="115">
        <v>38422</v>
      </c>
      <c r="H148" s="116">
        <f t="shared" si="42"/>
        <v>1.0345247550966374</v>
      </c>
      <c r="I148" s="115">
        <v>66358</v>
      </c>
      <c r="J148" s="116">
        <f t="shared" si="43"/>
        <v>0.72708344177814799</v>
      </c>
      <c r="K148" s="115">
        <v>65688</v>
      </c>
      <c r="L148" s="116">
        <f t="shared" si="44"/>
        <v>-1.0096747942975992E-2</v>
      </c>
      <c r="M148" s="115"/>
      <c r="N148" s="116"/>
      <c r="O148" s="116"/>
    </row>
    <row r="149" spans="1:16" x14ac:dyDescent="0.25">
      <c r="B149" s="114" t="s">
        <v>87</v>
      </c>
      <c r="C149" s="115">
        <v>121486</v>
      </c>
      <c r="D149" s="116">
        <v>-0.19631918074648391</v>
      </c>
      <c r="E149" s="115">
        <v>4527</v>
      </c>
      <c r="F149" s="116">
        <f t="shared" si="41"/>
        <v>-0.96273644699800798</v>
      </c>
      <c r="G149" s="115">
        <v>60509</v>
      </c>
      <c r="H149" s="116">
        <f t="shared" si="42"/>
        <v>12.366246962668434</v>
      </c>
      <c r="I149" s="115">
        <v>81698</v>
      </c>
      <c r="J149" s="116">
        <f t="shared" si="43"/>
        <v>0.35017931216843778</v>
      </c>
      <c r="K149" s="115">
        <v>87257</v>
      </c>
      <c r="L149" s="116">
        <f t="shared" si="44"/>
        <v>6.8043281353276752E-2</v>
      </c>
      <c r="M149" s="115"/>
      <c r="N149" s="116"/>
      <c r="O149" s="116"/>
    </row>
    <row r="150" spans="1:16" x14ac:dyDescent="0.25">
      <c r="A150" s="120"/>
      <c r="B150" s="114" t="s">
        <v>89</v>
      </c>
      <c r="C150" s="115">
        <v>116602</v>
      </c>
      <c r="D150" s="116">
        <v>-0.21587852377878203</v>
      </c>
      <c r="E150" s="115">
        <v>2230</v>
      </c>
      <c r="F150" s="116">
        <f t="shared" si="41"/>
        <v>-0.98087511363441449</v>
      </c>
      <c r="G150" s="115">
        <v>79348</v>
      </c>
      <c r="H150" s="116">
        <f t="shared" si="42"/>
        <v>34.582062780269055</v>
      </c>
      <c r="I150" s="115">
        <v>81267</v>
      </c>
      <c r="J150" s="116">
        <f t="shared" si="43"/>
        <v>2.4184604526894082E-2</v>
      </c>
      <c r="K150" s="115">
        <v>95060</v>
      </c>
      <c r="L150" s="116">
        <f t="shared" si="44"/>
        <v>0.16972448841473176</v>
      </c>
      <c r="M150" s="115"/>
      <c r="N150" s="116"/>
      <c r="O150" s="116"/>
    </row>
    <row r="151" spans="1:16" x14ac:dyDescent="0.25">
      <c r="B151" s="114" t="s">
        <v>91</v>
      </c>
      <c r="C151" s="115">
        <v>145880</v>
      </c>
      <c r="D151" s="116">
        <v>-0.20803044533357939</v>
      </c>
      <c r="E151" s="115">
        <v>11037</v>
      </c>
      <c r="F151" s="116">
        <f t="shared" si="41"/>
        <v>-0.92434192486975597</v>
      </c>
      <c r="G151" s="115">
        <v>113393</v>
      </c>
      <c r="H151" s="116">
        <f t="shared" si="42"/>
        <v>9.2738968922714502</v>
      </c>
      <c r="I151" s="115">
        <v>123598</v>
      </c>
      <c r="J151" s="116">
        <f t="shared" si="43"/>
        <v>8.9996737011984962E-2</v>
      </c>
      <c r="K151" s="115">
        <v>146312</v>
      </c>
      <c r="L151" s="116">
        <f t="shared" si="44"/>
        <v>0.18377320021359567</v>
      </c>
      <c r="M151" s="115"/>
      <c r="N151" s="116"/>
      <c r="O151" s="116"/>
    </row>
    <row r="152" spans="1:16" x14ac:dyDescent="0.25">
      <c r="B152" s="114" t="s">
        <v>93</v>
      </c>
      <c r="C152" s="115">
        <v>151824</v>
      </c>
      <c r="D152" s="116">
        <v>-0.12414115366643019</v>
      </c>
      <c r="E152" s="115">
        <v>12813</v>
      </c>
      <c r="F152" s="116">
        <f t="shared" si="41"/>
        <v>-0.91560622826430604</v>
      </c>
      <c r="G152" s="115">
        <v>100325</v>
      </c>
      <c r="H152" s="116">
        <f t="shared" si="42"/>
        <v>6.8299383438695074</v>
      </c>
      <c r="I152" s="115">
        <v>120073</v>
      </c>
      <c r="J152" s="116">
        <f t="shared" si="43"/>
        <v>0.19684026912534258</v>
      </c>
      <c r="K152" s="115">
        <v>136634</v>
      </c>
      <c r="L152" s="116">
        <f t="shared" si="44"/>
        <v>0.13792442930550575</v>
      </c>
      <c r="M152" s="115"/>
      <c r="N152" s="116"/>
      <c r="O152" s="116"/>
    </row>
    <row r="153" spans="1:16" ht="15.75" x14ac:dyDescent="0.25">
      <c r="B153" s="117" t="s">
        <v>30</v>
      </c>
      <c r="C153" s="118">
        <v>1562789</v>
      </c>
      <c r="D153" s="119">
        <v>-0.1653573879582676</v>
      </c>
      <c r="E153" s="118">
        <v>445011</v>
      </c>
      <c r="F153" s="119">
        <f t="shared" si="41"/>
        <v>-0.71524562816861392</v>
      </c>
      <c r="G153" s="118">
        <v>478237</v>
      </c>
      <c r="H153" s="119">
        <f t="shared" si="42"/>
        <v>7.4663322929096054E-2</v>
      </c>
      <c r="I153" s="118">
        <v>1014024</v>
      </c>
      <c r="J153" s="119">
        <f t="shared" si="43"/>
        <v>1.1203378241332227</v>
      </c>
      <c r="K153" s="118">
        <v>1210830</v>
      </c>
      <c r="L153" s="119">
        <f t="shared" si="44"/>
        <v>0.1940841636884334</v>
      </c>
      <c r="M153" s="118">
        <v>810815</v>
      </c>
      <c r="N153" s="119">
        <v>0.19258721037125714</v>
      </c>
      <c r="O153" s="119">
        <v>-0.11461040521003041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70" t="s">
        <v>280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249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12058</v>
      </c>
      <c r="D163" s="116">
        <v>0.4114479690975068</v>
      </c>
      <c r="E163" s="115">
        <v>12838</v>
      </c>
      <c r="F163" s="116">
        <f t="shared" ref="F163:F175" si="48">IFERROR(E163/C163-1,"-")</f>
        <v>6.468734450157565E-2</v>
      </c>
      <c r="G163" s="115">
        <v>2725</v>
      </c>
      <c r="H163" s="116">
        <f t="shared" ref="H163:H175" si="49">IFERROR(G163/E163-1,"-")</f>
        <v>-0.78773952329023211</v>
      </c>
      <c r="I163" s="115">
        <v>9584</v>
      </c>
      <c r="J163" s="116">
        <f t="shared" ref="J163:J175" si="50">IFERROR(I163/G163-1,"-")</f>
        <v>2.5170642201834861</v>
      </c>
      <c r="K163" s="115">
        <v>18854</v>
      </c>
      <c r="L163" s="116">
        <f t="shared" ref="L163:L175" si="51">IFERROR(K163/I163-1,"-")</f>
        <v>0.96723706176961599</v>
      </c>
      <c r="M163" s="115">
        <v>25326</v>
      </c>
      <c r="N163" s="116">
        <f t="shared" ref="N163:N171" si="52">IFERROR(M163/K163-1,"-")</f>
        <v>0.34326933276758242</v>
      </c>
      <c r="O163" s="116">
        <f t="shared" ref="O163" si="53">M163/C163-1</f>
        <v>1.1003483164703929</v>
      </c>
    </row>
    <row r="164" spans="2:15" x14ac:dyDescent="0.25">
      <c r="B164" s="114" t="s">
        <v>73</v>
      </c>
      <c r="C164" s="115">
        <v>11707</v>
      </c>
      <c r="D164" s="116">
        <v>0.40354873516364953</v>
      </c>
      <c r="E164" s="115">
        <v>16806</v>
      </c>
      <c r="F164" s="116">
        <f t="shared" si="48"/>
        <v>0.43555137951652867</v>
      </c>
      <c r="G164" s="115">
        <v>2722</v>
      </c>
      <c r="H164" s="116">
        <f t="shared" si="49"/>
        <v>-0.83803403546352495</v>
      </c>
      <c r="I164" s="115">
        <v>15037</v>
      </c>
      <c r="J164" s="116">
        <f t="shared" si="50"/>
        <v>4.5242468772961058</v>
      </c>
      <c r="K164" s="115">
        <v>20151</v>
      </c>
      <c r="L164" s="116">
        <f t="shared" si="51"/>
        <v>0.34009443373013237</v>
      </c>
      <c r="M164" s="115">
        <v>30435</v>
      </c>
      <c r="N164" s="116">
        <f t="shared" si="52"/>
        <v>0.5103468810480869</v>
      </c>
      <c r="O164" s="116">
        <f>IFERROR(M164/C164-1,"-")</f>
        <v>1.5997266592636885</v>
      </c>
    </row>
    <row r="165" spans="2:15" x14ac:dyDescent="0.25">
      <c r="B165" s="114" t="s">
        <v>75</v>
      </c>
      <c r="C165" s="115">
        <v>11449</v>
      </c>
      <c r="D165" s="116">
        <v>0.12201097608780875</v>
      </c>
      <c r="E165" s="115">
        <v>6098</v>
      </c>
      <c r="F165" s="116">
        <f t="shared" si="48"/>
        <v>-0.46737706349899555</v>
      </c>
      <c r="G165" s="115">
        <v>5410</v>
      </c>
      <c r="H165" s="116">
        <f t="shared" si="49"/>
        <v>-0.11282387668087901</v>
      </c>
      <c r="I165" s="115">
        <v>18097</v>
      </c>
      <c r="J165" s="116">
        <f t="shared" si="50"/>
        <v>2.3451016635859521</v>
      </c>
      <c r="K165" s="115">
        <v>23354</v>
      </c>
      <c r="L165" s="116">
        <f t="shared" si="51"/>
        <v>0.29049013648671052</v>
      </c>
      <c r="M165" s="115">
        <v>33158</v>
      </c>
      <c r="N165" s="116">
        <f t="shared" si="52"/>
        <v>0.41979960606320121</v>
      </c>
      <c r="O165" s="116">
        <f t="shared" ref="O165:O174" si="54">IFERROR(M165/C165-1,"-")</f>
        <v>1.8961481352083149</v>
      </c>
    </row>
    <row r="166" spans="2:15" x14ac:dyDescent="0.25">
      <c r="B166" s="114" t="s">
        <v>77</v>
      </c>
      <c r="C166" s="115">
        <v>17773</v>
      </c>
      <c r="D166" s="116">
        <v>-4.926935781871089E-3</v>
      </c>
      <c r="E166" s="115">
        <v>0</v>
      </c>
      <c r="F166" s="116">
        <f t="shared" si="48"/>
        <v>-1</v>
      </c>
      <c r="G166" s="115">
        <v>2655</v>
      </c>
      <c r="H166" s="116" t="str">
        <f t="shared" si="49"/>
        <v>-</v>
      </c>
      <c r="I166" s="115">
        <v>18742</v>
      </c>
      <c r="J166" s="116">
        <f t="shared" si="50"/>
        <v>6.0591337099811673</v>
      </c>
      <c r="K166" s="115">
        <v>23096</v>
      </c>
      <c r="L166" s="116">
        <f t="shared" si="51"/>
        <v>0.23231245331341377</v>
      </c>
      <c r="M166" s="115">
        <v>32463</v>
      </c>
      <c r="N166" s="116">
        <f t="shared" si="52"/>
        <v>0.4055680637339798</v>
      </c>
      <c r="O166" s="116">
        <f t="shared" si="54"/>
        <v>0.82653463118213022</v>
      </c>
    </row>
    <row r="167" spans="2:15" x14ac:dyDescent="0.25">
      <c r="B167" s="114" t="s">
        <v>79</v>
      </c>
      <c r="C167" s="115">
        <v>14679</v>
      </c>
      <c r="D167" s="116">
        <v>-4.6570537802026468E-2</v>
      </c>
      <c r="E167" s="115">
        <v>0</v>
      </c>
      <c r="F167" s="116">
        <f t="shared" si="48"/>
        <v>-1</v>
      </c>
      <c r="G167" s="115">
        <v>6118</v>
      </c>
      <c r="H167" s="116" t="str">
        <f t="shared" si="49"/>
        <v>-</v>
      </c>
      <c r="I167" s="115">
        <v>12742</v>
      </c>
      <c r="J167" s="116">
        <f t="shared" si="50"/>
        <v>1.0827067669172932</v>
      </c>
      <c r="K167" s="115">
        <v>16668</v>
      </c>
      <c r="L167" s="116">
        <f t="shared" si="51"/>
        <v>0.30811489562078176</v>
      </c>
      <c r="M167" s="115">
        <v>30513</v>
      </c>
      <c r="N167" s="116">
        <f t="shared" si="52"/>
        <v>0.83063354931605482</v>
      </c>
      <c r="O167" s="116">
        <f t="shared" si="54"/>
        <v>1.0786838340486411</v>
      </c>
    </row>
    <row r="168" spans="2:15" x14ac:dyDescent="0.25">
      <c r="B168" s="114" t="s">
        <v>81</v>
      </c>
      <c r="C168" s="115">
        <v>13281</v>
      </c>
      <c r="D168" s="116">
        <v>0.10887534441011937</v>
      </c>
      <c r="E168" s="115">
        <v>0</v>
      </c>
      <c r="F168" s="116">
        <f t="shared" si="48"/>
        <v>-1</v>
      </c>
      <c r="G168" s="115">
        <v>6244</v>
      </c>
      <c r="H168" s="116" t="str">
        <f t="shared" si="49"/>
        <v>-</v>
      </c>
      <c r="I168" s="115">
        <v>10927</v>
      </c>
      <c r="J168" s="116">
        <f t="shared" si="50"/>
        <v>0.75</v>
      </c>
      <c r="K168" s="115">
        <v>16599</v>
      </c>
      <c r="L168" s="116">
        <f t="shared" si="51"/>
        <v>0.51908117507092522</v>
      </c>
      <c r="M168" s="115">
        <v>31108</v>
      </c>
      <c r="N168" s="116">
        <f t="shared" si="52"/>
        <v>0.87408880053015237</v>
      </c>
      <c r="O168" s="116">
        <f t="shared" si="54"/>
        <v>1.3422935019953317</v>
      </c>
    </row>
    <row r="169" spans="2:15" x14ac:dyDescent="0.25">
      <c r="B169" s="114" t="s">
        <v>83</v>
      </c>
      <c r="C169" s="115">
        <v>16102</v>
      </c>
      <c r="D169" s="116">
        <v>0.11401688114016872</v>
      </c>
      <c r="E169" s="115">
        <v>0</v>
      </c>
      <c r="F169" s="116">
        <f t="shared" si="48"/>
        <v>-1</v>
      </c>
      <c r="G169" s="115">
        <v>11639</v>
      </c>
      <c r="H169" s="116" t="str">
        <f t="shared" si="49"/>
        <v>-</v>
      </c>
      <c r="I169" s="115">
        <v>15423</v>
      </c>
      <c r="J169" s="116">
        <f t="shared" si="50"/>
        <v>0.32511384139530897</v>
      </c>
      <c r="K169" s="115">
        <v>21776</v>
      </c>
      <c r="L169" s="116">
        <f t="shared" si="51"/>
        <v>0.41191726642028148</v>
      </c>
      <c r="M169" s="115">
        <v>38922</v>
      </c>
      <c r="N169" s="116">
        <f t="shared" si="52"/>
        <v>0.78738060249816311</v>
      </c>
      <c r="O169" s="116">
        <f t="shared" si="54"/>
        <v>1.4172152527636319</v>
      </c>
    </row>
    <row r="170" spans="2:15" x14ac:dyDescent="0.25">
      <c r="B170" s="114" t="s">
        <v>85</v>
      </c>
      <c r="C170" s="115">
        <v>21584</v>
      </c>
      <c r="D170" s="116">
        <v>-5.9561674872554593E-2</v>
      </c>
      <c r="E170" s="115">
        <v>4147</v>
      </c>
      <c r="F170" s="116">
        <f t="shared" si="48"/>
        <v>-0.80786693847294289</v>
      </c>
      <c r="G170" s="115">
        <v>14723</v>
      </c>
      <c r="H170" s="116">
        <f t="shared" si="49"/>
        <v>2.5502773088979986</v>
      </c>
      <c r="I170" s="115">
        <v>17002</v>
      </c>
      <c r="J170" s="116">
        <f t="shared" si="50"/>
        <v>0.15479182231882094</v>
      </c>
      <c r="K170" s="115">
        <v>33567</v>
      </c>
      <c r="L170" s="116">
        <f t="shared" si="51"/>
        <v>0.97429714151276325</v>
      </c>
      <c r="M170" s="115"/>
      <c r="N170" s="116"/>
      <c r="O170" s="116"/>
    </row>
    <row r="171" spans="2:15" x14ac:dyDescent="0.25">
      <c r="B171" s="114" t="s">
        <v>87</v>
      </c>
      <c r="C171" s="115">
        <v>17116</v>
      </c>
      <c r="D171" s="116">
        <v>0.20858635785905943</v>
      </c>
      <c r="E171" s="115">
        <v>1472</v>
      </c>
      <c r="F171" s="116">
        <f t="shared" si="48"/>
        <v>-0.91399859780322501</v>
      </c>
      <c r="G171" s="115">
        <v>12480</v>
      </c>
      <c r="H171" s="116">
        <f t="shared" si="49"/>
        <v>7.4782608695652169</v>
      </c>
      <c r="I171" s="115">
        <v>16073</v>
      </c>
      <c r="J171" s="116">
        <f t="shared" si="50"/>
        <v>0.28790064102564106</v>
      </c>
      <c r="K171" s="115">
        <v>25350</v>
      </c>
      <c r="L171" s="116">
        <f t="shared" si="51"/>
        <v>0.57717912026379636</v>
      </c>
      <c r="M171" s="115"/>
      <c r="N171" s="116"/>
      <c r="O171" s="116"/>
    </row>
    <row r="172" spans="2:15" x14ac:dyDescent="0.25">
      <c r="B172" s="114" t="s">
        <v>89</v>
      </c>
      <c r="C172" s="115">
        <v>15837</v>
      </c>
      <c r="D172" s="116">
        <v>8.4651736182453252E-2</v>
      </c>
      <c r="E172" s="115">
        <v>4177</v>
      </c>
      <c r="F172" s="116">
        <f t="shared" si="48"/>
        <v>-0.7362505525036307</v>
      </c>
      <c r="G172" s="115">
        <v>14829</v>
      </c>
      <c r="H172" s="116">
        <f t="shared" si="49"/>
        <v>2.5501556140770889</v>
      </c>
      <c r="I172" s="115">
        <v>15893</v>
      </c>
      <c r="J172" s="116">
        <f t="shared" si="50"/>
        <v>7.175129813203851E-2</v>
      </c>
      <c r="K172" s="115">
        <v>29606</v>
      </c>
      <c r="L172" s="116">
        <f t="shared" si="51"/>
        <v>0.86283269363870896</v>
      </c>
      <c r="M172" s="115"/>
      <c r="N172" s="116"/>
      <c r="O172" s="116"/>
    </row>
    <row r="173" spans="2:15" x14ac:dyDescent="0.25">
      <c r="B173" s="114" t="s">
        <v>91</v>
      </c>
      <c r="C173" s="115">
        <v>11373</v>
      </c>
      <c r="D173" s="116">
        <v>0.41807980049875315</v>
      </c>
      <c r="E173" s="115">
        <v>612</v>
      </c>
      <c r="F173" s="116">
        <f t="shared" si="48"/>
        <v>-0.94618834080717484</v>
      </c>
      <c r="G173" s="115">
        <v>14802</v>
      </c>
      <c r="H173" s="116">
        <f t="shared" si="49"/>
        <v>23.186274509803923</v>
      </c>
      <c r="I173" s="115">
        <v>15008</v>
      </c>
      <c r="J173" s="116">
        <f t="shared" si="50"/>
        <v>1.3917038238075996E-2</v>
      </c>
      <c r="K173" s="115">
        <v>22746</v>
      </c>
      <c r="L173" s="116">
        <f t="shared" si="51"/>
        <v>0.51559168443496795</v>
      </c>
      <c r="M173" s="115"/>
      <c r="N173" s="116"/>
      <c r="O173" s="116"/>
    </row>
    <row r="174" spans="2:15" x14ac:dyDescent="0.25">
      <c r="B174" s="114" t="s">
        <v>93</v>
      </c>
      <c r="C174" s="115">
        <v>10701</v>
      </c>
      <c r="D174" s="116">
        <v>0.35096578714808735</v>
      </c>
      <c r="E174" s="115">
        <v>2033</v>
      </c>
      <c r="F174" s="116">
        <f t="shared" si="48"/>
        <v>-0.81001775534996723</v>
      </c>
      <c r="G174" s="115">
        <v>11502</v>
      </c>
      <c r="H174" s="116">
        <f t="shared" si="49"/>
        <v>4.6576487948844072</v>
      </c>
      <c r="I174" s="115">
        <v>14877</v>
      </c>
      <c r="J174" s="116">
        <f t="shared" si="50"/>
        <v>0.29342723004694826</v>
      </c>
      <c r="K174" s="115">
        <v>23544</v>
      </c>
      <c r="L174" s="116">
        <f t="shared" si="51"/>
        <v>0.58257713248638843</v>
      </c>
      <c r="M174" s="115"/>
      <c r="N174" s="116"/>
      <c r="O174" s="116"/>
    </row>
    <row r="175" spans="2:15" ht="15.75" x14ac:dyDescent="0.25">
      <c r="B175" s="117" t="s">
        <v>30</v>
      </c>
      <c r="C175" s="118">
        <v>173660</v>
      </c>
      <c r="D175" s="119">
        <v>0.12451515563585036</v>
      </c>
      <c r="E175" s="118">
        <v>48969</v>
      </c>
      <c r="F175" s="119">
        <f t="shared" si="48"/>
        <v>-0.71801796614073476</v>
      </c>
      <c r="G175" s="118">
        <v>105849</v>
      </c>
      <c r="H175" s="119">
        <f t="shared" si="49"/>
        <v>1.1615511854438521</v>
      </c>
      <c r="I175" s="118">
        <v>179405</v>
      </c>
      <c r="J175" s="119">
        <f t="shared" si="50"/>
        <v>0.69491445360844217</v>
      </c>
      <c r="K175" s="118">
        <v>275311</v>
      </c>
      <c r="L175" s="119">
        <f t="shared" si="51"/>
        <v>0.53457818901368404</v>
      </c>
      <c r="M175" s="118">
        <v>221925</v>
      </c>
      <c r="N175" s="119">
        <v>0.57955985138578492</v>
      </c>
      <c r="O175" s="119">
        <v>1.2867314449401848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70" t="s">
        <v>281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249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4231</v>
      </c>
      <c r="D185" s="116">
        <v>-4.2543561891830728E-2</v>
      </c>
      <c r="E185" s="115">
        <v>2894</v>
      </c>
      <c r="F185" s="116">
        <f t="shared" ref="F185:F197" si="55">IFERROR(E185/C185-1,"-")</f>
        <v>-0.31600094540297807</v>
      </c>
      <c r="G185" s="115">
        <v>241</v>
      </c>
      <c r="H185" s="116">
        <f t="shared" ref="H185:H197" si="56">IFERROR(G185/E185-1,"-")</f>
        <v>-0.91672425708362126</v>
      </c>
      <c r="I185" s="115">
        <v>3071</v>
      </c>
      <c r="J185" s="116">
        <f t="shared" ref="J185:J197" si="57">IFERROR(I185/G185-1,"-")</f>
        <v>11.742738589211617</v>
      </c>
      <c r="K185" s="115">
        <v>3587</v>
      </c>
      <c r="L185" s="116">
        <f t="shared" ref="L185:L197" si="58">IFERROR(K185/I185-1,"-")</f>
        <v>0.16802344513187895</v>
      </c>
      <c r="M185" s="115">
        <v>3593</v>
      </c>
      <c r="N185" s="116">
        <f t="shared" ref="N185:N193" si="59">IFERROR(M185/K185-1,"-")</f>
        <v>1.6727069974908915E-3</v>
      </c>
      <c r="O185" s="116">
        <f t="shared" ref="O185" si="60">M185/C185-1</f>
        <v>-0.15079177499409124</v>
      </c>
    </row>
    <row r="186" spans="1:16" x14ac:dyDescent="0.25">
      <c r="B186" s="114" t="s">
        <v>73</v>
      </c>
      <c r="C186" s="115">
        <v>3025</v>
      </c>
      <c r="D186" s="116">
        <v>-0.19697371913989914</v>
      </c>
      <c r="E186" s="115">
        <v>2669</v>
      </c>
      <c r="F186" s="116">
        <f t="shared" si="55"/>
        <v>-0.11768595041322316</v>
      </c>
      <c r="G186" s="115">
        <v>241</v>
      </c>
      <c r="H186" s="116">
        <f t="shared" si="56"/>
        <v>-0.90970400899213189</v>
      </c>
      <c r="I186" s="115">
        <v>3129</v>
      </c>
      <c r="J186" s="116">
        <f t="shared" si="57"/>
        <v>11.983402489626556</v>
      </c>
      <c r="K186" s="115">
        <v>2714</v>
      </c>
      <c r="L186" s="116">
        <f t="shared" si="58"/>
        <v>-0.13263023330137425</v>
      </c>
      <c r="M186" s="115">
        <v>4033</v>
      </c>
      <c r="N186" s="116">
        <f t="shared" si="59"/>
        <v>0.48599852616064854</v>
      </c>
      <c r="O186" s="116">
        <f>IFERROR(M186/C186-1,"-")</f>
        <v>0.33322314049586788</v>
      </c>
    </row>
    <row r="187" spans="1:16" x14ac:dyDescent="0.25">
      <c r="B187" s="114" t="s">
        <v>75</v>
      </c>
      <c r="C187" s="115">
        <v>3774</v>
      </c>
      <c r="D187" s="116">
        <v>-7.6255587693926374E-3</v>
      </c>
      <c r="E187" s="115">
        <v>2054</v>
      </c>
      <c r="F187" s="116">
        <f t="shared" si="55"/>
        <v>-0.45574986751457336</v>
      </c>
      <c r="G187" s="115">
        <v>121</v>
      </c>
      <c r="H187" s="116">
        <f t="shared" si="56"/>
        <v>-0.94109055501460559</v>
      </c>
      <c r="I187" s="115">
        <v>2637</v>
      </c>
      <c r="J187" s="116">
        <f t="shared" si="57"/>
        <v>20.793388429752067</v>
      </c>
      <c r="K187" s="115">
        <v>4070</v>
      </c>
      <c r="L187" s="116">
        <f t="shared" si="58"/>
        <v>0.5434205536594614</v>
      </c>
      <c r="M187" s="115">
        <v>3780</v>
      </c>
      <c r="N187" s="116">
        <f t="shared" si="59"/>
        <v>-7.1253071253071232E-2</v>
      </c>
      <c r="O187" s="116">
        <f t="shared" ref="O187:O196" si="61">IFERROR(M187/C187-1,"-")</f>
        <v>1.5898251192367763E-3</v>
      </c>
    </row>
    <row r="188" spans="1:16" x14ac:dyDescent="0.25">
      <c r="B188" s="114" t="s">
        <v>77</v>
      </c>
      <c r="C188" s="115">
        <v>4200</v>
      </c>
      <c r="D188" s="116">
        <v>0.21352210343831257</v>
      </c>
      <c r="E188" s="115">
        <v>0</v>
      </c>
      <c r="F188" s="116">
        <f t="shared" si="55"/>
        <v>-1</v>
      </c>
      <c r="G188" s="115">
        <v>190</v>
      </c>
      <c r="H188" s="116" t="str">
        <f t="shared" si="56"/>
        <v>-</v>
      </c>
      <c r="I188" s="115">
        <v>2990</v>
      </c>
      <c r="J188" s="116">
        <f t="shared" si="57"/>
        <v>14.736842105263158</v>
      </c>
      <c r="K188" s="115">
        <v>2042</v>
      </c>
      <c r="L188" s="116">
        <f t="shared" si="58"/>
        <v>-0.31705685618729096</v>
      </c>
      <c r="M188" s="115">
        <v>3683</v>
      </c>
      <c r="N188" s="116">
        <f t="shared" si="59"/>
        <v>0.80362389813907931</v>
      </c>
      <c r="O188" s="116">
        <f t="shared" si="61"/>
        <v>-0.12309523809523815</v>
      </c>
    </row>
    <row r="189" spans="1:16" x14ac:dyDescent="0.25">
      <c r="B189" s="114" t="s">
        <v>79</v>
      </c>
      <c r="C189" s="115">
        <v>3184</v>
      </c>
      <c r="D189" s="116">
        <v>-9.4132412927516729E-4</v>
      </c>
      <c r="E189" s="115">
        <v>0</v>
      </c>
      <c r="F189" s="116">
        <f t="shared" si="55"/>
        <v>-1</v>
      </c>
      <c r="G189" s="115">
        <v>963</v>
      </c>
      <c r="H189" s="116" t="str">
        <f t="shared" si="56"/>
        <v>-</v>
      </c>
      <c r="I189" s="115">
        <v>1713</v>
      </c>
      <c r="J189" s="116">
        <f t="shared" si="57"/>
        <v>0.77881619937694713</v>
      </c>
      <c r="K189" s="115">
        <v>2232</v>
      </c>
      <c r="L189" s="116">
        <f t="shared" si="58"/>
        <v>0.30297723292469358</v>
      </c>
      <c r="M189" s="115">
        <v>3663</v>
      </c>
      <c r="N189" s="116">
        <f t="shared" si="59"/>
        <v>0.6411290322580645</v>
      </c>
      <c r="O189" s="116">
        <f t="shared" si="61"/>
        <v>0.1504396984924623</v>
      </c>
    </row>
    <row r="190" spans="1:16" x14ac:dyDescent="0.25">
      <c r="B190" s="114" t="s">
        <v>120</v>
      </c>
      <c r="C190" s="115">
        <v>4112</v>
      </c>
      <c r="D190" s="116">
        <v>-0.19277581468394189</v>
      </c>
      <c r="E190" s="115">
        <v>0</v>
      </c>
      <c r="F190" s="116">
        <f t="shared" si="55"/>
        <v>-1</v>
      </c>
      <c r="G190" s="115">
        <v>1692</v>
      </c>
      <c r="H190" s="116" t="str">
        <f t="shared" si="56"/>
        <v>-</v>
      </c>
      <c r="I190" s="115">
        <v>2174</v>
      </c>
      <c r="J190" s="116">
        <f t="shared" si="57"/>
        <v>0.28486997635933808</v>
      </c>
      <c r="K190" s="115">
        <v>2900</v>
      </c>
      <c r="L190" s="116">
        <f t="shared" si="58"/>
        <v>0.33394664213431469</v>
      </c>
      <c r="M190" s="115">
        <v>4781</v>
      </c>
      <c r="N190" s="116">
        <f t="shared" si="59"/>
        <v>0.6486206896551725</v>
      </c>
      <c r="O190" s="116">
        <f t="shared" si="61"/>
        <v>0.16269455252918297</v>
      </c>
    </row>
    <row r="191" spans="1:16" x14ac:dyDescent="0.25">
      <c r="B191" s="114" t="s">
        <v>83</v>
      </c>
      <c r="C191" s="115">
        <v>5192</v>
      </c>
      <c r="D191" s="116">
        <v>-0.33546653014207095</v>
      </c>
      <c r="E191" s="115">
        <v>0</v>
      </c>
      <c r="F191" s="116">
        <f t="shared" si="55"/>
        <v>-1</v>
      </c>
      <c r="G191" s="115">
        <v>2335</v>
      </c>
      <c r="H191" s="116" t="str">
        <f t="shared" si="56"/>
        <v>-</v>
      </c>
      <c r="I191" s="115">
        <v>3144</v>
      </c>
      <c r="J191" s="116">
        <f t="shared" si="57"/>
        <v>0.34646680942184149</v>
      </c>
      <c r="K191" s="115">
        <v>5343</v>
      </c>
      <c r="L191" s="116">
        <f t="shared" si="58"/>
        <v>0.69942748091603058</v>
      </c>
      <c r="M191" s="115">
        <v>8924</v>
      </c>
      <c r="N191" s="116">
        <f t="shared" si="59"/>
        <v>0.67022272131761174</v>
      </c>
      <c r="O191" s="116">
        <f t="shared" si="61"/>
        <v>0.71879815100154087</v>
      </c>
    </row>
    <row r="192" spans="1:16" x14ac:dyDescent="0.25">
      <c r="B192" s="114" t="s">
        <v>85</v>
      </c>
      <c r="C192" s="115">
        <v>5825</v>
      </c>
      <c r="D192" s="116">
        <v>-0.2407455683003128</v>
      </c>
      <c r="E192" s="115">
        <v>1276</v>
      </c>
      <c r="F192" s="116">
        <f t="shared" si="55"/>
        <v>-0.78094420600858372</v>
      </c>
      <c r="G192" s="115">
        <v>6710</v>
      </c>
      <c r="H192" s="116">
        <f t="shared" si="56"/>
        <v>4.2586206896551726</v>
      </c>
      <c r="I192" s="115">
        <v>2618</v>
      </c>
      <c r="J192" s="116">
        <f t="shared" si="57"/>
        <v>-0.60983606557377046</v>
      </c>
      <c r="K192" s="115">
        <v>6391</v>
      </c>
      <c r="L192" s="116">
        <f t="shared" si="58"/>
        <v>1.4411764705882355</v>
      </c>
      <c r="M192" s="115"/>
      <c r="N192" s="116"/>
      <c r="O192" s="116"/>
    </row>
    <row r="193" spans="2:16" x14ac:dyDescent="0.25">
      <c r="B193" s="114" t="s">
        <v>87</v>
      </c>
      <c r="C193" s="115">
        <v>4261</v>
      </c>
      <c r="D193" s="116">
        <v>-0.24141000534092927</v>
      </c>
      <c r="E193" s="115">
        <v>3461</v>
      </c>
      <c r="F193" s="116">
        <f t="shared" si="55"/>
        <v>-0.18774935461159348</v>
      </c>
      <c r="G193" s="115">
        <v>5611</v>
      </c>
      <c r="H193" s="116">
        <f t="shared" si="56"/>
        <v>0.62120774342675533</v>
      </c>
      <c r="I193" s="115">
        <v>3064</v>
      </c>
      <c r="J193" s="116">
        <f t="shared" si="57"/>
        <v>-0.45392978078773838</v>
      </c>
      <c r="K193" s="115">
        <v>4673</v>
      </c>
      <c r="L193" s="116">
        <f t="shared" si="58"/>
        <v>0.52513054830287209</v>
      </c>
      <c r="M193" s="115"/>
      <c r="N193" s="116"/>
      <c r="O193" s="116"/>
    </row>
    <row r="194" spans="2:16" x14ac:dyDescent="0.25">
      <c r="B194" s="114" t="s">
        <v>89</v>
      </c>
      <c r="C194" s="115">
        <v>3124</v>
      </c>
      <c r="D194" s="116">
        <v>-0.29448961156278231</v>
      </c>
      <c r="E194" s="115">
        <v>1379</v>
      </c>
      <c r="F194" s="116">
        <f t="shared" si="55"/>
        <v>-0.55857874519846351</v>
      </c>
      <c r="G194" s="115">
        <v>5242</v>
      </c>
      <c r="H194" s="116">
        <f t="shared" si="56"/>
        <v>2.8013052936910805</v>
      </c>
      <c r="I194" s="115">
        <v>2154</v>
      </c>
      <c r="J194" s="116">
        <f t="shared" si="57"/>
        <v>-0.58908813429988549</v>
      </c>
      <c r="K194" s="115">
        <v>4047</v>
      </c>
      <c r="L194" s="116">
        <f t="shared" si="58"/>
        <v>0.87883008356545966</v>
      </c>
      <c r="M194" s="115"/>
      <c r="N194" s="116"/>
      <c r="O194" s="116"/>
    </row>
    <row r="195" spans="2:16" x14ac:dyDescent="0.25">
      <c r="B195" s="114" t="s">
        <v>91</v>
      </c>
      <c r="C195" s="115">
        <v>2939</v>
      </c>
      <c r="D195" s="116">
        <v>-0.21354027294621358</v>
      </c>
      <c r="E195" s="115">
        <v>671</v>
      </c>
      <c r="F195" s="116">
        <f t="shared" si="55"/>
        <v>-0.77169105137801974</v>
      </c>
      <c r="G195" s="115">
        <v>6043</v>
      </c>
      <c r="H195" s="116">
        <f t="shared" si="56"/>
        <v>8.0059612518628906</v>
      </c>
      <c r="I195" s="115">
        <v>3174</v>
      </c>
      <c r="J195" s="116">
        <f t="shared" si="57"/>
        <v>-0.47476418997186831</v>
      </c>
      <c r="K195" s="115">
        <v>3953</v>
      </c>
      <c r="L195" s="116">
        <f t="shared" si="58"/>
        <v>0.245431632010082</v>
      </c>
      <c r="M195" s="115"/>
      <c r="N195" s="116"/>
      <c r="O195" s="116"/>
    </row>
    <row r="196" spans="2:16" x14ac:dyDescent="0.25">
      <c r="B196" s="114" t="s">
        <v>93</v>
      </c>
      <c r="C196" s="115">
        <v>2949</v>
      </c>
      <c r="D196" s="116">
        <v>-7.728410513141426E-2</v>
      </c>
      <c r="E196" s="115">
        <v>337</v>
      </c>
      <c r="F196" s="116">
        <f t="shared" si="55"/>
        <v>-0.88572397422855209</v>
      </c>
      <c r="G196" s="115">
        <v>3911</v>
      </c>
      <c r="H196" s="116">
        <f t="shared" si="56"/>
        <v>10.6053412462908</v>
      </c>
      <c r="I196" s="115">
        <v>3870</v>
      </c>
      <c r="J196" s="116">
        <f t="shared" si="57"/>
        <v>-1.0483252365124041E-2</v>
      </c>
      <c r="K196" s="115">
        <v>3615</v>
      </c>
      <c r="L196" s="116">
        <f t="shared" si="58"/>
        <v>-6.589147286821706E-2</v>
      </c>
      <c r="M196" s="115"/>
      <c r="N196" s="116"/>
      <c r="O196" s="116"/>
    </row>
    <row r="197" spans="2:16" ht="15.75" x14ac:dyDescent="0.25">
      <c r="B197" s="117" t="s">
        <v>30</v>
      </c>
      <c r="C197" s="118">
        <v>46816</v>
      </c>
      <c r="D197" s="119">
        <v>-0.1668861444282308</v>
      </c>
      <c r="E197" s="118">
        <v>14962</v>
      </c>
      <c r="F197" s="119">
        <f t="shared" si="55"/>
        <v>-0.68040840738209152</v>
      </c>
      <c r="G197" s="118">
        <v>33300</v>
      </c>
      <c r="H197" s="119">
        <f t="shared" si="56"/>
        <v>1.2256382836519184</v>
      </c>
      <c r="I197" s="118">
        <v>33738</v>
      </c>
      <c r="J197" s="119">
        <f t="shared" si="57"/>
        <v>1.3153153153153241E-2</v>
      </c>
      <c r="K197" s="118">
        <v>45567</v>
      </c>
      <c r="L197" s="119">
        <f t="shared" si="58"/>
        <v>0.35061355148497242</v>
      </c>
      <c r="M197" s="118">
        <v>32457</v>
      </c>
      <c r="N197" s="119">
        <v>0.41807934288710236</v>
      </c>
      <c r="O197" s="119">
        <v>0.17097193159679636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70" t="s">
        <v>282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249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4705</v>
      </c>
      <c r="D207" s="116">
        <v>-0.25174936386768443</v>
      </c>
      <c r="E207" s="115">
        <v>4444</v>
      </c>
      <c r="F207" s="116">
        <f t="shared" ref="F207:F219" si="62">IFERROR(E207/C207-1,"-")</f>
        <v>-5.5472901168969191E-2</v>
      </c>
      <c r="G207" s="115">
        <v>228</v>
      </c>
      <c r="H207" s="116">
        <f t="shared" ref="H207:H219" si="63">IFERROR(G207/E207-1,"-")</f>
        <v>-0.9486948694869487</v>
      </c>
      <c r="I207" s="115">
        <v>6256</v>
      </c>
      <c r="J207" s="116">
        <f t="shared" ref="J207:J219" si="64">IFERROR(I207/G207-1,"-")</f>
        <v>26.438596491228068</v>
      </c>
      <c r="K207" s="115">
        <v>6581</v>
      </c>
      <c r="L207" s="116">
        <f t="shared" ref="L207:L219" si="65">IFERROR(K207/I207-1,"-")</f>
        <v>5.1950127877237851E-2</v>
      </c>
      <c r="M207" s="115">
        <v>8748</v>
      </c>
      <c r="N207" s="116">
        <f t="shared" ref="N207:N215" si="66">IFERROR(M207/K207-1,"-")</f>
        <v>0.32928126424555537</v>
      </c>
      <c r="O207" s="116">
        <f t="shared" ref="O207" si="67">M207/C207-1</f>
        <v>0.859298618490967</v>
      </c>
    </row>
    <row r="208" spans="2:16" x14ac:dyDescent="0.25">
      <c r="B208" s="114" t="s">
        <v>73</v>
      </c>
      <c r="C208" s="115">
        <v>4466</v>
      </c>
      <c r="D208" s="116">
        <v>-0.26810881678138321</v>
      </c>
      <c r="E208" s="115">
        <v>3952</v>
      </c>
      <c r="F208" s="116">
        <f t="shared" si="62"/>
        <v>-0.11509180474697711</v>
      </c>
      <c r="G208" s="115">
        <v>299</v>
      </c>
      <c r="H208" s="116">
        <f t="shared" si="63"/>
        <v>-0.92434210526315785</v>
      </c>
      <c r="I208" s="115">
        <v>5800</v>
      </c>
      <c r="J208" s="116">
        <f t="shared" si="64"/>
        <v>18.397993311036789</v>
      </c>
      <c r="K208" s="115">
        <v>5446</v>
      </c>
      <c r="L208" s="116">
        <f t="shared" si="65"/>
        <v>-6.1034482758620667E-2</v>
      </c>
      <c r="M208" s="115">
        <v>7811</v>
      </c>
      <c r="N208" s="116">
        <f t="shared" si="66"/>
        <v>0.43426367976496505</v>
      </c>
      <c r="O208" s="116">
        <f>IFERROR(M208/C208-1,"-")</f>
        <v>0.7489923869234214</v>
      </c>
    </row>
    <row r="209" spans="2:16" x14ac:dyDescent="0.25">
      <c r="B209" s="114" t="s">
        <v>75</v>
      </c>
      <c r="C209" s="115">
        <v>4968</v>
      </c>
      <c r="D209" s="116">
        <v>-0.3839285714285714</v>
      </c>
      <c r="E209" s="115">
        <v>2527</v>
      </c>
      <c r="F209" s="116">
        <f t="shared" si="62"/>
        <v>-0.49134460547504022</v>
      </c>
      <c r="G209" s="115">
        <v>324</v>
      </c>
      <c r="H209" s="116">
        <f t="shared" si="63"/>
        <v>-0.87178472497032056</v>
      </c>
      <c r="I209" s="115">
        <v>5060</v>
      </c>
      <c r="J209" s="116">
        <f t="shared" si="64"/>
        <v>14.617283950617283</v>
      </c>
      <c r="K209" s="115">
        <v>5191</v>
      </c>
      <c r="L209" s="116">
        <f t="shared" si="65"/>
        <v>2.5889328063241068E-2</v>
      </c>
      <c r="M209" s="115">
        <v>7389</v>
      </c>
      <c r="N209" s="116">
        <f t="shared" si="66"/>
        <v>0.42342515892891552</v>
      </c>
      <c r="O209" s="116">
        <f t="shared" ref="O209:O218" si="68">IFERROR(M209/C209-1,"-")</f>
        <v>0.4873188405797102</v>
      </c>
    </row>
    <row r="210" spans="2:16" x14ac:dyDescent="0.25">
      <c r="B210" s="114" t="s">
        <v>77</v>
      </c>
      <c r="C210" s="115">
        <v>4755</v>
      </c>
      <c r="D210" s="116">
        <v>-0.2511811023622047</v>
      </c>
      <c r="E210" s="115">
        <v>0</v>
      </c>
      <c r="F210" s="116">
        <f t="shared" si="62"/>
        <v>-1</v>
      </c>
      <c r="G210" s="115">
        <v>162</v>
      </c>
      <c r="H210" s="116" t="str">
        <f t="shared" si="63"/>
        <v>-</v>
      </c>
      <c r="I210" s="115">
        <v>5496</v>
      </c>
      <c r="J210" s="116">
        <f t="shared" si="64"/>
        <v>32.925925925925924</v>
      </c>
      <c r="K210" s="115">
        <v>4693</v>
      </c>
      <c r="L210" s="116">
        <f t="shared" si="65"/>
        <v>-0.1461062590975255</v>
      </c>
      <c r="M210" s="115">
        <v>7994</v>
      </c>
      <c r="N210" s="116">
        <f t="shared" si="66"/>
        <v>0.70338802471766471</v>
      </c>
      <c r="O210" s="116">
        <f t="shared" si="68"/>
        <v>0.68117770767613028</v>
      </c>
    </row>
    <row r="211" spans="2:16" x14ac:dyDescent="0.25">
      <c r="B211" s="114" t="s">
        <v>79</v>
      </c>
      <c r="C211" s="115">
        <v>4549</v>
      </c>
      <c r="D211" s="116">
        <v>-0.2591205211726384</v>
      </c>
      <c r="E211" s="115">
        <v>0</v>
      </c>
      <c r="F211" s="116">
        <f t="shared" si="62"/>
        <v>-1</v>
      </c>
      <c r="G211" s="115">
        <v>482</v>
      </c>
      <c r="H211" s="116" t="str">
        <f t="shared" si="63"/>
        <v>-</v>
      </c>
      <c r="I211" s="115">
        <v>4009</v>
      </c>
      <c r="J211" s="116">
        <f t="shared" si="64"/>
        <v>7.3174273858921168</v>
      </c>
      <c r="K211" s="115">
        <v>4570</v>
      </c>
      <c r="L211" s="116">
        <f t="shared" si="65"/>
        <v>0.13993514592167622</v>
      </c>
      <c r="M211" s="115">
        <v>7162</v>
      </c>
      <c r="N211" s="116">
        <f t="shared" si="66"/>
        <v>0.56717724288840254</v>
      </c>
      <c r="O211" s="116">
        <f t="shared" si="68"/>
        <v>0.5744119586722356</v>
      </c>
    </row>
    <row r="212" spans="2:16" x14ac:dyDescent="0.25">
      <c r="B212" s="114" t="s">
        <v>81</v>
      </c>
      <c r="C212" s="115">
        <v>4832</v>
      </c>
      <c r="D212" s="116">
        <v>-0.24688279301745641</v>
      </c>
      <c r="E212" s="115">
        <v>0</v>
      </c>
      <c r="F212" s="116">
        <f t="shared" si="62"/>
        <v>-1</v>
      </c>
      <c r="G212" s="115">
        <v>1221</v>
      </c>
      <c r="H212" s="116" t="str">
        <f t="shared" si="63"/>
        <v>-</v>
      </c>
      <c r="I212" s="115">
        <v>3989</v>
      </c>
      <c r="J212" s="116">
        <f t="shared" si="64"/>
        <v>2.2669942669942671</v>
      </c>
      <c r="K212" s="115">
        <v>6037</v>
      </c>
      <c r="L212" s="116">
        <f t="shared" si="65"/>
        <v>0.51341188267736282</v>
      </c>
      <c r="M212" s="115">
        <v>10443</v>
      </c>
      <c r="N212" s="116">
        <f t="shared" si="66"/>
        <v>0.72983269836011266</v>
      </c>
      <c r="O212" s="116">
        <f t="shared" si="68"/>
        <v>1.1612168874172184</v>
      </c>
    </row>
    <row r="213" spans="2:16" x14ac:dyDescent="0.25">
      <c r="B213" s="114" t="s">
        <v>83</v>
      </c>
      <c r="C213" s="115">
        <v>11365</v>
      </c>
      <c r="D213" s="116">
        <v>-0.22184183498801779</v>
      </c>
      <c r="E213" s="115">
        <v>0</v>
      </c>
      <c r="F213" s="116">
        <f t="shared" si="62"/>
        <v>-1</v>
      </c>
      <c r="G213" s="115">
        <v>3777</v>
      </c>
      <c r="H213" s="116" t="str">
        <f t="shared" si="63"/>
        <v>-</v>
      </c>
      <c r="I213" s="115">
        <v>7258</v>
      </c>
      <c r="J213" s="116">
        <f t="shared" si="64"/>
        <v>0.92163092401376745</v>
      </c>
      <c r="K213" s="115">
        <v>9426</v>
      </c>
      <c r="L213" s="116">
        <f t="shared" si="65"/>
        <v>0.29870487737668783</v>
      </c>
      <c r="M213" s="115">
        <v>17870</v>
      </c>
      <c r="N213" s="116">
        <f t="shared" si="66"/>
        <v>0.89582007214088688</v>
      </c>
      <c r="O213" s="116">
        <f t="shared" si="68"/>
        <v>0.57237131544214703</v>
      </c>
    </row>
    <row r="214" spans="2:16" x14ac:dyDescent="0.25">
      <c r="B214" s="114" t="s">
        <v>85</v>
      </c>
      <c r="C214" s="115">
        <v>13998</v>
      </c>
      <c r="D214" s="116">
        <v>-0.2564538404334431</v>
      </c>
      <c r="E214" s="115">
        <v>1443</v>
      </c>
      <c r="F214" s="116">
        <f t="shared" si="62"/>
        <v>-0.89691384483497638</v>
      </c>
      <c r="G214" s="115">
        <v>5378</v>
      </c>
      <c r="H214" s="116">
        <f t="shared" si="63"/>
        <v>2.726957726957727</v>
      </c>
      <c r="I214" s="115">
        <v>10210</v>
      </c>
      <c r="J214" s="116">
        <f t="shared" si="64"/>
        <v>0.89847526961695801</v>
      </c>
      <c r="K214" s="115">
        <v>13529</v>
      </c>
      <c r="L214" s="116">
        <f t="shared" si="65"/>
        <v>0.32507345739471116</v>
      </c>
      <c r="M214" s="115"/>
      <c r="N214" s="116"/>
      <c r="O214" s="116"/>
    </row>
    <row r="215" spans="2:16" x14ac:dyDescent="0.25">
      <c r="B215" s="114" t="s">
        <v>87</v>
      </c>
      <c r="C215" s="115">
        <v>6570</v>
      </c>
      <c r="D215" s="116">
        <v>-0.17700112739571594</v>
      </c>
      <c r="E215" s="115">
        <v>396</v>
      </c>
      <c r="F215" s="116">
        <f t="shared" si="62"/>
        <v>-0.9397260273972603</v>
      </c>
      <c r="G215" s="115">
        <v>5141</v>
      </c>
      <c r="H215" s="116">
        <f t="shared" si="63"/>
        <v>11.982323232323232</v>
      </c>
      <c r="I215" s="115">
        <v>7103</v>
      </c>
      <c r="J215" s="116">
        <f t="shared" si="64"/>
        <v>0.38163781365493099</v>
      </c>
      <c r="K215" s="115">
        <v>9989</v>
      </c>
      <c r="L215" s="116">
        <f t="shared" si="65"/>
        <v>0.40630719414331962</v>
      </c>
      <c r="M215" s="115"/>
      <c r="N215" s="116"/>
      <c r="O215" s="116"/>
    </row>
    <row r="216" spans="2:16" x14ac:dyDescent="0.25">
      <c r="B216" s="114" t="s">
        <v>89</v>
      </c>
      <c r="C216" s="115">
        <v>5485</v>
      </c>
      <c r="D216" s="116">
        <v>-0.28459632189904782</v>
      </c>
      <c r="E216" s="115">
        <v>218</v>
      </c>
      <c r="F216" s="116">
        <f t="shared" si="62"/>
        <v>-0.96025524156791253</v>
      </c>
      <c r="G216" s="115">
        <v>7377</v>
      </c>
      <c r="H216" s="116">
        <f t="shared" si="63"/>
        <v>32.839449541284402</v>
      </c>
      <c r="I216" s="115">
        <v>6492</v>
      </c>
      <c r="J216" s="116">
        <f t="shared" si="64"/>
        <v>-0.11996746644977629</v>
      </c>
      <c r="K216" s="115">
        <v>9266</v>
      </c>
      <c r="L216" s="116">
        <f t="shared" si="65"/>
        <v>0.42729513247073325</v>
      </c>
      <c r="M216" s="115"/>
      <c r="N216" s="116"/>
      <c r="O216" s="116"/>
    </row>
    <row r="217" spans="2:16" x14ac:dyDescent="0.25">
      <c r="B217" s="114" t="s">
        <v>91</v>
      </c>
      <c r="C217" s="115">
        <v>4824</v>
      </c>
      <c r="D217" s="116">
        <v>0.14557112324863453</v>
      </c>
      <c r="E217" s="115">
        <v>367</v>
      </c>
      <c r="F217" s="116">
        <f t="shared" si="62"/>
        <v>-0.92392205638474301</v>
      </c>
      <c r="G217" s="115">
        <v>6793</v>
      </c>
      <c r="H217" s="116">
        <f t="shared" si="63"/>
        <v>17.509536784741144</v>
      </c>
      <c r="I217" s="115">
        <v>6967</v>
      </c>
      <c r="J217" s="116">
        <f t="shared" si="64"/>
        <v>2.5614603268069969E-2</v>
      </c>
      <c r="K217" s="115">
        <v>8087</v>
      </c>
      <c r="L217" s="116">
        <f t="shared" si="65"/>
        <v>0.16075785847567103</v>
      </c>
      <c r="M217" s="115"/>
      <c r="N217" s="116"/>
      <c r="O217" s="116"/>
    </row>
    <row r="218" spans="2:16" x14ac:dyDescent="0.25">
      <c r="B218" s="114" t="s">
        <v>93</v>
      </c>
      <c r="C218" s="115">
        <v>4718</v>
      </c>
      <c r="D218" s="116">
        <v>-9.8241590214067309E-2</v>
      </c>
      <c r="E218" s="115">
        <v>553</v>
      </c>
      <c r="F218" s="116">
        <f t="shared" si="62"/>
        <v>-0.8827893175074184</v>
      </c>
      <c r="G218" s="115">
        <v>7042</v>
      </c>
      <c r="H218" s="116">
        <f t="shared" si="63"/>
        <v>11.734177215189874</v>
      </c>
      <c r="I218" s="115">
        <v>6873</v>
      </c>
      <c r="J218" s="116">
        <f t="shared" si="64"/>
        <v>-2.3998863959102557E-2</v>
      </c>
      <c r="K218" s="115">
        <v>7535</v>
      </c>
      <c r="L218" s="116">
        <f t="shared" si="65"/>
        <v>9.6318929143023535E-2</v>
      </c>
      <c r="M218" s="115"/>
      <c r="N218" s="116"/>
      <c r="O218" s="116"/>
    </row>
    <row r="219" spans="2:16" ht="15.75" x14ac:dyDescent="0.25">
      <c r="B219" s="117" t="s">
        <v>30</v>
      </c>
      <c r="C219" s="118">
        <v>75235</v>
      </c>
      <c r="D219" s="119">
        <v>-0.2313861305218422</v>
      </c>
      <c r="E219" s="118">
        <v>15102</v>
      </c>
      <c r="F219" s="119">
        <f t="shared" si="62"/>
        <v>-0.79926895726722935</v>
      </c>
      <c r="G219" s="118">
        <v>38224</v>
      </c>
      <c r="H219" s="119">
        <f t="shared" si="63"/>
        <v>1.5310554893391606</v>
      </c>
      <c r="I219" s="118">
        <v>75513</v>
      </c>
      <c r="J219" s="119">
        <f t="shared" si="64"/>
        <v>0.97553892842193379</v>
      </c>
      <c r="K219" s="118">
        <v>90350</v>
      </c>
      <c r="L219" s="119">
        <f t="shared" si="65"/>
        <v>0.19648272482883744</v>
      </c>
      <c r="M219" s="118">
        <v>67417</v>
      </c>
      <c r="N219" s="119">
        <v>0.60730974632843782</v>
      </c>
      <c r="O219" s="119">
        <v>0.70073158425832482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70" t="s">
        <v>283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249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13241</v>
      </c>
      <c r="D229" s="116">
        <v>0.17865408581093112</v>
      </c>
      <c r="E229" s="115">
        <v>12677</v>
      </c>
      <c r="F229" s="116">
        <f t="shared" ref="F229:F241" si="69">IFERROR(E229/C229-1,"-")</f>
        <v>-4.2594970168416291E-2</v>
      </c>
      <c r="G229" s="115">
        <v>191</v>
      </c>
      <c r="H229" s="116">
        <f t="shared" ref="H229:H241" si="70">IFERROR(G229/E229-1,"-")</f>
        <v>-0.9849333438510689</v>
      </c>
      <c r="I229" s="115">
        <v>8499</v>
      </c>
      <c r="J229" s="116">
        <f t="shared" ref="J229:J241" si="71">IFERROR(I229/G229-1,"-")</f>
        <v>43.497382198952877</v>
      </c>
      <c r="K229" s="115">
        <v>14185</v>
      </c>
      <c r="L229" s="116">
        <f t="shared" ref="L229:L241" si="72">IFERROR(K229/I229-1,"-")</f>
        <v>0.66901988469231677</v>
      </c>
      <c r="M229" s="115">
        <v>11905</v>
      </c>
      <c r="N229" s="116">
        <f t="shared" ref="N229:N237" si="73">IFERROR(M229/K229-1,"-")</f>
        <v>-0.16073316884032429</v>
      </c>
      <c r="O229" s="116">
        <f t="shared" ref="O229" si="74">M229/C229-1</f>
        <v>-0.10089872366135488</v>
      </c>
    </row>
    <row r="230" spans="2:16" x14ac:dyDescent="0.25">
      <c r="B230" s="114" t="s">
        <v>73</v>
      </c>
      <c r="C230" s="115">
        <v>10288</v>
      </c>
      <c r="D230" s="116">
        <v>-0.11164838960366119</v>
      </c>
      <c r="E230" s="115">
        <v>10552</v>
      </c>
      <c r="F230" s="116">
        <f t="shared" si="69"/>
        <v>2.5660964230171057E-2</v>
      </c>
      <c r="G230" s="115">
        <v>120</v>
      </c>
      <c r="H230" s="116">
        <f t="shared" si="70"/>
        <v>-0.98862774829416222</v>
      </c>
      <c r="I230" s="115">
        <v>8138</v>
      </c>
      <c r="J230" s="116">
        <f t="shared" si="71"/>
        <v>66.816666666666663</v>
      </c>
      <c r="K230" s="115">
        <v>13893</v>
      </c>
      <c r="L230" s="116">
        <f t="shared" si="72"/>
        <v>0.70717621037109857</v>
      </c>
      <c r="M230" s="115">
        <v>13299</v>
      </c>
      <c r="N230" s="116">
        <f t="shared" si="73"/>
        <v>-4.2755344418052288E-2</v>
      </c>
      <c r="O230" s="116">
        <f>IFERROR(M230/C230-1,"-")</f>
        <v>0.29267107309486784</v>
      </c>
    </row>
    <row r="231" spans="2:16" x14ac:dyDescent="0.25">
      <c r="B231" s="114" t="s">
        <v>75</v>
      </c>
      <c r="C231" s="115">
        <v>12200</v>
      </c>
      <c r="D231" s="116">
        <v>0.22576107706219228</v>
      </c>
      <c r="E231" s="115">
        <v>6958</v>
      </c>
      <c r="F231" s="116">
        <f t="shared" si="69"/>
        <v>-0.42967213114754099</v>
      </c>
      <c r="G231" s="115">
        <v>117</v>
      </c>
      <c r="H231" s="116">
        <f t="shared" si="70"/>
        <v>-0.98318482322506462</v>
      </c>
      <c r="I231" s="115">
        <v>7119</v>
      </c>
      <c r="J231" s="116">
        <f t="shared" si="71"/>
        <v>59.846153846153847</v>
      </c>
      <c r="K231" s="115">
        <v>12035</v>
      </c>
      <c r="L231" s="116">
        <f t="shared" si="72"/>
        <v>0.69054642505969932</v>
      </c>
      <c r="M231" s="115">
        <v>11980</v>
      </c>
      <c r="N231" s="116">
        <f t="shared" si="73"/>
        <v>-4.5700041545492232E-3</v>
      </c>
      <c r="O231" s="116">
        <f t="shared" ref="O231:O240" si="75">IFERROR(M231/C231-1,"-")</f>
        <v>-1.8032786885245899E-2</v>
      </c>
    </row>
    <row r="232" spans="2:16" x14ac:dyDescent="0.25">
      <c r="B232" s="114" t="s">
        <v>77</v>
      </c>
      <c r="C232" s="115">
        <v>5267</v>
      </c>
      <c r="D232" s="116">
        <v>0.30274548602522877</v>
      </c>
      <c r="E232" s="115">
        <v>0</v>
      </c>
      <c r="F232" s="116">
        <f t="shared" si="69"/>
        <v>-1</v>
      </c>
      <c r="G232" s="115">
        <v>178</v>
      </c>
      <c r="H232" s="116" t="str">
        <f t="shared" si="70"/>
        <v>-</v>
      </c>
      <c r="I232" s="115">
        <v>4096</v>
      </c>
      <c r="J232" s="116">
        <f t="shared" si="71"/>
        <v>22.011235955056179</v>
      </c>
      <c r="K232" s="115">
        <v>4421</v>
      </c>
      <c r="L232" s="116">
        <f t="shared" si="72"/>
        <v>7.9345703125E-2</v>
      </c>
      <c r="M232" s="115">
        <v>2791</v>
      </c>
      <c r="N232" s="116">
        <f t="shared" si="73"/>
        <v>-0.36869486541506447</v>
      </c>
      <c r="O232" s="116">
        <f t="shared" si="75"/>
        <v>-0.4700968293146004</v>
      </c>
    </row>
    <row r="233" spans="2:16" x14ac:dyDescent="0.25">
      <c r="B233" s="114" t="s">
        <v>79</v>
      </c>
      <c r="C233" s="115">
        <v>1332</v>
      </c>
      <c r="D233" s="116">
        <v>0.45256270447110136</v>
      </c>
      <c r="E233" s="115">
        <v>0</v>
      </c>
      <c r="F233" s="116">
        <f t="shared" si="69"/>
        <v>-1</v>
      </c>
      <c r="G233" s="115">
        <v>174</v>
      </c>
      <c r="H233" s="116" t="str">
        <f t="shared" si="70"/>
        <v>-</v>
      </c>
      <c r="I233" s="115">
        <v>576</v>
      </c>
      <c r="J233" s="116">
        <f t="shared" si="71"/>
        <v>2.3103448275862069</v>
      </c>
      <c r="K233" s="115">
        <v>1554</v>
      </c>
      <c r="L233" s="116">
        <f t="shared" si="72"/>
        <v>1.6979166666666665</v>
      </c>
      <c r="M233" s="115">
        <v>1368</v>
      </c>
      <c r="N233" s="116">
        <f t="shared" si="73"/>
        <v>-0.11969111969111967</v>
      </c>
      <c r="O233" s="116">
        <f t="shared" si="75"/>
        <v>2.7027027027026973E-2</v>
      </c>
    </row>
    <row r="234" spans="2:16" x14ac:dyDescent="0.25">
      <c r="B234" s="114" t="s">
        <v>81</v>
      </c>
      <c r="C234" s="115">
        <v>898</v>
      </c>
      <c r="D234" s="116">
        <v>0.22176870748299327</v>
      </c>
      <c r="E234" s="115">
        <v>0</v>
      </c>
      <c r="F234" s="116">
        <f t="shared" si="69"/>
        <v>-1</v>
      </c>
      <c r="G234" s="115">
        <v>167</v>
      </c>
      <c r="H234" s="116" t="str">
        <f t="shared" si="70"/>
        <v>-</v>
      </c>
      <c r="I234" s="115">
        <v>669</v>
      </c>
      <c r="J234" s="116">
        <f t="shared" si="71"/>
        <v>3.0059880239520957</v>
      </c>
      <c r="K234" s="115">
        <v>1137</v>
      </c>
      <c r="L234" s="116">
        <f t="shared" si="72"/>
        <v>0.69955156950672648</v>
      </c>
      <c r="M234" s="115">
        <v>942</v>
      </c>
      <c r="N234" s="116">
        <f t="shared" si="73"/>
        <v>-0.17150395778364114</v>
      </c>
      <c r="O234" s="116">
        <f t="shared" si="75"/>
        <v>4.8997772828507813E-2</v>
      </c>
    </row>
    <row r="235" spans="2:16" x14ac:dyDescent="0.25">
      <c r="B235" s="114" t="s">
        <v>83</v>
      </c>
      <c r="C235" s="115">
        <v>2748</v>
      </c>
      <c r="D235" s="116">
        <v>0.52328159645232808</v>
      </c>
      <c r="E235" s="115">
        <v>0</v>
      </c>
      <c r="F235" s="116">
        <f t="shared" si="69"/>
        <v>-1</v>
      </c>
      <c r="G235" s="115">
        <v>915</v>
      </c>
      <c r="H235" s="116" t="str">
        <f t="shared" si="70"/>
        <v>-</v>
      </c>
      <c r="I235" s="115">
        <v>2777</v>
      </c>
      <c r="J235" s="116">
        <f t="shared" si="71"/>
        <v>2.0349726775956283</v>
      </c>
      <c r="K235" s="115">
        <v>1227</v>
      </c>
      <c r="L235" s="116">
        <f t="shared" si="72"/>
        <v>-0.5581562837594527</v>
      </c>
      <c r="M235" s="115">
        <v>1623</v>
      </c>
      <c r="N235" s="116">
        <f t="shared" si="73"/>
        <v>0.32273838630806839</v>
      </c>
      <c r="O235" s="116">
        <f t="shared" si="75"/>
        <v>-0.40938864628820959</v>
      </c>
    </row>
    <row r="236" spans="2:16" x14ac:dyDescent="0.25">
      <c r="B236" s="114" t="s">
        <v>85</v>
      </c>
      <c r="C236" s="115">
        <v>2284</v>
      </c>
      <c r="D236" s="116">
        <v>0.95213675213675208</v>
      </c>
      <c r="E236" s="115">
        <v>9</v>
      </c>
      <c r="F236" s="116">
        <f t="shared" si="69"/>
        <v>-0.99605954465849389</v>
      </c>
      <c r="G236" s="115">
        <v>840</v>
      </c>
      <c r="H236" s="116">
        <f t="shared" si="70"/>
        <v>92.333333333333329</v>
      </c>
      <c r="I236" s="115">
        <v>2025</v>
      </c>
      <c r="J236" s="116">
        <f t="shared" si="71"/>
        <v>1.4107142857142856</v>
      </c>
      <c r="K236" s="115">
        <v>1177</v>
      </c>
      <c r="L236" s="116">
        <f t="shared" si="72"/>
        <v>-0.41876543209876538</v>
      </c>
      <c r="M236" s="115"/>
      <c r="N236" s="116"/>
      <c r="O236" s="116"/>
    </row>
    <row r="237" spans="2:16" x14ac:dyDescent="0.25">
      <c r="B237" s="114" t="s">
        <v>87</v>
      </c>
      <c r="C237" s="115">
        <v>1927</v>
      </c>
      <c r="D237" s="116">
        <v>-0.26478443342235791</v>
      </c>
      <c r="E237" s="115">
        <v>100</v>
      </c>
      <c r="F237" s="116">
        <f t="shared" si="69"/>
        <v>-0.94810586403736374</v>
      </c>
      <c r="G237" s="115">
        <v>707</v>
      </c>
      <c r="H237" s="116">
        <f t="shared" si="70"/>
        <v>6.07</v>
      </c>
      <c r="I237" s="115">
        <v>1619</v>
      </c>
      <c r="J237" s="116">
        <f t="shared" si="71"/>
        <v>1.2899575671852901</v>
      </c>
      <c r="K237" s="115">
        <v>906</v>
      </c>
      <c r="L237" s="116">
        <f t="shared" si="72"/>
        <v>-0.44039530574428665</v>
      </c>
      <c r="M237" s="115"/>
      <c r="N237" s="116"/>
      <c r="O237" s="116"/>
    </row>
    <row r="238" spans="2:16" x14ac:dyDescent="0.25">
      <c r="B238" s="114" t="s">
        <v>89</v>
      </c>
      <c r="C238" s="115">
        <v>5718</v>
      </c>
      <c r="D238" s="116">
        <v>-0.10823456019962574</v>
      </c>
      <c r="E238" s="115">
        <v>13</v>
      </c>
      <c r="F238" s="116">
        <f t="shared" si="69"/>
        <v>-0.99772647778943691</v>
      </c>
      <c r="G238" s="115">
        <v>3040</v>
      </c>
      <c r="H238" s="116">
        <f t="shared" si="70"/>
        <v>232.84615384615384</v>
      </c>
      <c r="I238" s="115">
        <v>6332</v>
      </c>
      <c r="J238" s="116">
        <f t="shared" si="71"/>
        <v>1.0828947368421051</v>
      </c>
      <c r="K238" s="115">
        <v>4290</v>
      </c>
      <c r="L238" s="116">
        <f t="shared" si="72"/>
        <v>-0.32248894504106129</v>
      </c>
      <c r="M238" s="115"/>
      <c r="N238" s="116"/>
      <c r="O238" s="116"/>
    </row>
    <row r="239" spans="2:16" x14ac:dyDescent="0.25">
      <c r="B239" s="114" t="s">
        <v>91</v>
      </c>
      <c r="C239" s="115">
        <v>10434</v>
      </c>
      <c r="D239" s="116">
        <v>0.12812195913071678</v>
      </c>
      <c r="E239" s="115">
        <v>25</v>
      </c>
      <c r="F239" s="116">
        <f t="shared" si="69"/>
        <v>-0.99760398696568908</v>
      </c>
      <c r="G239" s="115">
        <v>8169</v>
      </c>
      <c r="H239" s="116">
        <f t="shared" si="70"/>
        <v>325.76</v>
      </c>
      <c r="I239" s="115">
        <v>11430</v>
      </c>
      <c r="J239" s="116">
        <f t="shared" si="71"/>
        <v>0.39919206757253023</v>
      </c>
      <c r="K239" s="115">
        <v>10498</v>
      </c>
      <c r="L239" s="116">
        <f t="shared" si="72"/>
        <v>-8.1539807524059538E-2</v>
      </c>
      <c r="M239" s="115"/>
      <c r="N239" s="116"/>
      <c r="O239" s="116"/>
    </row>
    <row r="240" spans="2:16" x14ac:dyDescent="0.25">
      <c r="B240" s="114" t="s">
        <v>93</v>
      </c>
      <c r="C240" s="115">
        <v>8476</v>
      </c>
      <c r="D240" s="116">
        <v>-8.9287632964435426E-2</v>
      </c>
      <c r="E240" s="115">
        <v>120</v>
      </c>
      <c r="F240" s="116">
        <f t="shared" si="69"/>
        <v>-0.98584237848041534</v>
      </c>
      <c r="G240" s="115">
        <v>6253</v>
      </c>
      <c r="H240" s="116">
        <f t="shared" si="70"/>
        <v>51.108333333333334</v>
      </c>
      <c r="I240" s="115">
        <v>10183</v>
      </c>
      <c r="J240" s="116">
        <f t="shared" si="71"/>
        <v>0.62849832080601309</v>
      </c>
      <c r="K240" s="115">
        <v>9612</v>
      </c>
      <c r="L240" s="116">
        <f t="shared" si="72"/>
        <v>-5.6073848571147944E-2</v>
      </c>
      <c r="M240" s="115"/>
      <c r="N240" s="116"/>
      <c r="O240" s="116"/>
    </row>
    <row r="241" spans="2:16" ht="15.75" x14ac:dyDescent="0.25">
      <c r="B241" s="117" t="s">
        <v>30</v>
      </c>
      <c r="C241" s="118">
        <v>74813</v>
      </c>
      <c r="D241" s="119">
        <v>8.3837974096717227E-2</v>
      </c>
      <c r="E241" s="118">
        <v>30460</v>
      </c>
      <c r="F241" s="119">
        <f t="shared" si="69"/>
        <v>-0.59285150976434575</v>
      </c>
      <c r="G241" s="118">
        <v>20871</v>
      </c>
      <c r="H241" s="119">
        <f t="shared" si="70"/>
        <v>-0.314806303348654</v>
      </c>
      <c r="I241" s="118">
        <v>63463</v>
      </c>
      <c r="J241" s="119">
        <f t="shared" si="71"/>
        <v>2.0407263667289541</v>
      </c>
      <c r="K241" s="118">
        <v>74935</v>
      </c>
      <c r="L241" s="119">
        <f t="shared" si="72"/>
        <v>0.18076674597797138</v>
      </c>
      <c r="M241" s="118">
        <v>43908</v>
      </c>
      <c r="N241" s="119">
        <v>-9.37835383472303E-2</v>
      </c>
      <c r="O241" s="119">
        <v>-4.4938443468047207E-2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70" t="s">
        <v>284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249</v>
      </c>
      <c r="M254" s="113" t="s">
        <v>69</v>
      </c>
      <c r="N254" s="112" t="s">
        <v>273</v>
      </c>
      <c r="O254" s="112" t="s">
        <v>274</v>
      </c>
    </row>
    <row r="255" spans="2:16" x14ac:dyDescent="0.25">
      <c r="B255" s="114" t="s">
        <v>71</v>
      </c>
      <c r="C255" s="115">
        <v>20146</v>
      </c>
      <c r="D255" s="116">
        <v>-0.18351300964578099</v>
      </c>
      <c r="E255" s="115">
        <v>22962</v>
      </c>
      <c r="F255" s="116">
        <f t="shared" ref="F255:J267" si="76">IFERROR(E255/C255-1,"-")</f>
        <v>0.13977960885535601</v>
      </c>
      <c r="G255" s="115">
        <v>414</v>
      </c>
      <c r="H255" s="116">
        <f t="shared" si="76"/>
        <v>-0.98197021165403708</v>
      </c>
      <c r="I255" s="115">
        <v>8088</v>
      </c>
      <c r="J255" s="116">
        <f t="shared" si="76"/>
        <v>18.536231884057973</v>
      </c>
      <c r="K255" s="115">
        <v>14056</v>
      </c>
      <c r="L255" s="116">
        <f t="shared" ref="L255:L267" si="77">IFERROR(K255/I255-1,"-")</f>
        <v>0.73788328387734925</v>
      </c>
      <c r="M255" s="115">
        <v>15423</v>
      </c>
      <c r="N255" s="116">
        <f t="shared" ref="N255:N263" si="78">IFERROR(M255/K255-1,"-")</f>
        <v>9.7253841775754024E-2</v>
      </c>
      <c r="O255" s="116">
        <f t="shared" ref="O255" si="79">M255/C255-1</f>
        <v>-0.23443859823289981</v>
      </c>
    </row>
    <row r="256" spans="2:16" x14ac:dyDescent="0.25">
      <c r="B256" s="114" t="s">
        <v>73</v>
      </c>
      <c r="C256" s="115">
        <v>15210</v>
      </c>
      <c r="D256" s="116">
        <v>-0.30699835975943135</v>
      </c>
      <c r="E256" s="115">
        <v>16812</v>
      </c>
      <c r="F256" s="116">
        <f t="shared" si="76"/>
        <v>0.10532544378698216</v>
      </c>
      <c r="G256" s="115">
        <v>460</v>
      </c>
      <c r="H256" s="116">
        <f t="shared" si="76"/>
        <v>-0.97263859148227461</v>
      </c>
      <c r="I256" s="115">
        <v>5654</v>
      </c>
      <c r="J256" s="116">
        <f t="shared" si="76"/>
        <v>11.291304347826086</v>
      </c>
      <c r="K256" s="115">
        <v>10790</v>
      </c>
      <c r="L256" s="116">
        <f t="shared" si="77"/>
        <v>0.90838344534842586</v>
      </c>
      <c r="M256" s="115">
        <v>14145</v>
      </c>
      <c r="N256" s="116">
        <f t="shared" si="78"/>
        <v>0.31093605189990736</v>
      </c>
      <c r="O256" s="116">
        <f>IFERROR(M256/C256-1,"-")</f>
        <v>-7.0019723865877737E-2</v>
      </c>
    </row>
    <row r="257" spans="2:15" x14ac:dyDescent="0.25">
      <c r="B257" s="114" t="s">
        <v>75</v>
      </c>
      <c r="C257" s="115">
        <v>15322</v>
      </c>
      <c r="D257" s="116">
        <v>-0.23163331828895239</v>
      </c>
      <c r="E257" s="115">
        <v>8864</v>
      </c>
      <c r="F257" s="116">
        <f t="shared" si="76"/>
        <v>-0.4214854457642605</v>
      </c>
      <c r="G257" s="115">
        <v>470</v>
      </c>
      <c r="H257" s="116">
        <f t="shared" si="76"/>
        <v>-0.9469765342960289</v>
      </c>
      <c r="I257" s="115">
        <v>6887</v>
      </c>
      <c r="J257" s="116">
        <f t="shared" si="76"/>
        <v>13.653191489361703</v>
      </c>
      <c r="K257" s="115">
        <v>13448</v>
      </c>
      <c r="L257" s="116">
        <f t="shared" si="77"/>
        <v>0.95266444024974595</v>
      </c>
      <c r="M257" s="115">
        <v>13372</v>
      </c>
      <c r="N257" s="116">
        <f t="shared" si="78"/>
        <v>-5.6513979773944456E-3</v>
      </c>
      <c r="O257" s="116">
        <f t="shared" ref="O257:O266" si="80">IFERROR(M257/C257-1,"-")</f>
        <v>-0.12726798068137324</v>
      </c>
    </row>
    <row r="258" spans="2:15" x14ac:dyDescent="0.25">
      <c r="B258" s="114" t="s">
        <v>77</v>
      </c>
      <c r="C258" s="115">
        <v>7666</v>
      </c>
      <c r="D258" s="116">
        <v>-4.2468148888333723E-2</v>
      </c>
      <c r="E258" s="115">
        <v>0</v>
      </c>
      <c r="F258" s="116">
        <f t="shared" si="76"/>
        <v>-1</v>
      </c>
      <c r="G258" s="115">
        <v>222</v>
      </c>
      <c r="H258" s="116" t="str">
        <f t="shared" si="76"/>
        <v>-</v>
      </c>
      <c r="I258" s="115">
        <v>5203</v>
      </c>
      <c r="J258" s="116">
        <f t="shared" si="76"/>
        <v>22.436936936936938</v>
      </c>
      <c r="K258" s="115">
        <v>6713</v>
      </c>
      <c r="L258" s="116">
        <f t="shared" si="77"/>
        <v>0.29021718239477234</v>
      </c>
      <c r="M258" s="115">
        <v>6549</v>
      </c>
      <c r="N258" s="116">
        <f t="shared" si="78"/>
        <v>-2.4430210040220501E-2</v>
      </c>
      <c r="O258" s="116">
        <f t="shared" si="80"/>
        <v>-0.14570832246282284</v>
      </c>
    </row>
    <row r="259" spans="2:15" x14ac:dyDescent="0.25">
      <c r="B259" s="114" t="s">
        <v>79</v>
      </c>
      <c r="C259" s="115">
        <v>485</v>
      </c>
      <c r="D259" s="116">
        <v>-0.73641304347826086</v>
      </c>
      <c r="E259" s="115">
        <v>0</v>
      </c>
      <c r="F259" s="116">
        <f t="shared" si="76"/>
        <v>-1</v>
      </c>
      <c r="G259" s="115">
        <v>984</v>
      </c>
      <c r="H259" s="116" t="str">
        <f t="shared" si="76"/>
        <v>-</v>
      </c>
      <c r="I259" s="115">
        <v>423</v>
      </c>
      <c r="J259" s="116">
        <f t="shared" si="76"/>
        <v>-0.57012195121951215</v>
      </c>
      <c r="K259" s="115">
        <v>976</v>
      </c>
      <c r="L259" s="116">
        <f t="shared" si="77"/>
        <v>1.3073286052009458</v>
      </c>
      <c r="M259" s="115">
        <v>564</v>
      </c>
      <c r="N259" s="116">
        <f t="shared" si="78"/>
        <v>-0.42213114754098358</v>
      </c>
      <c r="O259" s="116">
        <f t="shared" si="80"/>
        <v>0.16288659793814442</v>
      </c>
    </row>
    <row r="260" spans="2:15" x14ac:dyDescent="0.25">
      <c r="B260" s="114" t="s">
        <v>81</v>
      </c>
      <c r="C260" s="115">
        <v>1331</v>
      </c>
      <c r="D260" s="116">
        <v>0.55672514619883051</v>
      </c>
      <c r="E260" s="115">
        <v>0</v>
      </c>
      <c r="F260" s="116">
        <f t="shared" si="76"/>
        <v>-1</v>
      </c>
      <c r="G260" s="115">
        <v>959</v>
      </c>
      <c r="H260" s="116" t="str">
        <f t="shared" si="76"/>
        <v>-</v>
      </c>
      <c r="I260" s="115">
        <v>476</v>
      </c>
      <c r="J260" s="116">
        <f t="shared" si="76"/>
        <v>-0.50364963503649629</v>
      </c>
      <c r="K260" s="115">
        <v>1174</v>
      </c>
      <c r="L260" s="116">
        <f t="shared" si="77"/>
        <v>1.4663865546218489</v>
      </c>
      <c r="M260" s="115">
        <v>774</v>
      </c>
      <c r="N260" s="116">
        <f t="shared" si="78"/>
        <v>-0.34071550255536631</v>
      </c>
      <c r="O260" s="116">
        <f t="shared" si="80"/>
        <v>-0.41848234410217877</v>
      </c>
    </row>
    <row r="261" spans="2:15" x14ac:dyDescent="0.25">
      <c r="B261" s="114" t="s">
        <v>83</v>
      </c>
      <c r="C261" s="115">
        <v>2316</v>
      </c>
      <c r="D261" s="116">
        <v>0.68069666182873734</v>
      </c>
      <c r="E261" s="115">
        <v>0</v>
      </c>
      <c r="F261" s="116">
        <f t="shared" si="76"/>
        <v>-1</v>
      </c>
      <c r="G261" s="115">
        <v>212</v>
      </c>
      <c r="H261" s="116" t="str">
        <f t="shared" si="76"/>
        <v>-</v>
      </c>
      <c r="I261" s="115">
        <v>1013</v>
      </c>
      <c r="J261" s="116">
        <f t="shared" si="76"/>
        <v>3.7783018867924527</v>
      </c>
      <c r="K261" s="115">
        <v>1082</v>
      </c>
      <c r="L261" s="116">
        <f t="shared" si="77"/>
        <v>6.8114511352418639E-2</v>
      </c>
      <c r="M261" s="115">
        <v>428</v>
      </c>
      <c r="N261" s="116">
        <f t="shared" si="78"/>
        <v>-0.60443622920517559</v>
      </c>
      <c r="O261" s="116">
        <f t="shared" si="80"/>
        <v>-0.81519861830742657</v>
      </c>
    </row>
    <row r="262" spans="2:15" x14ac:dyDescent="0.25">
      <c r="B262" s="114" t="s">
        <v>85</v>
      </c>
      <c r="C262" s="115">
        <v>1635</v>
      </c>
      <c r="D262" s="116">
        <v>0.68904958677685957</v>
      </c>
      <c r="E262" s="115">
        <v>67</v>
      </c>
      <c r="F262" s="116">
        <f t="shared" si="76"/>
        <v>-0.95902140672782876</v>
      </c>
      <c r="G262" s="115">
        <v>187</v>
      </c>
      <c r="H262" s="116">
        <f t="shared" si="76"/>
        <v>1.7910447761194028</v>
      </c>
      <c r="I262" s="115">
        <v>1100</v>
      </c>
      <c r="J262" s="116">
        <f t="shared" si="76"/>
        <v>4.882352941176471</v>
      </c>
      <c r="K262" s="115">
        <v>642</v>
      </c>
      <c r="L262" s="116">
        <f t="shared" si="77"/>
        <v>-0.41636363636363638</v>
      </c>
      <c r="M262" s="115"/>
      <c r="N262" s="116"/>
      <c r="O262" s="116"/>
    </row>
    <row r="263" spans="2:15" x14ac:dyDescent="0.25">
      <c r="B263" s="114" t="s">
        <v>87</v>
      </c>
      <c r="C263" s="115">
        <v>1244</v>
      </c>
      <c r="D263" s="116">
        <v>-9.197080291970805E-2</v>
      </c>
      <c r="E263" s="115">
        <v>134</v>
      </c>
      <c r="F263" s="116">
        <f t="shared" si="76"/>
        <v>-0.89228295819935688</v>
      </c>
      <c r="G263" s="115">
        <v>591</v>
      </c>
      <c r="H263" s="116">
        <f t="shared" si="76"/>
        <v>3.41044776119403</v>
      </c>
      <c r="I263" s="115">
        <v>876</v>
      </c>
      <c r="J263" s="116">
        <f t="shared" si="76"/>
        <v>0.48223350253807107</v>
      </c>
      <c r="K263" s="115">
        <v>677</v>
      </c>
      <c r="L263" s="116">
        <f t="shared" si="77"/>
        <v>-0.22716894977168944</v>
      </c>
      <c r="M263" s="115"/>
      <c r="N263" s="116"/>
      <c r="O263" s="116"/>
    </row>
    <row r="264" spans="2:15" x14ac:dyDescent="0.25">
      <c r="B264" s="114" t="s">
        <v>89</v>
      </c>
      <c r="C264" s="115">
        <v>9352</v>
      </c>
      <c r="D264" s="116">
        <v>0.15357098803503155</v>
      </c>
      <c r="E264" s="115">
        <v>240</v>
      </c>
      <c r="F264" s="116">
        <f t="shared" si="76"/>
        <v>-0.97433704020530365</v>
      </c>
      <c r="G264" s="115">
        <v>1830</v>
      </c>
      <c r="H264" s="116">
        <f t="shared" si="76"/>
        <v>6.625</v>
      </c>
      <c r="I264" s="115">
        <v>5750</v>
      </c>
      <c r="J264" s="116">
        <f t="shared" si="76"/>
        <v>2.1420765027322406</v>
      </c>
      <c r="K264" s="115">
        <v>5312</v>
      </c>
      <c r="L264" s="116">
        <f t="shared" si="77"/>
        <v>-7.6173913043478314E-2</v>
      </c>
      <c r="M264" s="115"/>
      <c r="N264" s="116"/>
      <c r="O264" s="116"/>
    </row>
    <row r="265" spans="2:15" x14ac:dyDescent="0.25">
      <c r="B265" s="114" t="s">
        <v>91</v>
      </c>
      <c r="C265" s="115">
        <v>18767</v>
      </c>
      <c r="D265" s="116">
        <v>0.15759930915371334</v>
      </c>
      <c r="E265" s="115">
        <v>431</v>
      </c>
      <c r="F265" s="116">
        <f t="shared" si="76"/>
        <v>-0.97703415569883301</v>
      </c>
      <c r="G265" s="115">
        <v>7490</v>
      </c>
      <c r="H265" s="116">
        <f t="shared" si="76"/>
        <v>16.378190255220417</v>
      </c>
      <c r="I265" s="115">
        <v>10845</v>
      </c>
      <c r="J265" s="116">
        <f t="shared" si="76"/>
        <v>0.44793057409879844</v>
      </c>
      <c r="K265" s="115">
        <v>12717</v>
      </c>
      <c r="L265" s="116">
        <f t="shared" si="77"/>
        <v>0.17261410788381748</v>
      </c>
      <c r="M265" s="115"/>
      <c r="N265" s="116"/>
      <c r="O265" s="116"/>
    </row>
    <row r="266" spans="2:15" x14ac:dyDescent="0.25">
      <c r="B266" s="114" t="s">
        <v>93</v>
      </c>
      <c r="C266" s="115">
        <v>19271</v>
      </c>
      <c r="D266" s="116">
        <v>6.3990724381625341E-2</v>
      </c>
      <c r="E266" s="115">
        <v>490</v>
      </c>
      <c r="F266" s="116">
        <f t="shared" si="76"/>
        <v>-0.97457319288049404</v>
      </c>
      <c r="G266" s="115">
        <v>8622</v>
      </c>
      <c r="H266" s="116">
        <f t="shared" si="76"/>
        <v>16.59591836734694</v>
      </c>
      <c r="I266" s="115">
        <v>13657</v>
      </c>
      <c r="J266" s="116">
        <f t="shared" si="76"/>
        <v>0.58397123637207149</v>
      </c>
      <c r="K266" s="115">
        <v>14110</v>
      </c>
      <c r="L266" s="116">
        <f t="shared" si="77"/>
        <v>3.3169803031412481E-2</v>
      </c>
      <c r="M266" s="115"/>
      <c r="N266" s="116"/>
      <c r="O266" s="116"/>
    </row>
    <row r="267" spans="2:15" ht="15.75" x14ac:dyDescent="0.25">
      <c r="B267" s="117" t="s">
        <v>30</v>
      </c>
      <c r="C267" s="118">
        <v>112745</v>
      </c>
      <c r="D267" s="119">
        <v>-8.6426655646579365E-2</v>
      </c>
      <c r="E267" s="118">
        <v>50030</v>
      </c>
      <c r="F267" s="119">
        <f t="shared" si="76"/>
        <v>-0.5562552663089273</v>
      </c>
      <c r="G267" s="118">
        <v>22441</v>
      </c>
      <c r="H267" s="119">
        <f t="shared" si="76"/>
        <v>-0.55144913052168698</v>
      </c>
      <c r="I267" s="118">
        <v>59972</v>
      </c>
      <c r="J267" s="119">
        <f t="shared" si="76"/>
        <v>1.6724299273650907</v>
      </c>
      <c r="K267" s="118">
        <v>81697</v>
      </c>
      <c r="L267" s="119">
        <f t="shared" si="77"/>
        <v>0.36225238444607477</v>
      </c>
      <c r="M267" s="118">
        <v>51255</v>
      </c>
      <c r="N267" s="119">
        <v>6.2522025746802434E-2</v>
      </c>
      <c r="O267" s="119">
        <v>-0.17960496830783024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2F681-1780-4B33-8A1E-D196372ED640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488534</v>
      </c>
      <c r="D9" s="116">
        <v>-4.3483709027828055E-2</v>
      </c>
      <c r="E9" s="115">
        <v>493497</v>
      </c>
      <c r="F9" s="116">
        <f t="shared" ref="F9:L21" si="0">IFERROR(E9/C9-1,"-")</f>
        <v>1.0158965394424957E-2</v>
      </c>
      <c r="G9" s="115">
        <v>29647</v>
      </c>
      <c r="H9" s="116">
        <f t="shared" si="0"/>
        <v>-0.93992466012964615</v>
      </c>
      <c r="I9" s="115">
        <v>262511</v>
      </c>
      <c r="J9" s="116">
        <f t="shared" si="0"/>
        <v>7.8545552669747369</v>
      </c>
      <c r="K9" s="115">
        <v>459644</v>
      </c>
      <c r="L9" s="116">
        <f t="shared" si="0"/>
        <v>0.75095138870371136</v>
      </c>
      <c r="M9" s="115">
        <v>482317</v>
      </c>
      <c r="N9" s="116">
        <f t="shared" ref="N9:N17" si="1">IFERROR(M9/K9-1,"-")</f>
        <v>4.9327305479893058E-2</v>
      </c>
      <c r="O9" s="116">
        <f t="shared" ref="O9" si="2">IFERROR(M9/C9-1,"-")</f>
        <v>-1.2725828703836428E-2</v>
      </c>
    </row>
    <row r="10" spans="1:16" x14ac:dyDescent="0.25">
      <c r="A10" s="1" t="s">
        <v>72</v>
      </c>
      <c r="B10" s="114" t="s">
        <v>73</v>
      </c>
      <c r="C10" s="115">
        <v>434819</v>
      </c>
      <c r="D10" s="116">
        <v>-3.5944314248909759E-2</v>
      </c>
      <c r="E10" s="115">
        <v>430844</v>
      </c>
      <c r="F10" s="116">
        <f t="shared" si="0"/>
        <v>-9.1417348367941464E-3</v>
      </c>
      <c r="G10" s="115">
        <v>25901</v>
      </c>
      <c r="H10" s="116">
        <f t="shared" si="0"/>
        <v>-0.93988311314536122</v>
      </c>
      <c r="I10" s="115">
        <v>300105</v>
      </c>
      <c r="J10" s="116">
        <f t="shared" si="0"/>
        <v>10.586618277286592</v>
      </c>
      <c r="K10" s="115">
        <v>411785</v>
      </c>
      <c r="L10" s="116">
        <f t="shared" si="0"/>
        <v>0.37213641892004468</v>
      </c>
      <c r="M10" s="115">
        <v>476786</v>
      </c>
      <c r="N10" s="116">
        <f t="shared" si="1"/>
        <v>0.15785179159027152</v>
      </c>
      <c r="O10" s="116">
        <f>IFERROR(M10/C10-1,"-")</f>
        <v>9.6516021608991309E-2</v>
      </c>
    </row>
    <row r="11" spans="1:16" x14ac:dyDescent="0.25">
      <c r="A11" s="1" t="s">
        <v>74</v>
      </c>
      <c r="B11" s="114" t="s">
        <v>75</v>
      </c>
      <c r="C11" s="115">
        <v>469748</v>
      </c>
      <c r="D11" s="116">
        <v>-6.6638054704482141E-2</v>
      </c>
      <c r="E11" s="115">
        <v>217806</v>
      </c>
      <c r="F11" s="116">
        <f t="shared" si="0"/>
        <v>-0.53633437502661008</v>
      </c>
      <c r="G11" s="115">
        <v>35797</v>
      </c>
      <c r="H11" s="116">
        <f t="shared" si="0"/>
        <v>-0.83564731917394375</v>
      </c>
      <c r="I11" s="115">
        <v>366039</v>
      </c>
      <c r="J11" s="116">
        <f t="shared" si="0"/>
        <v>9.225409950554516</v>
      </c>
      <c r="K11" s="115">
        <v>435839</v>
      </c>
      <c r="L11" s="116">
        <f t="shared" si="0"/>
        <v>0.19069006308071001</v>
      </c>
      <c r="M11" s="115">
        <v>499150</v>
      </c>
      <c r="N11" s="116">
        <f t="shared" si="1"/>
        <v>0.14526235605349691</v>
      </c>
      <c r="O11" s="116">
        <f t="shared" ref="O11:O20" si="3">IFERROR(M11/C11-1,"-")</f>
        <v>6.2591006241644376E-2</v>
      </c>
    </row>
    <row r="12" spans="1:16" x14ac:dyDescent="0.25">
      <c r="A12" s="1" t="s">
        <v>76</v>
      </c>
      <c r="B12" s="114" t="s">
        <v>77</v>
      </c>
      <c r="C12" s="115">
        <v>426118</v>
      </c>
      <c r="D12" s="116">
        <v>2.3266871423459845E-2</v>
      </c>
      <c r="E12" s="115">
        <v>0</v>
      </c>
      <c r="F12" s="116">
        <f t="shared" si="0"/>
        <v>-1</v>
      </c>
      <c r="G12" s="115">
        <v>33867</v>
      </c>
      <c r="H12" s="116" t="str">
        <f t="shared" si="0"/>
        <v>-</v>
      </c>
      <c r="I12" s="115">
        <v>348988</v>
      </c>
      <c r="J12" s="116">
        <f t="shared" si="0"/>
        <v>9.3046623556854762</v>
      </c>
      <c r="K12" s="115">
        <v>379392</v>
      </c>
      <c r="L12" s="116">
        <f t="shared" si="0"/>
        <v>8.7120474056414654E-2</v>
      </c>
      <c r="M12" s="115">
        <v>411482</v>
      </c>
      <c r="N12" s="116">
        <f t="shared" si="1"/>
        <v>8.4582700742240169E-2</v>
      </c>
      <c r="O12" s="116">
        <f t="shared" si="3"/>
        <v>-3.4347293472700047E-2</v>
      </c>
    </row>
    <row r="13" spans="1:16" x14ac:dyDescent="0.25">
      <c r="A13" s="1" t="s">
        <v>78</v>
      </c>
      <c r="B13" s="114" t="s">
        <v>79</v>
      </c>
      <c r="C13" s="115">
        <v>410407</v>
      </c>
      <c r="D13" s="116">
        <v>-7.1027601598964152E-2</v>
      </c>
      <c r="E13" s="115">
        <v>0</v>
      </c>
      <c r="F13" s="116">
        <f t="shared" si="0"/>
        <v>-1</v>
      </c>
      <c r="G13" s="115">
        <v>65490</v>
      </c>
      <c r="H13" s="116" t="str">
        <f t="shared" si="0"/>
        <v>-</v>
      </c>
      <c r="I13" s="115">
        <v>310799</v>
      </c>
      <c r="J13" s="116">
        <f t="shared" si="0"/>
        <v>3.7457474423576116</v>
      </c>
      <c r="K13" s="115">
        <v>340598</v>
      </c>
      <c r="L13" s="116">
        <f t="shared" si="0"/>
        <v>9.5878686868361873E-2</v>
      </c>
      <c r="M13" s="115">
        <v>405702</v>
      </c>
      <c r="N13" s="116">
        <f t="shared" si="1"/>
        <v>0.19114616057639799</v>
      </c>
      <c r="O13" s="116">
        <f t="shared" si="3"/>
        <v>-1.1464229411291771E-2</v>
      </c>
    </row>
    <row r="14" spans="1:16" x14ac:dyDescent="0.25">
      <c r="A14" s="1" t="s">
        <v>80</v>
      </c>
      <c r="B14" s="114" t="s">
        <v>81</v>
      </c>
      <c r="C14" s="115">
        <v>448958</v>
      </c>
      <c r="D14" s="116">
        <v>-0.10094219658966885</v>
      </c>
      <c r="E14" s="115">
        <v>0</v>
      </c>
      <c r="F14" s="116">
        <f t="shared" si="0"/>
        <v>-1</v>
      </c>
      <c r="G14" s="115">
        <v>110623</v>
      </c>
      <c r="H14" s="116" t="str">
        <f t="shared" si="0"/>
        <v>-</v>
      </c>
      <c r="I14" s="115">
        <v>364068</v>
      </c>
      <c r="J14" s="116">
        <f t="shared" si="0"/>
        <v>2.2910696690561636</v>
      </c>
      <c r="K14" s="115">
        <v>393768</v>
      </c>
      <c r="L14" s="116">
        <f t="shared" si="0"/>
        <v>8.1578166716107958E-2</v>
      </c>
      <c r="M14" s="115">
        <v>460449</v>
      </c>
      <c r="N14" s="116">
        <f t="shared" si="1"/>
        <v>0.16934083013347956</v>
      </c>
      <c r="O14" s="116">
        <f t="shared" si="3"/>
        <v>2.559482178733874E-2</v>
      </c>
    </row>
    <row r="15" spans="1:16" x14ac:dyDescent="0.25">
      <c r="A15" s="1" t="s">
        <v>82</v>
      </c>
      <c r="B15" s="114" t="s">
        <v>83</v>
      </c>
      <c r="C15" s="115">
        <v>485605</v>
      </c>
      <c r="D15" s="116">
        <v>-4.4079000466538232E-2</v>
      </c>
      <c r="E15" s="115">
        <v>0</v>
      </c>
      <c r="F15" s="116">
        <f t="shared" si="0"/>
        <v>-1</v>
      </c>
      <c r="G15" s="115">
        <v>225677</v>
      </c>
      <c r="H15" s="116" t="str">
        <f t="shared" si="0"/>
        <v>-</v>
      </c>
      <c r="I15" s="115">
        <v>417659</v>
      </c>
      <c r="J15" s="116">
        <f t="shared" si="0"/>
        <v>0.85069369054001953</v>
      </c>
      <c r="K15" s="115">
        <v>454413</v>
      </c>
      <c r="L15" s="116">
        <f t="shared" si="0"/>
        <v>8.8000019154381937E-2</v>
      </c>
      <c r="M15" s="115">
        <v>532065</v>
      </c>
      <c r="N15" s="116">
        <f t="shared" si="1"/>
        <v>0.17088419565461366</v>
      </c>
      <c r="O15" s="116">
        <f t="shared" si="3"/>
        <v>9.5674467931755158E-2</v>
      </c>
    </row>
    <row r="16" spans="1:16" x14ac:dyDescent="0.25">
      <c r="A16" s="1" t="s">
        <v>84</v>
      </c>
      <c r="B16" s="114" t="s">
        <v>85</v>
      </c>
      <c r="C16" s="115">
        <v>512668</v>
      </c>
      <c r="D16" s="116">
        <v>-9.1738860837983882E-2</v>
      </c>
      <c r="E16" s="115">
        <v>115808</v>
      </c>
      <c r="F16" s="116">
        <f t="shared" si="0"/>
        <v>-0.7741072194870755</v>
      </c>
      <c r="G16" s="115">
        <v>283986</v>
      </c>
      <c r="H16" s="116">
        <f t="shared" si="0"/>
        <v>1.4522140093948606</v>
      </c>
      <c r="I16" s="115">
        <v>416027</v>
      </c>
      <c r="J16" s="116">
        <f t="shared" si="0"/>
        <v>0.46495601895868099</v>
      </c>
      <c r="K16" s="115">
        <v>480859</v>
      </c>
      <c r="L16" s="116">
        <f t="shared" si="0"/>
        <v>0.15583603948782176</v>
      </c>
      <c r="M16" s="115"/>
      <c r="N16" s="116"/>
      <c r="O16" s="116"/>
    </row>
    <row r="17" spans="1:16" x14ac:dyDescent="0.25">
      <c r="A17" s="1" t="s">
        <v>86</v>
      </c>
      <c r="B17" s="114" t="s">
        <v>87</v>
      </c>
      <c r="C17" s="115">
        <v>471100</v>
      </c>
      <c r="D17" s="116">
        <v>-7.2455207718054693E-2</v>
      </c>
      <c r="E17" s="115">
        <v>80706</v>
      </c>
      <c r="F17" s="116">
        <f t="shared" si="0"/>
        <v>-0.82868605391636596</v>
      </c>
      <c r="G17" s="115">
        <v>281990</v>
      </c>
      <c r="H17" s="116">
        <f t="shared" si="0"/>
        <v>2.4940400961514633</v>
      </c>
      <c r="I17" s="115">
        <v>378277</v>
      </c>
      <c r="J17" s="116">
        <f t="shared" si="0"/>
        <v>0.34145537075782828</v>
      </c>
      <c r="K17" s="115">
        <v>441114</v>
      </c>
      <c r="L17" s="116">
        <f t="shared" si="0"/>
        <v>0.16611372089764909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419789</v>
      </c>
      <c r="D18" s="116">
        <v>-8.6018415099597845E-2</v>
      </c>
      <c r="E18" s="115">
        <v>56100</v>
      </c>
      <c r="F18" s="116">
        <f t="shared" si="0"/>
        <v>-0.86636143395848864</v>
      </c>
      <c r="G18" s="115">
        <v>287185</v>
      </c>
      <c r="H18" s="116">
        <f t="shared" si="0"/>
        <v>4.1191622103386809</v>
      </c>
      <c r="I18" s="115">
        <v>375972</v>
      </c>
      <c r="J18" s="116">
        <f t="shared" si="0"/>
        <v>0.30916308303010265</v>
      </c>
      <c r="K18" s="115">
        <v>428972</v>
      </c>
      <c r="L18" s="116">
        <f t="shared" si="0"/>
        <v>0.14096794442139315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463764</v>
      </c>
      <c r="D19" s="116">
        <v>-3.2327123025850391E-2</v>
      </c>
      <c r="E19" s="115">
        <v>36828</v>
      </c>
      <c r="F19" s="116">
        <f t="shared" si="0"/>
        <v>-0.92058892022666705</v>
      </c>
      <c r="G19" s="115">
        <v>303117</v>
      </c>
      <c r="H19" s="116">
        <f t="shared" si="0"/>
        <v>7.2306125773867702</v>
      </c>
      <c r="I19" s="115">
        <v>401911</v>
      </c>
      <c r="J19" s="116">
        <f t="shared" si="0"/>
        <v>0.32592695229894719</v>
      </c>
      <c r="K19" s="115">
        <v>456108</v>
      </c>
      <c r="L19" s="116">
        <f t="shared" si="0"/>
        <v>0.13484826242625858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461041</v>
      </c>
      <c r="D20" s="116">
        <v>-2.6762701094952934E-2</v>
      </c>
      <c r="E20" s="115">
        <v>44846</v>
      </c>
      <c r="F20" s="116">
        <f t="shared" si="0"/>
        <v>-0.90272882455139569</v>
      </c>
      <c r="G20" s="115">
        <v>284082</v>
      </c>
      <c r="H20" s="116">
        <f t="shared" si="0"/>
        <v>5.3346117825447088</v>
      </c>
      <c r="I20" s="115">
        <v>410037</v>
      </c>
      <c r="J20" s="116">
        <f t="shared" si="0"/>
        <v>0.4433755042558134</v>
      </c>
      <c r="K20" s="115">
        <v>440835</v>
      </c>
      <c r="L20" s="116">
        <f t="shared" si="0"/>
        <v>7.5110294924604304E-2</v>
      </c>
      <c r="M20" s="115"/>
      <c r="N20" s="116"/>
      <c r="O20" s="116"/>
    </row>
    <row r="21" spans="1:16" ht="15.75" x14ac:dyDescent="0.25">
      <c r="A21" s="1"/>
      <c r="B21" s="117" t="s">
        <v>30</v>
      </c>
      <c r="C21" s="118">
        <v>5492551</v>
      </c>
      <c r="D21" s="119">
        <v>-5.5493477505734856E-2</v>
      </c>
      <c r="E21" s="118">
        <v>1546641</v>
      </c>
      <c r="F21" s="119">
        <f t="shared" si="0"/>
        <v>-0.71841117178520508</v>
      </c>
      <c r="G21" s="118">
        <v>1967362</v>
      </c>
      <c r="H21" s="119">
        <f t="shared" si="0"/>
        <v>0.27202240209589679</v>
      </c>
      <c r="I21" s="118">
        <v>4352393</v>
      </c>
      <c r="J21" s="119">
        <f t="shared" si="0"/>
        <v>1.2122990075034488</v>
      </c>
      <c r="K21" s="118">
        <v>5123327</v>
      </c>
      <c r="L21" s="119">
        <f t="shared" si="0"/>
        <v>0.17712876571577985</v>
      </c>
      <c r="M21" s="118">
        <v>3267951</v>
      </c>
      <c r="N21" s="119">
        <v>0.13650506931289441</v>
      </c>
      <c r="O21" s="119">
        <v>3.2792604992938124E-2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288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368192</v>
      </c>
      <c r="D31" s="116">
        <v>-5.8007240351528044E-2</v>
      </c>
      <c r="E31" s="115">
        <v>373415</v>
      </c>
      <c r="F31" s="116">
        <f t="shared" ref="F31:J43" si="4">IFERROR(E31/C31-1,"-")</f>
        <v>1.4185533634625491E-2</v>
      </c>
      <c r="G31" s="115">
        <v>19618</v>
      </c>
      <c r="H31" s="116">
        <f t="shared" si="4"/>
        <v>-0.94746327812219644</v>
      </c>
      <c r="I31" s="115">
        <v>196008</v>
      </c>
      <c r="J31" s="116">
        <f t="shared" si="4"/>
        <v>8.9912325415434804</v>
      </c>
      <c r="K31" s="115">
        <v>361401</v>
      </c>
      <c r="L31" s="116">
        <f t="shared" ref="L31:L43" si="5">IFERROR(K31/I31-1,"-")</f>
        <v>0.84380739561650553</v>
      </c>
      <c r="M31" s="115">
        <v>388603</v>
      </c>
      <c r="N31" s="116">
        <f t="shared" ref="N31:N39" si="6">IFERROR(M31/K31-1,"-")</f>
        <v>7.5268192395704592E-2</v>
      </c>
      <c r="O31" s="116">
        <f t="shared" ref="O31" si="7">IFERROR(M31/C31-1,"-")</f>
        <v>5.5435750912567361E-2</v>
      </c>
    </row>
    <row r="32" spans="1:16" x14ac:dyDescent="0.25">
      <c r="B32" s="114" t="s">
        <v>73</v>
      </c>
      <c r="C32" s="115">
        <v>332084</v>
      </c>
      <c r="D32" s="116">
        <v>-2.6166618280563103E-2</v>
      </c>
      <c r="E32" s="115">
        <v>332081</v>
      </c>
      <c r="F32" s="116">
        <f t="shared" si="4"/>
        <v>-9.0338589031624394E-6</v>
      </c>
      <c r="G32" s="115">
        <v>15920</v>
      </c>
      <c r="H32" s="116">
        <f t="shared" si="4"/>
        <v>-0.95205988900298422</v>
      </c>
      <c r="I32" s="115">
        <v>230918</v>
      </c>
      <c r="J32" s="116">
        <f t="shared" si="4"/>
        <v>13.504899497487438</v>
      </c>
      <c r="K32" s="115">
        <v>321582</v>
      </c>
      <c r="L32" s="116">
        <f t="shared" si="5"/>
        <v>0.39262422158515142</v>
      </c>
      <c r="M32" s="115">
        <v>385800</v>
      </c>
      <c r="N32" s="116">
        <f t="shared" si="6"/>
        <v>0.19969401272459275</v>
      </c>
      <c r="O32" s="116">
        <f>IFERROR(M32/C32-1,"-")</f>
        <v>0.16175425494754347</v>
      </c>
    </row>
    <row r="33" spans="2:16" x14ac:dyDescent="0.25">
      <c r="B33" s="114" t="s">
        <v>75</v>
      </c>
      <c r="C33" s="115">
        <v>361074</v>
      </c>
      <c r="D33" s="116">
        <v>-5.0866793717552761E-2</v>
      </c>
      <c r="E33" s="115">
        <v>163870</v>
      </c>
      <c r="F33" s="116">
        <f t="shared" si="4"/>
        <v>-0.54615951300841381</v>
      </c>
      <c r="G33" s="115">
        <v>23752</v>
      </c>
      <c r="H33" s="116">
        <f t="shared" si="4"/>
        <v>-0.85505583694391896</v>
      </c>
      <c r="I33" s="115">
        <v>290346</v>
      </c>
      <c r="J33" s="116">
        <f t="shared" si="4"/>
        <v>11.224065341865948</v>
      </c>
      <c r="K33" s="115">
        <v>342372</v>
      </c>
      <c r="L33" s="116">
        <f t="shared" si="5"/>
        <v>0.17918621231220677</v>
      </c>
      <c r="M33" s="115">
        <v>400622</v>
      </c>
      <c r="N33" s="116">
        <f t="shared" si="6"/>
        <v>0.17013657658920711</v>
      </c>
      <c r="O33" s="116">
        <f t="shared" ref="O33:O42" si="8">IFERROR(M33/C33-1,"-")</f>
        <v>0.10952879465151177</v>
      </c>
    </row>
    <row r="34" spans="2:16" x14ac:dyDescent="0.25">
      <c r="B34" s="114" t="s">
        <v>77</v>
      </c>
      <c r="C34" s="115">
        <v>331494</v>
      </c>
      <c r="D34" s="116">
        <v>3.9182432326525518E-2</v>
      </c>
      <c r="E34" s="115">
        <v>0</v>
      </c>
      <c r="F34" s="116">
        <f t="shared" si="4"/>
        <v>-1</v>
      </c>
      <c r="G34" s="115">
        <v>20518</v>
      </c>
      <c r="H34" s="116" t="str">
        <f t="shared" si="4"/>
        <v>-</v>
      </c>
      <c r="I34" s="115">
        <v>278903</v>
      </c>
      <c r="J34" s="116">
        <f t="shared" si="4"/>
        <v>12.593088995028756</v>
      </c>
      <c r="K34" s="115">
        <v>302352</v>
      </c>
      <c r="L34" s="116">
        <f t="shared" si="5"/>
        <v>8.4075825645475222E-2</v>
      </c>
      <c r="M34" s="115">
        <v>325621</v>
      </c>
      <c r="N34" s="116">
        <f t="shared" si="6"/>
        <v>7.695996719055942E-2</v>
      </c>
      <c r="O34" s="116">
        <f t="shared" si="8"/>
        <v>-1.7716761087681832E-2</v>
      </c>
    </row>
    <row r="35" spans="2:16" x14ac:dyDescent="0.25">
      <c r="B35" s="114" t="s">
        <v>79</v>
      </c>
      <c r="C35" s="115">
        <v>316176</v>
      </c>
      <c r="D35" s="116">
        <v>-0.11795278094722661</v>
      </c>
      <c r="E35" s="115">
        <v>0</v>
      </c>
      <c r="F35" s="116">
        <f t="shared" si="4"/>
        <v>-1</v>
      </c>
      <c r="G35" s="115">
        <v>44031</v>
      </c>
      <c r="H35" s="116" t="str">
        <f t="shared" si="4"/>
        <v>-</v>
      </c>
      <c r="I35" s="115">
        <v>254517</v>
      </c>
      <c r="J35" s="116">
        <f t="shared" si="4"/>
        <v>4.7804047148599853</v>
      </c>
      <c r="K35" s="115">
        <v>274338</v>
      </c>
      <c r="L35" s="116">
        <f t="shared" si="5"/>
        <v>7.7876919812821965E-2</v>
      </c>
      <c r="M35" s="115">
        <v>335432</v>
      </c>
      <c r="N35" s="116">
        <f t="shared" si="6"/>
        <v>0.22269609022446768</v>
      </c>
      <c r="O35" s="116">
        <f t="shared" si="8"/>
        <v>6.0902788320429169E-2</v>
      </c>
    </row>
    <row r="36" spans="2:16" x14ac:dyDescent="0.25">
      <c r="B36" s="114" t="s">
        <v>81</v>
      </c>
      <c r="C36" s="115">
        <v>350151</v>
      </c>
      <c r="D36" s="116">
        <v>-0.11939833059626237</v>
      </c>
      <c r="E36" s="115">
        <v>0</v>
      </c>
      <c r="F36" s="116">
        <f t="shared" si="4"/>
        <v>-1</v>
      </c>
      <c r="G36" s="115">
        <v>81020</v>
      </c>
      <c r="H36" s="116" t="str">
        <f t="shared" si="4"/>
        <v>-</v>
      </c>
      <c r="I36" s="115">
        <v>296860</v>
      </c>
      <c r="J36" s="116">
        <f t="shared" si="4"/>
        <v>2.6640335719575412</v>
      </c>
      <c r="K36" s="115">
        <v>316101</v>
      </c>
      <c r="L36" s="116">
        <f t="shared" si="5"/>
        <v>6.4815064340092876E-2</v>
      </c>
      <c r="M36" s="115">
        <v>376782</v>
      </c>
      <c r="N36" s="116">
        <f t="shared" si="6"/>
        <v>0.19196712443174802</v>
      </c>
      <c r="O36" s="116">
        <f t="shared" si="8"/>
        <v>7.6055758801202966E-2</v>
      </c>
    </row>
    <row r="37" spans="2:16" x14ac:dyDescent="0.25">
      <c r="B37" s="114" t="s">
        <v>83</v>
      </c>
      <c r="C37" s="115">
        <v>376194</v>
      </c>
      <c r="D37" s="116">
        <v>-2.3565108377695765E-2</v>
      </c>
      <c r="E37" s="115">
        <v>0</v>
      </c>
      <c r="F37" s="116">
        <f t="shared" si="4"/>
        <v>-1</v>
      </c>
      <c r="G37" s="115">
        <v>177380</v>
      </c>
      <c r="H37" s="116" t="str">
        <f t="shared" si="4"/>
        <v>-</v>
      </c>
      <c r="I37" s="115">
        <v>328256</v>
      </c>
      <c r="J37" s="116">
        <f t="shared" si="4"/>
        <v>0.85058067425865369</v>
      </c>
      <c r="K37" s="115">
        <v>361648</v>
      </c>
      <c r="L37" s="116">
        <f t="shared" si="5"/>
        <v>0.10172548255020475</v>
      </c>
      <c r="M37" s="115">
        <v>429398</v>
      </c>
      <c r="N37" s="116">
        <f t="shared" si="6"/>
        <v>0.18733685793921162</v>
      </c>
      <c r="O37" s="116">
        <f t="shared" si="8"/>
        <v>0.14142702967086129</v>
      </c>
    </row>
    <row r="38" spans="2:16" x14ac:dyDescent="0.25">
      <c r="B38" s="114" t="s">
        <v>85</v>
      </c>
      <c r="C38" s="115">
        <v>403619</v>
      </c>
      <c r="D38" s="116">
        <v>-6.2001217760714655E-2</v>
      </c>
      <c r="E38" s="115">
        <v>87947</v>
      </c>
      <c r="F38" s="116">
        <f t="shared" si="4"/>
        <v>-0.7821039148305704</v>
      </c>
      <c r="G38" s="115">
        <v>229749</v>
      </c>
      <c r="H38" s="116">
        <f t="shared" si="4"/>
        <v>1.6123574425506271</v>
      </c>
      <c r="I38" s="115">
        <v>330578</v>
      </c>
      <c r="J38" s="116">
        <f t="shared" si="4"/>
        <v>0.43886589277864108</v>
      </c>
      <c r="K38" s="115">
        <v>399402</v>
      </c>
      <c r="L38" s="116">
        <f t="shared" si="5"/>
        <v>0.20819292269903023</v>
      </c>
      <c r="M38" s="115"/>
      <c r="N38" s="116"/>
      <c r="O38" s="116"/>
    </row>
    <row r="39" spans="2:16" x14ac:dyDescent="0.25">
      <c r="B39" s="114" t="s">
        <v>87</v>
      </c>
      <c r="C39" s="115">
        <v>379129</v>
      </c>
      <c r="D39" s="116">
        <v>-5.0934223833221548E-2</v>
      </c>
      <c r="E39" s="115">
        <v>61722</v>
      </c>
      <c r="F39" s="116">
        <f t="shared" si="4"/>
        <v>-0.83720053069008171</v>
      </c>
      <c r="G39" s="115">
        <v>231886</v>
      </c>
      <c r="H39" s="116">
        <f t="shared" si="4"/>
        <v>2.7569424192346328</v>
      </c>
      <c r="I39" s="115">
        <v>315701</v>
      </c>
      <c r="J39" s="116">
        <f t="shared" si="4"/>
        <v>0.3614491603632819</v>
      </c>
      <c r="K39" s="115">
        <v>360982</v>
      </c>
      <c r="L39" s="116">
        <f t="shared" si="5"/>
        <v>0.14343001764327634</v>
      </c>
      <c r="M39" s="115"/>
      <c r="N39" s="116"/>
      <c r="O39" s="116"/>
    </row>
    <row r="40" spans="2:16" x14ac:dyDescent="0.25">
      <c r="B40" s="114" t="s">
        <v>89</v>
      </c>
      <c r="C40" s="115">
        <v>330854</v>
      </c>
      <c r="D40" s="116">
        <v>-7.0261369033066678E-2</v>
      </c>
      <c r="E40" s="115">
        <v>42156</v>
      </c>
      <c r="F40" s="116">
        <f t="shared" si="4"/>
        <v>-0.87258428188868808</v>
      </c>
      <c r="G40" s="115">
        <v>233583</v>
      </c>
      <c r="H40" s="116">
        <f t="shared" si="4"/>
        <v>4.5409194420723029</v>
      </c>
      <c r="I40" s="115">
        <v>299153</v>
      </c>
      <c r="J40" s="116">
        <f t="shared" si="4"/>
        <v>0.28071392181794041</v>
      </c>
      <c r="K40" s="115">
        <v>353071</v>
      </c>
      <c r="L40" s="116">
        <f t="shared" si="5"/>
        <v>0.18023553165102801</v>
      </c>
      <c r="M40" s="115"/>
      <c r="N40" s="116"/>
      <c r="O40" s="116"/>
    </row>
    <row r="41" spans="2:16" x14ac:dyDescent="0.25">
      <c r="B41" s="114" t="s">
        <v>91</v>
      </c>
      <c r="C41" s="115">
        <v>359896</v>
      </c>
      <c r="D41" s="116">
        <v>-3.0371609698008228E-2</v>
      </c>
      <c r="E41" s="115">
        <v>24880</v>
      </c>
      <c r="F41" s="116">
        <f t="shared" si="4"/>
        <v>-0.93086891768733193</v>
      </c>
      <c r="G41" s="115">
        <v>241067</v>
      </c>
      <c r="H41" s="116">
        <f t="shared" si="4"/>
        <v>8.6891881028938904</v>
      </c>
      <c r="I41" s="115">
        <v>315687</v>
      </c>
      <c r="J41" s="116">
        <f t="shared" si="4"/>
        <v>0.30954050118846621</v>
      </c>
      <c r="K41" s="115">
        <v>365540</v>
      </c>
      <c r="L41" s="116">
        <f t="shared" si="5"/>
        <v>0.15791907807416838</v>
      </c>
      <c r="M41" s="115"/>
      <c r="N41" s="116"/>
      <c r="O41" s="116"/>
    </row>
    <row r="42" spans="2:16" x14ac:dyDescent="0.25">
      <c r="B42" s="114" t="s">
        <v>93</v>
      </c>
      <c r="C42" s="115">
        <v>352070</v>
      </c>
      <c r="D42" s="116">
        <v>-2.3803912326184284E-2</v>
      </c>
      <c r="E42" s="115">
        <v>27572</v>
      </c>
      <c r="F42" s="116">
        <f t="shared" si="4"/>
        <v>-0.9216860283466356</v>
      </c>
      <c r="G42" s="115">
        <v>216372</v>
      </c>
      <c r="H42" s="116">
        <f t="shared" si="4"/>
        <v>6.8475264761352097</v>
      </c>
      <c r="I42" s="115">
        <v>318072</v>
      </c>
      <c r="J42" s="116">
        <f t="shared" si="4"/>
        <v>0.47002384781764728</v>
      </c>
      <c r="K42" s="115">
        <v>348250</v>
      </c>
      <c r="L42" s="116">
        <f t="shared" si="5"/>
        <v>9.4877889282929617E-2</v>
      </c>
      <c r="M42" s="115"/>
      <c r="N42" s="116"/>
      <c r="O42" s="116"/>
    </row>
    <row r="43" spans="2:16" ht="15.75" x14ac:dyDescent="0.25">
      <c r="B43" s="117" t="s">
        <v>30</v>
      </c>
      <c r="C43" s="118">
        <v>4260933</v>
      </c>
      <c r="D43" s="119">
        <v>-5.103912960590673E-2</v>
      </c>
      <c r="E43" s="118">
        <v>1157521</v>
      </c>
      <c r="F43" s="119">
        <f t="shared" si="4"/>
        <v>-0.72834095255663489</v>
      </c>
      <c r="G43" s="118">
        <v>1534896</v>
      </c>
      <c r="H43" s="119">
        <f t="shared" si="4"/>
        <v>0.32602000309281642</v>
      </c>
      <c r="I43" s="118">
        <v>3454999</v>
      </c>
      <c r="J43" s="119">
        <f t="shared" si="4"/>
        <v>1.2509661892401831</v>
      </c>
      <c r="K43" s="118">
        <v>4107039</v>
      </c>
      <c r="L43" s="119">
        <f t="shared" si="5"/>
        <v>0.18872364362478833</v>
      </c>
      <c r="M43" s="118">
        <v>2642258</v>
      </c>
      <c r="N43" s="119">
        <v>0.15898980346469904</v>
      </c>
      <c r="O43" s="119">
        <v>8.4953590118934885E-2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70" t="s">
        <v>289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1:16" x14ac:dyDescent="0.25">
      <c r="A53" s="1"/>
      <c r="B53" s="114" t="s">
        <v>71</v>
      </c>
      <c r="C53" s="115">
        <v>293211</v>
      </c>
      <c r="D53" s="116">
        <v>-5.2544333574604529E-2</v>
      </c>
      <c r="E53" s="115">
        <v>309862</v>
      </c>
      <c r="F53" s="116">
        <f t="shared" ref="F53:J65" si="9">IFERROR(E53/C53-1,"-")</f>
        <v>5.67884560947578E-2</v>
      </c>
      <c r="G53" s="115">
        <v>11793</v>
      </c>
      <c r="H53" s="116">
        <f t="shared" si="9"/>
        <v>-0.96194112217696914</v>
      </c>
      <c r="I53" s="115">
        <v>160981</v>
      </c>
      <c r="J53" s="116">
        <f t="shared" si="9"/>
        <v>12.65055541422878</v>
      </c>
      <c r="K53" s="115">
        <v>313942</v>
      </c>
      <c r="L53" s="116">
        <f t="shared" ref="L53:L65" si="10">IFERROR(K53/I53-1,"-")</f>
        <v>0.95018045607866775</v>
      </c>
      <c r="M53" s="115">
        <v>333847</v>
      </c>
      <c r="N53" s="116">
        <f t="shared" ref="N53:N61" si="11">IFERROR(M53/K53-1,"-")</f>
        <v>6.3403431207038174E-2</v>
      </c>
      <c r="O53" s="116">
        <f t="shared" ref="O53" si="12">IFERROR(M53/C53-1,"-")</f>
        <v>0.13858961635136469</v>
      </c>
    </row>
    <row r="54" spans="1:16" x14ac:dyDescent="0.25">
      <c r="A54" s="1">
        <v>2</v>
      </c>
      <c r="B54" s="114" t="s">
        <v>73</v>
      </c>
      <c r="C54" s="115">
        <v>264607</v>
      </c>
      <c r="D54" s="116">
        <v>-1.8177702908284021E-2</v>
      </c>
      <c r="E54" s="115">
        <v>274949</v>
      </c>
      <c r="F54" s="116">
        <f t="shared" si="9"/>
        <v>3.9084377964301753E-2</v>
      </c>
      <c r="G54" s="115">
        <v>9931</v>
      </c>
      <c r="H54" s="116">
        <f t="shared" si="9"/>
        <v>-0.96388057421558182</v>
      </c>
      <c r="I54" s="115">
        <v>189898</v>
      </c>
      <c r="J54" s="116">
        <f t="shared" si="9"/>
        <v>18.121740006041687</v>
      </c>
      <c r="K54" s="115">
        <v>275344</v>
      </c>
      <c r="L54" s="116">
        <f t="shared" si="10"/>
        <v>0.44995734552233313</v>
      </c>
      <c r="M54" s="115">
        <v>334765</v>
      </c>
      <c r="N54" s="116">
        <f t="shared" si="11"/>
        <v>0.21580640943692253</v>
      </c>
      <c r="O54" s="116">
        <f>IFERROR(M54/C54-1,"-")</f>
        <v>0.26514037799453538</v>
      </c>
    </row>
    <row r="55" spans="1:16" x14ac:dyDescent="0.25">
      <c r="A55" s="1">
        <v>3</v>
      </c>
      <c r="B55" s="114" t="s">
        <v>75</v>
      </c>
      <c r="C55" s="115">
        <v>291678</v>
      </c>
      <c r="D55" s="116">
        <v>-4.3503069416023887E-2</v>
      </c>
      <c r="E55" s="115">
        <v>137765</v>
      </c>
      <c r="F55" s="116">
        <f t="shared" si="9"/>
        <v>-0.52768121010155034</v>
      </c>
      <c r="G55" s="115">
        <v>14380</v>
      </c>
      <c r="H55" s="116">
        <f t="shared" si="9"/>
        <v>-0.89561935179472285</v>
      </c>
      <c r="I55" s="115">
        <v>244364</v>
      </c>
      <c r="J55" s="116">
        <f t="shared" si="9"/>
        <v>15.993324061196105</v>
      </c>
      <c r="K55" s="115">
        <v>297230</v>
      </c>
      <c r="L55" s="116">
        <f t="shared" si="10"/>
        <v>0.21634119592083945</v>
      </c>
      <c r="M55" s="115">
        <v>347941</v>
      </c>
      <c r="N55" s="116">
        <f t="shared" si="11"/>
        <v>0.17061198398546584</v>
      </c>
      <c r="O55" s="116">
        <f t="shared" ref="O55:O64" si="13">IFERROR(M55/C55-1,"-")</f>
        <v>0.19289421896749159</v>
      </c>
    </row>
    <row r="56" spans="1:16" x14ac:dyDescent="0.25">
      <c r="A56" s="1">
        <v>4</v>
      </c>
      <c r="B56" s="114" t="s">
        <v>77</v>
      </c>
      <c r="C56" s="115">
        <v>271966</v>
      </c>
      <c r="D56" s="116">
        <v>4.4877730180379105E-2</v>
      </c>
      <c r="E56" s="115">
        <v>0</v>
      </c>
      <c r="F56" s="116">
        <f t="shared" si="9"/>
        <v>-1</v>
      </c>
      <c r="G56" s="115">
        <v>16678</v>
      </c>
      <c r="H56" s="116" t="str">
        <f t="shared" si="9"/>
        <v>-</v>
      </c>
      <c r="I56" s="115">
        <v>242765</v>
      </c>
      <c r="J56" s="116">
        <f t="shared" si="9"/>
        <v>13.556001918695287</v>
      </c>
      <c r="K56" s="115">
        <v>261963</v>
      </c>
      <c r="L56" s="116">
        <f t="shared" si="10"/>
        <v>7.9080592342388734E-2</v>
      </c>
      <c r="M56" s="115">
        <v>283297</v>
      </c>
      <c r="N56" s="116">
        <f t="shared" si="11"/>
        <v>8.1438981840947111E-2</v>
      </c>
      <c r="O56" s="116">
        <f t="shared" si="13"/>
        <v>4.1663296147312456E-2</v>
      </c>
    </row>
    <row r="57" spans="1:16" x14ac:dyDescent="0.25">
      <c r="A57" s="1">
        <v>5</v>
      </c>
      <c r="B57" s="114" t="s">
        <v>79</v>
      </c>
      <c r="C57" s="115">
        <v>261652</v>
      </c>
      <c r="D57" s="116">
        <v>-0.11976962463078711</v>
      </c>
      <c r="E57" s="115">
        <v>0</v>
      </c>
      <c r="F57" s="116">
        <f t="shared" si="9"/>
        <v>-1</v>
      </c>
      <c r="G57" s="115">
        <v>28484</v>
      </c>
      <c r="H57" s="116" t="str">
        <f t="shared" si="9"/>
        <v>-</v>
      </c>
      <c r="I57" s="115">
        <v>222244</v>
      </c>
      <c r="J57" s="116">
        <f t="shared" si="9"/>
        <v>6.8024153910967557</v>
      </c>
      <c r="K57" s="115">
        <v>236364</v>
      </c>
      <c r="L57" s="116">
        <f t="shared" si="10"/>
        <v>6.353377369017843E-2</v>
      </c>
      <c r="M57" s="115">
        <v>294723</v>
      </c>
      <c r="N57" s="116">
        <f t="shared" si="11"/>
        <v>0.24690308168756658</v>
      </c>
      <c r="O57" s="116">
        <f t="shared" si="13"/>
        <v>0.12639307171357372</v>
      </c>
    </row>
    <row r="58" spans="1:16" x14ac:dyDescent="0.25">
      <c r="A58" s="1">
        <v>6</v>
      </c>
      <c r="B58" s="114" t="s">
        <v>81</v>
      </c>
      <c r="C58" s="115">
        <v>290155</v>
      </c>
      <c r="D58" s="116">
        <v>-0.12122441933363826</v>
      </c>
      <c r="E58" s="115">
        <v>0</v>
      </c>
      <c r="F58" s="116">
        <f t="shared" si="9"/>
        <v>-1</v>
      </c>
      <c r="G58" s="115">
        <v>62521</v>
      </c>
      <c r="H58" s="116" t="str">
        <f t="shared" si="9"/>
        <v>-</v>
      </c>
      <c r="I58" s="115">
        <v>261542</v>
      </c>
      <c r="J58" s="116">
        <f t="shared" si="9"/>
        <v>3.1832664224820464</v>
      </c>
      <c r="K58" s="115">
        <v>276657</v>
      </c>
      <c r="L58" s="116">
        <f t="shared" si="10"/>
        <v>5.7791865168882905E-2</v>
      </c>
      <c r="M58" s="115">
        <v>333511</v>
      </c>
      <c r="N58" s="116">
        <f t="shared" si="11"/>
        <v>0.20550356578723838</v>
      </c>
      <c r="O58" s="116">
        <f t="shared" si="13"/>
        <v>0.14942358394651145</v>
      </c>
    </row>
    <row r="59" spans="1:16" x14ac:dyDescent="0.25">
      <c r="A59" s="1">
        <v>7</v>
      </c>
      <c r="B59" s="114" t="s">
        <v>83</v>
      </c>
      <c r="C59" s="115">
        <v>319796</v>
      </c>
      <c r="D59" s="116">
        <v>-1.5610560231785753E-3</v>
      </c>
      <c r="E59" s="115">
        <v>0</v>
      </c>
      <c r="F59" s="116">
        <f t="shared" si="9"/>
        <v>-1</v>
      </c>
      <c r="G59" s="115">
        <v>152255</v>
      </c>
      <c r="H59" s="116" t="str">
        <f t="shared" si="9"/>
        <v>-</v>
      </c>
      <c r="I59" s="115">
        <v>290404</v>
      </c>
      <c r="J59" s="116">
        <f t="shared" si="9"/>
        <v>0.90735279629568821</v>
      </c>
      <c r="K59" s="115">
        <v>321014</v>
      </c>
      <c r="L59" s="116">
        <f t="shared" si="10"/>
        <v>0.10540488423024486</v>
      </c>
      <c r="M59" s="115">
        <v>378859</v>
      </c>
      <c r="N59" s="116">
        <f t="shared" si="11"/>
        <v>0.18019463325587037</v>
      </c>
      <c r="O59" s="116">
        <f t="shared" si="13"/>
        <v>0.1846896146293262</v>
      </c>
    </row>
    <row r="60" spans="1:16" x14ac:dyDescent="0.25">
      <c r="A60" s="1">
        <v>8</v>
      </c>
      <c r="B60" s="114" t="s">
        <v>85</v>
      </c>
      <c r="C60" s="115">
        <v>341346</v>
      </c>
      <c r="D60" s="116">
        <v>-5.5390439503877009E-2</v>
      </c>
      <c r="E60" s="115">
        <v>79968</v>
      </c>
      <c r="F60" s="116">
        <f t="shared" si="9"/>
        <v>-0.76572744370814361</v>
      </c>
      <c r="G60" s="115">
        <v>198189</v>
      </c>
      <c r="H60" s="116">
        <f t="shared" si="9"/>
        <v>1.4783538415366149</v>
      </c>
      <c r="I60" s="115">
        <v>292468</v>
      </c>
      <c r="J60" s="116">
        <f t="shared" si="9"/>
        <v>0.4757024860108281</v>
      </c>
      <c r="K60" s="115">
        <v>356449</v>
      </c>
      <c r="L60" s="116">
        <f t="shared" si="10"/>
        <v>0.21876239451837476</v>
      </c>
      <c r="M60" s="115"/>
      <c r="N60" s="116"/>
      <c r="O60" s="116"/>
    </row>
    <row r="61" spans="1:16" x14ac:dyDescent="0.25">
      <c r="A61" s="1">
        <v>9</v>
      </c>
      <c r="B61" s="114" t="s">
        <v>87</v>
      </c>
      <c r="C61" s="115">
        <v>313571</v>
      </c>
      <c r="D61" s="116">
        <v>-5.269851819403959E-2</v>
      </c>
      <c r="E61" s="115">
        <v>55034</v>
      </c>
      <c r="F61" s="116">
        <f t="shared" si="9"/>
        <v>-0.82449269862327834</v>
      </c>
      <c r="G61" s="115">
        <v>195798</v>
      </c>
      <c r="H61" s="116">
        <f t="shared" si="9"/>
        <v>2.5577642911654612</v>
      </c>
      <c r="I61" s="115">
        <v>277384</v>
      </c>
      <c r="J61" s="116">
        <f t="shared" si="9"/>
        <v>0.41668454223230067</v>
      </c>
      <c r="K61" s="115">
        <v>316284</v>
      </c>
      <c r="L61" s="116">
        <f t="shared" si="10"/>
        <v>0.14023880252646159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278616</v>
      </c>
      <c r="D62" s="116">
        <v>-5.032381212079895E-2</v>
      </c>
      <c r="E62" s="115">
        <v>34395</v>
      </c>
      <c r="F62" s="116">
        <f t="shared" si="9"/>
        <v>-0.87655052114738563</v>
      </c>
      <c r="G62" s="115">
        <v>194220</v>
      </c>
      <c r="H62" s="116">
        <f t="shared" si="9"/>
        <v>4.6467509812472745</v>
      </c>
      <c r="I62" s="115">
        <v>264220</v>
      </c>
      <c r="J62" s="116">
        <f t="shared" si="9"/>
        <v>0.36041602306662557</v>
      </c>
      <c r="K62" s="115">
        <v>310495</v>
      </c>
      <c r="L62" s="116">
        <f t="shared" si="10"/>
        <v>0.17513814245704329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295447</v>
      </c>
      <c r="D63" s="116">
        <v>-1.534077653724375E-2</v>
      </c>
      <c r="E63" s="115">
        <v>19839</v>
      </c>
      <c r="F63" s="116">
        <f t="shared" si="9"/>
        <v>-0.93285090049992048</v>
      </c>
      <c r="G63" s="115">
        <v>193852</v>
      </c>
      <c r="H63" s="116">
        <f t="shared" si="9"/>
        <v>8.7712586319875001</v>
      </c>
      <c r="I63" s="115">
        <v>273635</v>
      </c>
      <c r="J63" s="116">
        <f t="shared" si="9"/>
        <v>0.41156655592926561</v>
      </c>
      <c r="K63" s="115">
        <v>312898</v>
      </c>
      <c r="L63" s="116">
        <f t="shared" si="10"/>
        <v>0.14348676156193463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290538</v>
      </c>
      <c r="D64" s="116">
        <v>-1.0452410587191707E-3</v>
      </c>
      <c r="E64" s="115">
        <v>19258</v>
      </c>
      <c r="F64" s="116">
        <f t="shared" si="9"/>
        <v>-0.93371607156378855</v>
      </c>
      <c r="G64" s="115">
        <v>173417</v>
      </c>
      <c r="H64" s="116">
        <f t="shared" si="9"/>
        <v>8.0049330148509714</v>
      </c>
      <c r="I64" s="115">
        <v>274030</v>
      </c>
      <c r="J64" s="116">
        <f t="shared" si="9"/>
        <v>0.58017956717046193</v>
      </c>
      <c r="K64" s="115">
        <v>297298</v>
      </c>
      <c r="L64" s="116">
        <f t="shared" si="10"/>
        <v>8.4910411268839248E-2</v>
      </c>
      <c r="M64" s="115"/>
      <c r="N64" s="116"/>
      <c r="O64" s="116"/>
    </row>
    <row r="65" spans="1:16" ht="15.75" x14ac:dyDescent="0.25">
      <c r="B65" s="117" t="s">
        <v>30</v>
      </c>
      <c r="C65" s="118">
        <v>3512583</v>
      </c>
      <c r="D65" s="119">
        <v>-4.2524274332324641E-2</v>
      </c>
      <c r="E65" s="118">
        <v>970776</v>
      </c>
      <c r="F65" s="119">
        <f t="shared" si="9"/>
        <v>-0.72362902171991383</v>
      </c>
      <c r="G65" s="118">
        <v>1251518</v>
      </c>
      <c r="H65" s="119">
        <f t="shared" si="9"/>
        <v>0.28919338755799484</v>
      </c>
      <c r="I65" s="118">
        <v>2993935</v>
      </c>
      <c r="J65" s="119">
        <f t="shared" si="9"/>
        <v>1.3922428602704877</v>
      </c>
      <c r="K65" s="118">
        <v>3575938</v>
      </c>
      <c r="L65" s="119">
        <f t="shared" si="10"/>
        <v>0.1943939998697366</v>
      </c>
      <c r="M65" s="118">
        <v>2306943</v>
      </c>
      <c r="N65" s="119">
        <v>0.16364525042446099</v>
      </c>
      <c r="O65" s="119">
        <v>0.15748507951321211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290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1:16" x14ac:dyDescent="0.25">
      <c r="A75" s="1">
        <v>1</v>
      </c>
      <c r="B75" s="114" t="s">
        <v>71</v>
      </c>
      <c r="C75" s="115">
        <v>74981</v>
      </c>
      <c r="D75" s="116">
        <v>-7.877827331588716E-2</v>
      </c>
      <c r="E75" s="115">
        <v>63553</v>
      </c>
      <c r="F75" s="116">
        <f t="shared" ref="F75:J87" si="14">IFERROR(E75/C75-1,"-")</f>
        <v>-0.15241194435923766</v>
      </c>
      <c r="G75" s="115">
        <v>7825</v>
      </c>
      <c r="H75" s="116">
        <f t="shared" si="14"/>
        <v>-0.87687441977562031</v>
      </c>
      <c r="I75" s="115">
        <v>35027</v>
      </c>
      <c r="J75" s="116">
        <f t="shared" si="14"/>
        <v>3.47629392971246</v>
      </c>
      <c r="K75" s="115">
        <v>47459</v>
      </c>
      <c r="L75" s="116">
        <f t="shared" ref="L75:L87" si="15">IFERROR(K75/I75-1,"-")</f>
        <v>0.3549261997887343</v>
      </c>
      <c r="M75" s="115">
        <v>54756</v>
      </c>
      <c r="N75" s="116">
        <f t="shared" ref="N75:N83" si="16">IFERROR(M75/K75-1,"-")</f>
        <v>0.15375376640890037</v>
      </c>
      <c r="O75" s="116">
        <f t="shared" ref="O75" si="17">IFERROR(M75/C75-1,"-")</f>
        <v>-0.26973499953321511</v>
      </c>
    </row>
    <row r="76" spans="1:16" x14ac:dyDescent="0.25">
      <c r="A76" s="1">
        <v>2</v>
      </c>
      <c r="B76" s="114" t="s">
        <v>73</v>
      </c>
      <c r="C76" s="115">
        <v>67477</v>
      </c>
      <c r="D76" s="116">
        <v>-5.6278933161774014E-2</v>
      </c>
      <c r="E76" s="115">
        <v>57132</v>
      </c>
      <c r="F76" s="116">
        <f t="shared" si="14"/>
        <v>-0.15331149873290162</v>
      </c>
      <c r="G76" s="115">
        <v>5989</v>
      </c>
      <c r="H76" s="116">
        <f t="shared" si="14"/>
        <v>-0.8951725827907302</v>
      </c>
      <c r="I76" s="115">
        <v>41020</v>
      </c>
      <c r="J76" s="116">
        <f t="shared" si="14"/>
        <v>5.8492235765570211</v>
      </c>
      <c r="K76" s="115">
        <v>46238</v>
      </c>
      <c r="L76" s="116">
        <f t="shared" si="15"/>
        <v>0.12720624085811805</v>
      </c>
      <c r="M76" s="115">
        <v>51035</v>
      </c>
      <c r="N76" s="116">
        <f t="shared" si="16"/>
        <v>0.10374583675764515</v>
      </c>
      <c r="O76" s="116">
        <f>IFERROR(M76/C76-1,"-")</f>
        <v>-0.24366821287253437</v>
      </c>
    </row>
    <row r="77" spans="1:16" x14ac:dyDescent="0.25">
      <c r="A77" s="1">
        <v>3</v>
      </c>
      <c r="B77" s="114" t="s">
        <v>75</v>
      </c>
      <c r="C77" s="115">
        <v>69396</v>
      </c>
      <c r="D77" s="116">
        <v>-8.0616314039294701E-2</v>
      </c>
      <c r="E77" s="115">
        <v>26105</v>
      </c>
      <c r="F77" s="116">
        <f t="shared" si="14"/>
        <v>-0.62382558072511385</v>
      </c>
      <c r="G77" s="115">
        <v>9372</v>
      </c>
      <c r="H77" s="116">
        <f t="shared" si="14"/>
        <v>-0.64098831641448006</v>
      </c>
      <c r="I77" s="115">
        <v>45982</v>
      </c>
      <c r="J77" s="116">
        <f t="shared" si="14"/>
        <v>3.9063166880068287</v>
      </c>
      <c r="K77" s="115">
        <v>45142</v>
      </c>
      <c r="L77" s="116">
        <f t="shared" si="15"/>
        <v>-1.8268017920055724E-2</v>
      </c>
      <c r="M77" s="115">
        <v>52681</v>
      </c>
      <c r="N77" s="116">
        <f t="shared" si="16"/>
        <v>0.16700633556333355</v>
      </c>
      <c r="O77" s="116">
        <f t="shared" ref="O77:O86" si="18">IFERROR(M77/C77-1,"-")</f>
        <v>-0.24086402674505736</v>
      </c>
    </row>
    <row r="78" spans="1:16" x14ac:dyDescent="0.25">
      <c r="A78" s="1">
        <v>4</v>
      </c>
      <c r="B78" s="114" t="s">
        <v>77</v>
      </c>
      <c r="C78" s="115">
        <v>59528</v>
      </c>
      <c r="D78" s="116">
        <v>1.3932890478623783E-2</v>
      </c>
      <c r="E78" s="115">
        <v>0</v>
      </c>
      <c r="F78" s="116">
        <f t="shared" si="14"/>
        <v>-1</v>
      </c>
      <c r="G78" s="115">
        <v>3840</v>
      </c>
      <c r="H78" s="116" t="str">
        <f t="shared" si="14"/>
        <v>-</v>
      </c>
      <c r="I78" s="115">
        <v>36138</v>
      </c>
      <c r="J78" s="116">
        <f t="shared" si="14"/>
        <v>8.4109374999999993</v>
      </c>
      <c r="K78" s="115">
        <v>40389</v>
      </c>
      <c r="L78" s="116">
        <f t="shared" si="15"/>
        <v>0.11763240909845596</v>
      </c>
      <c r="M78" s="115">
        <v>42324</v>
      </c>
      <c r="N78" s="116">
        <f t="shared" si="16"/>
        <v>4.7909084156577242E-2</v>
      </c>
      <c r="O78" s="116">
        <f t="shared" si="18"/>
        <v>-0.28900685391748426</v>
      </c>
    </row>
    <row r="79" spans="1:16" x14ac:dyDescent="0.25">
      <c r="A79" s="1">
        <v>5</v>
      </c>
      <c r="B79" s="114" t="s">
        <v>79</v>
      </c>
      <c r="C79" s="115">
        <v>54524</v>
      </c>
      <c r="D79" s="116">
        <v>-0.10912863748509061</v>
      </c>
      <c r="E79" s="115">
        <v>0</v>
      </c>
      <c r="F79" s="116">
        <f t="shared" si="14"/>
        <v>-1</v>
      </c>
      <c r="G79" s="115">
        <v>15547</v>
      </c>
      <c r="H79" s="116" t="str">
        <f t="shared" si="14"/>
        <v>-</v>
      </c>
      <c r="I79" s="115">
        <v>32273</v>
      </c>
      <c r="J79" s="116">
        <f t="shared" si="14"/>
        <v>1.0758345661542421</v>
      </c>
      <c r="K79" s="115">
        <v>37974</v>
      </c>
      <c r="L79" s="116">
        <f t="shared" si="15"/>
        <v>0.1766492114151148</v>
      </c>
      <c r="M79" s="115">
        <v>40709</v>
      </c>
      <c r="N79" s="116">
        <f t="shared" si="16"/>
        <v>7.2022963080002E-2</v>
      </c>
      <c r="O79" s="116">
        <f t="shared" si="18"/>
        <v>-0.25337466069987524</v>
      </c>
    </row>
    <row r="80" spans="1:16" x14ac:dyDescent="0.25">
      <c r="A80" s="1">
        <v>6</v>
      </c>
      <c r="B80" s="114" t="s">
        <v>81</v>
      </c>
      <c r="C80" s="115">
        <v>59996</v>
      </c>
      <c r="D80" s="116">
        <v>-0.11045873736025857</v>
      </c>
      <c r="E80" s="115">
        <v>0</v>
      </c>
      <c r="F80" s="116">
        <f t="shared" si="14"/>
        <v>-1</v>
      </c>
      <c r="G80" s="115">
        <v>18499</v>
      </c>
      <c r="H80" s="116" t="str">
        <f t="shared" si="14"/>
        <v>-</v>
      </c>
      <c r="I80" s="115">
        <v>35318</v>
      </c>
      <c r="J80" s="116">
        <f t="shared" si="14"/>
        <v>0.90918428023136388</v>
      </c>
      <c r="K80" s="115">
        <v>39444</v>
      </c>
      <c r="L80" s="116">
        <f t="shared" si="15"/>
        <v>0.11682428223568708</v>
      </c>
      <c r="M80" s="115">
        <v>43271</v>
      </c>
      <c r="N80" s="116">
        <f t="shared" si="16"/>
        <v>9.702362843524992E-2</v>
      </c>
      <c r="O80" s="116">
        <f t="shared" si="18"/>
        <v>-0.2787685845723048</v>
      </c>
    </row>
    <row r="81" spans="1:16" x14ac:dyDescent="0.25">
      <c r="A81" s="1">
        <v>7</v>
      </c>
      <c r="B81" s="114" t="s">
        <v>83</v>
      </c>
      <c r="C81" s="115">
        <v>56398</v>
      </c>
      <c r="D81" s="116">
        <v>-0.13203133416439661</v>
      </c>
      <c r="E81" s="115">
        <v>0</v>
      </c>
      <c r="F81" s="116">
        <f t="shared" si="14"/>
        <v>-1</v>
      </c>
      <c r="G81" s="115">
        <v>25125</v>
      </c>
      <c r="H81" s="116" t="str">
        <f t="shared" si="14"/>
        <v>-</v>
      </c>
      <c r="I81" s="115">
        <v>37852</v>
      </c>
      <c r="J81" s="116">
        <f t="shared" si="14"/>
        <v>0.50654726368159197</v>
      </c>
      <c r="K81" s="115">
        <v>40634</v>
      </c>
      <c r="L81" s="116">
        <f t="shared" si="15"/>
        <v>7.3496776920638274E-2</v>
      </c>
      <c r="M81" s="115">
        <v>50539</v>
      </c>
      <c r="N81" s="116">
        <f t="shared" si="16"/>
        <v>0.24376138209381315</v>
      </c>
      <c r="O81" s="116">
        <f t="shared" si="18"/>
        <v>-0.10388666264761159</v>
      </c>
    </row>
    <row r="82" spans="1:16" x14ac:dyDescent="0.25">
      <c r="A82" s="1">
        <v>8</v>
      </c>
      <c r="B82" s="114" t="s">
        <v>85</v>
      </c>
      <c r="C82" s="115">
        <v>62273</v>
      </c>
      <c r="D82" s="116">
        <v>-9.665486828362535E-2</v>
      </c>
      <c r="E82" s="115">
        <v>7979</v>
      </c>
      <c r="F82" s="116">
        <f t="shared" si="14"/>
        <v>-0.87187063414320809</v>
      </c>
      <c r="G82" s="115">
        <v>31560</v>
      </c>
      <c r="H82" s="116">
        <f t="shared" si="14"/>
        <v>2.9553828800601578</v>
      </c>
      <c r="I82" s="115">
        <v>38110</v>
      </c>
      <c r="J82" s="116">
        <f t="shared" si="14"/>
        <v>0.20754119138149552</v>
      </c>
      <c r="K82" s="115">
        <v>42953</v>
      </c>
      <c r="L82" s="116">
        <f t="shared" si="15"/>
        <v>0.1270795066911572</v>
      </c>
      <c r="M82" s="115"/>
      <c r="N82" s="116"/>
      <c r="O82" s="116"/>
    </row>
    <row r="83" spans="1:16" x14ac:dyDescent="0.25">
      <c r="A83" s="1">
        <v>9</v>
      </c>
      <c r="B83" s="114" t="s">
        <v>87</v>
      </c>
      <c r="C83" s="115">
        <v>65558</v>
      </c>
      <c r="D83" s="116">
        <v>-4.2403704298797806E-2</v>
      </c>
      <c r="E83" s="115">
        <v>6688</v>
      </c>
      <c r="F83" s="116">
        <f t="shared" si="14"/>
        <v>-0.89798346502333815</v>
      </c>
      <c r="G83" s="115">
        <v>36088</v>
      </c>
      <c r="H83" s="116">
        <f t="shared" si="14"/>
        <v>4.3959330143540667</v>
      </c>
      <c r="I83" s="115">
        <v>38317</v>
      </c>
      <c r="J83" s="116">
        <f t="shared" si="14"/>
        <v>6.1765683883839406E-2</v>
      </c>
      <c r="K83" s="115">
        <v>44698</v>
      </c>
      <c r="L83" s="116">
        <f t="shared" si="15"/>
        <v>0.16653182660437915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52238</v>
      </c>
      <c r="D84" s="116">
        <v>-0.16388430942586873</v>
      </c>
      <c r="E84" s="115">
        <v>7761</v>
      </c>
      <c r="F84" s="116">
        <f t="shared" si="14"/>
        <v>-0.85142999349132809</v>
      </c>
      <c r="G84" s="115">
        <v>39363</v>
      </c>
      <c r="H84" s="116">
        <f t="shared" si="14"/>
        <v>4.071897951294936</v>
      </c>
      <c r="I84" s="115">
        <v>34933</v>
      </c>
      <c r="J84" s="116">
        <f t="shared" si="14"/>
        <v>-0.11254223509386985</v>
      </c>
      <c r="K84" s="115">
        <v>42576</v>
      </c>
      <c r="L84" s="116">
        <f t="shared" si="15"/>
        <v>0.21879025563221033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64449</v>
      </c>
      <c r="D85" s="116">
        <v>-9.378647056342182E-2</v>
      </c>
      <c r="E85" s="115">
        <v>5041</v>
      </c>
      <c r="F85" s="116">
        <f t="shared" si="14"/>
        <v>-0.92178311533150237</v>
      </c>
      <c r="G85" s="115">
        <v>47215</v>
      </c>
      <c r="H85" s="116">
        <f t="shared" si="14"/>
        <v>8.3661971830985919</v>
      </c>
      <c r="I85" s="115">
        <v>42052</v>
      </c>
      <c r="J85" s="116">
        <f t="shared" si="14"/>
        <v>-0.10935084189346611</v>
      </c>
      <c r="K85" s="115">
        <v>52642</v>
      </c>
      <c r="L85" s="116">
        <f t="shared" si="15"/>
        <v>0.25183106629886809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61532</v>
      </c>
      <c r="D86" s="116">
        <v>-0.11861687651297037</v>
      </c>
      <c r="E86" s="115">
        <v>8314</v>
      </c>
      <c r="F86" s="116">
        <f t="shared" si="14"/>
        <v>-0.86488331274783858</v>
      </c>
      <c r="G86" s="115">
        <v>42955</v>
      </c>
      <c r="H86" s="116">
        <f t="shared" si="14"/>
        <v>4.1665864806350736</v>
      </c>
      <c r="I86" s="115">
        <v>44042</v>
      </c>
      <c r="J86" s="116">
        <f t="shared" si="14"/>
        <v>2.5305552322197666E-2</v>
      </c>
      <c r="K86" s="115">
        <v>50952</v>
      </c>
      <c r="L86" s="116">
        <f t="shared" si="15"/>
        <v>0.15689569047727159</v>
      </c>
      <c r="M86" s="115"/>
      <c r="N86" s="116"/>
      <c r="O86" s="116"/>
    </row>
    <row r="87" spans="1:16" ht="15.75" x14ac:dyDescent="0.25">
      <c r="B87" s="117" t="s">
        <v>30</v>
      </c>
      <c r="C87" s="118">
        <v>748350</v>
      </c>
      <c r="D87" s="119">
        <v>-8.9063281709325537E-2</v>
      </c>
      <c r="E87" s="118">
        <v>186745</v>
      </c>
      <c r="F87" s="119">
        <f t="shared" si="14"/>
        <v>-0.75045767354847337</v>
      </c>
      <c r="G87" s="118">
        <v>283378</v>
      </c>
      <c r="H87" s="119">
        <f t="shared" si="14"/>
        <v>0.51745963747356027</v>
      </c>
      <c r="I87" s="118">
        <v>461064</v>
      </c>
      <c r="J87" s="119">
        <f t="shared" si="14"/>
        <v>0.62702820967047557</v>
      </c>
      <c r="K87" s="118">
        <v>531101</v>
      </c>
      <c r="L87" s="119">
        <f t="shared" si="15"/>
        <v>0.15190298960664905</v>
      </c>
      <c r="M87" s="118">
        <v>335315</v>
      </c>
      <c r="N87" s="119">
        <v>0.1279433530678149</v>
      </c>
      <c r="O87" s="119">
        <v>-0.24188333710151477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291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15">
        <v>120342</v>
      </c>
      <c r="D97" s="116">
        <v>3.8706017784748692E-3</v>
      </c>
      <c r="E97" s="115">
        <v>120082</v>
      </c>
      <c r="F97" s="116">
        <f t="shared" ref="F97:J109" si="19">IFERROR(E97/C97-1,"-")</f>
        <v>-2.1605092154027838E-3</v>
      </c>
      <c r="G97" s="115">
        <v>10029</v>
      </c>
      <c r="H97" s="116">
        <f t="shared" si="19"/>
        <v>-0.91648207058510023</v>
      </c>
      <c r="I97" s="115">
        <v>66503</v>
      </c>
      <c r="J97" s="116">
        <f t="shared" si="19"/>
        <v>5.6310698972978361</v>
      </c>
      <c r="K97" s="115">
        <v>98243</v>
      </c>
      <c r="L97" s="116">
        <f t="shared" ref="L97:L109" si="20">IFERROR(K97/I97-1,"-")</f>
        <v>0.47727170202848002</v>
      </c>
      <c r="M97" s="115">
        <v>93714</v>
      </c>
      <c r="N97" s="116">
        <f t="shared" ref="N97:N105" si="21">IFERROR(M97/K97-1,"-")</f>
        <v>-4.6099976588662828E-2</v>
      </c>
      <c r="O97" s="116">
        <f t="shared" ref="O97" si="22">IFERROR(M97/C97-1,"-")</f>
        <v>-0.22126938226055737</v>
      </c>
    </row>
    <row r="98" spans="2:15" x14ac:dyDescent="0.25">
      <c r="B98" s="114" t="s">
        <v>73</v>
      </c>
      <c r="C98" s="115">
        <v>102735</v>
      </c>
      <c r="D98" s="116">
        <v>-6.6249181996655304E-2</v>
      </c>
      <c r="E98" s="115">
        <v>98763</v>
      </c>
      <c r="F98" s="116">
        <f t="shared" si="19"/>
        <v>-3.8662578478609988E-2</v>
      </c>
      <c r="G98" s="115">
        <v>9981</v>
      </c>
      <c r="H98" s="116">
        <f t="shared" si="19"/>
        <v>-0.89893988639470246</v>
      </c>
      <c r="I98" s="115">
        <v>69187</v>
      </c>
      <c r="J98" s="116">
        <f t="shared" si="19"/>
        <v>5.9318705540526997</v>
      </c>
      <c r="K98" s="115">
        <v>90203</v>
      </c>
      <c r="L98" s="116">
        <f t="shared" si="20"/>
        <v>0.30375648604506633</v>
      </c>
      <c r="M98" s="115">
        <v>90986</v>
      </c>
      <c r="N98" s="116">
        <f t="shared" si="21"/>
        <v>8.6804208285755635E-3</v>
      </c>
      <c r="O98" s="116">
        <f>IFERROR(M98/C98-1,"-")</f>
        <v>-0.11436219399425707</v>
      </c>
    </row>
    <row r="99" spans="2:15" x14ac:dyDescent="0.25">
      <c r="B99" s="114" t="s">
        <v>75</v>
      </c>
      <c r="C99" s="115">
        <v>108674</v>
      </c>
      <c r="D99" s="116">
        <v>-0.11547195611300576</v>
      </c>
      <c r="E99" s="115">
        <v>53936</v>
      </c>
      <c r="F99" s="116">
        <f t="shared" si="19"/>
        <v>-0.50368993503505899</v>
      </c>
      <c r="G99" s="115">
        <v>12045</v>
      </c>
      <c r="H99" s="116">
        <f t="shared" si="19"/>
        <v>-0.77667976861465438</v>
      </c>
      <c r="I99" s="115">
        <v>75693</v>
      </c>
      <c r="J99" s="116">
        <f t="shared" si="19"/>
        <v>5.2841843088418434</v>
      </c>
      <c r="K99" s="115">
        <v>93467</v>
      </c>
      <c r="L99" s="116">
        <f t="shared" si="20"/>
        <v>0.23481695797497792</v>
      </c>
      <c r="M99" s="115">
        <v>98528</v>
      </c>
      <c r="N99" s="116">
        <f t="shared" si="21"/>
        <v>5.4147453111793364E-2</v>
      </c>
      <c r="O99" s="116">
        <f t="shared" ref="O99:O108" si="23">IFERROR(M99/C99-1,"-")</f>
        <v>-9.3361797670095892E-2</v>
      </c>
    </row>
    <row r="100" spans="2:15" x14ac:dyDescent="0.25">
      <c r="B100" s="114" t="s">
        <v>77</v>
      </c>
      <c r="C100" s="115">
        <v>94624</v>
      </c>
      <c r="D100" s="116">
        <v>-2.8840035305950695E-2</v>
      </c>
      <c r="E100" s="115">
        <v>0</v>
      </c>
      <c r="F100" s="116">
        <f t="shared" si="19"/>
        <v>-1</v>
      </c>
      <c r="G100" s="115">
        <v>13349</v>
      </c>
      <c r="H100" s="116" t="str">
        <f t="shared" si="19"/>
        <v>-</v>
      </c>
      <c r="I100" s="115">
        <v>70085</v>
      </c>
      <c r="J100" s="116">
        <f t="shared" si="19"/>
        <v>4.2502060079406698</v>
      </c>
      <c r="K100" s="115">
        <v>77040</v>
      </c>
      <c r="L100" s="116">
        <f t="shared" si="20"/>
        <v>9.92366412213741E-2</v>
      </c>
      <c r="M100" s="115">
        <v>85861</v>
      </c>
      <c r="N100" s="116">
        <f t="shared" si="21"/>
        <v>0.11449896157840089</v>
      </c>
      <c r="O100" s="116">
        <f t="shared" si="23"/>
        <v>-9.2608640514034501E-2</v>
      </c>
    </row>
    <row r="101" spans="2:15" x14ac:dyDescent="0.25">
      <c r="B101" s="114" t="s">
        <v>79</v>
      </c>
      <c r="C101" s="115">
        <v>94231</v>
      </c>
      <c r="D101" s="116">
        <v>0.13083080320176643</v>
      </c>
      <c r="E101" s="115">
        <v>0</v>
      </c>
      <c r="F101" s="116">
        <f t="shared" si="19"/>
        <v>-1</v>
      </c>
      <c r="G101" s="115">
        <v>21459</v>
      </c>
      <c r="H101" s="116" t="str">
        <f t="shared" si="19"/>
        <v>-</v>
      </c>
      <c r="I101" s="115">
        <v>56282</v>
      </c>
      <c r="J101" s="116">
        <f t="shared" si="19"/>
        <v>1.6227690013514144</v>
      </c>
      <c r="K101" s="115">
        <v>66260</v>
      </c>
      <c r="L101" s="116">
        <f t="shared" si="20"/>
        <v>0.1772858107387798</v>
      </c>
      <c r="M101" s="115">
        <v>70270</v>
      </c>
      <c r="N101" s="116">
        <f t="shared" si="21"/>
        <v>6.0519166918201028E-2</v>
      </c>
      <c r="O101" s="116">
        <f t="shared" si="23"/>
        <v>-0.25427937727499439</v>
      </c>
    </row>
    <row r="102" spans="2:15" x14ac:dyDescent="0.25">
      <c r="B102" s="114" t="s">
        <v>81</v>
      </c>
      <c r="C102" s="115">
        <v>98807</v>
      </c>
      <c r="D102" s="116">
        <v>-2.8809294462246116E-2</v>
      </c>
      <c r="E102" s="115">
        <v>0</v>
      </c>
      <c r="F102" s="116">
        <f t="shared" si="19"/>
        <v>-1</v>
      </c>
      <c r="G102" s="115">
        <v>29603</v>
      </c>
      <c r="H102" s="116" t="str">
        <f t="shared" si="19"/>
        <v>-</v>
      </c>
      <c r="I102" s="115">
        <v>67208</v>
      </c>
      <c r="J102" s="116">
        <f t="shared" si="19"/>
        <v>1.2703104415093063</v>
      </c>
      <c r="K102" s="115">
        <v>77667</v>
      </c>
      <c r="L102" s="116">
        <f t="shared" si="20"/>
        <v>0.15562135460064286</v>
      </c>
      <c r="M102" s="115">
        <v>83667</v>
      </c>
      <c r="N102" s="116">
        <f t="shared" si="21"/>
        <v>7.7252887326663799E-2</v>
      </c>
      <c r="O102" s="116">
        <f t="shared" si="23"/>
        <v>-0.15322801016122345</v>
      </c>
    </row>
    <row r="103" spans="2:15" x14ac:dyDescent="0.25">
      <c r="B103" s="114" t="s">
        <v>83</v>
      </c>
      <c r="C103" s="115">
        <v>109411</v>
      </c>
      <c r="D103" s="116">
        <v>-0.10847918907467158</v>
      </c>
      <c r="E103" s="115">
        <v>0</v>
      </c>
      <c r="F103" s="116">
        <f t="shared" si="19"/>
        <v>-1</v>
      </c>
      <c r="G103" s="115">
        <v>48297</v>
      </c>
      <c r="H103" s="116" t="str">
        <f t="shared" si="19"/>
        <v>-</v>
      </c>
      <c r="I103" s="115">
        <v>89403</v>
      </c>
      <c r="J103" s="116">
        <f t="shared" si="19"/>
        <v>0.85110876451953543</v>
      </c>
      <c r="K103" s="115">
        <v>92765</v>
      </c>
      <c r="L103" s="116">
        <f t="shared" si="20"/>
        <v>3.7605002069281745E-2</v>
      </c>
      <c r="M103" s="115">
        <v>102667</v>
      </c>
      <c r="N103" s="116">
        <f t="shared" si="21"/>
        <v>0.10674284482293972</v>
      </c>
      <c r="O103" s="116">
        <f t="shared" si="23"/>
        <v>-6.1639140488616295E-2</v>
      </c>
    </row>
    <row r="104" spans="2:15" x14ac:dyDescent="0.25">
      <c r="B104" s="114" t="s">
        <v>85</v>
      </c>
      <c r="C104" s="115">
        <v>109049</v>
      </c>
      <c r="D104" s="116">
        <v>-0.18712356133341279</v>
      </c>
      <c r="E104" s="115">
        <v>27861</v>
      </c>
      <c r="F104" s="116">
        <f t="shared" si="19"/>
        <v>-0.74450934900824395</v>
      </c>
      <c r="G104" s="115">
        <v>54237</v>
      </c>
      <c r="H104" s="116">
        <f t="shared" si="19"/>
        <v>0.94669968773554425</v>
      </c>
      <c r="I104" s="115">
        <v>85449</v>
      </c>
      <c r="J104" s="116">
        <f t="shared" si="19"/>
        <v>0.57547430720725701</v>
      </c>
      <c r="K104" s="115">
        <v>81457</v>
      </c>
      <c r="L104" s="116">
        <f t="shared" si="20"/>
        <v>-4.6717925312174557E-2</v>
      </c>
      <c r="M104" s="115"/>
      <c r="N104" s="116"/>
      <c r="O104" s="116"/>
    </row>
    <row r="105" spans="2:15" x14ac:dyDescent="0.25">
      <c r="B105" s="114" t="s">
        <v>87</v>
      </c>
      <c r="C105" s="115">
        <v>91971</v>
      </c>
      <c r="D105" s="116">
        <v>-0.15174684571681551</v>
      </c>
      <c r="E105" s="115">
        <v>18984</v>
      </c>
      <c r="F105" s="116">
        <f t="shared" si="19"/>
        <v>-0.79358710898000462</v>
      </c>
      <c r="G105" s="115">
        <v>50104</v>
      </c>
      <c r="H105" s="116">
        <f t="shared" si="19"/>
        <v>1.6392751790981879</v>
      </c>
      <c r="I105" s="115">
        <v>62576</v>
      </c>
      <c r="J105" s="116">
        <f t="shared" si="19"/>
        <v>0.24892224173718658</v>
      </c>
      <c r="K105" s="115">
        <v>80132</v>
      </c>
      <c r="L105" s="116">
        <f t="shared" si="20"/>
        <v>0.28055484530810526</v>
      </c>
      <c r="M105" s="115"/>
      <c r="N105" s="116"/>
      <c r="O105" s="116"/>
    </row>
    <row r="106" spans="2:15" x14ac:dyDescent="0.25">
      <c r="B106" s="114" t="s">
        <v>89</v>
      </c>
      <c r="C106" s="115">
        <v>88935</v>
      </c>
      <c r="D106" s="116">
        <v>-0.14022621809744784</v>
      </c>
      <c r="E106" s="115">
        <v>13944</v>
      </c>
      <c r="F106" s="116">
        <f t="shared" si="19"/>
        <v>-0.84321133412042504</v>
      </c>
      <c r="G106" s="115">
        <v>53602</v>
      </c>
      <c r="H106" s="116">
        <f t="shared" si="19"/>
        <v>2.8440906483075157</v>
      </c>
      <c r="I106" s="115">
        <v>76819</v>
      </c>
      <c r="J106" s="116">
        <f t="shared" si="19"/>
        <v>0.43313682325286362</v>
      </c>
      <c r="K106" s="115">
        <v>75901</v>
      </c>
      <c r="L106" s="116">
        <f t="shared" si="20"/>
        <v>-1.1950168578086173E-2</v>
      </c>
      <c r="M106" s="115"/>
      <c r="N106" s="116"/>
      <c r="O106" s="116"/>
    </row>
    <row r="107" spans="2:15" x14ac:dyDescent="0.25">
      <c r="B107" s="114" t="s">
        <v>91</v>
      </c>
      <c r="C107" s="115">
        <v>103868</v>
      </c>
      <c r="D107" s="116">
        <v>-3.904226186070614E-2</v>
      </c>
      <c r="E107" s="115">
        <v>11948</v>
      </c>
      <c r="F107" s="116">
        <f t="shared" si="19"/>
        <v>-0.88496938421843108</v>
      </c>
      <c r="G107" s="115">
        <v>62050</v>
      </c>
      <c r="H107" s="116">
        <f t="shared" si="19"/>
        <v>4.193337797120857</v>
      </c>
      <c r="I107" s="115">
        <v>86224</v>
      </c>
      <c r="J107" s="116">
        <f t="shared" si="19"/>
        <v>0.38958904109589043</v>
      </c>
      <c r="K107" s="115">
        <v>90568</v>
      </c>
      <c r="L107" s="116">
        <f t="shared" si="20"/>
        <v>5.0380404527741618E-2</v>
      </c>
      <c r="M107" s="115"/>
      <c r="N107" s="116"/>
      <c r="O107" s="116"/>
    </row>
    <row r="108" spans="2:15" x14ac:dyDescent="0.25">
      <c r="B108" s="114" t="s">
        <v>93</v>
      </c>
      <c r="C108" s="115">
        <v>108971</v>
      </c>
      <c r="D108" s="116">
        <v>-3.6200735866411926E-2</v>
      </c>
      <c r="E108" s="115">
        <v>17274</v>
      </c>
      <c r="F108" s="116">
        <f t="shared" si="19"/>
        <v>-0.8414807609363959</v>
      </c>
      <c r="G108" s="115">
        <v>67710</v>
      </c>
      <c r="H108" s="116">
        <f t="shared" si="19"/>
        <v>2.9197638068773881</v>
      </c>
      <c r="I108" s="115">
        <v>91965</v>
      </c>
      <c r="J108" s="116">
        <f t="shared" si="19"/>
        <v>0.35821887461231716</v>
      </c>
      <c r="K108" s="115">
        <v>92585</v>
      </c>
      <c r="L108" s="116">
        <f t="shared" si="20"/>
        <v>6.7416952101342353E-3</v>
      </c>
      <c r="M108" s="115"/>
      <c r="N108" s="116"/>
      <c r="O108" s="116"/>
    </row>
    <row r="109" spans="2:15" ht="15.75" x14ac:dyDescent="0.25">
      <c r="B109" s="117" t="s">
        <v>30</v>
      </c>
      <c r="C109" s="118">
        <v>1231618</v>
      </c>
      <c r="D109" s="119">
        <v>-7.058640643063907E-2</v>
      </c>
      <c r="E109" s="118">
        <v>389120</v>
      </c>
      <c r="F109" s="119">
        <f t="shared" si="19"/>
        <v>-0.68405788158341307</v>
      </c>
      <c r="G109" s="118">
        <v>432466</v>
      </c>
      <c r="H109" s="119">
        <f t="shared" si="19"/>
        <v>0.11139494243421044</v>
      </c>
      <c r="I109" s="118">
        <v>897394</v>
      </c>
      <c r="J109" s="119">
        <f t="shared" si="19"/>
        <v>1.0750625482696905</v>
      </c>
      <c r="K109" s="118">
        <v>1016288</v>
      </c>
      <c r="L109" s="119">
        <f t="shared" si="20"/>
        <v>0.13248807101451532</v>
      </c>
      <c r="M109" s="118">
        <v>625693</v>
      </c>
      <c r="N109" s="119">
        <v>5.04461550084363E-2</v>
      </c>
      <c r="O109" s="119">
        <v>-0.14150329846437548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520A6-8FAE-4A34-BB4A-D743C21821BF}">
  <sheetPr>
    <tabColor rgb="FFF29140"/>
    <pageSetUpPr fitToPage="1"/>
  </sheetPr>
  <dimension ref="A1:P162"/>
  <sheetViews>
    <sheetView showGridLines="0" workbookViewId="0">
      <selection activeCell="J13" sqref="J13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72" t="s">
        <v>292</v>
      </c>
      <c r="D6" s="172" t="s">
        <v>224</v>
      </c>
      <c r="E6" s="172" t="s">
        <v>234</v>
      </c>
      <c r="F6" s="172" t="s">
        <v>226</v>
      </c>
      <c r="G6" s="172" t="s">
        <v>227</v>
      </c>
      <c r="H6" s="172" t="s">
        <v>228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3072901</v>
      </c>
      <c r="D8" s="176">
        <v>3074756</v>
      </c>
      <c r="E8" s="176">
        <v>454682</v>
      </c>
      <c r="F8" s="176">
        <v>2966022</v>
      </c>
      <c r="G8" s="176">
        <v>3074274</v>
      </c>
      <c r="H8" s="176">
        <v>3194799</v>
      </c>
      <c r="I8" s="177">
        <f>IFERROR(H8/G8-1,"-")</f>
        <v>3.9204378009247032E-2</v>
      </c>
      <c r="J8" s="177">
        <f>IFERROR(H8/D8-1,"-")</f>
        <v>3.9041471908665359E-2</v>
      </c>
      <c r="K8" s="176">
        <f>H8-G8</f>
        <v>120525</v>
      </c>
      <c r="L8" s="176">
        <f>H8-D8</f>
        <v>120043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536768</v>
      </c>
      <c r="D9" s="158">
        <v>545265</v>
      </c>
      <c r="E9" s="158">
        <v>140200</v>
      </c>
      <c r="F9" s="158">
        <v>536392</v>
      </c>
      <c r="G9" s="158">
        <v>524107</v>
      </c>
      <c r="H9" s="158">
        <v>503554</v>
      </c>
      <c r="I9" s="159">
        <f>IFERROR(H9/G9-1,"-")</f>
        <v>-3.921527474351616E-2</v>
      </c>
      <c r="J9" s="160">
        <f t="shared" ref="J9:J20" si="0">IFERROR(H9/D9-1,"-")</f>
        <v>-7.6496749287043864E-2</v>
      </c>
      <c r="K9" s="158">
        <f t="shared" ref="K9:K19" si="1">H9-G9</f>
        <v>-20553</v>
      </c>
      <c r="L9" s="158">
        <f t="shared" ref="L9:L20" si="2">H9-D9</f>
        <v>-41711</v>
      </c>
      <c r="M9" s="159">
        <f>H9/H$8</f>
        <v>0.15761680155778188</v>
      </c>
      <c r="N9" s="79"/>
    </row>
    <row r="10" spans="1:14" x14ac:dyDescent="0.25">
      <c r="A10" s="161" t="s">
        <v>103</v>
      </c>
      <c r="B10" s="162" t="s">
        <v>103</v>
      </c>
      <c r="C10" s="163">
        <v>762114</v>
      </c>
      <c r="D10" s="163">
        <v>723068</v>
      </c>
      <c r="E10" s="163">
        <v>217068</v>
      </c>
      <c r="F10" s="163">
        <v>688568</v>
      </c>
      <c r="G10" s="163">
        <v>754956</v>
      </c>
      <c r="H10" s="163">
        <v>769944</v>
      </c>
      <c r="I10" s="164">
        <f>IFERROR(H10/G10-1,"-")</f>
        <v>1.9852812614244986E-2</v>
      </c>
      <c r="J10" s="165">
        <f t="shared" si="0"/>
        <v>6.482931065957831E-2</v>
      </c>
      <c r="K10" s="163">
        <f t="shared" si="1"/>
        <v>14988</v>
      </c>
      <c r="L10" s="163">
        <f t="shared" si="2"/>
        <v>46876</v>
      </c>
      <c r="M10" s="164">
        <f>H10/H$8</f>
        <v>0.24099919901064198</v>
      </c>
      <c r="N10" s="79"/>
    </row>
    <row r="11" spans="1:14" x14ac:dyDescent="0.25">
      <c r="A11" s="161" t="s">
        <v>100</v>
      </c>
      <c r="B11" s="162" t="s">
        <v>100</v>
      </c>
      <c r="C11" s="163">
        <v>1810353</v>
      </c>
      <c r="D11" s="163">
        <v>1869881</v>
      </c>
      <c r="E11" s="163">
        <v>559084</v>
      </c>
      <c r="F11" s="163">
        <v>1602850</v>
      </c>
      <c r="G11" s="163">
        <v>1668372</v>
      </c>
      <c r="H11" s="163">
        <v>1613011</v>
      </c>
      <c r="I11" s="164">
        <f>IFERROR(H11/G11-1,"-")</f>
        <v>-3.3182647515062613E-2</v>
      </c>
      <c r="J11" s="165">
        <f t="shared" si="0"/>
        <v>-0.13737237824225179</v>
      </c>
      <c r="K11" s="163">
        <f t="shared" si="1"/>
        <v>-55361</v>
      </c>
      <c r="L11" s="163">
        <f t="shared" si="2"/>
        <v>-256870</v>
      </c>
      <c r="M11" s="164">
        <f>H11/H$8</f>
        <v>0.50488653589787647</v>
      </c>
      <c r="N11" s="79"/>
    </row>
    <row r="12" spans="1:14" x14ac:dyDescent="0.25">
      <c r="A12" s="1"/>
      <c r="B12" s="157" t="s">
        <v>107</v>
      </c>
      <c r="C12" s="158">
        <v>2536133</v>
      </c>
      <c r="D12" s="158">
        <v>2529491</v>
      </c>
      <c r="E12" s="158">
        <v>314482</v>
      </c>
      <c r="F12" s="158">
        <v>2429630</v>
      </c>
      <c r="G12" s="158">
        <v>2550167</v>
      </c>
      <c r="H12" s="158">
        <v>2691245</v>
      </c>
      <c r="I12" s="159">
        <f>IFERROR(H12/G12-1,"-")</f>
        <v>5.5321082893786899E-2</v>
      </c>
      <c r="J12" s="160">
        <f t="shared" si="0"/>
        <v>6.3947252629086293E-2</v>
      </c>
      <c r="K12" s="158">
        <f t="shared" si="1"/>
        <v>141078</v>
      </c>
      <c r="L12" s="158">
        <f t="shared" si="2"/>
        <v>161754</v>
      </c>
      <c r="M12" s="159">
        <f>H12/H$8</f>
        <v>0.8423831984422181</v>
      </c>
      <c r="N12" s="79"/>
    </row>
    <row r="13" spans="1:14" s="56" customFormat="1" x14ac:dyDescent="0.25">
      <c r="A13" s="161"/>
      <c r="B13" s="162" t="s">
        <v>110</v>
      </c>
      <c r="C13" s="163">
        <v>1177077</v>
      </c>
      <c r="D13" s="163">
        <v>1253069</v>
      </c>
      <c r="E13" s="163">
        <v>122008</v>
      </c>
      <c r="F13" s="163">
        <v>1256894</v>
      </c>
      <c r="G13" s="163">
        <v>1302324</v>
      </c>
      <c r="H13" s="163">
        <v>1393862</v>
      </c>
      <c r="I13" s="164">
        <f t="shared" ref="I13:I20" si="3">IFERROR(H13/G13-1,"-")</f>
        <v>7.0288192492805157E-2</v>
      </c>
      <c r="J13" s="165">
        <f t="shared" si="0"/>
        <v>0.112358537319174</v>
      </c>
      <c r="K13" s="163">
        <f t="shared" si="1"/>
        <v>91538</v>
      </c>
      <c r="L13" s="163">
        <f t="shared" si="2"/>
        <v>140793</v>
      </c>
      <c r="M13" s="164">
        <f t="shared" ref="M13:M20" si="4">H13/H$8</f>
        <v>0.4362909841902417</v>
      </c>
      <c r="N13" s="166"/>
    </row>
    <row r="14" spans="1:14" s="56" customFormat="1" x14ac:dyDescent="0.25">
      <c r="A14" s="161"/>
      <c r="B14" s="162" t="s">
        <v>113</v>
      </c>
      <c r="C14" s="163">
        <v>423451</v>
      </c>
      <c r="D14" s="163">
        <v>336291</v>
      </c>
      <c r="E14" s="163">
        <v>59328</v>
      </c>
      <c r="F14" s="163">
        <v>228057</v>
      </c>
      <c r="G14" s="163">
        <v>228503</v>
      </c>
      <c r="H14" s="163">
        <v>233276</v>
      </c>
      <c r="I14" s="164">
        <f t="shared" si="3"/>
        <v>2.088812838343479E-2</v>
      </c>
      <c r="J14" s="165">
        <f t="shared" si="0"/>
        <v>-0.30632696087614597</v>
      </c>
      <c r="K14" s="163">
        <f t="shared" si="1"/>
        <v>4773</v>
      </c>
      <c r="L14" s="163">
        <f t="shared" si="2"/>
        <v>-103015</v>
      </c>
      <c r="M14" s="164">
        <f t="shared" si="4"/>
        <v>7.3017426135415717E-2</v>
      </c>
      <c r="N14" s="166"/>
    </row>
    <row r="15" spans="1:14" x14ac:dyDescent="0.25">
      <c r="A15" s="161"/>
      <c r="B15" s="162" t="s">
        <v>116</v>
      </c>
      <c r="C15" s="163">
        <v>96133</v>
      </c>
      <c r="D15" s="163">
        <v>103465</v>
      </c>
      <c r="E15" s="163">
        <v>9890</v>
      </c>
      <c r="F15" s="163">
        <v>103512</v>
      </c>
      <c r="G15" s="163">
        <v>120065</v>
      </c>
      <c r="H15" s="163">
        <v>127553</v>
      </c>
      <c r="I15" s="164">
        <f t="shared" si="3"/>
        <v>6.2366218298421705E-2</v>
      </c>
      <c r="J15" s="165">
        <f t="shared" si="0"/>
        <v>0.23281302856038266</v>
      </c>
      <c r="K15" s="163">
        <f t="shared" si="1"/>
        <v>7488</v>
      </c>
      <c r="L15" s="163">
        <f t="shared" si="2"/>
        <v>24088</v>
      </c>
      <c r="M15" s="164">
        <f t="shared" si="4"/>
        <v>3.9925203432203404E-2</v>
      </c>
      <c r="N15" s="79"/>
    </row>
    <row r="16" spans="1:14" x14ac:dyDescent="0.25">
      <c r="A16" s="161"/>
      <c r="B16" s="162" t="s">
        <v>123</v>
      </c>
      <c r="C16" s="163">
        <v>119444</v>
      </c>
      <c r="D16" s="163">
        <v>109558</v>
      </c>
      <c r="E16" s="163">
        <v>21504</v>
      </c>
      <c r="F16" s="163">
        <v>117669</v>
      </c>
      <c r="G16" s="163">
        <v>122960</v>
      </c>
      <c r="H16" s="163">
        <v>126316</v>
      </c>
      <c r="I16" s="164">
        <f t="shared" si="3"/>
        <v>2.7293428757319438E-2</v>
      </c>
      <c r="J16" s="165">
        <f t="shared" si="0"/>
        <v>0.1529600759415104</v>
      </c>
      <c r="K16" s="163">
        <f t="shared" si="1"/>
        <v>3356</v>
      </c>
      <c r="L16" s="163">
        <f t="shared" si="2"/>
        <v>16758</v>
      </c>
      <c r="M16" s="164">
        <f t="shared" si="4"/>
        <v>3.9538011624518477E-2</v>
      </c>
      <c r="N16" s="79"/>
    </row>
    <row r="17" spans="1:14" x14ac:dyDescent="0.25">
      <c r="A17" s="161"/>
      <c r="B17" s="162" t="s">
        <v>119</v>
      </c>
      <c r="C17" s="163">
        <v>102101</v>
      </c>
      <c r="D17" s="163">
        <v>102444</v>
      </c>
      <c r="E17" s="163">
        <v>26752</v>
      </c>
      <c r="F17" s="163">
        <v>112629</v>
      </c>
      <c r="G17" s="163">
        <v>124358</v>
      </c>
      <c r="H17" s="163">
        <v>117371</v>
      </c>
      <c r="I17" s="164">
        <f t="shared" si="3"/>
        <v>-5.6184563920294583E-2</v>
      </c>
      <c r="J17" s="165">
        <f t="shared" si="0"/>
        <v>0.14570887509273356</v>
      </c>
      <c r="K17" s="163">
        <f t="shared" si="1"/>
        <v>-6987</v>
      </c>
      <c r="L17" s="163">
        <f t="shared" si="2"/>
        <v>14927</v>
      </c>
      <c r="M17" s="164">
        <f t="shared" si="4"/>
        <v>3.6738148471938299E-2</v>
      </c>
      <c r="N17" s="79"/>
    </row>
    <row r="18" spans="1:14" x14ac:dyDescent="0.25">
      <c r="A18" s="161"/>
      <c r="B18" s="162" t="s">
        <v>128</v>
      </c>
      <c r="C18" s="163">
        <v>20530</v>
      </c>
      <c r="D18" s="163">
        <v>18668</v>
      </c>
      <c r="E18" s="163">
        <v>589</v>
      </c>
      <c r="F18" s="163">
        <v>16868</v>
      </c>
      <c r="G18" s="163">
        <v>11785</v>
      </c>
      <c r="H18" s="163">
        <v>15597</v>
      </c>
      <c r="I18" s="164">
        <f t="shared" si="3"/>
        <v>0.3234620280016971</v>
      </c>
      <c r="J18" s="165">
        <f t="shared" si="0"/>
        <v>-0.16450610670666377</v>
      </c>
      <c r="K18" s="163">
        <f t="shared" si="1"/>
        <v>3812</v>
      </c>
      <c r="L18" s="163">
        <f t="shared" si="2"/>
        <v>-3071</v>
      </c>
      <c r="M18" s="164">
        <f t="shared" si="4"/>
        <v>4.8819972711898309E-3</v>
      </c>
      <c r="N18" s="79"/>
    </row>
    <row r="19" spans="1:14" x14ac:dyDescent="0.25">
      <c r="A19" s="161" t="s">
        <v>144</v>
      </c>
      <c r="B19" s="162" t="s">
        <v>131</v>
      </c>
      <c r="C19" s="163">
        <v>10039</v>
      </c>
      <c r="D19" s="163">
        <v>13557</v>
      </c>
      <c r="E19" s="163">
        <v>210</v>
      </c>
      <c r="F19" s="163">
        <v>4797</v>
      </c>
      <c r="G19" s="163">
        <v>7694</v>
      </c>
      <c r="H19" s="163">
        <v>3457</v>
      </c>
      <c r="I19" s="164">
        <f t="shared" si="3"/>
        <v>-0.55068884845334032</v>
      </c>
      <c r="J19" s="165">
        <f t="shared" si="0"/>
        <v>-0.74500258169211475</v>
      </c>
      <c r="K19" s="163">
        <f t="shared" si="1"/>
        <v>-4237</v>
      </c>
      <c r="L19" s="163">
        <f t="shared" si="2"/>
        <v>-10100</v>
      </c>
      <c r="M19" s="164">
        <f t="shared" si="4"/>
        <v>1.0820712038535133E-3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587358</v>
      </c>
      <c r="D20" s="169">
        <f t="shared" si="5"/>
        <v>592439</v>
      </c>
      <c r="E20" s="169">
        <f t="shared" si="5"/>
        <v>74201</v>
      </c>
      <c r="F20" s="169">
        <f t="shared" si="5"/>
        <v>589204</v>
      </c>
      <c r="G20" s="169">
        <f t="shared" si="5"/>
        <v>632478</v>
      </c>
      <c r="H20" s="169">
        <f t="shared" si="5"/>
        <v>673813</v>
      </c>
      <c r="I20" s="170">
        <f t="shared" si="3"/>
        <v>6.5354051840538219E-2</v>
      </c>
      <c r="J20" s="171">
        <f t="shared" si="0"/>
        <v>0.13735422549832133</v>
      </c>
      <c r="K20" s="169">
        <f>H20-G20</f>
        <v>41335</v>
      </c>
      <c r="L20" s="169">
        <f t="shared" si="2"/>
        <v>81374</v>
      </c>
      <c r="M20" s="170">
        <f t="shared" si="4"/>
        <v>0.21090935611285719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1157836</v>
      </c>
      <c r="D22" s="176">
        <v>1183065</v>
      </c>
      <c r="E22" s="176">
        <v>0</v>
      </c>
      <c r="F22" s="176">
        <v>1179956</v>
      </c>
      <c r="G22" s="176">
        <v>1205442</v>
      </c>
      <c r="H22" s="176">
        <v>1224963</v>
      </c>
      <c r="I22" s="177">
        <f>IFERROR(H22/G22-1,"-")</f>
        <v>1.6194059938180461E-2</v>
      </c>
      <c r="J22" s="177">
        <f>IFERROR(H22/D22-1,"-")</f>
        <v>3.5414791241394239E-2</v>
      </c>
      <c r="K22" s="176">
        <f>H22-G22</f>
        <v>19521</v>
      </c>
      <c r="L22" s="176">
        <f>H22-D22</f>
        <v>41898</v>
      </c>
      <c r="M22" s="177">
        <f>H22/H$8</f>
        <v>0.38342412151750394</v>
      </c>
      <c r="N22" s="79"/>
    </row>
    <row r="23" spans="1:14" x14ac:dyDescent="0.25">
      <c r="A23" s="161" t="s">
        <v>96</v>
      </c>
      <c r="B23" s="157" t="s">
        <v>97</v>
      </c>
      <c r="C23" s="158">
        <v>119808</v>
      </c>
      <c r="D23" s="158">
        <v>132915</v>
      </c>
      <c r="E23" s="158">
        <v>0</v>
      </c>
      <c r="F23" s="158">
        <v>131999</v>
      </c>
      <c r="G23" s="158">
        <v>108487</v>
      </c>
      <c r="H23" s="158">
        <v>93879</v>
      </c>
      <c r="I23" s="159">
        <f>IFERROR(H23/G23-1,"-")</f>
        <v>-0.13465207812917679</v>
      </c>
      <c r="J23" s="160">
        <f t="shared" ref="J23:J34" si="6">IFERROR(H23/D23-1,"-")</f>
        <v>-0.29369145694616861</v>
      </c>
      <c r="K23" s="158">
        <f t="shared" ref="K23:K33" si="7">H23-G23</f>
        <v>-14608</v>
      </c>
      <c r="L23" s="158">
        <f t="shared" ref="L23:L34" si="8">H23-D23</f>
        <v>-39036</v>
      </c>
      <c r="M23" s="159">
        <f>H23/H$8</f>
        <v>2.9384947222031808E-2</v>
      </c>
      <c r="N23" s="79"/>
    </row>
    <row r="24" spans="1:14" x14ac:dyDescent="0.25">
      <c r="A24" s="161" t="s">
        <v>103</v>
      </c>
      <c r="B24" s="162" t="s">
        <v>103</v>
      </c>
      <c r="C24" s="163">
        <v>158682</v>
      </c>
      <c r="D24" s="163">
        <v>217602</v>
      </c>
      <c r="E24" s="163">
        <v>36093</v>
      </c>
      <c r="F24" s="163">
        <v>153193</v>
      </c>
      <c r="G24" s="163">
        <v>144752</v>
      </c>
      <c r="H24" s="163">
        <v>124187</v>
      </c>
      <c r="I24" s="164">
        <f>IFERROR(H24/G24-1,"-")</f>
        <v>-0.14207057588150773</v>
      </c>
      <c r="J24" s="165">
        <f t="shared" si="6"/>
        <v>-0.42929292929292928</v>
      </c>
      <c r="K24" s="163">
        <f t="shared" si="7"/>
        <v>-20565</v>
      </c>
      <c r="L24" s="163">
        <f t="shared" si="8"/>
        <v>-93415</v>
      </c>
      <c r="M24" s="164">
        <f>H24/H$8</f>
        <v>3.8871616023418064E-2</v>
      </c>
      <c r="N24" s="79"/>
    </row>
    <row r="25" spans="1:14" x14ac:dyDescent="0.25">
      <c r="A25" s="161" t="s">
        <v>100</v>
      </c>
      <c r="B25" s="162" t="s">
        <v>100</v>
      </c>
      <c r="C25" s="163">
        <v>269207</v>
      </c>
      <c r="D25" s="163">
        <v>316143</v>
      </c>
      <c r="E25" s="163">
        <v>59440</v>
      </c>
      <c r="F25" s="163">
        <v>338384</v>
      </c>
      <c r="G25" s="163">
        <v>299483</v>
      </c>
      <c r="H25" s="163">
        <v>270807</v>
      </c>
      <c r="I25" s="164">
        <f>IFERROR(H25/G25-1,"-")</f>
        <v>-9.5751678726338385E-2</v>
      </c>
      <c r="J25" s="165">
        <f t="shared" si="6"/>
        <v>-0.14340345982672398</v>
      </c>
      <c r="K25" s="163">
        <f t="shared" si="7"/>
        <v>-28676</v>
      </c>
      <c r="L25" s="163">
        <f t="shared" si="8"/>
        <v>-45336</v>
      </c>
      <c r="M25" s="164">
        <f>H25/H$8</f>
        <v>8.476495704424597E-2</v>
      </c>
      <c r="N25" s="79"/>
    </row>
    <row r="26" spans="1:14" x14ac:dyDescent="0.25">
      <c r="A26" s="161"/>
      <c r="B26" s="157" t="s">
        <v>107</v>
      </c>
      <c r="C26" s="158">
        <v>1038028</v>
      </c>
      <c r="D26" s="158">
        <v>1050150</v>
      </c>
      <c r="E26" s="158">
        <v>0</v>
      </c>
      <c r="F26" s="158">
        <v>1047957</v>
      </c>
      <c r="G26" s="158">
        <v>1096955</v>
      </c>
      <c r="H26" s="158">
        <v>1131084</v>
      </c>
      <c r="I26" s="159">
        <f>IFERROR(H26/G26-1,"-")</f>
        <v>3.1112488661795501E-2</v>
      </c>
      <c r="J26" s="160">
        <f t="shared" si="6"/>
        <v>7.7068990144265159E-2</v>
      </c>
      <c r="K26" s="158">
        <f t="shared" si="7"/>
        <v>34129</v>
      </c>
      <c r="L26" s="158">
        <f t="shared" si="8"/>
        <v>80934</v>
      </c>
      <c r="M26" s="159">
        <f>H26/H$8</f>
        <v>0.3540391742954721</v>
      </c>
      <c r="N26" s="79"/>
    </row>
    <row r="27" spans="1:14" s="56" customFormat="1" x14ac:dyDescent="0.25">
      <c r="A27" s="161"/>
      <c r="B27" s="162" t="s">
        <v>110</v>
      </c>
      <c r="C27" s="163">
        <v>475534</v>
      </c>
      <c r="D27" s="163">
        <v>492814</v>
      </c>
      <c r="E27" s="163">
        <v>0</v>
      </c>
      <c r="F27" s="163">
        <v>562174</v>
      </c>
      <c r="G27" s="163">
        <v>581810</v>
      </c>
      <c r="H27" s="163">
        <v>611230</v>
      </c>
      <c r="I27" s="164">
        <f t="shared" ref="I27:I34" si="9">IFERROR(H27/G27-1,"-")</f>
        <v>5.0566336089101327E-2</v>
      </c>
      <c r="J27" s="165">
        <f t="shared" si="6"/>
        <v>0.24028538150296064</v>
      </c>
      <c r="K27" s="163">
        <f t="shared" si="7"/>
        <v>29420</v>
      </c>
      <c r="L27" s="163">
        <f t="shared" si="8"/>
        <v>118416</v>
      </c>
      <c r="M27" s="164">
        <f t="shared" ref="M27:M34" si="10">H27/H$8</f>
        <v>0.19132033032438034</v>
      </c>
      <c r="N27" s="166"/>
    </row>
    <row r="28" spans="1:14" s="56" customFormat="1" x14ac:dyDescent="0.25">
      <c r="A28" s="161"/>
      <c r="B28" s="162" t="s">
        <v>113</v>
      </c>
      <c r="C28" s="163">
        <v>180812</v>
      </c>
      <c r="D28" s="163">
        <v>161985</v>
      </c>
      <c r="E28" s="163">
        <v>0</v>
      </c>
      <c r="F28" s="163">
        <v>113982</v>
      </c>
      <c r="G28" s="163">
        <v>116930</v>
      </c>
      <c r="H28" s="163">
        <v>107901</v>
      </c>
      <c r="I28" s="164">
        <f t="shared" si="9"/>
        <v>-7.7217138458906986E-2</v>
      </c>
      <c r="J28" s="165">
        <f t="shared" si="6"/>
        <v>-0.33388276692286323</v>
      </c>
      <c r="K28" s="163">
        <f t="shared" si="7"/>
        <v>-9029</v>
      </c>
      <c r="L28" s="163">
        <f t="shared" si="8"/>
        <v>-54084</v>
      </c>
      <c r="M28" s="164">
        <f t="shared" si="10"/>
        <v>3.3773955732426357E-2</v>
      </c>
      <c r="N28" s="166"/>
    </row>
    <row r="29" spans="1:14" x14ac:dyDescent="0.25">
      <c r="A29" s="161"/>
      <c r="B29" s="162" t="s">
        <v>116</v>
      </c>
      <c r="C29" s="163">
        <v>31674</v>
      </c>
      <c r="D29" s="163">
        <v>33884</v>
      </c>
      <c r="E29" s="163">
        <v>0</v>
      </c>
      <c r="F29" s="163">
        <v>36769</v>
      </c>
      <c r="G29" s="163">
        <v>42150</v>
      </c>
      <c r="H29" s="163">
        <v>32656</v>
      </c>
      <c r="I29" s="164">
        <f t="shared" si="9"/>
        <v>-0.22524317912218272</v>
      </c>
      <c r="J29" s="165">
        <f t="shared" si="6"/>
        <v>-3.6241293825994614E-2</v>
      </c>
      <c r="K29" s="163">
        <f t="shared" si="7"/>
        <v>-9494</v>
      </c>
      <c r="L29" s="163">
        <f t="shared" si="8"/>
        <v>-1228</v>
      </c>
      <c r="M29" s="164">
        <f t="shared" si="10"/>
        <v>1.0221613315892487E-2</v>
      </c>
      <c r="N29" s="79"/>
    </row>
    <row r="30" spans="1:14" x14ac:dyDescent="0.25">
      <c r="A30" s="161"/>
      <c r="B30" s="162" t="s">
        <v>123</v>
      </c>
      <c r="C30" s="163">
        <v>49188</v>
      </c>
      <c r="D30" s="163">
        <v>49761</v>
      </c>
      <c r="E30" s="163">
        <v>0</v>
      </c>
      <c r="F30" s="163">
        <v>50032</v>
      </c>
      <c r="G30" s="163">
        <v>50397</v>
      </c>
      <c r="H30" s="163">
        <v>51873</v>
      </c>
      <c r="I30" s="164">
        <f t="shared" si="9"/>
        <v>2.9287457586761212E-2</v>
      </c>
      <c r="J30" s="165">
        <f t="shared" si="6"/>
        <v>4.2442876951829689E-2</v>
      </c>
      <c r="K30" s="163">
        <f t="shared" si="7"/>
        <v>1476</v>
      </c>
      <c r="L30" s="163">
        <f t="shared" si="8"/>
        <v>2112</v>
      </c>
      <c r="M30" s="164">
        <f t="shared" si="10"/>
        <v>1.623670221506893E-2</v>
      </c>
      <c r="N30" s="79"/>
    </row>
    <row r="31" spans="1:14" x14ac:dyDescent="0.25">
      <c r="A31" s="161"/>
      <c r="B31" s="162" t="s">
        <v>119</v>
      </c>
      <c r="C31" s="163">
        <v>56499</v>
      </c>
      <c r="D31" s="163">
        <v>53072</v>
      </c>
      <c r="E31" s="163">
        <v>0</v>
      </c>
      <c r="F31" s="163">
        <v>61424</v>
      </c>
      <c r="G31" s="163">
        <v>61993</v>
      </c>
      <c r="H31" s="163">
        <v>61489</v>
      </c>
      <c r="I31" s="164">
        <f t="shared" si="9"/>
        <v>-8.1299501556627574E-3</v>
      </c>
      <c r="J31" s="165">
        <f t="shared" si="6"/>
        <v>0.15859586976183304</v>
      </c>
      <c r="K31" s="163">
        <f t="shared" si="7"/>
        <v>-504</v>
      </c>
      <c r="L31" s="163">
        <f t="shared" si="8"/>
        <v>8417</v>
      </c>
      <c r="M31" s="164">
        <f t="shared" si="10"/>
        <v>1.9246594230184749E-2</v>
      </c>
      <c r="N31" s="79"/>
    </row>
    <row r="32" spans="1:14" x14ac:dyDescent="0.25">
      <c r="A32" s="161"/>
      <c r="B32" s="162" t="s">
        <v>128</v>
      </c>
      <c r="C32" s="163">
        <v>10606</v>
      </c>
      <c r="D32" s="163">
        <v>9170</v>
      </c>
      <c r="E32" s="163">
        <v>0</v>
      </c>
      <c r="F32" s="163">
        <v>5501</v>
      </c>
      <c r="G32" s="163">
        <v>4568</v>
      </c>
      <c r="H32" s="163">
        <v>8513</v>
      </c>
      <c r="I32" s="164">
        <f t="shared" si="9"/>
        <v>0.86361646234676015</v>
      </c>
      <c r="J32" s="165">
        <f t="shared" si="6"/>
        <v>-7.1646673936750283E-2</v>
      </c>
      <c r="K32" s="163">
        <f t="shared" si="7"/>
        <v>3945</v>
      </c>
      <c r="L32" s="163">
        <f t="shared" si="8"/>
        <v>-657</v>
      </c>
      <c r="M32" s="164">
        <f t="shared" si="10"/>
        <v>2.6646433781906155E-3</v>
      </c>
      <c r="N32" s="79"/>
    </row>
    <row r="33" spans="1:14" x14ac:dyDescent="0.25">
      <c r="A33" s="161" t="s">
        <v>144</v>
      </c>
      <c r="B33" s="162" t="s">
        <v>131</v>
      </c>
      <c r="C33" s="163">
        <v>4263</v>
      </c>
      <c r="D33" s="163">
        <v>5261</v>
      </c>
      <c r="E33" s="163">
        <v>0</v>
      </c>
      <c r="F33" s="163">
        <v>2205</v>
      </c>
      <c r="G33" s="163">
        <v>2980</v>
      </c>
      <c r="H33" s="163">
        <v>1521</v>
      </c>
      <c r="I33" s="164">
        <f t="shared" si="9"/>
        <v>-0.48959731543624163</v>
      </c>
      <c r="J33" s="165">
        <f t="shared" si="6"/>
        <v>-0.71089146550085536</v>
      </c>
      <c r="K33" s="163">
        <f t="shared" si="7"/>
        <v>-1459</v>
      </c>
      <c r="L33" s="163">
        <f t="shared" si="8"/>
        <v>-3740</v>
      </c>
      <c r="M33" s="164">
        <f t="shared" si="10"/>
        <v>4.7608628899658477E-4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229452</v>
      </c>
      <c r="D34" s="169">
        <f t="shared" si="11"/>
        <v>244203</v>
      </c>
      <c r="E34" s="169">
        <f t="shared" si="11"/>
        <v>0</v>
      </c>
      <c r="F34" s="169">
        <f t="shared" si="11"/>
        <v>215870</v>
      </c>
      <c r="G34" s="169">
        <f t="shared" si="11"/>
        <v>236127</v>
      </c>
      <c r="H34" s="169">
        <f t="shared" si="11"/>
        <v>255901</v>
      </c>
      <c r="I34" s="170">
        <f t="shared" si="9"/>
        <v>8.3743070466316905E-2</v>
      </c>
      <c r="J34" s="171">
        <f t="shared" si="6"/>
        <v>4.7902769417247137E-2</v>
      </c>
      <c r="K34" s="169">
        <f>H34-G34</f>
        <v>19774</v>
      </c>
      <c r="L34" s="169">
        <f t="shared" si="8"/>
        <v>11698</v>
      </c>
      <c r="M34" s="170">
        <f t="shared" si="10"/>
        <v>8.0099248810332049E-2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911250</v>
      </c>
      <c r="D36" s="176">
        <v>925657</v>
      </c>
      <c r="E36" s="176">
        <v>0</v>
      </c>
      <c r="F36" s="176">
        <v>858220</v>
      </c>
      <c r="G36" s="176">
        <v>871300</v>
      </c>
      <c r="H36" s="176">
        <v>895588</v>
      </c>
      <c r="I36" s="177">
        <f>IFERROR(H36/G36-1,"-")</f>
        <v>2.7875588201538015E-2</v>
      </c>
      <c r="J36" s="177">
        <f>IFERROR(H36/D36-1,"-")</f>
        <v>-3.2483954639785595E-2</v>
      </c>
      <c r="K36" s="176">
        <f>H36-G36</f>
        <v>24288</v>
      </c>
      <c r="L36" s="176">
        <f>H36-D36</f>
        <v>-30069</v>
      </c>
      <c r="M36" s="177">
        <f>H36/H$8</f>
        <v>0.28032686876388779</v>
      </c>
      <c r="N36" s="79"/>
    </row>
    <row r="37" spans="1:14" x14ac:dyDescent="0.25">
      <c r="A37" s="161" t="s">
        <v>96</v>
      </c>
      <c r="B37" s="157" t="s">
        <v>97</v>
      </c>
      <c r="C37" s="158">
        <v>89212</v>
      </c>
      <c r="D37" s="158">
        <v>74982</v>
      </c>
      <c r="E37" s="158">
        <v>0</v>
      </c>
      <c r="F37" s="158">
        <v>72292</v>
      </c>
      <c r="G37" s="158">
        <v>66167</v>
      </c>
      <c r="H37" s="158">
        <v>72329</v>
      </c>
      <c r="I37" s="159">
        <f>IFERROR(H37/G37-1,"-")</f>
        <v>9.3127994317409035E-2</v>
      </c>
      <c r="J37" s="160">
        <f t="shared" ref="J37:J48" si="12">IFERROR(H37/D37-1,"-")</f>
        <v>-3.538182497132647E-2</v>
      </c>
      <c r="K37" s="158">
        <f t="shared" ref="K37:K47" si="13">H37-G37</f>
        <v>6162</v>
      </c>
      <c r="L37" s="158">
        <f t="shared" ref="L37:L48" si="14">H37-D37</f>
        <v>-2653</v>
      </c>
      <c r="M37" s="159">
        <f>H37/H$8</f>
        <v>2.2639608939404327E-2</v>
      </c>
      <c r="N37" s="79"/>
    </row>
    <row r="38" spans="1:14" x14ac:dyDescent="0.25">
      <c r="A38" s="161" t="s">
        <v>103</v>
      </c>
      <c r="B38" s="162" t="s">
        <v>103</v>
      </c>
      <c r="C38" s="163">
        <v>100352</v>
      </c>
      <c r="D38" s="163">
        <v>116648</v>
      </c>
      <c r="E38" s="163">
        <v>30721</v>
      </c>
      <c r="F38" s="163">
        <v>92834</v>
      </c>
      <c r="G38" s="163">
        <v>91543</v>
      </c>
      <c r="H38" s="163">
        <v>135442</v>
      </c>
      <c r="I38" s="164">
        <f>IFERROR(H38/G38-1,"-")</f>
        <v>0.47954513179598668</v>
      </c>
      <c r="J38" s="165">
        <f t="shared" si="12"/>
        <v>0.16111720732460055</v>
      </c>
      <c r="K38" s="163">
        <f t="shared" si="13"/>
        <v>43899</v>
      </c>
      <c r="L38" s="163">
        <f t="shared" si="14"/>
        <v>18794</v>
      </c>
      <c r="M38" s="164">
        <f>H38/H$8</f>
        <v>4.2394529358497982E-2</v>
      </c>
      <c r="N38" s="79"/>
    </row>
    <row r="39" spans="1:14" x14ac:dyDescent="0.25">
      <c r="A39" s="161" t="s">
        <v>100</v>
      </c>
      <c r="B39" s="162" t="s">
        <v>100</v>
      </c>
      <c r="C39" s="163">
        <v>253862</v>
      </c>
      <c r="D39" s="163">
        <v>215217</v>
      </c>
      <c r="E39" s="163">
        <v>52372</v>
      </c>
      <c r="F39" s="163">
        <v>181919</v>
      </c>
      <c r="G39" s="163">
        <v>172041</v>
      </c>
      <c r="H39" s="163">
        <v>161555</v>
      </c>
      <c r="I39" s="164">
        <f>IFERROR(H39/G39-1,"-")</f>
        <v>-6.0950587359989816E-2</v>
      </c>
      <c r="J39" s="165">
        <f t="shared" si="12"/>
        <v>-0.2493390392022935</v>
      </c>
      <c r="K39" s="163">
        <f t="shared" si="13"/>
        <v>-10486</v>
      </c>
      <c r="L39" s="163">
        <f t="shared" si="14"/>
        <v>-53662</v>
      </c>
      <c r="M39" s="164">
        <f>H39/H$8</f>
        <v>5.0568126508115221E-2</v>
      </c>
      <c r="N39" s="79"/>
    </row>
    <row r="40" spans="1:14" x14ac:dyDescent="0.25">
      <c r="A40" s="161"/>
      <c r="B40" s="157" t="s">
        <v>107</v>
      </c>
      <c r="C40" s="158">
        <v>822038</v>
      </c>
      <c r="D40" s="158">
        <v>850675</v>
      </c>
      <c r="E40" s="158">
        <v>0</v>
      </c>
      <c r="F40" s="158">
        <v>785928</v>
      </c>
      <c r="G40" s="158">
        <v>805133</v>
      </c>
      <c r="H40" s="158">
        <v>823259</v>
      </c>
      <c r="I40" s="159">
        <f>IFERROR(H40/G40-1,"-")</f>
        <v>2.2513050638838461E-2</v>
      </c>
      <c r="J40" s="160">
        <f t="shared" si="12"/>
        <v>-3.2228524407088455E-2</v>
      </c>
      <c r="K40" s="158">
        <f t="shared" si="13"/>
        <v>18126</v>
      </c>
      <c r="L40" s="158">
        <f t="shared" si="14"/>
        <v>-27416</v>
      </c>
      <c r="M40" s="159">
        <f>H40/H$8</f>
        <v>0.25768725982448348</v>
      </c>
      <c r="N40" s="79"/>
    </row>
    <row r="41" spans="1:14" s="56" customFormat="1" x14ac:dyDescent="0.25">
      <c r="A41" s="161"/>
      <c r="B41" s="162" t="s">
        <v>110</v>
      </c>
      <c r="C41" s="163">
        <v>469262</v>
      </c>
      <c r="D41" s="163">
        <v>533742</v>
      </c>
      <c r="E41" s="163">
        <v>0</v>
      </c>
      <c r="F41" s="163">
        <v>453306</v>
      </c>
      <c r="G41" s="163">
        <v>480731</v>
      </c>
      <c r="H41" s="163">
        <v>490081</v>
      </c>
      <c r="I41" s="164">
        <f t="shared" ref="I41:I48" si="15">IFERROR(H41/G41-1,"-")</f>
        <v>1.9449546627947845E-2</v>
      </c>
      <c r="J41" s="165">
        <f t="shared" si="12"/>
        <v>-8.1801694451626439E-2</v>
      </c>
      <c r="K41" s="163">
        <f t="shared" si="13"/>
        <v>9350</v>
      </c>
      <c r="L41" s="163">
        <f t="shared" si="14"/>
        <v>-43661</v>
      </c>
      <c r="M41" s="164">
        <f t="shared" ref="M41:M48" si="16">H41/H$8</f>
        <v>0.1533996348440074</v>
      </c>
      <c r="N41" s="166"/>
    </row>
    <row r="42" spans="1:14" s="56" customFormat="1" x14ac:dyDescent="0.25">
      <c r="A42" s="161"/>
      <c r="B42" s="162" t="s">
        <v>113</v>
      </c>
      <c r="C42" s="163">
        <v>56019</v>
      </c>
      <c r="D42" s="163">
        <v>36049</v>
      </c>
      <c r="E42" s="163">
        <v>0</v>
      </c>
      <c r="F42" s="163">
        <v>25892</v>
      </c>
      <c r="G42" s="163">
        <v>21000</v>
      </c>
      <c r="H42" s="163">
        <v>21458</v>
      </c>
      <c r="I42" s="164">
        <f t="shared" si="15"/>
        <v>2.1809523809523723E-2</v>
      </c>
      <c r="J42" s="165">
        <f t="shared" si="12"/>
        <v>-0.40475463951843327</v>
      </c>
      <c r="K42" s="163">
        <f t="shared" si="13"/>
        <v>458</v>
      </c>
      <c r="L42" s="163">
        <f t="shared" si="14"/>
        <v>-14591</v>
      </c>
      <c r="M42" s="164">
        <f t="shared" si="16"/>
        <v>6.7165414788222981E-3</v>
      </c>
      <c r="N42" s="166"/>
    </row>
    <row r="43" spans="1:14" x14ac:dyDescent="0.25">
      <c r="A43" s="161"/>
      <c r="B43" s="162" t="s">
        <v>116</v>
      </c>
      <c r="C43" s="163">
        <v>12745</v>
      </c>
      <c r="D43" s="163">
        <v>15219</v>
      </c>
      <c r="E43" s="163">
        <v>0</v>
      </c>
      <c r="F43" s="163">
        <v>14696</v>
      </c>
      <c r="G43" s="163">
        <v>16801</v>
      </c>
      <c r="H43" s="163">
        <v>21516</v>
      </c>
      <c r="I43" s="164">
        <f t="shared" si="15"/>
        <v>0.28063805725849655</v>
      </c>
      <c r="J43" s="165">
        <f t="shared" si="12"/>
        <v>0.41375911689335698</v>
      </c>
      <c r="K43" s="163">
        <f t="shared" si="13"/>
        <v>4715</v>
      </c>
      <c r="L43" s="163">
        <f t="shared" si="14"/>
        <v>6297</v>
      </c>
      <c r="M43" s="164">
        <f t="shared" si="16"/>
        <v>6.7346959855690454E-3</v>
      </c>
      <c r="N43" s="79"/>
    </row>
    <row r="44" spans="1:14" x14ac:dyDescent="0.25">
      <c r="A44" s="161"/>
      <c r="B44" s="162" t="s">
        <v>123</v>
      </c>
      <c r="C44" s="163">
        <v>49521</v>
      </c>
      <c r="D44" s="163">
        <v>42148</v>
      </c>
      <c r="E44" s="163">
        <v>0</v>
      </c>
      <c r="F44" s="163">
        <v>47180</v>
      </c>
      <c r="G44" s="163">
        <v>46479</v>
      </c>
      <c r="H44" s="163">
        <v>44935</v>
      </c>
      <c r="I44" s="164">
        <f t="shared" si="15"/>
        <v>-3.3219303341293971E-2</v>
      </c>
      <c r="J44" s="165">
        <f t="shared" si="12"/>
        <v>6.6124134003985979E-2</v>
      </c>
      <c r="K44" s="163">
        <f t="shared" si="13"/>
        <v>-1544</v>
      </c>
      <c r="L44" s="163">
        <f t="shared" si="14"/>
        <v>2787</v>
      </c>
      <c r="M44" s="164">
        <f t="shared" si="16"/>
        <v>1.4065047597673594E-2</v>
      </c>
      <c r="N44" s="79"/>
    </row>
    <row r="45" spans="1:14" x14ac:dyDescent="0.25">
      <c r="A45" s="161"/>
      <c r="B45" s="162" t="s">
        <v>119</v>
      </c>
      <c r="C45" s="163">
        <v>26392</v>
      </c>
      <c r="D45" s="163">
        <v>32147</v>
      </c>
      <c r="E45" s="163">
        <v>0</v>
      </c>
      <c r="F45" s="163">
        <v>30251</v>
      </c>
      <c r="G45" s="163">
        <v>33464</v>
      </c>
      <c r="H45" s="163">
        <v>32743</v>
      </c>
      <c r="I45" s="164">
        <f t="shared" si="15"/>
        <v>-2.1545541477408503E-2</v>
      </c>
      <c r="J45" s="165">
        <f t="shared" si="12"/>
        <v>1.8539832643792664E-2</v>
      </c>
      <c r="K45" s="163">
        <f t="shared" si="13"/>
        <v>-721</v>
      </c>
      <c r="L45" s="163">
        <f t="shared" si="14"/>
        <v>596</v>
      </c>
      <c r="M45" s="164">
        <f t="shared" si="16"/>
        <v>1.0248845076012607E-2</v>
      </c>
      <c r="N45" s="79"/>
    </row>
    <row r="46" spans="1:14" x14ac:dyDescent="0.25">
      <c r="A46" s="161"/>
      <c r="B46" s="162" t="s">
        <v>128</v>
      </c>
      <c r="C46" s="163">
        <v>6710</v>
      </c>
      <c r="D46" s="163">
        <v>5152</v>
      </c>
      <c r="E46" s="163">
        <v>0</v>
      </c>
      <c r="F46" s="163">
        <v>7344</v>
      </c>
      <c r="G46" s="163">
        <v>3899</v>
      </c>
      <c r="H46" s="163">
        <v>4602</v>
      </c>
      <c r="I46" s="164">
        <f t="shared" si="15"/>
        <v>0.1803026417030007</v>
      </c>
      <c r="J46" s="165">
        <f t="shared" si="12"/>
        <v>-0.10675465838509313</v>
      </c>
      <c r="K46" s="163">
        <f t="shared" si="13"/>
        <v>703</v>
      </c>
      <c r="L46" s="163">
        <f t="shared" si="14"/>
        <v>-550</v>
      </c>
      <c r="M46" s="164">
        <f t="shared" si="16"/>
        <v>1.4404662077332564E-3</v>
      </c>
      <c r="N46" s="79"/>
    </row>
    <row r="47" spans="1:14" x14ac:dyDescent="0.25">
      <c r="A47" s="161" t="s">
        <v>144</v>
      </c>
      <c r="B47" s="162" t="s">
        <v>131</v>
      </c>
      <c r="C47" s="163">
        <v>3852</v>
      </c>
      <c r="D47" s="163">
        <v>4427</v>
      </c>
      <c r="E47" s="163">
        <v>0</v>
      </c>
      <c r="F47" s="163">
        <v>1278</v>
      </c>
      <c r="G47" s="163">
        <v>2935</v>
      </c>
      <c r="H47" s="163">
        <v>781</v>
      </c>
      <c r="I47" s="164">
        <f t="shared" si="15"/>
        <v>-0.73390119250425889</v>
      </c>
      <c r="J47" s="165">
        <f t="shared" si="12"/>
        <v>-0.82358256155409981</v>
      </c>
      <c r="K47" s="163">
        <f t="shared" si="13"/>
        <v>-2154</v>
      </c>
      <c r="L47" s="163">
        <f t="shared" si="14"/>
        <v>-3646</v>
      </c>
      <c r="M47" s="164">
        <f t="shared" si="16"/>
        <v>2.4445982360705635E-4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197537</v>
      </c>
      <c r="D48" s="169">
        <f t="shared" si="17"/>
        <v>181791</v>
      </c>
      <c r="E48" s="169">
        <f t="shared" si="17"/>
        <v>0</v>
      </c>
      <c r="F48" s="169">
        <f t="shared" si="17"/>
        <v>205981</v>
      </c>
      <c r="G48" s="169">
        <f t="shared" si="17"/>
        <v>199824</v>
      </c>
      <c r="H48" s="169">
        <f t="shared" si="17"/>
        <v>207143</v>
      </c>
      <c r="I48" s="170">
        <f t="shared" si="15"/>
        <v>3.6627231964128537E-2</v>
      </c>
      <c r="J48" s="171">
        <f t="shared" si="12"/>
        <v>0.13945684879889542</v>
      </c>
      <c r="K48" s="169">
        <f>H48-G48</f>
        <v>7319</v>
      </c>
      <c r="L48" s="169">
        <f t="shared" si="14"/>
        <v>25352</v>
      </c>
      <c r="M48" s="170">
        <f t="shared" si="16"/>
        <v>6.4837568811058219E-2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16588</v>
      </c>
      <c r="D50" s="176">
        <v>16944</v>
      </c>
      <c r="E50" s="176">
        <v>0</v>
      </c>
      <c r="F50" s="176">
        <v>11471</v>
      </c>
      <c r="G50" s="176">
        <v>10514</v>
      </c>
      <c r="H50" s="176">
        <v>12513</v>
      </c>
      <c r="I50" s="177">
        <f>IFERROR(H50/G50-1,"-")</f>
        <v>0.1901274491154652</v>
      </c>
      <c r="J50" s="177">
        <f>IFERROR(H50/D50-1,"-")</f>
        <v>-0.26150849858356939</v>
      </c>
      <c r="K50" s="176">
        <f>H50-G50</f>
        <v>1999</v>
      </c>
      <c r="L50" s="176">
        <f>H50-D50</f>
        <v>-4431</v>
      </c>
      <c r="M50" s="177">
        <f>H50/H$8</f>
        <v>3.9166783262421208E-3</v>
      </c>
      <c r="N50" s="79"/>
    </row>
    <row r="51" spans="1:14" x14ac:dyDescent="0.25">
      <c r="A51" s="161" t="s">
        <v>96</v>
      </c>
      <c r="B51" s="157" t="s">
        <v>97</v>
      </c>
      <c r="C51" s="158">
        <v>2583</v>
      </c>
      <c r="D51" s="158">
        <v>2710</v>
      </c>
      <c r="E51" s="158">
        <v>0</v>
      </c>
      <c r="F51" s="158">
        <v>1203</v>
      </c>
      <c r="G51" s="158">
        <v>2644</v>
      </c>
      <c r="H51" s="158">
        <v>2110</v>
      </c>
      <c r="I51" s="159">
        <f>IFERROR(H51/G51-1,"-")</f>
        <v>-0.20196671709531011</v>
      </c>
      <c r="J51" s="160">
        <f t="shared" ref="J51:J62" si="18">IFERROR(H51/D51-1,"-")</f>
        <v>-0.22140221402214022</v>
      </c>
      <c r="K51" s="158">
        <f t="shared" ref="K51:K61" si="19">H51-G51</f>
        <v>-534</v>
      </c>
      <c r="L51" s="158">
        <f t="shared" ref="L51:L62" si="20">H51-D51</f>
        <v>-600</v>
      </c>
      <c r="M51" s="159">
        <f>H51/H$8</f>
        <v>6.6044843509716891E-4</v>
      </c>
      <c r="N51" s="79"/>
    </row>
    <row r="52" spans="1:14" x14ac:dyDescent="0.25">
      <c r="A52" s="161" t="s">
        <v>103</v>
      </c>
      <c r="B52" s="162" t="s">
        <v>103</v>
      </c>
      <c r="C52" s="163">
        <v>9267</v>
      </c>
      <c r="D52" s="163">
        <v>7379</v>
      </c>
      <c r="E52" s="163">
        <v>1316</v>
      </c>
      <c r="F52" s="163">
        <v>1843</v>
      </c>
      <c r="G52" s="163">
        <v>17313</v>
      </c>
      <c r="H52" s="163">
        <v>8782</v>
      </c>
      <c r="I52" s="164">
        <f>IFERROR(H52/G52-1,"-")</f>
        <v>-0.49275111188124532</v>
      </c>
      <c r="J52" s="165">
        <f t="shared" si="18"/>
        <v>0.19013416452093779</v>
      </c>
      <c r="K52" s="163">
        <f t="shared" si="19"/>
        <v>-8531</v>
      </c>
      <c r="L52" s="163">
        <f t="shared" si="20"/>
        <v>1403</v>
      </c>
      <c r="M52" s="164">
        <f>H52/H$8</f>
        <v>2.7488427284470792E-3</v>
      </c>
      <c r="N52" s="79"/>
    </row>
    <row r="53" spans="1:14" x14ac:dyDescent="0.25">
      <c r="A53" s="161" t="s">
        <v>100</v>
      </c>
      <c r="B53" s="162" t="s">
        <v>100</v>
      </c>
      <c r="C53" s="163">
        <v>8577</v>
      </c>
      <c r="D53" s="163">
        <v>9271</v>
      </c>
      <c r="E53" s="163">
        <v>1589</v>
      </c>
      <c r="F53" s="163">
        <v>6375</v>
      </c>
      <c r="G53" s="163">
        <v>8080</v>
      </c>
      <c r="H53" s="163">
        <v>7219</v>
      </c>
      <c r="I53" s="164">
        <f>IFERROR(H53/G53-1,"-")</f>
        <v>-0.1065594059405941</v>
      </c>
      <c r="J53" s="165">
        <f t="shared" si="18"/>
        <v>-0.22133534678028255</v>
      </c>
      <c r="K53" s="163">
        <f t="shared" si="19"/>
        <v>-861</v>
      </c>
      <c r="L53" s="163">
        <f t="shared" si="20"/>
        <v>-2052</v>
      </c>
      <c r="M53" s="164">
        <f>H53/H$8</f>
        <v>2.2596100724959537E-3</v>
      </c>
      <c r="N53" s="79"/>
    </row>
    <row r="54" spans="1:14" x14ac:dyDescent="0.25">
      <c r="A54" s="161"/>
      <c r="B54" s="157" t="s">
        <v>107</v>
      </c>
      <c r="C54" s="158">
        <v>14005</v>
      </c>
      <c r="D54" s="158">
        <v>14234</v>
      </c>
      <c r="E54" s="158">
        <v>0</v>
      </c>
      <c r="F54" s="158">
        <v>10268</v>
      </c>
      <c r="G54" s="158">
        <v>7870</v>
      </c>
      <c r="H54" s="158">
        <v>10403</v>
      </c>
      <c r="I54" s="159">
        <f>IFERROR(H54/G54-1,"-")</f>
        <v>0.32185514612452359</v>
      </c>
      <c r="J54" s="160">
        <f t="shared" si="18"/>
        <v>-0.26914430237459608</v>
      </c>
      <c r="K54" s="158">
        <f t="shared" si="19"/>
        <v>2533</v>
      </c>
      <c r="L54" s="158">
        <f t="shared" si="20"/>
        <v>-3831</v>
      </c>
      <c r="M54" s="159">
        <f>H54/H$8</f>
        <v>3.2562298911449515E-3</v>
      </c>
      <c r="N54" s="79"/>
    </row>
    <row r="55" spans="1:14" s="56" customFormat="1" x14ac:dyDescent="0.25">
      <c r="A55" s="161"/>
      <c r="B55" s="162" t="s">
        <v>110</v>
      </c>
      <c r="C55" s="163">
        <v>4828</v>
      </c>
      <c r="D55" s="163">
        <v>5743</v>
      </c>
      <c r="E55" s="163">
        <v>0</v>
      </c>
      <c r="F55" s="163">
        <v>5584</v>
      </c>
      <c r="G55" s="163">
        <v>3580</v>
      </c>
      <c r="H55" s="163">
        <v>4630</v>
      </c>
      <c r="I55" s="164">
        <f t="shared" ref="I55:I62" si="21">IFERROR(H55/G55-1,"-")</f>
        <v>0.2932960893854748</v>
      </c>
      <c r="J55" s="165">
        <f t="shared" si="18"/>
        <v>-0.19380114922514369</v>
      </c>
      <c r="K55" s="163">
        <f t="shared" si="19"/>
        <v>1050</v>
      </c>
      <c r="L55" s="163">
        <f t="shared" si="20"/>
        <v>-1113</v>
      </c>
      <c r="M55" s="164">
        <f t="shared" ref="M55:M62" si="22">H55/H$8</f>
        <v>1.4492304523696169E-3</v>
      </c>
      <c r="N55" s="166"/>
    </row>
    <row r="56" spans="1:14" s="56" customFormat="1" x14ac:dyDescent="0.25">
      <c r="A56" s="161"/>
      <c r="B56" s="162" t="s">
        <v>113</v>
      </c>
      <c r="C56" s="163">
        <v>4885</v>
      </c>
      <c r="D56" s="163">
        <v>3591</v>
      </c>
      <c r="E56" s="163">
        <v>0</v>
      </c>
      <c r="F56" s="163">
        <v>1894</v>
      </c>
      <c r="G56" s="163">
        <v>1550</v>
      </c>
      <c r="H56" s="163">
        <v>2203</v>
      </c>
      <c r="I56" s="164">
        <f t="shared" si="21"/>
        <v>0.42129032258064525</v>
      </c>
      <c r="J56" s="165">
        <f t="shared" si="18"/>
        <v>-0.38652186020607071</v>
      </c>
      <c r="K56" s="163">
        <f t="shared" si="19"/>
        <v>653</v>
      </c>
      <c r="L56" s="163">
        <f t="shared" si="20"/>
        <v>-1388</v>
      </c>
      <c r="M56" s="164">
        <f t="shared" si="22"/>
        <v>6.8955824763936632E-4</v>
      </c>
      <c r="N56" s="166"/>
    </row>
    <row r="57" spans="1:14" x14ac:dyDescent="0.25">
      <c r="A57" s="161"/>
      <c r="B57" s="162" t="s">
        <v>116</v>
      </c>
      <c r="C57" s="163">
        <v>503</v>
      </c>
      <c r="D57" s="163">
        <v>1064</v>
      </c>
      <c r="E57" s="163">
        <v>0</v>
      </c>
      <c r="F57" s="163">
        <v>423</v>
      </c>
      <c r="G57" s="163">
        <v>332</v>
      </c>
      <c r="H57" s="163">
        <v>181</v>
      </c>
      <c r="I57" s="164">
        <f t="shared" si="21"/>
        <v>-0.45481927710843373</v>
      </c>
      <c r="J57" s="165">
        <f t="shared" si="18"/>
        <v>-0.82988721804511278</v>
      </c>
      <c r="K57" s="163">
        <f t="shared" si="19"/>
        <v>-151</v>
      </c>
      <c r="L57" s="163">
        <f t="shared" si="20"/>
        <v>-883</v>
      </c>
      <c r="M57" s="164">
        <f t="shared" si="22"/>
        <v>5.6654581399330599E-5</v>
      </c>
      <c r="N57" s="79"/>
    </row>
    <row r="58" spans="1:14" x14ac:dyDescent="0.25">
      <c r="A58" s="161"/>
      <c r="B58" s="162" t="s">
        <v>123</v>
      </c>
      <c r="C58" s="163">
        <v>204</v>
      </c>
      <c r="D58" s="163">
        <v>158</v>
      </c>
      <c r="E58" s="163">
        <v>0</v>
      </c>
      <c r="F58" s="163">
        <v>377</v>
      </c>
      <c r="G58" s="163">
        <v>118</v>
      </c>
      <c r="H58" s="163">
        <v>232</v>
      </c>
      <c r="I58" s="164">
        <f t="shared" si="21"/>
        <v>0.96610169491525433</v>
      </c>
      <c r="J58" s="165">
        <f t="shared" si="18"/>
        <v>0.46835443037974689</v>
      </c>
      <c r="K58" s="163">
        <f t="shared" si="19"/>
        <v>114</v>
      </c>
      <c r="L58" s="163">
        <f t="shared" si="20"/>
        <v>74</v>
      </c>
      <c r="M58" s="164">
        <f t="shared" si="22"/>
        <v>7.2618026986987286E-5</v>
      </c>
      <c r="N58" s="79"/>
    </row>
    <row r="59" spans="1:14" x14ac:dyDescent="0.25">
      <c r="A59" s="161"/>
      <c r="B59" s="162" t="s">
        <v>119</v>
      </c>
      <c r="C59" s="163">
        <v>315</v>
      </c>
      <c r="D59" s="163">
        <v>120</v>
      </c>
      <c r="E59" s="163">
        <v>0</v>
      </c>
      <c r="F59" s="163">
        <v>93</v>
      </c>
      <c r="G59" s="163">
        <v>117</v>
      </c>
      <c r="H59" s="163">
        <v>10</v>
      </c>
      <c r="I59" s="164">
        <f t="shared" si="21"/>
        <v>-0.9145299145299145</v>
      </c>
      <c r="J59" s="165">
        <f t="shared" si="18"/>
        <v>-0.91666666666666663</v>
      </c>
      <c r="K59" s="163">
        <f t="shared" si="19"/>
        <v>-107</v>
      </c>
      <c r="L59" s="163">
        <f t="shared" si="20"/>
        <v>-110</v>
      </c>
      <c r="M59" s="164">
        <f t="shared" si="22"/>
        <v>3.1300873701287626E-6</v>
      </c>
      <c r="N59" s="79"/>
    </row>
    <row r="60" spans="1:14" x14ac:dyDescent="0.25">
      <c r="A60" s="161"/>
      <c r="B60" s="162" t="s">
        <v>128</v>
      </c>
      <c r="C60" s="163">
        <v>44</v>
      </c>
      <c r="D60" s="163">
        <v>37</v>
      </c>
      <c r="E60" s="163">
        <v>0</v>
      </c>
      <c r="F60" s="163">
        <v>63</v>
      </c>
      <c r="G60" s="163">
        <v>14</v>
      </c>
      <c r="H60" s="163">
        <v>48</v>
      </c>
      <c r="I60" s="164">
        <f t="shared" si="21"/>
        <v>2.4285714285714284</v>
      </c>
      <c r="J60" s="165">
        <f t="shared" si="18"/>
        <v>0.29729729729729737</v>
      </c>
      <c r="K60" s="163">
        <f t="shared" si="19"/>
        <v>34</v>
      </c>
      <c r="L60" s="163">
        <f t="shared" si="20"/>
        <v>11</v>
      </c>
      <c r="M60" s="164">
        <f t="shared" si="22"/>
        <v>1.502441937661806E-5</v>
      </c>
      <c r="N60" s="79"/>
    </row>
    <row r="61" spans="1:14" x14ac:dyDescent="0.25">
      <c r="A61" s="161" t="s">
        <v>144</v>
      </c>
      <c r="B61" s="162" t="s">
        <v>131</v>
      </c>
      <c r="C61" s="163">
        <v>61</v>
      </c>
      <c r="D61" s="163">
        <v>57</v>
      </c>
      <c r="E61" s="163">
        <v>0</v>
      </c>
      <c r="F61" s="163">
        <v>11</v>
      </c>
      <c r="G61" s="163">
        <v>0</v>
      </c>
      <c r="H61" s="163">
        <v>0</v>
      </c>
      <c r="I61" s="164" t="str">
        <f t="shared" si="21"/>
        <v>-</v>
      </c>
      <c r="J61" s="165">
        <f t="shared" si="18"/>
        <v>-1</v>
      </c>
      <c r="K61" s="163">
        <f t="shared" si="19"/>
        <v>0</v>
      </c>
      <c r="L61" s="163">
        <f t="shared" si="20"/>
        <v>-57</v>
      </c>
      <c r="M61" s="164">
        <f t="shared" si="22"/>
        <v>0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3165</v>
      </c>
      <c r="D62" s="169">
        <f t="shared" si="23"/>
        <v>3464</v>
      </c>
      <c r="E62" s="169">
        <f t="shared" si="23"/>
        <v>0</v>
      </c>
      <c r="F62" s="169">
        <f t="shared" si="23"/>
        <v>1823</v>
      </c>
      <c r="G62" s="169">
        <f t="shared" si="23"/>
        <v>2159</v>
      </c>
      <c r="H62" s="169">
        <f t="shared" si="23"/>
        <v>3099</v>
      </c>
      <c r="I62" s="170">
        <f t="shared" si="21"/>
        <v>0.43538675312644748</v>
      </c>
      <c r="J62" s="171">
        <f t="shared" si="18"/>
        <v>-0.10536951501154734</v>
      </c>
      <c r="K62" s="169">
        <f>H62-G62</f>
        <v>940</v>
      </c>
      <c r="L62" s="169">
        <f t="shared" si="20"/>
        <v>-365</v>
      </c>
      <c r="M62" s="170">
        <f t="shared" si="22"/>
        <v>9.7001407600290346E-4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75817</v>
      </c>
      <c r="D64" s="176">
        <v>80379</v>
      </c>
      <c r="E64" s="176">
        <v>0</v>
      </c>
      <c r="F64" s="176">
        <v>137368</v>
      </c>
      <c r="G64" s="176">
        <v>132622</v>
      </c>
      <c r="H64" s="176">
        <v>99510</v>
      </c>
      <c r="I64" s="177">
        <f>IFERROR(H64/G64-1,"-")</f>
        <v>-0.24967200012064361</v>
      </c>
      <c r="J64" s="177">
        <f>IFERROR(H64/D64-1,"-")</f>
        <v>0.23800992796625975</v>
      </c>
      <c r="K64" s="176">
        <f>H64-G64</f>
        <v>-33112</v>
      </c>
      <c r="L64" s="176">
        <f>H64-D64</f>
        <v>19131</v>
      </c>
      <c r="M64" s="177">
        <f>H64/H$8</f>
        <v>3.1147499420151315E-2</v>
      </c>
      <c r="N64" s="79"/>
    </row>
    <row r="65" spans="1:14" x14ac:dyDescent="0.25">
      <c r="A65" s="161" t="s">
        <v>96</v>
      </c>
      <c r="B65" s="157" t="s">
        <v>97</v>
      </c>
      <c r="C65" s="158">
        <v>20130</v>
      </c>
      <c r="D65" s="158">
        <v>26125</v>
      </c>
      <c r="E65" s="158">
        <v>0</v>
      </c>
      <c r="F65" s="158">
        <v>40192</v>
      </c>
      <c r="G65" s="158">
        <v>44490</v>
      </c>
      <c r="H65" s="158">
        <v>20634</v>
      </c>
      <c r="I65" s="159">
        <f>IFERROR(H65/G65-1,"-")</f>
        <v>-0.53621038435603507</v>
      </c>
      <c r="J65" s="160">
        <f t="shared" ref="J65:J76" si="24">IFERROR(H65/D65-1,"-")</f>
        <v>-0.21018181818181814</v>
      </c>
      <c r="K65" s="158">
        <f t="shared" ref="K65:K75" si="25">H65-G65</f>
        <v>-23856</v>
      </c>
      <c r="L65" s="158">
        <f t="shared" ref="L65:L76" si="26">H65-D65</f>
        <v>-5491</v>
      </c>
      <c r="M65" s="159">
        <f>H65/H$8</f>
        <v>6.4586222795236887E-3</v>
      </c>
      <c r="N65" s="79"/>
    </row>
    <row r="66" spans="1:14" x14ac:dyDescent="0.25">
      <c r="A66" s="161" t="s">
        <v>103</v>
      </c>
      <c r="B66" s="162" t="s">
        <v>103</v>
      </c>
      <c r="C66" s="163">
        <v>42233</v>
      </c>
      <c r="D66" s="163">
        <v>32376</v>
      </c>
      <c r="E66" s="163">
        <v>5837</v>
      </c>
      <c r="F66" s="163">
        <v>68246</v>
      </c>
      <c r="G66" s="163">
        <v>59518</v>
      </c>
      <c r="H66" s="163">
        <v>69239</v>
      </c>
      <c r="I66" s="164">
        <f>IFERROR(H66/G66-1,"-")</f>
        <v>0.16332874088511029</v>
      </c>
      <c r="J66" s="165">
        <f t="shared" si="24"/>
        <v>1.1385903138127009</v>
      </c>
      <c r="K66" s="163">
        <f t="shared" si="25"/>
        <v>9721</v>
      </c>
      <c r="L66" s="163">
        <f t="shared" si="26"/>
        <v>36863</v>
      </c>
      <c r="M66" s="164">
        <f>H66/H$8</f>
        <v>2.167241194203454E-2</v>
      </c>
      <c r="N66" s="79"/>
    </row>
    <row r="67" spans="1:14" x14ac:dyDescent="0.25">
      <c r="A67" s="161" t="s">
        <v>100</v>
      </c>
      <c r="B67" s="162" t="s">
        <v>100</v>
      </c>
      <c r="C67" s="163">
        <v>35136</v>
      </c>
      <c r="D67" s="163">
        <v>46305</v>
      </c>
      <c r="E67" s="163">
        <v>15274</v>
      </c>
      <c r="F67" s="163">
        <v>25596</v>
      </c>
      <c r="G67" s="163">
        <v>36587</v>
      </c>
      <c r="H67" s="163">
        <v>76037</v>
      </c>
      <c r="I67" s="164">
        <f>IFERROR(H67/G67-1,"-")</f>
        <v>1.0782518380845656</v>
      </c>
      <c r="J67" s="165">
        <f t="shared" si="24"/>
        <v>0.64209048698844606</v>
      </c>
      <c r="K67" s="163">
        <f t="shared" si="25"/>
        <v>39450</v>
      </c>
      <c r="L67" s="163">
        <f t="shared" si="26"/>
        <v>29732</v>
      </c>
      <c r="M67" s="164">
        <f>H67/H$8</f>
        <v>2.3800245336248072E-2</v>
      </c>
      <c r="N67" s="79"/>
    </row>
    <row r="68" spans="1:14" x14ac:dyDescent="0.25">
      <c r="A68" s="161"/>
      <c r="B68" s="157" t="s">
        <v>107</v>
      </c>
      <c r="C68" s="158">
        <v>55687</v>
      </c>
      <c r="D68" s="158">
        <v>54254</v>
      </c>
      <c r="E68" s="158">
        <v>0</v>
      </c>
      <c r="F68" s="158">
        <v>97176</v>
      </c>
      <c r="G68" s="158">
        <v>88132</v>
      </c>
      <c r="H68" s="158">
        <v>78876</v>
      </c>
      <c r="I68" s="159">
        <f>IFERROR(H68/G68-1,"-")</f>
        <v>-0.10502428175917944</v>
      </c>
      <c r="J68" s="160">
        <f t="shared" si="24"/>
        <v>0.45382828915840312</v>
      </c>
      <c r="K68" s="158">
        <f t="shared" si="25"/>
        <v>-9256</v>
      </c>
      <c r="L68" s="158">
        <f t="shared" si="26"/>
        <v>24622</v>
      </c>
      <c r="M68" s="159">
        <f>H68/H$8</f>
        <v>2.4688877140627626E-2</v>
      </c>
      <c r="N68" s="79"/>
    </row>
    <row r="69" spans="1:14" s="56" customFormat="1" x14ac:dyDescent="0.25">
      <c r="A69" s="161"/>
      <c r="B69" s="162" t="s">
        <v>110</v>
      </c>
      <c r="C69" s="163">
        <v>27184</v>
      </c>
      <c r="D69" s="163">
        <v>23576</v>
      </c>
      <c r="E69" s="163">
        <v>0</v>
      </c>
      <c r="F69" s="163">
        <v>55357</v>
      </c>
      <c r="G69" s="163">
        <v>37244</v>
      </c>
      <c r="H69" s="163">
        <v>46489</v>
      </c>
      <c r="I69" s="164">
        <f t="shared" ref="I69:I76" si="27">IFERROR(H69/G69-1,"-")</f>
        <v>0.24822790248093662</v>
      </c>
      <c r="J69" s="165">
        <f t="shared" si="24"/>
        <v>0.9718781812012216</v>
      </c>
      <c r="K69" s="163">
        <f t="shared" si="25"/>
        <v>9245</v>
      </c>
      <c r="L69" s="163">
        <f t="shared" si="26"/>
        <v>22913</v>
      </c>
      <c r="M69" s="164">
        <f t="shared" ref="M69:M76" si="28">H69/H$8</f>
        <v>1.4551463174991603E-2</v>
      </c>
      <c r="N69" s="166"/>
    </row>
    <row r="70" spans="1:14" s="56" customFormat="1" x14ac:dyDescent="0.25">
      <c r="A70" s="161"/>
      <c r="B70" s="162" t="s">
        <v>113</v>
      </c>
      <c r="C70" s="163">
        <v>7495</v>
      </c>
      <c r="D70" s="163">
        <v>5273</v>
      </c>
      <c r="E70" s="163">
        <v>0</v>
      </c>
      <c r="F70" s="163">
        <v>1577</v>
      </c>
      <c r="G70" s="163">
        <v>4584</v>
      </c>
      <c r="H70" s="163">
        <v>4680</v>
      </c>
      <c r="I70" s="164">
        <f t="shared" si="27"/>
        <v>2.0942408376963373E-2</v>
      </c>
      <c r="J70" s="165">
        <f t="shared" si="24"/>
        <v>-0.11245970036032615</v>
      </c>
      <c r="K70" s="163">
        <f t="shared" si="25"/>
        <v>96</v>
      </c>
      <c r="L70" s="163">
        <f t="shared" si="26"/>
        <v>-593</v>
      </c>
      <c r="M70" s="164">
        <f t="shared" si="28"/>
        <v>1.4648808892202608E-3</v>
      </c>
      <c r="N70" s="166"/>
    </row>
    <row r="71" spans="1:14" x14ac:dyDescent="0.25">
      <c r="A71" s="161"/>
      <c r="B71" s="162" t="s">
        <v>116</v>
      </c>
      <c r="C71" s="163">
        <v>3238</v>
      </c>
      <c r="D71" s="163">
        <v>6398</v>
      </c>
      <c r="E71" s="163">
        <v>0</v>
      </c>
      <c r="F71" s="163">
        <v>12259</v>
      </c>
      <c r="G71" s="163">
        <v>12028</v>
      </c>
      <c r="H71" s="163">
        <v>5749</v>
      </c>
      <c r="I71" s="164">
        <f t="shared" si="27"/>
        <v>-0.52203192550714994</v>
      </c>
      <c r="J71" s="165">
        <f t="shared" si="24"/>
        <v>-0.10143794935917472</v>
      </c>
      <c r="K71" s="163">
        <f t="shared" si="25"/>
        <v>-6279</v>
      </c>
      <c r="L71" s="163">
        <f t="shared" si="26"/>
        <v>-649</v>
      </c>
      <c r="M71" s="164">
        <f t="shared" si="28"/>
        <v>1.7994872290870256E-3</v>
      </c>
      <c r="N71" s="79"/>
    </row>
    <row r="72" spans="1:14" x14ac:dyDescent="0.25">
      <c r="A72" s="161"/>
      <c r="B72" s="162" t="s">
        <v>123</v>
      </c>
      <c r="C72" s="163">
        <v>1011</v>
      </c>
      <c r="D72" s="163">
        <v>557</v>
      </c>
      <c r="E72" s="163">
        <v>0</v>
      </c>
      <c r="F72" s="163">
        <v>2346</v>
      </c>
      <c r="G72" s="163">
        <v>3564</v>
      </c>
      <c r="H72" s="163">
        <v>1956</v>
      </c>
      <c r="I72" s="164">
        <f t="shared" si="27"/>
        <v>-0.45117845117845112</v>
      </c>
      <c r="J72" s="165">
        <f t="shared" si="24"/>
        <v>2.5116696588868939</v>
      </c>
      <c r="K72" s="163">
        <f t="shared" si="25"/>
        <v>-1608</v>
      </c>
      <c r="L72" s="163">
        <f t="shared" si="26"/>
        <v>1399</v>
      </c>
      <c r="M72" s="164">
        <f t="shared" si="28"/>
        <v>6.1224508959718588E-4</v>
      </c>
      <c r="N72" s="79"/>
    </row>
    <row r="73" spans="1:14" x14ac:dyDescent="0.25">
      <c r="A73" s="161"/>
      <c r="B73" s="162" t="s">
        <v>119</v>
      </c>
      <c r="C73" s="163">
        <v>1316</v>
      </c>
      <c r="D73" s="163">
        <v>904</v>
      </c>
      <c r="E73" s="163">
        <v>0</v>
      </c>
      <c r="F73" s="163">
        <v>4173</v>
      </c>
      <c r="G73" s="163">
        <v>4232</v>
      </c>
      <c r="H73" s="163">
        <v>3193</v>
      </c>
      <c r="I73" s="164">
        <f t="shared" si="27"/>
        <v>-0.24551039697542532</v>
      </c>
      <c r="J73" s="165">
        <f t="shared" si="24"/>
        <v>2.5320796460176993</v>
      </c>
      <c r="K73" s="163">
        <f t="shared" si="25"/>
        <v>-1039</v>
      </c>
      <c r="L73" s="163">
        <f t="shared" si="26"/>
        <v>2289</v>
      </c>
      <c r="M73" s="164">
        <f t="shared" si="28"/>
        <v>9.9943689728211388E-4</v>
      </c>
      <c r="N73" s="79"/>
    </row>
    <row r="74" spans="1:14" x14ac:dyDescent="0.25">
      <c r="A74" s="161"/>
      <c r="B74" s="162" t="s">
        <v>128</v>
      </c>
      <c r="C74" s="163">
        <v>311</v>
      </c>
      <c r="D74" s="163">
        <v>648</v>
      </c>
      <c r="E74" s="163">
        <v>0</v>
      </c>
      <c r="F74" s="163">
        <v>91</v>
      </c>
      <c r="G74" s="163">
        <v>224</v>
      </c>
      <c r="H74" s="163">
        <v>80</v>
      </c>
      <c r="I74" s="164">
        <f t="shared" si="27"/>
        <v>-0.64285714285714279</v>
      </c>
      <c r="J74" s="165">
        <f t="shared" si="24"/>
        <v>-0.87654320987654322</v>
      </c>
      <c r="K74" s="163">
        <f t="shared" si="25"/>
        <v>-144</v>
      </c>
      <c r="L74" s="163">
        <f t="shared" si="26"/>
        <v>-568</v>
      </c>
      <c r="M74" s="164">
        <f t="shared" si="28"/>
        <v>2.5040698961030101E-5</v>
      </c>
      <c r="N74" s="79"/>
    </row>
    <row r="75" spans="1:14" x14ac:dyDescent="0.25">
      <c r="A75" s="161" t="s">
        <v>144</v>
      </c>
      <c r="B75" s="162" t="s">
        <v>131</v>
      </c>
      <c r="C75" s="163">
        <v>65</v>
      </c>
      <c r="D75" s="163">
        <v>233</v>
      </c>
      <c r="E75" s="163">
        <v>0</v>
      </c>
      <c r="F75" s="163">
        <v>31</v>
      </c>
      <c r="G75" s="163">
        <v>238</v>
      </c>
      <c r="H75" s="163">
        <v>0</v>
      </c>
      <c r="I75" s="164">
        <f t="shared" si="27"/>
        <v>-1</v>
      </c>
      <c r="J75" s="165">
        <f t="shared" si="24"/>
        <v>-1</v>
      </c>
      <c r="K75" s="163">
        <f t="shared" si="25"/>
        <v>-238</v>
      </c>
      <c r="L75" s="163">
        <f t="shared" si="26"/>
        <v>-233</v>
      </c>
      <c r="M75" s="164">
        <f t="shared" si="28"/>
        <v>0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15067</v>
      </c>
      <c r="D76" s="169">
        <f t="shared" si="29"/>
        <v>16665</v>
      </c>
      <c r="E76" s="169">
        <f t="shared" si="29"/>
        <v>0</v>
      </c>
      <c r="F76" s="169">
        <f t="shared" si="29"/>
        <v>21342</v>
      </c>
      <c r="G76" s="169">
        <f t="shared" si="29"/>
        <v>26018</v>
      </c>
      <c r="H76" s="169">
        <f t="shared" si="29"/>
        <v>16729</v>
      </c>
      <c r="I76" s="170">
        <f t="shared" si="27"/>
        <v>-0.35702206164962713</v>
      </c>
      <c r="J76" s="171">
        <f t="shared" si="24"/>
        <v>3.8403840384038102E-3</v>
      </c>
      <c r="K76" s="169">
        <f>H76-G76</f>
        <v>-9289</v>
      </c>
      <c r="L76" s="169">
        <f t="shared" si="26"/>
        <v>64</v>
      </c>
      <c r="M76" s="170">
        <f t="shared" si="28"/>
        <v>5.236323161488407E-3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507997</v>
      </c>
      <c r="D78" s="176">
        <v>485605</v>
      </c>
      <c r="E78" s="176">
        <v>0</v>
      </c>
      <c r="F78" s="176">
        <v>417659</v>
      </c>
      <c r="G78" s="176">
        <v>454413</v>
      </c>
      <c r="H78" s="176">
        <v>532065</v>
      </c>
      <c r="I78" s="177">
        <f>IFERROR(H78/G78-1,"-")</f>
        <v>0.17088419565461366</v>
      </c>
      <c r="J78" s="177">
        <f>IFERROR(H78/D78-1,"-")</f>
        <v>9.5674467931755158E-2</v>
      </c>
      <c r="K78" s="176">
        <f>H78-G78</f>
        <v>77652</v>
      </c>
      <c r="L78" s="176">
        <f>H78-D78</f>
        <v>46460</v>
      </c>
      <c r="M78" s="177">
        <f>H78/H$8</f>
        <v>0.16654099365875599</v>
      </c>
      <c r="N78" s="79"/>
    </row>
    <row r="79" spans="1:14" x14ac:dyDescent="0.25">
      <c r="A79" s="161" t="s">
        <v>96</v>
      </c>
      <c r="B79" s="157" t="s">
        <v>97</v>
      </c>
      <c r="C79" s="158">
        <v>209646</v>
      </c>
      <c r="D79" s="158">
        <v>213759</v>
      </c>
      <c r="E79" s="158">
        <v>0</v>
      </c>
      <c r="F79" s="158">
        <v>201715</v>
      </c>
      <c r="G79" s="158">
        <v>201058</v>
      </c>
      <c r="H79" s="158">
        <v>207746</v>
      </c>
      <c r="I79" s="159">
        <f>IFERROR(H79/G79-1,"-")</f>
        <v>3.3264033264033266E-2</v>
      </c>
      <c r="J79" s="160">
        <f t="shared" ref="J79:J90" si="30">IFERROR(H79/D79-1,"-")</f>
        <v>-2.812980973900514E-2</v>
      </c>
      <c r="K79" s="158">
        <f t="shared" ref="K79:K89" si="31">H79-G79</f>
        <v>6688</v>
      </c>
      <c r="L79" s="158">
        <f t="shared" ref="L79:L90" si="32">H79-D79</f>
        <v>-6013</v>
      </c>
      <c r="M79" s="159">
        <f>H79/H$8</f>
        <v>6.5026313079476983E-2</v>
      </c>
      <c r="N79" s="79"/>
    </row>
    <row r="80" spans="1:14" x14ac:dyDescent="0.25">
      <c r="A80" s="161" t="s">
        <v>103</v>
      </c>
      <c r="B80" s="162" t="s">
        <v>103</v>
      </c>
      <c r="C80" s="163">
        <v>189906</v>
      </c>
      <c r="D80" s="163">
        <v>125031</v>
      </c>
      <c r="E80" s="163">
        <v>22000</v>
      </c>
      <c r="F80" s="163">
        <v>144660</v>
      </c>
      <c r="G80" s="163">
        <v>161617</v>
      </c>
      <c r="H80" s="163">
        <v>168927</v>
      </c>
      <c r="I80" s="164">
        <f>IFERROR(H80/G80-1,"-")</f>
        <v>4.5230390367349882E-2</v>
      </c>
      <c r="J80" s="165">
        <f t="shared" si="30"/>
        <v>0.35108093192888168</v>
      </c>
      <c r="K80" s="163">
        <f t="shared" si="31"/>
        <v>7310</v>
      </c>
      <c r="L80" s="163">
        <f t="shared" si="32"/>
        <v>43896</v>
      </c>
      <c r="M80" s="164">
        <f>H80/H$8</f>
        <v>5.2875626917374144E-2</v>
      </c>
      <c r="N80" s="79"/>
    </row>
    <row r="81" spans="1:14" x14ac:dyDescent="0.25">
      <c r="A81" s="161" t="s">
        <v>100</v>
      </c>
      <c r="B81" s="162" t="s">
        <v>100</v>
      </c>
      <c r="C81" s="163">
        <v>956349</v>
      </c>
      <c r="D81" s="163">
        <v>986613</v>
      </c>
      <c r="E81" s="163">
        <v>230645</v>
      </c>
      <c r="F81" s="163">
        <v>798206</v>
      </c>
      <c r="G81" s="163">
        <v>835850</v>
      </c>
      <c r="H81" s="163">
        <v>793459</v>
      </c>
      <c r="I81" s="164">
        <f>IFERROR(H81/G81-1,"-")</f>
        <v>-5.0716037566549077E-2</v>
      </c>
      <c r="J81" s="165">
        <f t="shared" si="30"/>
        <v>-0.19577483775299942</v>
      </c>
      <c r="K81" s="163">
        <f t="shared" si="31"/>
        <v>-42391</v>
      </c>
      <c r="L81" s="163">
        <f t="shared" si="32"/>
        <v>-193154</v>
      </c>
      <c r="M81" s="164">
        <f>H81/H$8</f>
        <v>0.24835959946149977</v>
      </c>
      <c r="N81" s="79"/>
    </row>
    <row r="82" spans="1:14" x14ac:dyDescent="0.25">
      <c r="A82" s="161"/>
      <c r="B82" s="157" t="s">
        <v>107</v>
      </c>
      <c r="C82" s="158">
        <v>298351</v>
      </c>
      <c r="D82" s="158">
        <v>271846</v>
      </c>
      <c r="E82" s="158">
        <v>0</v>
      </c>
      <c r="F82" s="158">
        <v>215944</v>
      </c>
      <c r="G82" s="158">
        <v>253355</v>
      </c>
      <c r="H82" s="158">
        <v>324319</v>
      </c>
      <c r="I82" s="159">
        <f>IFERROR(H82/G82-1,"-")</f>
        <v>0.2800970969588128</v>
      </c>
      <c r="J82" s="160">
        <f t="shared" si="30"/>
        <v>0.19302472723527297</v>
      </c>
      <c r="K82" s="158">
        <f t="shared" si="31"/>
        <v>70964</v>
      </c>
      <c r="L82" s="158">
        <f t="shared" si="32"/>
        <v>52473</v>
      </c>
      <c r="M82" s="159">
        <f>H82/H$8</f>
        <v>0.10151468057927901</v>
      </c>
      <c r="N82" s="79"/>
    </row>
    <row r="83" spans="1:14" s="56" customFormat="1" x14ac:dyDescent="0.25">
      <c r="A83" s="161"/>
      <c r="B83" s="162" t="s">
        <v>110</v>
      </c>
      <c r="C83" s="163">
        <v>39307</v>
      </c>
      <c r="D83" s="163">
        <v>53562</v>
      </c>
      <c r="E83" s="163">
        <v>0</v>
      </c>
      <c r="F83" s="163">
        <v>54259</v>
      </c>
      <c r="G83" s="163">
        <v>61706</v>
      </c>
      <c r="H83" s="163">
        <v>73992</v>
      </c>
      <c r="I83" s="164">
        <f t="shared" ref="I83:I90" si="33">IFERROR(H83/G83-1,"-")</f>
        <v>0.19910543545198189</v>
      </c>
      <c r="J83" s="165">
        <f t="shared" si="30"/>
        <v>0.38142713117508675</v>
      </c>
      <c r="K83" s="163">
        <f t="shared" si="31"/>
        <v>12286</v>
      </c>
      <c r="L83" s="163">
        <f t="shared" si="32"/>
        <v>20430</v>
      </c>
      <c r="M83" s="164">
        <f t="shared" ref="M83:M90" si="34">H83/H$8</f>
        <v>2.316014246905674E-2</v>
      </c>
      <c r="N83" s="166"/>
    </row>
    <row r="84" spans="1:14" s="56" customFormat="1" x14ac:dyDescent="0.25">
      <c r="A84" s="161"/>
      <c r="B84" s="162" t="s">
        <v>113</v>
      </c>
      <c r="C84" s="163">
        <v>139929</v>
      </c>
      <c r="D84" s="163">
        <v>102367</v>
      </c>
      <c r="E84" s="163">
        <v>0</v>
      </c>
      <c r="F84" s="163">
        <v>65143</v>
      </c>
      <c r="G84" s="163">
        <v>61051</v>
      </c>
      <c r="H84" s="163">
        <v>76623</v>
      </c>
      <c r="I84" s="164">
        <f t="shared" si="33"/>
        <v>0.25506543709357743</v>
      </c>
      <c r="J84" s="165">
        <f t="shared" si="30"/>
        <v>-0.25148729571053174</v>
      </c>
      <c r="K84" s="163">
        <f t="shared" si="31"/>
        <v>15572</v>
      </c>
      <c r="L84" s="163">
        <f t="shared" si="32"/>
        <v>-25744</v>
      </c>
      <c r="M84" s="164">
        <f t="shared" si="34"/>
        <v>2.3983668456137617E-2</v>
      </c>
      <c r="N84" s="166"/>
    </row>
    <row r="85" spans="1:14" x14ac:dyDescent="0.25">
      <c r="A85" s="161"/>
      <c r="B85" s="162" t="s">
        <v>116</v>
      </c>
      <c r="C85" s="163">
        <v>14454</v>
      </c>
      <c r="D85" s="163">
        <v>16102</v>
      </c>
      <c r="E85" s="163">
        <v>0</v>
      </c>
      <c r="F85" s="163">
        <v>15423</v>
      </c>
      <c r="G85" s="163">
        <v>21776</v>
      </c>
      <c r="H85" s="163">
        <v>38922</v>
      </c>
      <c r="I85" s="164">
        <f t="shared" si="33"/>
        <v>0.78738060249816311</v>
      </c>
      <c r="J85" s="165">
        <f t="shared" si="30"/>
        <v>1.4172152527636319</v>
      </c>
      <c r="K85" s="163">
        <f t="shared" si="31"/>
        <v>17146</v>
      </c>
      <c r="L85" s="163">
        <f t="shared" si="32"/>
        <v>22820</v>
      </c>
      <c r="M85" s="164">
        <f t="shared" si="34"/>
        <v>1.2182926062015169E-2</v>
      </c>
      <c r="N85" s="79"/>
    </row>
    <row r="86" spans="1:14" x14ac:dyDescent="0.25">
      <c r="A86" s="161"/>
      <c r="B86" s="162" t="s">
        <v>123</v>
      </c>
      <c r="C86" s="163">
        <v>14605</v>
      </c>
      <c r="D86" s="163">
        <v>11365</v>
      </c>
      <c r="E86" s="163">
        <v>0</v>
      </c>
      <c r="F86" s="163">
        <v>7258</v>
      </c>
      <c r="G86" s="163">
        <v>9426</v>
      </c>
      <c r="H86" s="163">
        <v>17870</v>
      </c>
      <c r="I86" s="164">
        <f t="shared" si="33"/>
        <v>0.89582007214088688</v>
      </c>
      <c r="J86" s="165">
        <f t="shared" si="30"/>
        <v>0.57237131544214703</v>
      </c>
      <c r="K86" s="163">
        <f t="shared" si="31"/>
        <v>8444</v>
      </c>
      <c r="L86" s="163">
        <f t="shared" si="32"/>
        <v>6505</v>
      </c>
      <c r="M86" s="164">
        <f t="shared" si="34"/>
        <v>5.5934661304200984E-3</v>
      </c>
      <c r="N86" s="79"/>
    </row>
    <row r="87" spans="1:14" x14ac:dyDescent="0.25">
      <c r="A87" s="161"/>
      <c r="B87" s="162" t="s">
        <v>119</v>
      </c>
      <c r="C87" s="163">
        <v>7813</v>
      </c>
      <c r="D87" s="163">
        <v>5192</v>
      </c>
      <c r="E87" s="163">
        <v>0</v>
      </c>
      <c r="F87" s="163">
        <v>3144</v>
      </c>
      <c r="G87" s="163">
        <v>5343</v>
      </c>
      <c r="H87" s="163">
        <v>8924</v>
      </c>
      <c r="I87" s="164">
        <f t="shared" si="33"/>
        <v>0.67022272131761174</v>
      </c>
      <c r="J87" s="165">
        <f t="shared" si="30"/>
        <v>0.71879815100154087</v>
      </c>
      <c r="K87" s="163">
        <f t="shared" si="31"/>
        <v>3581</v>
      </c>
      <c r="L87" s="163">
        <f t="shared" si="32"/>
        <v>3732</v>
      </c>
      <c r="M87" s="164">
        <f t="shared" si="34"/>
        <v>2.7932899691029077E-3</v>
      </c>
      <c r="N87" s="79"/>
    </row>
    <row r="88" spans="1:14" x14ac:dyDescent="0.25">
      <c r="A88" s="161"/>
      <c r="B88" s="162" t="s">
        <v>128</v>
      </c>
      <c r="C88" s="163">
        <v>1804</v>
      </c>
      <c r="D88" s="163">
        <v>2748</v>
      </c>
      <c r="E88" s="163">
        <v>0</v>
      </c>
      <c r="F88" s="163">
        <v>2777</v>
      </c>
      <c r="G88" s="163">
        <v>1227</v>
      </c>
      <c r="H88" s="163">
        <v>1623</v>
      </c>
      <c r="I88" s="164">
        <f t="shared" si="33"/>
        <v>0.32273838630806839</v>
      </c>
      <c r="J88" s="165">
        <f t="shared" si="30"/>
        <v>-0.40938864628820959</v>
      </c>
      <c r="K88" s="163">
        <f t="shared" si="31"/>
        <v>396</v>
      </c>
      <c r="L88" s="163">
        <f t="shared" si="32"/>
        <v>-1125</v>
      </c>
      <c r="M88" s="164">
        <f t="shared" si="34"/>
        <v>5.080131801718981E-4</v>
      </c>
      <c r="N88" s="79"/>
    </row>
    <row r="89" spans="1:14" x14ac:dyDescent="0.25">
      <c r="A89" s="161" t="s">
        <v>144</v>
      </c>
      <c r="B89" s="162" t="s">
        <v>131</v>
      </c>
      <c r="C89" s="163">
        <v>1378</v>
      </c>
      <c r="D89" s="163">
        <v>2316</v>
      </c>
      <c r="E89" s="163">
        <v>0</v>
      </c>
      <c r="F89" s="163">
        <v>1013</v>
      </c>
      <c r="G89" s="163">
        <v>1082</v>
      </c>
      <c r="H89" s="163">
        <v>428</v>
      </c>
      <c r="I89" s="164">
        <f t="shared" si="33"/>
        <v>-0.60443622920517559</v>
      </c>
      <c r="J89" s="165">
        <f t="shared" si="30"/>
        <v>-0.81519861830742657</v>
      </c>
      <c r="K89" s="163">
        <f t="shared" si="31"/>
        <v>-654</v>
      </c>
      <c r="L89" s="163">
        <f t="shared" si="32"/>
        <v>-1888</v>
      </c>
      <c r="M89" s="164">
        <f t="shared" si="34"/>
        <v>1.3396773944151103E-4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79061</v>
      </c>
      <c r="D90" s="169">
        <f t="shared" si="35"/>
        <v>78194</v>
      </c>
      <c r="E90" s="169">
        <f t="shared" si="35"/>
        <v>0</v>
      </c>
      <c r="F90" s="169">
        <f t="shared" si="35"/>
        <v>66927</v>
      </c>
      <c r="G90" s="169">
        <f t="shared" si="35"/>
        <v>91744</v>
      </c>
      <c r="H90" s="169">
        <f t="shared" si="35"/>
        <v>105937</v>
      </c>
      <c r="I90" s="170">
        <f t="shared" si="33"/>
        <v>0.15470221485873736</v>
      </c>
      <c r="J90" s="171">
        <f t="shared" si="30"/>
        <v>0.35479704325140027</v>
      </c>
      <c r="K90" s="169">
        <f>H90-G90</f>
        <v>14193</v>
      </c>
      <c r="L90" s="169">
        <f t="shared" si="32"/>
        <v>27743</v>
      </c>
      <c r="M90" s="170">
        <f t="shared" si="34"/>
        <v>3.3159206572933073E-2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9067</v>
      </c>
      <c r="D92" s="176">
        <v>9185</v>
      </c>
      <c r="E92" s="176">
        <v>0</v>
      </c>
      <c r="F92" s="176">
        <v>10710</v>
      </c>
      <c r="G92" s="176">
        <v>9594</v>
      </c>
      <c r="H92" s="176">
        <v>10140</v>
      </c>
      <c r="I92" s="177">
        <f>IFERROR(H92/G92-1,"-")</f>
        <v>5.6910569105691033E-2</v>
      </c>
      <c r="J92" s="177">
        <f>IFERROR(H92/D92-1,"-")</f>
        <v>0.10397387044093631</v>
      </c>
      <c r="K92" s="176">
        <f>H92-G92</f>
        <v>546</v>
      </c>
      <c r="L92" s="176">
        <f>H92-D92</f>
        <v>955</v>
      </c>
      <c r="M92" s="177">
        <f>H92/H$8</f>
        <v>3.1739085933105652E-3</v>
      </c>
      <c r="N92" s="79"/>
    </row>
    <row r="93" spans="1:14" x14ac:dyDescent="0.25">
      <c r="A93" s="161" t="s">
        <v>96</v>
      </c>
      <c r="B93" s="157" t="s">
        <v>97</v>
      </c>
      <c r="C93" s="158">
        <v>6582</v>
      </c>
      <c r="D93" s="158">
        <v>6343</v>
      </c>
      <c r="E93" s="158">
        <v>0</v>
      </c>
      <c r="F93" s="158">
        <v>6763</v>
      </c>
      <c r="G93" s="158">
        <v>6308</v>
      </c>
      <c r="H93" s="158">
        <v>6741</v>
      </c>
      <c r="I93" s="159">
        <f>IFERROR(H93/G93-1,"-")</f>
        <v>6.8642993024730536E-2</v>
      </c>
      <c r="J93" s="160">
        <f t="shared" ref="J93:J104" si="36">IFERROR(H93/D93-1,"-")</f>
        <v>6.2746334542014726E-2</v>
      </c>
      <c r="K93" s="158">
        <f t="shared" ref="K93:K103" si="37">H93-G93</f>
        <v>433</v>
      </c>
      <c r="L93" s="158">
        <f t="shared" ref="L93:L104" si="38">H93-D93</f>
        <v>398</v>
      </c>
      <c r="M93" s="159">
        <f>H93/H$8</f>
        <v>2.1099918962037985E-3</v>
      </c>
      <c r="N93" s="79"/>
    </row>
    <row r="94" spans="1:14" x14ac:dyDescent="0.25">
      <c r="A94" s="161" t="s">
        <v>103</v>
      </c>
      <c r="B94" s="162" t="s">
        <v>103</v>
      </c>
      <c r="C94" s="163">
        <v>17606</v>
      </c>
      <c r="D94" s="163">
        <v>17325</v>
      </c>
      <c r="E94" s="163">
        <v>6425</v>
      </c>
      <c r="F94" s="163">
        <v>17927</v>
      </c>
      <c r="G94" s="163">
        <v>11336</v>
      </c>
      <c r="H94" s="163">
        <v>10885</v>
      </c>
      <c r="I94" s="164">
        <f>IFERROR(H94/G94-1,"-")</f>
        <v>-3.9784756527875831E-2</v>
      </c>
      <c r="J94" s="165">
        <f t="shared" si="36"/>
        <v>-0.37171717171717167</v>
      </c>
      <c r="K94" s="163">
        <f t="shared" si="37"/>
        <v>-451</v>
      </c>
      <c r="L94" s="163">
        <f t="shared" si="38"/>
        <v>-6440</v>
      </c>
      <c r="M94" s="164">
        <f>H94/H$8</f>
        <v>3.4071001023851578E-3</v>
      </c>
      <c r="N94" s="79"/>
    </row>
    <row r="95" spans="1:14" x14ac:dyDescent="0.25">
      <c r="A95" s="161" t="s">
        <v>100</v>
      </c>
      <c r="B95" s="162" t="s">
        <v>100</v>
      </c>
      <c r="C95" s="163">
        <v>23072</v>
      </c>
      <c r="D95" s="163">
        <v>24664</v>
      </c>
      <c r="E95" s="163">
        <v>6953</v>
      </c>
      <c r="F95" s="163">
        <v>22740</v>
      </c>
      <c r="G95" s="163">
        <v>32761</v>
      </c>
      <c r="H95" s="163">
        <v>28719</v>
      </c>
      <c r="I95" s="164">
        <f>IFERROR(H95/G95-1,"-")</f>
        <v>-0.12337840725252591</v>
      </c>
      <c r="J95" s="165">
        <f t="shared" si="36"/>
        <v>0.1644096659098282</v>
      </c>
      <c r="K95" s="163">
        <f t="shared" si="37"/>
        <v>-4042</v>
      </c>
      <c r="L95" s="163">
        <f t="shared" si="38"/>
        <v>4055</v>
      </c>
      <c r="M95" s="164">
        <f>H95/H$8</f>
        <v>8.9892979182727931E-3</v>
      </c>
      <c r="N95" s="79"/>
    </row>
    <row r="96" spans="1:14" x14ac:dyDescent="0.25">
      <c r="A96" s="161"/>
      <c r="B96" s="157" t="s">
        <v>107</v>
      </c>
      <c r="C96" s="158">
        <v>2485</v>
      </c>
      <c r="D96" s="158">
        <v>2842</v>
      </c>
      <c r="E96" s="158">
        <v>0</v>
      </c>
      <c r="F96" s="158">
        <v>3947</v>
      </c>
      <c r="G96" s="158">
        <v>3286</v>
      </c>
      <c r="H96" s="158">
        <v>3399</v>
      </c>
      <c r="I96" s="159">
        <f>IFERROR(H96/G96-1,"-")</f>
        <v>3.438831405964704E-2</v>
      </c>
      <c r="J96" s="160">
        <f t="shared" si="36"/>
        <v>0.19598874032371572</v>
      </c>
      <c r="K96" s="158">
        <f t="shared" si="37"/>
        <v>113</v>
      </c>
      <c r="L96" s="158">
        <f t="shared" si="38"/>
        <v>557</v>
      </c>
      <c r="M96" s="159">
        <f>H96/H$8</f>
        <v>1.0639166971067664E-3</v>
      </c>
      <c r="N96" s="79"/>
    </row>
    <row r="97" spans="1:14" s="56" customFormat="1" x14ac:dyDescent="0.25">
      <c r="A97" s="161"/>
      <c r="B97" s="162" t="s">
        <v>110</v>
      </c>
      <c r="C97" s="163">
        <v>384</v>
      </c>
      <c r="D97" s="163">
        <v>319</v>
      </c>
      <c r="E97" s="163">
        <v>0</v>
      </c>
      <c r="F97" s="163">
        <v>456</v>
      </c>
      <c r="G97" s="163">
        <v>444</v>
      </c>
      <c r="H97" s="163">
        <v>401</v>
      </c>
      <c r="I97" s="164">
        <f t="shared" ref="I97:I104" si="39">IFERROR(H97/G97-1,"-")</f>
        <v>-9.6846846846846857E-2</v>
      </c>
      <c r="J97" s="165">
        <f t="shared" si="36"/>
        <v>0.25705329153605017</v>
      </c>
      <c r="K97" s="163">
        <f t="shared" si="37"/>
        <v>-43</v>
      </c>
      <c r="L97" s="163">
        <f t="shared" si="38"/>
        <v>82</v>
      </c>
      <c r="M97" s="164">
        <f t="shared" ref="M97:M104" si="40">H97/H$8</f>
        <v>1.2551650354216337E-4</v>
      </c>
      <c r="N97" s="166"/>
    </row>
    <row r="98" spans="1:14" s="56" customFormat="1" x14ac:dyDescent="0.25">
      <c r="A98" s="161"/>
      <c r="B98" s="162" t="s">
        <v>113</v>
      </c>
      <c r="C98" s="163">
        <v>525</v>
      </c>
      <c r="D98" s="163">
        <v>235</v>
      </c>
      <c r="E98" s="163">
        <v>0</v>
      </c>
      <c r="F98" s="163">
        <v>945</v>
      </c>
      <c r="G98" s="163">
        <v>427</v>
      </c>
      <c r="H98" s="163">
        <v>454</v>
      </c>
      <c r="I98" s="164">
        <f t="shared" si="39"/>
        <v>6.3231850117096089E-2</v>
      </c>
      <c r="J98" s="165">
        <f t="shared" si="36"/>
        <v>0.93191489361702118</v>
      </c>
      <c r="K98" s="163">
        <f t="shared" si="37"/>
        <v>27</v>
      </c>
      <c r="L98" s="163">
        <f t="shared" si="38"/>
        <v>219</v>
      </c>
      <c r="M98" s="164">
        <f t="shared" si="40"/>
        <v>1.421059666038458E-4</v>
      </c>
      <c r="N98" s="166"/>
    </row>
    <row r="99" spans="1:14" x14ac:dyDescent="0.25">
      <c r="A99" s="161"/>
      <c r="B99" s="162" t="s">
        <v>116</v>
      </c>
      <c r="C99" s="163">
        <v>521</v>
      </c>
      <c r="D99" s="163">
        <v>548</v>
      </c>
      <c r="E99" s="163">
        <v>0</v>
      </c>
      <c r="F99" s="163">
        <v>580</v>
      </c>
      <c r="G99" s="163">
        <v>379</v>
      </c>
      <c r="H99" s="163">
        <v>596</v>
      </c>
      <c r="I99" s="164">
        <f t="shared" si="39"/>
        <v>0.57255936675461738</v>
      </c>
      <c r="J99" s="165">
        <f t="shared" si="36"/>
        <v>8.7591240875912302E-2</v>
      </c>
      <c r="K99" s="163">
        <f t="shared" si="37"/>
        <v>217</v>
      </c>
      <c r="L99" s="163">
        <f t="shared" si="38"/>
        <v>48</v>
      </c>
      <c r="M99" s="164">
        <f t="shared" si="40"/>
        <v>1.8655320725967424E-4</v>
      </c>
      <c r="N99" s="79"/>
    </row>
    <row r="100" spans="1:14" x14ac:dyDescent="0.25">
      <c r="A100" s="161"/>
      <c r="B100" s="162" t="s">
        <v>123</v>
      </c>
      <c r="C100" s="163">
        <v>20</v>
      </c>
      <c r="D100" s="163">
        <v>180</v>
      </c>
      <c r="E100" s="163">
        <v>0</v>
      </c>
      <c r="F100" s="163">
        <v>155</v>
      </c>
      <c r="G100" s="163">
        <v>176</v>
      </c>
      <c r="H100" s="163">
        <v>134</v>
      </c>
      <c r="I100" s="164">
        <f t="shared" si="39"/>
        <v>-0.23863636363636365</v>
      </c>
      <c r="J100" s="165">
        <f t="shared" si="36"/>
        <v>-0.25555555555555554</v>
      </c>
      <c r="K100" s="163">
        <f t="shared" si="37"/>
        <v>-42</v>
      </c>
      <c r="L100" s="163">
        <f t="shared" si="38"/>
        <v>-46</v>
      </c>
      <c r="M100" s="164">
        <f t="shared" si="40"/>
        <v>4.1943170759725419E-5</v>
      </c>
      <c r="N100" s="79"/>
    </row>
    <row r="101" spans="1:14" x14ac:dyDescent="0.25">
      <c r="A101" s="161"/>
      <c r="B101" s="162" t="s">
        <v>119</v>
      </c>
      <c r="C101" s="163">
        <v>57</v>
      </c>
      <c r="D101" s="163">
        <v>43</v>
      </c>
      <c r="E101" s="163">
        <v>0</v>
      </c>
      <c r="F101" s="163">
        <v>209</v>
      </c>
      <c r="G101" s="163">
        <v>111</v>
      </c>
      <c r="H101" s="163">
        <v>59</v>
      </c>
      <c r="I101" s="164">
        <f t="shared" si="39"/>
        <v>-0.46846846846846846</v>
      </c>
      <c r="J101" s="165">
        <f t="shared" si="36"/>
        <v>0.37209302325581395</v>
      </c>
      <c r="K101" s="163">
        <f t="shared" si="37"/>
        <v>-52</v>
      </c>
      <c r="L101" s="163">
        <f t="shared" si="38"/>
        <v>16</v>
      </c>
      <c r="M101" s="164">
        <f t="shared" si="40"/>
        <v>1.84675154837597E-5</v>
      </c>
      <c r="N101" s="79"/>
    </row>
    <row r="102" spans="1:14" x14ac:dyDescent="0.25">
      <c r="A102" s="161"/>
      <c r="B102" s="162" t="s">
        <v>128</v>
      </c>
      <c r="C102" s="163">
        <v>4</v>
      </c>
      <c r="D102" s="163">
        <v>9</v>
      </c>
      <c r="E102" s="163">
        <v>0</v>
      </c>
      <c r="F102" s="163">
        <v>17</v>
      </c>
      <c r="G102" s="163">
        <v>35</v>
      </c>
      <c r="H102" s="163">
        <v>45</v>
      </c>
      <c r="I102" s="164">
        <f t="shared" si="39"/>
        <v>0.28571428571428581</v>
      </c>
      <c r="J102" s="165">
        <f t="shared" si="36"/>
        <v>4</v>
      </c>
      <c r="K102" s="163">
        <f t="shared" si="37"/>
        <v>10</v>
      </c>
      <c r="L102" s="163">
        <f t="shared" si="38"/>
        <v>36</v>
      </c>
      <c r="M102" s="164">
        <f t="shared" si="40"/>
        <v>1.408539316557943E-5</v>
      </c>
      <c r="N102" s="79"/>
    </row>
    <row r="103" spans="1:14" x14ac:dyDescent="0.25">
      <c r="A103" s="161" t="s">
        <v>144</v>
      </c>
      <c r="B103" s="162" t="s">
        <v>131</v>
      </c>
      <c r="C103" s="163">
        <v>17</v>
      </c>
      <c r="D103" s="163">
        <v>15</v>
      </c>
      <c r="E103" s="163">
        <v>0</v>
      </c>
      <c r="F103" s="163">
        <v>10</v>
      </c>
      <c r="G103" s="163">
        <v>29</v>
      </c>
      <c r="H103" s="163">
        <v>2</v>
      </c>
      <c r="I103" s="164">
        <f t="shared" si="39"/>
        <v>-0.93103448275862066</v>
      </c>
      <c r="J103" s="165">
        <f t="shared" si="36"/>
        <v>-0.8666666666666667</v>
      </c>
      <c r="K103" s="163">
        <f t="shared" si="37"/>
        <v>-27</v>
      </c>
      <c r="L103" s="163">
        <f t="shared" si="38"/>
        <v>-13</v>
      </c>
      <c r="M103" s="164">
        <f t="shared" si="40"/>
        <v>6.2601747402575243E-7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957</v>
      </c>
      <c r="D104" s="169">
        <f t="shared" si="41"/>
        <v>1493</v>
      </c>
      <c r="E104" s="169">
        <f t="shared" si="41"/>
        <v>0</v>
      </c>
      <c r="F104" s="169">
        <f t="shared" si="41"/>
        <v>1575</v>
      </c>
      <c r="G104" s="169">
        <f t="shared" si="41"/>
        <v>1685</v>
      </c>
      <c r="H104" s="169">
        <f t="shared" si="41"/>
        <v>1708</v>
      </c>
      <c r="I104" s="170">
        <f t="shared" si="39"/>
        <v>1.3649851632047572E-2</v>
      </c>
      <c r="J104" s="171">
        <f t="shared" si="36"/>
        <v>0.14400535833891492</v>
      </c>
      <c r="K104" s="169">
        <f>H104-G104</f>
        <v>23</v>
      </c>
      <c r="L104" s="169">
        <f t="shared" si="38"/>
        <v>215</v>
      </c>
      <c r="M104" s="170">
        <f t="shared" si="40"/>
        <v>5.3461892281799264E-4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97082</v>
      </c>
      <c r="D106" s="176">
        <v>93169</v>
      </c>
      <c r="E106" s="176">
        <v>0</v>
      </c>
      <c r="F106" s="176">
        <v>99960</v>
      </c>
      <c r="G106" s="176">
        <v>125973</v>
      </c>
      <c r="H106" s="176">
        <v>138511</v>
      </c>
      <c r="I106" s="177">
        <f>IFERROR(H106/G106-1,"-")</f>
        <v>9.9529264207409485E-2</v>
      </c>
      <c r="J106" s="177">
        <f>IFERROR(H106/D106-1,"-")</f>
        <v>0.48666401914799984</v>
      </c>
      <c r="K106" s="176">
        <f>H106-G106</f>
        <v>12538</v>
      </c>
      <c r="L106" s="176">
        <f>H106-D106</f>
        <v>45342</v>
      </c>
      <c r="M106" s="177">
        <f>H106/H$8</f>
        <v>4.3355153172390498E-2</v>
      </c>
      <c r="N106" s="79"/>
    </row>
    <row r="107" spans="1:14" x14ac:dyDescent="0.25">
      <c r="A107" s="161" t="s">
        <v>96</v>
      </c>
      <c r="B107" s="157" t="s">
        <v>97</v>
      </c>
      <c r="C107" s="158">
        <v>16600</v>
      </c>
      <c r="D107" s="158">
        <v>19946</v>
      </c>
      <c r="E107" s="158">
        <v>0</v>
      </c>
      <c r="F107" s="158">
        <v>19252</v>
      </c>
      <c r="G107" s="158">
        <v>27286</v>
      </c>
      <c r="H107" s="158">
        <v>25644</v>
      </c>
      <c r="I107" s="159">
        <f>IFERROR(H107/G107-1,"-")</f>
        <v>-6.0177380341567055E-2</v>
      </c>
      <c r="J107" s="160">
        <f t="shared" ref="J107:J118" si="42">IFERROR(H107/D107-1,"-")</f>
        <v>0.28567131254386835</v>
      </c>
      <c r="K107" s="158">
        <f t="shared" ref="K107:K117" si="43">H107-G107</f>
        <v>-1642</v>
      </c>
      <c r="L107" s="158">
        <f t="shared" ref="L107:L118" si="44">H107-D107</f>
        <v>5698</v>
      </c>
      <c r="M107" s="159">
        <f>H107/H$8</f>
        <v>8.0267960519581991E-3</v>
      </c>
      <c r="N107" s="79"/>
    </row>
    <row r="108" spans="1:14" x14ac:dyDescent="0.25">
      <c r="A108" s="161" t="s">
        <v>103</v>
      </c>
      <c r="B108" s="162" t="s">
        <v>103</v>
      </c>
      <c r="C108" s="163">
        <v>21852</v>
      </c>
      <c r="D108" s="163">
        <v>19309</v>
      </c>
      <c r="E108" s="163">
        <v>3635</v>
      </c>
      <c r="F108" s="163">
        <v>31557</v>
      </c>
      <c r="G108" s="163">
        <v>35572</v>
      </c>
      <c r="H108" s="163">
        <v>29032</v>
      </c>
      <c r="I108" s="164">
        <f>IFERROR(H108/G108-1,"-")</f>
        <v>-0.18385246823344203</v>
      </c>
      <c r="J108" s="165">
        <f t="shared" si="42"/>
        <v>0.50354756849137705</v>
      </c>
      <c r="K108" s="163">
        <f t="shared" si="43"/>
        <v>-6540</v>
      </c>
      <c r="L108" s="163">
        <f t="shared" si="44"/>
        <v>9723</v>
      </c>
      <c r="M108" s="164">
        <f>H108/H$8</f>
        <v>9.0872696529578235E-3</v>
      </c>
      <c r="N108" s="79"/>
    </row>
    <row r="109" spans="1:14" x14ac:dyDescent="0.25">
      <c r="A109" s="161" t="s">
        <v>100</v>
      </c>
      <c r="B109" s="162" t="s">
        <v>100</v>
      </c>
      <c r="C109" s="163">
        <v>62121</v>
      </c>
      <c r="D109" s="163">
        <v>55245</v>
      </c>
      <c r="E109" s="163">
        <v>39141</v>
      </c>
      <c r="F109" s="163">
        <v>60149</v>
      </c>
      <c r="G109" s="163">
        <v>84589</v>
      </c>
      <c r="H109" s="163">
        <v>88753</v>
      </c>
      <c r="I109" s="164">
        <f>IFERROR(H109/G109-1,"-")</f>
        <v>4.9226258733405137E-2</v>
      </c>
      <c r="J109" s="165">
        <f t="shared" si="42"/>
        <v>0.60653452801158481</v>
      </c>
      <c r="K109" s="163">
        <f t="shared" si="43"/>
        <v>4164</v>
      </c>
      <c r="L109" s="163">
        <f t="shared" si="44"/>
        <v>33508</v>
      </c>
      <c r="M109" s="164">
        <f>H109/H$8</f>
        <v>2.7780464436103804E-2</v>
      </c>
      <c r="N109" s="79"/>
    </row>
    <row r="110" spans="1:14" x14ac:dyDescent="0.25">
      <c r="A110" s="161"/>
      <c r="B110" s="157" t="s">
        <v>107</v>
      </c>
      <c r="C110" s="158">
        <v>80482</v>
      </c>
      <c r="D110" s="158">
        <v>73223</v>
      </c>
      <c r="E110" s="158">
        <v>0</v>
      </c>
      <c r="F110" s="158">
        <v>80708</v>
      </c>
      <c r="G110" s="158">
        <v>98687</v>
      </c>
      <c r="H110" s="158">
        <v>112867</v>
      </c>
      <c r="I110" s="159">
        <f>IFERROR(H110/G110-1,"-")</f>
        <v>0.14368660512529519</v>
      </c>
      <c r="J110" s="160">
        <f t="shared" si="42"/>
        <v>0.54141458284965105</v>
      </c>
      <c r="K110" s="158">
        <f t="shared" si="43"/>
        <v>14180</v>
      </c>
      <c r="L110" s="158">
        <f t="shared" si="44"/>
        <v>39644</v>
      </c>
      <c r="M110" s="159">
        <f>H110/H$8</f>
        <v>3.5328357120432301E-2</v>
      </c>
      <c r="N110" s="79"/>
    </row>
    <row r="111" spans="1:14" s="56" customFormat="1" x14ac:dyDescent="0.25">
      <c r="A111" s="161"/>
      <c r="B111" s="162" t="s">
        <v>110</v>
      </c>
      <c r="C111" s="163">
        <v>47017</v>
      </c>
      <c r="D111" s="163">
        <v>44575</v>
      </c>
      <c r="E111" s="163">
        <v>0</v>
      </c>
      <c r="F111" s="163">
        <v>46134</v>
      </c>
      <c r="G111" s="163">
        <v>55757</v>
      </c>
      <c r="H111" s="163">
        <v>75808</v>
      </c>
      <c r="I111" s="164">
        <f t="shared" ref="I111:I118" si="45">IFERROR(H111/G111-1,"-")</f>
        <v>0.35961403949279913</v>
      </c>
      <c r="J111" s="165">
        <f t="shared" si="42"/>
        <v>0.70068424004486829</v>
      </c>
      <c r="K111" s="163">
        <f t="shared" si="43"/>
        <v>20051</v>
      </c>
      <c r="L111" s="163">
        <f t="shared" si="44"/>
        <v>31233</v>
      </c>
      <c r="M111" s="164">
        <f t="shared" ref="M111:M118" si="46">H111/H$8</f>
        <v>2.3728566335472122E-2</v>
      </c>
      <c r="N111" s="166"/>
    </row>
    <row r="112" spans="1:14" s="56" customFormat="1" x14ac:dyDescent="0.25">
      <c r="A112" s="161"/>
      <c r="B112" s="162" t="s">
        <v>113</v>
      </c>
      <c r="C112" s="163">
        <v>7694</v>
      </c>
      <c r="D112" s="163">
        <v>4531</v>
      </c>
      <c r="E112" s="163">
        <v>0</v>
      </c>
      <c r="F112" s="163">
        <v>3214</v>
      </c>
      <c r="G112" s="163">
        <v>2579</v>
      </c>
      <c r="H112" s="163">
        <v>3664</v>
      </c>
      <c r="I112" s="164">
        <f t="shared" si="45"/>
        <v>0.42070569988367579</v>
      </c>
      <c r="J112" s="165">
        <f t="shared" si="42"/>
        <v>-0.19134848819245198</v>
      </c>
      <c r="K112" s="163">
        <f t="shared" si="43"/>
        <v>1085</v>
      </c>
      <c r="L112" s="163">
        <f t="shared" si="44"/>
        <v>-867</v>
      </c>
      <c r="M112" s="164">
        <f t="shared" si="46"/>
        <v>1.1468640124151785E-3</v>
      </c>
      <c r="N112" s="166"/>
    </row>
    <row r="113" spans="1:14" x14ac:dyDescent="0.25">
      <c r="A113" s="161"/>
      <c r="B113" s="162" t="s">
        <v>116</v>
      </c>
      <c r="C113" s="163">
        <v>9864</v>
      </c>
      <c r="D113" s="163">
        <v>7345</v>
      </c>
      <c r="E113" s="163">
        <v>0</v>
      </c>
      <c r="F113" s="163">
        <v>3821</v>
      </c>
      <c r="G113" s="163">
        <v>5284</v>
      </c>
      <c r="H113" s="163">
        <v>6802</v>
      </c>
      <c r="I113" s="164">
        <f t="shared" si="45"/>
        <v>0.28728236184708544</v>
      </c>
      <c r="J113" s="165">
        <f t="shared" si="42"/>
        <v>-7.3927842069435035E-2</v>
      </c>
      <c r="K113" s="163">
        <f t="shared" si="43"/>
        <v>1518</v>
      </c>
      <c r="L113" s="163">
        <f t="shared" si="44"/>
        <v>-543</v>
      </c>
      <c r="M113" s="164">
        <f t="shared" si="46"/>
        <v>2.1290854291615841E-3</v>
      </c>
      <c r="N113" s="79"/>
    </row>
    <row r="114" spans="1:14" x14ac:dyDescent="0.25">
      <c r="A114" s="161"/>
      <c r="B114" s="162" t="s">
        <v>123</v>
      </c>
      <c r="C114" s="163">
        <v>890</v>
      </c>
      <c r="D114" s="163">
        <v>1049</v>
      </c>
      <c r="E114" s="163">
        <v>0</v>
      </c>
      <c r="F114" s="163">
        <v>2052</v>
      </c>
      <c r="G114" s="163">
        <v>3330</v>
      </c>
      <c r="H114" s="163">
        <v>2447</v>
      </c>
      <c r="I114" s="164">
        <f t="shared" si="45"/>
        <v>-0.2651651651651652</v>
      </c>
      <c r="J114" s="165">
        <f t="shared" si="42"/>
        <v>1.332697807435653</v>
      </c>
      <c r="K114" s="163">
        <f t="shared" si="43"/>
        <v>-883</v>
      </c>
      <c r="L114" s="163">
        <f t="shared" si="44"/>
        <v>1398</v>
      </c>
      <c r="M114" s="164">
        <f t="shared" si="46"/>
        <v>7.6593237947050817E-4</v>
      </c>
      <c r="N114" s="79"/>
    </row>
    <row r="115" spans="1:14" x14ac:dyDescent="0.25">
      <c r="A115" s="161"/>
      <c r="B115" s="162" t="s">
        <v>119</v>
      </c>
      <c r="C115" s="163">
        <v>2977</v>
      </c>
      <c r="D115" s="163">
        <v>3864</v>
      </c>
      <c r="E115" s="163">
        <v>0</v>
      </c>
      <c r="F115" s="163">
        <v>5024</v>
      </c>
      <c r="G115" s="163">
        <v>11773</v>
      </c>
      <c r="H115" s="163">
        <v>2649</v>
      </c>
      <c r="I115" s="164">
        <f t="shared" si="45"/>
        <v>-0.77499362949120876</v>
      </c>
      <c r="J115" s="165">
        <f t="shared" si="42"/>
        <v>-0.31444099378881984</v>
      </c>
      <c r="K115" s="163">
        <f t="shared" si="43"/>
        <v>-9124</v>
      </c>
      <c r="L115" s="163">
        <f t="shared" si="44"/>
        <v>-1215</v>
      </c>
      <c r="M115" s="164">
        <f t="shared" si="46"/>
        <v>8.2916014434710915E-4</v>
      </c>
      <c r="N115" s="79"/>
    </row>
    <row r="116" spans="1:14" x14ac:dyDescent="0.25">
      <c r="A116" s="161"/>
      <c r="B116" s="162" t="s">
        <v>128</v>
      </c>
      <c r="C116" s="163">
        <v>319</v>
      </c>
      <c r="D116" s="163">
        <v>180</v>
      </c>
      <c r="E116" s="163">
        <v>0</v>
      </c>
      <c r="F116" s="163">
        <v>183</v>
      </c>
      <c r="G116" s="163">
        <v>1581</v>
      </c>
      <c r="H116" s="163">
        <v>207</v>
      </c>
      <c r="I116" s="164">
        <f t="shared" si="45"/>
        <v>-0.86907020872865282</v>
      </c>
      <c r="J116" s="165">
        <f t="shared" si="42"/>
        <v>0.14999999999999991</v>
      </c>
      <c r="K116" s="163">
        <f t="shared" si="43"/>
        <v>-1374</v>
      </c>
      <c r="L116" s="163">
        <f t="shared" si="44"/>
        <v>27</v>
      </c>
      <c r="M116" s="164">
        <f t="shared" si="46"/>
        <v>6.4792808561665388E-5</v>
      </c>
      <c r="N116" s="79"/>
    </row>
    <row r="117" spans="1:14" x14ac:dyDescent="0.25">
      <c r="A117" s="161" t="s">
        <v>144</v>
      </c>
      <c r="B117" s="162" t="s">
        <v>131</v>
      </c>
      <c r="C117" s="163">
        <v>83</v>
      </c>
      <c r="D117" s="163">
        <v>370</v>
      </c>
      <c r="E117" s="163">
        <v>0</v>
      </c>
      <c r="F117" s="163">
        <v>26</v>
      </c>
      <c r="G117" s="163">
        <v>81</v>
      </c>
      <c r="H117" s="163">
        <v>384</v>
      </c>
      <c r="I117" s="164">
        <f t="shared" si="45"/>
        <v>3.7407407407407405</v>
      </c>
      <c r="J117" s="165">
        <f t="shared" si="42"/>
        <v>3.7837837837837895E-2</v>
      </c>
      <c r="K117" s="163">
        <f t="shared" si="43"/>
        <v>303</v>
      </c>
      <c r="L117" s="163">
        <f t="shared" si="44"/>
        <v>14</v>
      </c>
      <c r="M117" s="164">
        <f t="shared" si="46"/>
        <v>1.2019535501294448E-4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11638</v>
      </c>
      <c r="D118" s="169">
        <f t="shared" si="47"/>
        <v>11309</v>
      </c>
      <c r="E118" s="169">
        <f t="shared" si="47"/>
        <v>0</v>
      </c>
      <c r="F118" s="169">
        <f t="shared" si="47"/>
        <v>20254</v>
      </c>
      <c r="G118" s="169">
        <f t="shared" si="47"/>
        <v>18302</v>
      </c>
      <c r="H118" s="169">
        <f t="shared" si="47"/>
        <v>20906</v>
      </c>
      <c r="I118" s="170">
        <f t="shared" si="45"/>
        <v>0.14227953229155288</v>
      </c>
      <c r="J118" s="171">
        <f t="shared" si="42"/>
        <v>0.84861614643204519</v>
      </c>
      <c r="K118" s="169">
        <f>H118-G118</f>
        <v>2604</v>
      </c>
      <c r="L118" s="169">
        <f t="shared" si="44"/>
        <v>9597</v>
      </c>
      <c r="M118" s="170">
        <f t="shared" si="46"/>
        <v>6.5437606559911911E-3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39946</v>
      </c>
      <c r="D120" s="176">
        <v>40659</v>
      </c>
      <c r="E120" s="176">
        <v>0</v>
      </c>
      <c r="F120" s="176">
        <v>43286</v>
      </c>
      <c r="G120" s="176">
        <v>40407</v>
      </c>
      <c r="H120" s="176">
        <v>45242</v>
      </c>
      <c r="I120" s="177">
        <f>IFERROR(H120/G120-1,"-")</f>
        <v>0.11965748508921714</v>
      </c>
      <c r="J120" s="177">
        <f>IFERROR(H120/D120-1,"-")</f>
        <v>0.11271797142084172</v>
      </c>
      <c r="K120" s="176">
        <f>H120-G120</f>
        <v>4835</v>
      </c>
      <c r="L120" s="176">
        <f>H120-D120</f>
        <v>4583</v>
      </c>
      <c r="M120" s="177">
        <f>H120/H$8</f>
        <v>1.4161141279936547E-2</v>
      </c>
      <c r="N120" s="79"/>
    </row>
    <row r="121" spans="1:14" x14ac:dyDescent="0.25">
      <c r="A121" s="161" t="s">
        <v>96</v>
      </c>
      <c r="B121" s="157" t="s">
        <v>97</v>
      </c>
      <c r="C121" s="158">
        <v>24098</v>
      </c>
      <c r="D121" s="158">
        <v>21704</v>
      </c>
      <c r="E121" s="158">
        <v>0</v>
      </c>
      <c r="F121" s="158">
        <v>25584</v>
      </c>
      <c r="G121" s="158">
        <v>25078</v>
      </c>
      <c r="H121" s="158">
        <v>30089</v>
      </c>
      <c r="I121" s="159">
        <f>IFERROR(H121/G121-1,"-")</f>
        <v>0.19981657229444139</v>
      </c>
      <c r="J121" s="160">
        <f t="shared" ref="J121:J132" si="48">IFERROR(H121/D121-1,"-")</f>
        <v>0.38633431625506809</v>
      </c>
      <c r="K121" s="158">
        <f t="shared" ref="K121:K131" si="49">H121-G121</f>
        <v>5011</v>
      </c>
      <c r="L121" s="158">
        <f t="shared" ref="L121:L132" si="50">H121-D121</f>
        <v>8385</v>
      </c>
      <c r="M121" s="159">
        <f>H121/H$8</f>
        <v>9.4181198879804331E-3</v>
      </c>
      <c r="N121" s="79"/>
    </row>
    <row r="122" spans="1:14" x14ac:dyDescent="0.25">
      <c r="A122" s="161" t="s">
        <v>103</v>
      </c>
      <c r="B122" s="162" t="s">
        <v>103</v>
      </c>
      <c r="C122" s="163">
        <v>81254</v>
      </c>
      <c r="D122" s="163">
        <v>61238</v>
      </c>
      <c r="E122" s="163">
        <v>23473</v>
      </c>
      <c r="F122" s="163">
        <v>71529</v>
      </c>
      <c r="G122" s="163">
        <v>73766</v>
      </c>
      <c r="H122" s="163">
        <v>78322</v>
      </c>
      <c r="I122" s="164">
        <f>IFERROR(H122/G122-1,"-")</f>
        <v>6.1762871783748619E-2</v>
      </c>
      <c r="J122" s="165">
        <f t="shared" si="48"/>
        <v>0.2789771057186714</v>
      </c>
      <c r="K122" s="163">
        <f t="shared" si="49"/>
        <v>4556</v>
      </c>
      <c r="L122" s="163">
        <f t="shared" si="50"/>
        <v>17084</v>
      </c>
      <c r="M122" s="164">
        <f>H122/H$8</f>
        <v>2.4515470300322494E-2</v>
      </c>
      <c r="N122" s="79"/>
    </row>
    <row r="123" spans="1:14" x14ac:dyDescent="0.25">
      <c r="A123" s="161" t="s">
        <v>100</v>
      </c>
      <c r="B123" s="162" t="s">
        <v>100</v>
      </c>
      <c r="C123" s="163">
        <v>78673</v>
      </c>
      <c r="D123" s="163">
        <v>73298</v>
      </c>
      <c r="E123" s="163">
        <v>27492</v>
      </c>
      <c r="F123" s="163">
        <v>81969</v>
      </c>
      <c r="G123" s="163">
        <v>105940</v>
      </c>
      <c r="H123" s="163">
        <v>102780</v>
      </c>
      <c r="I123" s="164">
        <f>IFERROR(H123/G123-1,"-")</f>
        <v>-2.9828204644138157E-2</v>
      </c>
      <c r="J123" s="165">
        <f t="shared" si="48"/>
        <v>0.40222107015198238</v>
      </c>
      <c r="K123" s="163">
        <f t="shared" si="49"/>
        <v>-3160</v>
      </c>
      <c r="L123" s="163">
        <f t="shared" si="50"/>
        <v>29482</v>
      </c>
      <c r="M123" s="164">
        <f>H123/H$8</f>
        <v>3.2171037990183421E-2</v>
      </c>
      <c r="N123" s="79"/>
    </row>
    <row r="124" spans="1:14" x14ac:dyDescent="0.25">
      <c r="A124" s="161"/>
      <c r="B124" s="157" t="s">
        <v>107</v>
      </c>
      <c r="C124" s="158">
        <v>15848</v>
      </c>
      <c r="D124" s="158">
        <v>18955</v>
      </c>
      <c r="E124" s="158">
        <v>0</v>
      </c>
      <c r="F124" s="158">
        <v>17702</v>
      </c>
      <c r="G124" s="158">
        <v>15329</v>
      </c>
      <c r="H124" s="158">
        <v>15153</v>
      </c>
      <c r="I124" s="159">
        <f>IFERROR(H124/G124-1,"-")</f>
        <v>-1.148150564289907E-2</v>
      </c>
      <c r="J124" s="160">
        <f t="shared" si="48"/>
        <v>-0.20058032181482455</v>
      </c>
      <c r="K124" s="158">
        <f t="shared" si="49"/>
        <v>-176</v>
      </c>
      <c r="L124" s="158">
        <f t="shared" si="50"/>
        <v>-3802</v>
      </c>
      <c r="M124" s="159">
        <f>H124/H$8</f>
        <v>4.7430213919561134E-3</v>
      </c>
      <c r="N124" s="79"/>
    </row>
    <row r="125" spans="1:14" s="56" customFormat="1" x14ac:dyDescent="0.25">
      <c r="A125" s="161"/>
      <c r="B125" s="162" t="s">
        <v>110</v>
      </c>
      <c r="C125" s="163">
        <v>2235</v>
      </c>
      <c r="D125" s="163">
        <v>2375</v>
      </c>
      <c r="E125" s="163">
        <v>0</v>
      </c>
      <c r="F125" s="163">
        <v>2896</v>
      </c>
      <c r="G125" s="163">
        <v>1965</v>
      </c>
      <c r="H125" s="163">
        <v>1886</v>
      </c>
      <c r="I125" s="164">
        <f t="shared" ref="I125:I132" si="51">IFERROR(H125/G125-1,"-")</f>
        <v>-4.0203562340966892E-2</v>
      </c>
      <c r="J125" s="165">
        <f t="shared" si="48"/>
        <v>-0.20589473684210524</v>
      </c>
      <c r="K125" s="163">
        <f t="shared" si="49"/>
        <v>-79</v>
      </c>
      <c r="L125" s="163">
        <f t="shared" si="50"/>
        <v>-489</v>
      </c>
      <c r="M125" s="164">
        <f t="shared" ref="M125:M132" si="52">H125/H$8</f>
        <v>5.903344780062846E-4</v>
      </c>
      <c r="N125" s="166"/>
    </row>
    <row r="126" spans="1:14" s="56" customFormat="1" x14ac:dyDescent="0.25">
      <c r="A126" s="161"/>
      <c r="B126" s="162" t="s">
        <v>113</v>
      </c>
      <c r="C126" s="163">
        <v>1370</v>
      </c>
      <c r="D126" s="163">
        <v>1493</v>
      </c>
      <c r="E126" s="163">
        <v>0</v>
      </c>
      <c r="F126" s="163">
        <v>2041</v>
      </c>
      <c r="G126" s="163">
        <v>1913</v>
      </c>
      <c r="H126" s="163">
        <v>1547</v>
      </c>
      <c r="I126" s="164">
        <f t="shared" si="51"/>
        <v>-0.19132253005750133</v>
      </c>
      <c r="J126" s="165">
        <f t="shared" si="48"/>
        <v>3.6168787675820546E-2</v>
      </c>
      <c r="K126" s="163">
        <f t="shared" si="49"/>
        <v>-366</v>
      </c>
      <c r="L126" s="163">
        <f t="shared" si="50"/>
        <v>54</v>
      </c>
      <c r="M126" s="164">
        <f t="shared" si="52"/>
        <v>4.8422451615891954E-4</v>
      </c>
      <c r="N126" s="166"/>
    </row>
    <row r="127" spans="1:14" x14ac:dyDescent="0.25">
      <c r="A127" s="161"/>
      <c r="B127" s="162" t="s">
        <v>116</v>
      </c>
      <c r="C127" s="163">
        <v>1031</v>
      </c>
      <c r="D127" s="163">
        <v>1498</v>
      </c>
      <c r="E127" s="163">
        <v>0</v>
      </c>
      <c r="F127" s="163">
        <v>1231</v>
      </c>
      <c r="G127" s="163">
        <v>1543</v>
      </c>
      <c r="H127" s="163">
        <v>1293</v>
      </c>
      <c r="I127" s="164">
        <f t="shared" si="51"/>
        <v>-0.1620220349967596</v>
      </c>
      <c r="J127" s="165">
        <f t="shared" si="48"/>
        <v>-0.13684913217623496</v>
      </c>
      <c r="K127" s="163">
        <f t="shared" si="49"/>
        <v>-250</v>
      </c>
      <c r="L127" s="163">
        <f t="shared" si="50"/>
        <v>-205</v>
      </c>
      <c r="M127" s="164">
        <f t="shared" si="52"/>
        <v>4.0472029695764897E-4</v>
      </c>
      <c r="N127" s="79"/>
    </row>
    <row r="128" spans="1:14" x14ac:dyDescent="0.25">
      <c r="A128" s="161"/>
      <c r="B128" s="162" t="s">
        <v>123</v>
      </c>
      <c r="C128" s="163">
        <v>345</v>
      </c>
      <c r="D128" s="163">
        <v>388</v>
      </c>
      <c r="E128" s="163">
        <v>0</v>
      </c>
      <c r="F128" s="163">
        <v>244</v>
      </c>
      <c r="G128" s="163">
        <v>569</v>
      </c>
      <c r="H128" s="163">
        <v>431</v>
      </c>
      <c r="I128" s="164">
        <f t="shared" si="51"/>
        <v>-0.24253075571177507</v>
      </c>
      <c r="J128" s="165">
        <f t="shared" si="48"/>
        <v>0.11082474226804129</v>
      </c>
      <c r="K128" s="163">
        <f t="shared" si="49"/>
        <v>-138</v>
      </c>
      <c r="L128" s="163">
        <f t="shared" si="50"/>
        <v>43</v>
      </c>
      <c r="M128" s="164">
        <f t="shared" si="52"/>
        <v>1.3490676565254965E-4</v>
      </c>
      <c r="N128" s="79"/>
    </row>
    <row r="129" spans="1:14" x14ac:dyDescent="0.25">
      <c r="A129" s="161"/>
      <c r="B129" s="162" t="s">
        <v>119</v>
      </c>
      <c r="C129" s="163">
        <v>409</v>
      </c>
      <c r="D129" s="163">
        <v>276</v>
      </c>
      <c r="E129" s="163">
        <v>0</v>
      </c>
      <c r="F129" s="163">
        <v>406</v>
      </c>
      <c r="G129" s="163">
        <v>344</v>
      </c>
      <c r="H129" s="163">
        <v>325</v>
      </c>
      <c r="I129" s="164">
        <f t="shared" si="51"/>
        <v>-5.5232558139534871E-2</v>
      </c>
      <c r="J129" s="165">
        <f t="shared" si="48"/>
        <v>0.17753623188405787</v>
      </c>
      <c r="K129" s="163">
        <f t="shared" si="49"/>
        <v>-19</v>
      </c>
      <c r="L129" s="163">
        <f t="shared" si="50"/>
        <v>49</v>
      </c>
      <c r="M129" s="164">
        <f t="shared" si="52"/>
        <v>1.0172783952918477E-4</v>
      </c>
      <c r="N129" s="79"/>
    </row>
    <row r="130" spans="1:14" x14ac:dyDescent="0.25">
      <c r="A130" s="161"/>
      <c r="B130" s="162" t="s">
        <v>128</v>
      </c>
      <c r="C130" s="163">
        <v>77</v>
      </c>
      <c r="D130" s="163">
        <v>142</v>
      </c>
      <c r="E130" s="163">
        <v>0</v>
      </c>
      <c r="F130" s="163">
        <v>118</v>
      </c>
      <c r="G130" s="163">
        <v>144</v>
      </c>
      <c r="H130" s="163">
        <v>319</v>
      </c>
      <c r="I130" s="164">
        <f t="shared" si="51"/>
        <v>1.2152777777777777</v>
      </c>
      <c r="J130" s="165">
        <f t="shared" si="48"/>
        <v>1.2464788732394365</v>
      </c>
      <c r="K130" s="163">
        <f t="shared" si="49"/>
        <v>175</v>
      </c>
      <c r="L130" s="163">
        <f t="shared" si="50"/>
        <v>177</v>
      </c>
      <c r="M130" s="164">
        <f t="shared" si="52"/>
        <v>9.9849787107107518E-5</v>
      </c>
      <c r="N130" s="79"/>
    </row>
    <row r="131" spans="1:14" x14ac:dyDescent="0.25">
      <c r="A131" s="161" t="s">
        <v>144</v>
      </c>
      <c r="B131" s="162" t="s">
        <v>131</v>
      </c>
      <c r="C131" s="163">
        <v>108</v>
      </c>
      <c r="D131" s="163">
        <v>188</v>
      </c>
      <c r="E131" s="163">
        <v>0</v>
      </c>
      <c r="F131" s="163">
        <v>64</v>
      </c>
      <c r="G131" s="163">
        <v>141</v>
      </c>
      <c r="H131" s="163">
        <v>175</v>
      </c>
      <c r="I131" s="164">
        <f t="shared" si="51"/>
        <v>0.24113475177304955</v>
      </c>
      <c r="J131" s="165">
        <f t="shared" si="48"/>
        <v>-6.9148936170212782E-2</v>
      </c>
      <c r="K131" s="163">
        <f t="shared" si="49"/>
        <v>34</v>
      </c>
      <c r="L131" s="163">
        <f t="shared" si="50"/>
        <v>-13</v>
      </c>
      <c r="M131" s="164">
        <f t="shared" si="52"/>
        <v>5.4776528977253343E-5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10273</v>
      </c>
      <c r="D132" s="169">
        <f t="shared" si="53"/>
        <v>12595</v>
      </c>
      <c r="E132" s="169">
        <f t="shared" si="53"/>
        <v>0</v>
      </c>
      <c r="F132" s="169">
        <f t="shared" si="53"/>
        <v>10702</v>
      </c>
      <c r="G132" s="169">
        <f t="shared" si="53"/>
        <v>8710</v>
      </c>
      <c r="H132" s="169">
        <f t="shared" si="53"/>
        <v>9177</v>
      </c>
      <c r="I132" s="170">
        <f t="shared" si="51"/>
        <v>5.3616532721010302E-2</v>
      </c>
      <c r="J132" s="171">
        <f t="shared" si="48"/>
        <v>-0.2713775307661771</v>
      </c>
      <c r="K132" s="169">
        <f>H132-G132</f>
        <v>467</v>
      </c>
      <c r="L132" s="169">
        <f t="shared" si="50"/>
        <v>-3418</v>
      </c>
      <c r="M132" s="170">
        <f t="shared" si="52"/>
        <v>2.8724811795671655E-3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192878</v>
      </c>
      <c r="D134" s="176">
        <v>181443</v>
      </c>
      <c r="E134" s="176">
        <v>0</v>
      </c>
      <c r="F134" s="176">
        <v>159520</v>
      </c>
      <c r="G134" s="176">
        <v>166431</v>
      </c>
      <c r="H134" s="176">
        <v>173767</v>
      </c>
      <c r="I134" s="177">
        <f>IFERROR(H134/G134-1,"-")</f>
        <v>4.4078326754030117E-2</v>
      </c>
      <c r="J134" s="177">
        <f>IFERROR(H134/D134-1,"-")</f>
        <v>-4.2305296980318929E-2</v>
      </c>
      <c r="K134" s="176">
        <f>H134-G134</f>
        <v>7336</v>
      </c>
      <c r="L134" s="176">
        <f>H134-D134</f>
        <v>-7676</v>
      </c>
      <c r="M134" s="177">
        <f>H134/H$8</f>
        <v>5.4390589204516462E-2</v>
      </c>
      <c r="N134" s="79"/>
    </row>
    <row r="135" spans="1:14" x14ac:dyDescent="0.25">
      <c r="A135" s="161" t="s">
        <v>96</v>
      </c>
      <c r="B135" s="157" t="s">
        <v>97</v>
      </c>
      <c r="C135" s="158">
        <v>25415</v>
      </c>
      <c r="D135" s="158">
        <v>23168</v>
      </c>
      <c r="E135" s="158">
        <v>0</v>
      </c>
      <c r="F135" s="158">
        <v>16871</v>
      </c>
      <c r="G135" s="158">
        <v>16350</v>
      </c>
      <c r="H135" s="158">
        <v>15147</v>
      </c>
      <c r="I135" s="159">
        <f>IFERROR(H135/G135-1,"-")</f>
        <v>-7.357798165137619E-2</v>
      </c>
      <c r="J135" s="160">
        <f t="shared" ref="J135:J146" si="54">IFERROR(H135/D135-1,"-")</f>
        <v>-0.34621029005524862</v>
      </c>
      <c r="K135" s="158">
        <f t="shared" ref="K135:K145" si="55">H135-G135</f>
        <v>-1203</v>
      </c>
      <c r="L135" s="158">
        <f t="shared" ref="L135:L146" si="56">H135-D135</f>
        <v>-8021</v>
      </c>
      <c r="M135" s="159">
        <f>H135/H$8</f>
        <v>4.741143339534036E-3</v>
      </c>
      <c r="N135" s="79"/>
    </row>
    <row r="136" spans="1:14" x14ac:dyDescent="0.25">
      <c r="A136" s="161" t="s">
        <v>103</v>
      </c>
      <c r="B136" s="162" t="s">
        <v>103</v>
      </c>
      <c r="C136" s="163">
        <v>91720</v>
      </c>
      <c r="D136" s="163">
        <v>61217</v>
      </c>
      <c r="E136" s="163">
        <v>5032</v>
      </c>
      <c r="F136" s="163">
        <v>27987</v>
      </c>
      <c r="G136" s="163">
        <v>36719</v>
      </c>
      <c r="H136" s="163">
        <v>26159</v>
      </c>
      <c r="I136" s="164">
        <f>IFERROR(H136/G136-1,"-")</f>
        <v>-0.28758953130531872</v>
      </c>
      <c r="J136" s="165">
        <f t="shared" si="54"/>
        <v>-0.57268405834980474</v>
      </c>
      <c r="K136" s="163">
        <f t="shared" si="55"/>
        <v>-10560</v>
      </c>
      <c r="L136" s="163">
        <f t="shared" si="56"/>
        <v>-35058</v>
      </c>
      <c r="M136" s="164">
        <f>H136/H$8</f>
        <v>8.1879955515198298E-3</v>
      </c>
      <c r="N136" s="79"/>
    </row>
    <row r="137" spans="1:14" x14ac:dyDescent="0.25">
      <c r="A137" s="161" t="s">
        <v>100</v>
      </c>
      <c r="B137" s="162" t="s">
        <v>100</v>
      </c>
      <c r="C137" s="163">
        <v>31948</v>
      </c>
      <c r="D137" s="163">
        <v>48820</v>
      </c>
      <c r="E137" s="163">
        <v>4120</v>
      </c>
      <c r="F137" s="163">
        <v>25279</v>
      </c>
      <c r="G137" s="163">
        <v>29579</v>
      </c>
      <c r="H137" s="163">
        <v>25527</v>
      </c>
      <c r="I137" s="164">
        <f>IFERROR(H137/G137-1,"-")</f>
        <v>-0.13698908009060484</v>
      </c>
      <c r="J137" s="165">
        <f t="shared" si="54"/>
        <v>-0.4771200327734535</v>
      </c>
      <c r="K137" s="163">
        <f t="shared" si="55"/>
        <v>-4052</v>
      </c>
      <c r="L137" s="163">
        <f t="shared" si="56"/>
        <v>-23293</v>
      </c>
      <c r="M137" s="164">
        <f>H137/H$8</f>
        <v>7.9901740297276917E-3</v>
      </c>
      <c r="N137" s="79"/>
    </row>
    <row r="138" spans="1:14" x14ac:dyDescent="0.25">
      <c r="A138" s="161"/>
      <c r="B138" s="157" t="s">
        <v>107</v>
      </c>
      <c r="C138" s="158">
        <v>167463</v>
      </c>
      <c r="D138" s="158">
        <v>158275</v>
      </c>
      <c r="E138" s="158">
        <v>0</v>
      </c>
      <c r="F138" s="158">
        <v>142649</v>
      </c>
      <c r="G138" s="158">
        <v>150081</v>
      </c>
      <c r="H138" s="158">
        <v>158620</v>
      </c>
      <c r="I138" s="159">
        <f>IFERROR(H138/G138-1,"-")</f>
        <v>5.6895942857523529E-2</v>
      </c>
      <c r="J138" s="160">
        <f t="shared" si="54"/>
        <v>2.1797504343705754E-3</v>
      </c>
      <c r="K138" s="158">
        <f t="shared" si="55"/>
        <v>8539</v>
      </c>
      <c r="L138" s="158">
        <f t="shared" si="56"/>
        <v>345</v>
      </c>
      <c r="M138" s="159">
        <f>H138/H$8</f>
        <v>4.9649445864982426E-2</v>
      </c>
      <c r="N138" s="79"/>
    </row>
    <row r="139" spans="1:14" s="56" customFormat="1" x14ac:dyDescent="0.25">
      <c r="A139" s="161"/>
      <c r="B139" s="162" t="s">
        <v>110</v>
      </c>
      <c r="C139" s="163">
        <v>99978</v>
      </c>
      <c r="D139" s="163">
        <v>85109</v>
      </c>
      <c r="E139" s="163">
        <v>0</v>
      </c>
      <c r="F139" s="163">
        <v>64510</v>
      </c>
      <c r="G139" s="163">
        <v>67918</v>
      </c>
      <c r="H139" s="163">
        <v>76495</v>
      </c>
      <c r="I139" s="164">
        <f t="shared" ref="I139:I146" si="57">IFERROR(H139/G139-1,"-")</f>
        <v>0.12628463735681272</v>
      </c>
      <c r="J139" s="165">
        <f t="shared" si="54"/>
        <v>-0.10121138774982674</v>
      </c>
      <c r="K139" s="163">
        <f t="shared" si="55"/>
        <v>8577</v>
      </c>
      <c r="L139" s="163">
        <f t="shared" si="56"/>
        <v>-8614</v>
      </c>
      <c r="M139" s="164">
        <f t="shared" ref="M139:M146" si="58">H139/H$8</f>
        <v>2.3943603337799969E-2</v>
      </c>
      <c r="N139" s="166"/>
    </row>
    <row r="140" spans="1:14" s="56" customFormat="1" x14ac:dyDescent="0.25">
      <c r="A140" s="161"/>
      <c r="B140" s="162" t="s">
        <v>113</v>
      </c>
      <c r="C140" s="163">
        <v>11598</v>
      </c>
      <c r="D140" s="163">
        <v>11181</v>
      </c>
      <c r="E140" s="163">
        <v>0</v>
      </c>
      <c r="F140" s="163">
        <v>9290</v>
      </c>
      <c r="G140" s="163">
        <v>13679</v>
      </c>
      <c r="H140" s="163">
        <v>11369</v>
      </c>
      <c r="I140" s="164">
        <f t="shared" si="57"/>
        <v>-0.16887199356678118</v>
      </c>
      <c r="J140" s="165">
        <f t="shared" si="54"/>
        <v>1.6814238440211016E-2</v>
      </c>
      <c r="K140" s="163">
        <f t="shared" si="55"/>
        <v>-2310</v>
      </c>
      <c r="L140" s="163">
        <f t="shared" si="56"/>
        <v>188</v>
      </c>
      <c r="M140" s="164">
        <f t="shared" si="58"/>
        <v>3.5585963310993899E-3</v>
      </c>
      <c r="N140" s="166"/>
    </row>
    <row r="141" spans="1:14" x14ac:dyDescent="0.25">
      <c r="A141" s="161"/>
      <c r="B141" s="162" t="s">
        <v>116</v>
      </c>
      <c r="C141" s="163">
        <v>15247</v>
      </c>
      <c r="D141" s="163">
        <v>15169</v>
      </c>
      <c r="E141" s="163">
        <v>0</v>
      </c>
      <c r="F141" s="163">
        <v>15174</v>
      </c>
      <c r="G141" s="163">
        <v>13315</v>
      </c>
      <c r="H141" s="163">
        <v>14161</v>
      </c>
      <c r="I141" s="164">
        <f t="shared" si="57"/>
        <v>6.353736387532849E-2</v>
      </c>
      <c r="J141" s="165">
        <f t="shared" si="54"/>
        <v>-6.6451315182279647E-2</v>
      </c>
      <c r="K141" s="163">
        <f t="shared" si="55"/>
        <v>846</v>
      </c>
      <c r="L141" s="163">
        <f t="shared" si="56"/>
        <v>-1008</v>
      </c>
      <c r="M141" s="164">
        <f t="shared" si="58"/>
        <v>4.4325167248393405E-3</v>
      </c>
      <c r="N141" s="79"/>
    </row>
    <row r="142" spans="1:14" x14ac:dyDescent="0.25">
      <c r="A142" s="161"/>
      <c r="B142" s="162" t="s">
        <v>123</v>
      </c>
      <c r="C142" s="163">
        <v>3029</v>
      </c>
      <c r="D142" s="163">
        <v>3570</v>
      </c>
      <c r="E142" s="163">
        <v>0</v>
      </c>
      <c r="F142" s="163">
        <v>6948</v>
      </c>
      <c r="G142" s="163">
        <v>8333</v>
      </c>
      <c r="H142" s="163">
        <v>5284</v>
      </c>
      <c r="I142" s="164">
        <f t="shared" si="57"/>
        <v>-0.36589463578543147</v>
      </c>
      <c r="J142" s="165">
        <f t="shared" si="54"/>
        <v>0.48011204481792724</v>
      </c>
      <c r="K142" s="163">
        <f t="shared" si="55"/>
        <v>-3049</v>
      </c>
      <c r="L142" s="163">
        <f t="shared" si="56"/>
        <v>1714</v>
      </c>
      <c r="M142" s="164">
        <f t="shared" si="58"/>
        <v>1.6539381663760381E-3</v>
      </c>
      <c r="N142" s="79"/>
    </row>
    <row r="143" spans="1:14" x14ac:dyDescent="0.25">
      <c r="A143" s="161"/>
      <c r="B143" s="162" t="s">
        <v>119</v>
      </c>
      <c r="C143" s="163">
        <v>3650</v>
      </c>
      <c r="D143" s="163">
        <v>5655</v>
      </c>
      <c r="E143" s="163">
        <v>0</v>
      </c>
      <c r="F143" s="163">
        <v>4163</v>
      </c>
      <c r="G143" s="163">
        <v>4579</v>
      </c>
      <c r="H143" s="163">
        <v>4658</v>
      </c>
      <c r="I143" s="164">
        <f t="shared" si="57"/>
        <v>1.7252675256606231E-2</v>
      </c>
      <c r="J143" s="165">
        <f t="shared" si="54"/>
        <v>-0.17630415561450041</v>
      </c>
      <c r="K143" s="163">
        <f t="shared" si="55"/>
        <v>79</v>
      </c>
      <c r="L143" s="163">
        <f t="shared" si="56"/>
        <v>-997</v>
      </c>
      <c r="M143" s="164">
        <f t="shared" si="58"/>
        <v>1.4579946970059775E-3</v>
      </c>
      <c r="N143" s="79"/>
    </row>
    <row r="144" spans="1:14" x14ac:dyDescent="0.25">
      <c r="A144" s="161"/>
      <c r="B144" s="162" t="s">
        <v>128</v>
      </c>
      <c r="C144" s="163">
        <v>572</v>
      </c>
      <c r="D144" s="163">
        <v>255</v>
      </c>
      <c r="E144" s="163">
        <v>0</v>
      </c>
      <c r="F144" s="163">
        <v>683</v>
      </c>
      <c r="G144" s="163">
        <v>35</v>
      </c>
      <c r="H144" s="163">
        <v>144</v>
      </c>
      <c r="I144" s="164">
        <f t="shared" si="57"/>
        <v>3.1142857142857139</v>
      </c>
      <c r="J144" s="165">
        <f t="shared" si="54"/>
        <v>-0.43529411764705883</v>
      </c>
      <c r="K144" s="163">
        <f t="shared" si="55"/>
        <v>109</v>
      </c>
      <c r="L144" s="163">
        <f t="shared" si="56"/>
        <v>-111</v>
      </c>
      <c r="M144" s="164">
        <f t="shared" si="58"/>
        <v>4.5073258129854175E-5</v>
      </c>
      <c r="N144" s="79"/>
    </row>
    <row r="145" spans="1:14" x14ac:dyDescent="0.25">
      <c r="A145" s="161" t="s">
        <v>144</v>
      </c>
      <c r="B145" s="162" t="s">
        <v>131</v>
      </c>
      <c r="C145" s="163">
        <v>154</v>
      </c>
      <c r="D145" s="163">
        <v>641</v>
      </c>
      <c r="E145" s="163">
        <v>0</v>
      </c>
      <c r="F145" s="163">
        <v>101</v>
      </c>
      <c r="G145" s="163">
        <v>112</v>
      </c>
      <c r="H145" s="163">
        <v>146</v>
      </c>
      <c r="I145" s="164">
        <f t="shared" si="57"/>
        <v>0.3035714285714286</v>
      </c>
      <c r="J145" s="165">
        <f t="shared" si="54"/>
        <v>-0.77223088923556937</v>
      </c>
      <c r="K145" s="163">
        <f t="shared" si="55"/>
        <v>34</v>
      </c>
      <c r="L145" s="163">
        <f t="shared" si="56"/>
        <v>-495</v>
      </c>
      <c r="M145" s="164">
        <f t="shared" si="58"/>
        <v>4.5699275603879932E-5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33235</v>
      </c>
      <c r="D146" s="169">
        <f t="shared" si="59"/>
        <v>36695</v>
      </c>
      <c r="E146" s="169">
        <f t="shared" si="59"/>
        <v>0</v>
      </c>
      <c r="F146" s="169">
        <f t="shared" si="59"/>
        <v>41780</v>
      </c>
      <c r="G146" s="169">
        <f t="shared" si="59"/>
        <v>42110</v>
      </c>
      <c r="H146" s="169">
        <f t="shared" si="59"/>
        <v>46363</v>
      </c>
      <c r="I146" s="170">
        <f t="shared" si="57"/>
        <v>0.10099738779387324</v>
      </c>
      <c r="J146" s="171">
        <f t="shared" si="54"/>
        <v>0.26346913748467093</v>
      </c>
      <c r="K146" s="169">
        <f>H146-G146</f>
        <v>4253</v>
      </c>
      <c r="L146" s="169">
        <f t="shared" si="56"/>
        <v>9668</v>
      </c>
      <c r="M146" s="170">
        <f t="shared" si="58"/>
        <v>1.4512024074127982E-2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64440</v>
      </c>
      <c r="D148" s="176">
        <v>58650</v>
      </c>
      <c r="E148" s="176">
        <v>0</v>
      </c>
      <c r="F148" s="176">
        <v>47872</v>
      </c>
      <c r="G148" s="176">
        <v>57578</v>
      </c>
      <c r="H148" s="176">
        <v>62500</v>
      </c>
      <c r="I148" s="177">
        <f>IFERROR(H148/G148-1,"-")</f>
        <v>8.5484039042689863E-2</v>
      </c>
      <c r="J148" s="177">
        <f>IFERROR(H148/D148-1,"-")</f>
        <v>6.5643648763853424E-2</v>
      </c>
      <c r="K148" s="176">
        <f>H148-G148</f>
        <v>4922</v>
      </c>
      <c r="L148" s="176">
        <f>H148-D148</f>
        <v>3850</v>
      </c>
      <c r="M148" s="177">
        <f>H148/H$8</f>
        <v>1.9563046063304765E-2</v>
      </c>
      <c r="N148" s="79"/>
    </row>
    <row r="149" spans="1:14" x14ac:dyDescent="0.25">
      <c r="A149" s="161" t="s">
        <v>96</v>
      </c>
      <c r="B149" s="157" t="s">
        <v>97</v>
      </c>
      <c r="C149" s="158">
        <v>22694</v>
      </c>
      <c r="D149" s="158">
        <v>23613</v>
      </c>
      <c r="E149" s="158">
        <v>0</v>
      </c>
      <c r="F149" s="158">
        <v>20521</v>
      </c>
      <c r="G149" s="158">
        <v>26239</v>
      </c>
      <c r="H149" s="158">
        <v>29235</v>
      </c>
      <c r="I149" s="159">
        <f>IFERROR(H149/G149-1,"-")</f>
        <v>0.11418118068523953</v>
      </c>
      <c r="J149" s="160">
        <f t="shared" ref="J149:J160" si="60">IFERROR(H149/D149-1,"-")</f>
        <v>0.23808918815906499</v>
      </c>
      <c r="K149" s="158">
        <f t="shared" ref="K149:K159" si="61">H149-G149</f>
        <v>2996</v>
      </c>
      <c r="L149" s="158">
        <f t="shared" ref="L149:L160" si="62">H149-D149</f>
        <v>5622</v>
      </c>
      <c r="M149" s="159">
        <f>H149/H$8</f>
        <v>9.1508104265714367E-3</v>
      </c>
      <c r="N149" s="79"/>
    </row>
    <row r="150" spans="1:14" x14ac:dyDescent="0.25">
      <c r="A150" s="161" t="s">
        <v>103</v>
      </c>
      <c r="B150" s="162" t="s">
        <v>103</v>
      </c>
      <c r="C150" s="163">
        <v>49242</v>
      </c>
      <c r="D150" s="163">
        <v>64943</v>
      </c>
      <c r="E150" s="163">
        <v>21621</v>
      </c>
      <c r="F150" s="163">
        <v>78792</v>
      </c>
      <c r="G150" s="163">
        <v>122820</v>
      </c>
      <c r="H150" s="163">
        <v>118969</v>
      </c>
      <c r="I150" s="164">
        <f>IFERROR(H150/G150-1,"-")</f>
        <v>-3.1354828203875584E-2</v>
      </c>
      <c r="J150" s="165">
        <f t="shared" si="60"/>
        <v>0.8318987419737307</v>
      </c>
      <c r="K150" s="163">
        <f t="shared" si="61"/>
        <v>-3851</v>
      </c>
      <c r="L150" s="163">
        <f t="shared" si="62"/>
        <v>54026</v>
      </c>
      <c r="M150" s="164">
        <f>H150/H$8</f>
        <v>3.7238336433684877E-2</v>
      </c>
      <c r="N150" s="79"/>
    </row>
    <row r="151" spans="1:14" x14ac:dyDescent="0.25">
      <c r="A151" s="161" t="s">
        <v>100</v>
      </c>
      <c r="B151" s="162" t="s">
        <v>100</v>
      </c>
      <c r="C151" s="163">
        <v>91408</v>
      </c>
      <c r="D151" s="163">
        <v>94305</v>
      </c>
      <c r="E151" s="163">
        <v>32791</v>
      </c>
      <c r="F151" s="163">
        <v>62233</v>
      </c>
      <c r="G151" s="163">
        <v>63462</v>
      </c>
      <c r="H151" s="163">
        <v>58155</v>
      </c>
      <c r="I151" s="164">
        <f>IFERROR(H151/G151-1,"-")</f>
        <v>-8.3624846364753758E-2</v>
      </c>
      <c r="J151" s="165">
        <f t="shared" si="60"/>
        <v>-0.38333068236042622</v>
      </c>
      <c r="K151" s="163">
        <f t="shared" si="61"/>
        <v>-5307</v>
      </c>
      <c r="L151" s="163">
        <f t="shared" si="62"/>
        <v>-36150</v>
      </c>
      <c r="M151" s="164">
        <f>H151/H$8</f>
        <v>1.8203023100983817E-2</v>
      </c>
      <c r="N151" s="79"/>
    </row>
    <row r="152" spans="1:14" x14ac:dyDescent="0.25">
      <c r="A152" s="161"/>
      <c r="B152" s="157" t="s">
        <v>107</v>
      </c>
      <c r="C152" s="158">
        <v>41746</v>
      </c>
      <c r="D152" s="158">
        <v>35037</v>
      </c>
      <c r="E152" s="158">
        <v>0</v>
      </c>
      <c r="F152" s="158">
        <v>27351</v>
      </c>
      <c r="G152" s="158">
        <v>31339</v>
      </c>
      <c r="H152" s="158">
        <v>33265</v>
      </c>
      <c r="I152" s="159">
        <f>IFERROR(H152/G152-1,"-")</f>
        <v>6.1456970547879575E-2</v>
      </c>
      <c r="J152" s="160">
        <f t="shared" si="60"/>
        <v>-5.0575106316180007E-2</v>
      </c>
      <c r="K152" s="158">
        <f t="shared" si="61"/>
        <v>1926</v>
      </c>
      <c r="L152" s="158">
        <f t="shared" si="62"/>
        <v>-1772</v>
      </c>
      <c r="M152" s="159">
        <f>H152/H$8</f>
        <v>1.0412235636733328E-2</v>
      </c>
      <c r="N152" s="79"/>
    </row>
    <row r="153" spans="1:14" s="56" customFormat="1" x14ac:dyDescent="0.25">
      <c r="A153" s="161"/>
      <c r="B153" s="162" t="s">
        <v>110</v>
      </c>
      <c r="C153" s="163">
        <v>11348</v>
      </c>
      <c r="D153" s="163">
        <v>11254</v>
      </c>
      <c r="E153" s="163">
        <v>0</v>
      </c>
      <c r="F153" s="163">
        <v>12218</v>
      </c>
      <c r="G153" s="163">
        <v>11169</v>
      </c>
      <c r="H153" s="163">
        <v>12850</v>
      </c>
      <c r="I153" s="164">
        <f t="shared" ref="I153:I160" si="63">IFERROR(H153/G153-1,"-")</f>
        <v>0.15050586444623515</v>
      </c>
      <c r="J153" s="165">
        <f t="shared" si="60"/>
        <v>0.14181624311355967</v>
      </c>
      <c r="K153" s="163">
        <f t="shared" si="61"/>
        <v>1681</v>
      </c>
      <c r="L153" s="163">
        <f t="shared" si="62"/>
        <v>1596</v>
      </c>
      <c r="M153" s="164">
        <f t="shared" ref="M153:M160" si="64">H153/H$8</f>
        <v>4.0221622706154599E-3</v>
      </c>
      <c r="N153" s="166"/>
    </row>
    <row r="154" spans="1:14" s="56" customFormat="1" x14ac:dyDescent="0.25">
      <c r="A154" s="161"/>
      <c r="B154" s="162" t="s">
        <v>113</v>
      </c>
      <c r="C154" s="163">
        <v>13124</v>
      </c>
      <c r="D154" s="163">
        <v>9586</v>
      </c>
      <c r="E154" s="163">
        <v>0</v>
      </c>
      <c r="F154" s="163">
        <v>4079</v>
      </c>
      <c r="G154" s="163">
        <v>4790</v>
      </c>
      <c r="H154" s="163">
        <v>3377</v>
      </c>
      <c r="I154" s="164">
        <f t="shared" si="63"/>
        <v>-0.2949895615866388</v>
      </c>
      <c r="J154" s="165">
        <f t="shared" si="60"/>
        <v>-0.64771541831838098</v>
      </c>
      <c r="K154" s="163">
        <f t="shared" si="61"/>
        <v>-1413</v>
      </c>
      <c r="L154" s="163">
        <f t="shared" si="62"/>
        <v>-6209</v>
      </c>
      <c r="M154" s="164">
        <f t="shared" si="64"/>
        <v>1.0570305048924831E-3</v>
      </c>
      <c r="N154" s="166"/>
    </row>
    <row r="155" spans="1:14" x14ac:dyDescent="0.25">
      <c r="A155" s="161"/>
      <c r="B155" s="162" t="s">
        <v>116</v>
      </c>
      <c r="C155" s="163">
        <v>6856</v>
      </c>
      <c r="D155" s="163">
        <v>6238</v>
      </c>
      <c r="E155" s="163">
        <v>0</v>
      </c>
      <c r="F155" s="163">
        <v>3136</v>
      </c>
      <c r="G155" s="163">
        <v>6457</v>
      </c>
      <c r="H155" s="163">
        <v>5677</v>
      </c>
      <c r="I155" s="164">
        <f t="shared" si="63"/>
        <v>-0.12079913272417531</v>
      </c>
      <c r="J155" s="165">
        <f t="shared" si="60"/>
        <v>-8.9932670727797426E-2</v>
      </c>
      <c r="K155" s="163">
        <f t="shared" si="61"/>
        <v>-780</v>
      </c>
      <c r="L155" s="163">
        <f t="shared" si="62"/>
        <v>-561</v>
      </c>
      <c r="M155" s="164">
        <f t="shared" si="64"/>
        <v>1.7769506000220984E-3</v>
      </c>
      <c r="N155" s="79"/>
    </row>
    <row r="156" spans="1:14" x14ac:dyDescent="0.25">
      <c r="A156" s="161"/>
      <c r="B156" s="162" t="s">
        <v>123</v>
      </c>
      <c r="C156" s="163">
        <v>631</v>
      </c>
      <c r="D156" s="163">
        <v>382</v>
      </c>
      <c r="E156" s="163">
        <v>0</v>
      </c>
      <c r="F156" s="163">
        <v>1077</v>
      </c>
      <c r="G156" s="163">
        <v>568</v>
      </c>
      <c r="H156" s="163">
        <v>1154</v>
      </c>
      <c r="I156" s="164">
        <f t="shared" si="63"/>
        <v>1.0316901408450705</v>
      </c>
      <c r="J156" s="165">
        <f t="shared" si="60"/>
        <v>2.0209424083769632</v>
      </c>
      <c r="K156" s="163">
        <f t="shared" si="61"/>
        <v>586</v>
      </c>
      <c r="L156" s="163">
        <f t="shared" si="62"/>
        <v>772</v>
      </c>
      <c r="M156" s="164">
        <f t="shared" si="64"/>
        <v>3.612120825128592E-4</v>
      </c>
      <c r="N156" s="79"/>
    </row>
    <row r="157" spans="1:14" x14ac:dyDescent="0.25">
      <c r="A157" s="161"/>
      <c r="B157" s="162" t="s">
        <v>119</v>
      </c>
      <c r="C157" s="163">
        <v>2673</v>
      </c>
      <c r="D157" s="163">
        <v>1171</v>
      </c>
      <c r="E157" s="163">
        <v>0</v>
      </c>
      <c r="F157" s="163">
        <v>3742</v>
      </c>
      <c r="G157" s="163">
        <v>2402</v>
      </c>
      <c r="H157" s="163">
        <v>3321</v>
      </c>
      <c r="I157" s="164">
        <f t="shared" si="63"/>
        <v>0.38259783513738554</v>
      </c>
      <c r="J157" s="165">
        <f t="shared" si="60"/>
        <v>1.8360375747224595</v>
      </c>
      <c r="K157" s="163">
        <f t="shared" si="61"/>
        <v>919</v>
      </c>
      <c r="L157" s="163">
        <f t="shared" si="62"/>
        <v>2150</v>
      </c>
      <c r="M157" s="164">
        <f t="shared" si="64"/>
        <v>1.0395020156197621E-3</v>
      </c>
      <c r="N157" s="79"/>
    </row>
    <row r="158" spans="1:14" x14ac:dyDescent="0.25">
      <c r="A158" s="161"/>
      <c r="B158" s="162" t="s">
        <v>128</v>
      </c>
      <c r="C158" s="163">
        <v>83</v>
      </c>
      <c r="D158" s="163">
        <v>327</v>
      </c>
      <c r="E158" s="163">
        <v>0</v>
      </c>
      <c r="F158" s="163">
        <v>91</v>
      </c>
      <c r="G158" s="163">
        <v>58</v>
      </c>
      <c r="H158" s="163">
        <v>16</v>
      </c>
      <c r="I158" s="164">
        <f t="shared" si="63"/>
        <v>-0.72413793103448276</v>
      </c>
      <c r="J158" s="165">
        <f t="shared" si="60"/>
        <v>-0.95107033639143734</v>
      </c>
      <c r="K158" s="163">
        <f t="shared" si="61"/>
        <v>-42</v>
      </c>
      <c r="L158" s="163">
        <f t="shared" si="62"/>
        <v>-311</v>
      </c>
      <c r="M158" s="164">
        <f t="shared" si="64"/>
        <v>5.0081397922060195E-6</v>
      </c>
      <c r="N158" s="79"/>
    </row>
    <row r="159" spans="1:14" x14ac:dyDescent="0.25">
      <c r="A159" s="161" t="s">
        <v>144</v>
      </c>
      <c r="B159" s="162" t="s">
        <v>131</v>
      </c>
      <c r="C159" s="163">
        <v>58</v>
      </c>
      <c r="D159" s="163">
        <v>49</v>
      </c>
      <c r="E159" s="163">
        <v>0</v>
      </c>
      <c r="F159" s="163">
        <v>58</v>
      </c>
      <c r="G159" s="163">
        <v>96</v>
      </c>
      <c r="H159" s="163">
        <v>20</v>
      </c>
      <c r="I159" s="164">
        <f t="shared" si="63"/>
        <v>-0.79166666666666663</v>
      </c>
      <c r="J159" s="165">
        <f t="shared" si="60"/>
        <v>-0.59183673469387754</v>
      </c>
      <c r="K159" s="163">
        <f t="shared" si="61"/>
        <v>-76</v>
      </c>
      <c r="L159" s="163">
        <f t="shared" si="62"/>
        <v>-29</v>
      </c>
      <c r="M159" s="164">
        <f t="shared" si="64"/>
        <v>6.2601747402575252E-6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6973</v>
      </c>
      <c r="D160" s="169">
        <f t="shared" si="65"/>
        <v>6030</v>
      </c>
      <c r="E160" s="169">
        <f t="shared" si="65"/>
        <v>0</v>
      </c>
      <c r="F160" s="169">
        <f t="shared" si="65"/>
        <v>2950</v>
      </c>
      <c r="G160" s="169">
        <f t="shared" si="65"/>
        <v>5799</v>
      </c>
      <c r="H160" s="169">
        <f t="shared" si="65"/>
        <v>6850</v>
      </c>
      <c r="I160" s="170">
        <f t="shared" si="63"/>
        <v>0.18123814450767384</v>
      </c>
      <c r="J160" s="171">
        <f t="shared" si="60"/>
        <v>0.13598673300165842</v>
      </c>
      <c r="K160" s="169">
        <f>H160-G160</f>
        <v>1051</v>
      </c>
      <c r="L160" s="169">
        <f t="shared" si="62"/>
        <v>820</v>
      </c>
      <c r="M160" s="170">
        <f t="shared" si="64"/>
        <v>2.1441098485382023E-3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987C9-9CD5-4F51-83DB-E6798B2862FB}">
  <sheetPr>
    <tabColor rgb="FFF29140"/>
    <pageSetUpPr fitToPage="1"/>
  </sheetPr>
  <dimension ref="A1:P162"/>
  <sheetViews>
    <sheetView showGridLines="0" workbookViewId="0">
      <selection activeCell="J13" sqref="J13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261</v>
      </c>
      <c r="D6" s="172" t="s">
        <v>262</v>
      </c>
      <c r="E6" s="172" t="s">
        <v>263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19723720</v>
      </c>
      <c r="D8" s="176">
        <v>19552352</v>
      </c>
      <c r="E8" s="176">
        <v>7667751</v>
      </c>
      <c r="F8" s="176">
        <v>17324543</v>
      </c>
      <c r="G8" s="176">
        <v>19534206</v>
      </c>
      <c r="H8" s="176">
        <v>20749699</v>
      </c>
      <c r="I8" s="177">
        <f>IFERROR(H8/G8-1,"-")</f>
        <v>6.2223824198434308E-2</v>
      </c>
      <c r="J8" s="177">
        <f>IFERROR(H8/D8-1,"-")</f>
        <v>6.1238003489298976E-2</v>
      </c>
      <c r="K8" s="176">
        <f>H8-G8</f>
        <v>1215493</v>
      </c>
      <c r="L8" s="176">
        <f>H8-D8</f>
        <v>1197347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2572467</v>
      </c>
      <c r="D9" s="158">
        <v>2592949</v>
      </c>
      <c r="E9" s="158">
        <v>776152</v>
      </c>
      <c r="F9" s="158">
        <v>2291418</v>
      </c>
      <c r="G9" s="158">
        <v>2423328</v>
      </c>
      <c r="H9" s="158">
        <v>2382955</v>
      </c>
      <c r="I9" s="159">
        <f>IFERROR(H9/G9-1,"-")</f>
        <v>-1.6660146707337953E-2</v>
      </c>
      <c r="J9" s="160">
        <f t="shared" ref="J9:J20" si="0">IFERROR(H9/D9-1,"-")</f>
        <v>-8.0986552377235288E-2</v>
      </c>
      <c r="K9" s="158">
        <f t="shared" ref="K9:K19" si="1">H9-G9</f>
        <v>-40373</v>
      </c>
      <c r="L9" s="158">
        <f t="shared" ref="L9:L20" si="2">H9-D9</f>
        <v>-209994</v>
      </c>
      <c r="M9" s="159">
        <f>H9/H$8</f>
        <v>0.11484287073272725</v>
      </c>
      <c r="N9" s="79"/>
    </row>
    <row r="10" spans="1:14" x14ac:dyDescent="0.25">
      <c r="A10" s="161" t="s">
        <v>103</v>
      </c>
      <c r="B10" s="162" t="s">
        <v>103</v>
      </c>
      <c r="C10" s="163">
        <v>762114</v>
      </c>
      <c r="D10" s="163">
        <v>723068</v>
      </c>
      <c r="E10" s="163">
        <v>217068</v>
      </c>
      <c r="F10" s="163">
        <v>688568</v>
      </c>
      <c r="G10" s="163">
        <v>754956</v>
      </c>
      <c r="H10" s="163">
        <v>769944</v>
      </c>
      <c r="I10" s="164">
        <f>IFERROR(H10/G10-1,"-")</f>
        <v>1.9852812614244986E-2</v>
      </c>
      <c r="J10" s="165">
        <f t="shared" si="0"/>
        <v>6.482931065957831E-2</v>
      </c>
      <c r="K10" s="163">
        <f t="shared" si="1"/>
        <v>14988</v>
      </c>
      <c r="L10" s="163">
        <f t="shared" si="2"/>
        <v>46876</v>
      </c>
      <c r="M10" s="164">
        <f>H10/H$8</f>
        <v>3.7106273204252263E-2</v>
      </c>
      <c r="N10" s="79"/>
    </row>
    <row r="11" spans="1:14" x14ac:dyDescent="0.25">
      <c r="A11" s="161" t="s">
        <v>100</v>
      </c>
      <c r="B11" s="162" t="s">
        <v>100</v>
      </c>
      <c r="C11" s="163">
        <v>1810353</v>
      </c>
      <c r="D11" s="163">
        <v>1869881</v>
      </c>
      <c r="E11" s="163">
        <v>559084</v>
      </c>
      <c r="F11" s="163">
        <v>1602850</v>
      </c>
      <c r="G11" s="163">
        <v>1668372</v>
      </c>
      <c r="H11" s="163">
        <v>1613011</v>
      </c>
      <c r="I11" s="164">
        <f>IFERROR(H11/G11-1,"-")</f>
        <v>-3.3182647515062613E-2</v>
      </c>
      <c r="J11" s="165">
        <f t="shared" si="0"/>
        <v>-0.13737237824225179</v>
      </c>
      <c r="K11" s="163">
        <f t="shared" si="1"/>
        <v>-55361</v>
      </c>
      <c r="L11" s="163">
        <f t="shared" si="2"/>
        <v>-256870</v>
      </c>
      <c r="M11" s="164">
        <f>H11/H$8</f>
        <v>7.773659752847499E-2</v>
      </c>
      <c r="N11" s="79"/>
    </row>
    <row r="12" spans="1:14" x14ac:dyDescent="0.25">
      <c r="A12" s="1"/>
      <c r="B12" s="157" t="s">
        <v>107</v>
      </c>
      <c r="C12" s="158">
        <v>17151253</v>
      </c>
      <c r="D12" s="158">
        <v>16959403</v>
      </c>
      <c r="E12" s="158">
        <v>6891599</v>
      </c>
      <c r="F12" s="158">
        <v>15033125</v>
      </c>
      <c r="G12" s="158">
        <v>17110878</v>
      </c>
      <c r="H12" s="158">
        <v>18366744</v>
      </c>
      <c r="I12" s="159">
        <f>IFERROR(H12/G12-1,"-")</f>
        <v>7.3395766131930884E-2</v>
      </c>
      <c r="J12" s="160">
        <f t="shared" si="0"/>
        <v>8.2982932830831357E-2</v>
      </c>
      <c r="K12" s="158">
        <f t="shared" si="1"/>
        <v>1255866</v>
      </c>
      <c r="L12" s="158">
        <f t="shared" si="2"/>
        <v>1407341</v>
      </c>
      <c r="M12" s="159">
        <f>H12/H$8</f>
        <v>0.88515712926727275</v>
      </c>
      <c r="N12" s="79"/>
    </row>
    <row r="13" spans="1:14" s="56" customFormat="1" x14ac:dyDescent="0.25">
      <c r="A13" s="161"/>
      <c r="B13" s="162" t="s">
        <v>110</v>
      </c>
      <c r="C13" s="163">
        <v>7270010</v>
      </c>
      <c r="D13" s="163">
        <v>7559730</v>
      </c>
      <c r="E13" s="163">
        <v>2759405</v>
      </c>
      <c r="F13" s="163">
        <v>6881896</v>
      </c>
      <c r="G13" s="163">
        <v>7724509</v>
      </c>
      <c r="H13" s="163">
        <v>8372564</v>
      </c>
      <c r="I13" s="164">
        <f t="shared" ref="I13:I20" si="3">IFERROR(H13/G13-1,"-")</f>
        <v>8.3895947302281559E-2</v>
      </c>
      <c r="J13" s="165">
        <f t="shared" si="0"/>
        <v>0.10752156492361498</v>
      </c>
      <c r="K13" s="163">
        <f t="shared" si="1"/>
        <v>648055</v>
      </c>
      <c r="L13" s="163">
        <f t="shared" si="2"/>
        <v>812834</v>
      </c>
      <c r="M13" s="164">
        <f t="shared" ref="M13:M20" si="4">H13/H$8</f>
        <v>0.40350291346394951</v>
      </c>
      <c r="N13" s="166"/>
    </row>
    <row r="14" spans="1:14" s="56" customFormat="1" x14ac:dyDescent="0.25">
      <c r="A14" s="161"/>
      <c r="B14" s="162" t="s">
        <v>113</v>
      </c>
      <c r="C14" s="163">
        <v>2957288</v>
      </c>
      <c r="D14" s="163">
        <v>2562635</v>
      </c>
      <c r="E14" s="163">
        <v>1043329</v>
      </c>
      <c r="F14" s="163">
        <v>1736932</v>
      </c>
      <c r="G14" s="163">
        <v>2026546</v>
      </c>
      <c r="H14" s="163">
        <v>2156987</v>
      </c>
      <c r="I14" s="164">
        <f t="shared" si="3"/>
        <v>6.4366167854072787E-2</v>
      </c>
      <c r="J14" s="165">
        <f t="shared" si="0"/>
        <v>-0.15829331918123335</v>
      </c>
      <c r="K14" s="163">
        <f t="shared" si="1"/>
        <v>130441</v>
      </c>
      <c r="L14" s="163">
        <f t="shared" si="2"/>
        <v>-405648</v>
      </c>
      <c r="M14" s="164">
        <f t="shared" si="4"/>
        <v>0.1039526886630982</v>
      </c>
      <c r="N14" s="166"/>
    </row>
    <row r="15" spans="1:14" x14ac:dyDescent="0.25">
      <c r="A15" s="161"/>
      <c r="B15" s="162" t="s">
        <v>116</v>
      </c>
      <c r="C15" s="163">
        <v>687792</v>
      </c>
      <c r="D15" s="163">
        <v>694647</v>
      </c>
      <c r="E15" s="163">
        <v>267443</v>
      </c>
      <c r="F15" s="163">
        <v>703222</v>
      </c>
      <c r="G15" s="163">
        <v>855474</v>
      </c>
      <c r="H15" s="163">
        <v>930863</v>
      </c>
      <c r="I15" s="164">
        <f t="shared" si="3"/>
        <v>8.812541351344394E-2</v>
      </c>
      <c r="J15" s="165">
        <f t="shared" si="0"/>
        <v>0.34005185367532009</v>
      </c>
      <c r="K15" s="163">
        <f t="shared" si="1"/>
        <v>75389</v>
      </c>
      <c r="L15" s="163">
        <f t="shared" si="2"/>
        <v>236216</v>
      </c>
      <c r="M15" s="164">
        <f t="shared" si="4"/>
        <v>4.4861518232143995E-2</v>
      </c>
      <c r="N15" s="79"/>
    </row>
    <row r="16" spans="1:14" x14ac:dyDescent="0.25">
      <c r="A16" s="161"/>
      <c r="B16" s="162" t="s">
        <v>123</v>
      </c>
      <c r="C16" s="163">
        <v>683163</v>
      </c>
      <c r="D16" s="163">
        <v>639517</v>
      </c>
      <c r="E16" s="163">
        <v>237148</v>
      </c>
      <c r="F16" s="163">
        <v>748849</v>
      </c>
      <c r="G16" s="163">
        <v>715255</v>
      </c>
      <c r="H16" s="163">
        <v>770832</v>
      </c>
      <c r="I16" s="164">
        <f t="shared" si="3"/>
        <v>7.7702357900329311E-2</v>
      </c>
      <c r="J16" s="165">
        <f t="shared" si="0"/>
        <v>0.20533465099442227</v>
      </c>
      <c r="K16" s="163">
        <f t="shared" si="1"/>
        <v>55577</v>
      </c>
      <c r="L16" s="163">
        <f t="shared" si="2"/>
        <v>131315</v>
      </c>
      <c r="M16" s="164">
        <f t="shared" si="4"/>
        <v>3.7149069005772084E-2</v>
      </c>
      <c r="N16" s="79"/>
    </row>
    <row r="17" spans="1:14" x14ac:dyDescent="0.25">
      <c r="A17" s="161"/>
      <c r="B17" s="162" t="s">
        <v>119</v>
      </c>
      <c r="C17" s="163">
        <v>651773</v>
      </c>
      <c r="D17" s="163">
        <v>629563</v>
      </c>
      <c r="E17" s="163">
        <v>277641</v>
      </c>
      <c r="F17" s="163">
        <v>657750</v>
      </c>
      <c r="G17" s="163">
        <v>665059</v>
      </c>
      <c r="H17" s="163">
        <v>693453</v>
      </c>
      <c r="I17" s="164">
        <f t="shared" si="3"/>
        <v>4.2693956476042016E-2</v>
      </c>
      <c r="J17" s="165">
        <f t="shared" si="0"/>
        <v>0.10148309224017305</v>
      </c>
      <c r="K17" s="163">
        <f t="shared" si="1"/>
        <v>28394</v>
      </c>
      <c r="L17" s="163">
        <f t="shared" si="2"/>
        <v>63890</v>
      </c>
      <c r="M17" s="164">
        <f t="shared" si="4"/>
        <v>3.3419906476715638E-2</v>
      </c>
      <c r="N17" s="79"/>
    </row>
    <row r="18" spans="1:14" x14ac:dyDescent="0.25">
      <c r="A18" s="161"/>
      <c r="B18" s="162" t="s">
        <v>128</v>
      </c>
      <c r="C18" s="163">
        <v>362616</v>
      </c>
      <c r="D18" s="163">
        <v>388263</v>
      </c>
      <c r="E18" s="163">
        <v>239596</v>
      </c>
      <c r="F18" s="163">
        <v>280279</v>
      </c>
      <c r="G18" s="163">
        <v>345648</v>
      </c>
      <c r="H18" s="163">
        <v>328075</v>
      </c>
      <c r="I18" s="164">
        <f t="shared" si="3"/>
        <v>-5.0840739712077032E-2</v>
      </c>
      <c r="J18" s="165">
        <f t="shared" si="0"/>
        <v>-0.15501863427625084</v>
      </c>
      <c r="K18" s="163">
        <f t="shared" si="1"/>
        <v>-17573</v>
      </c>
      <c r="L18" s="163">
        <f t="shared" si="2"/>
        <v>-60188</v>
      </c>
      <c r="M18" s="164">
        <f t="shared" si="4"/>
        <v>1.5811072729295977E-2</v>
      </c>
      <c r="N18" s="79"/>
    </row>
    <row r="19" spans="1:14" x14ac:dyDescent="0.25">
      <c r="A19" s="161" t="s">
        <v>144</v>
      </c>
      <c r="B19" s="162" t="s">
        <v>131</v>
      </c>
      <c r="C19" s="163">
        <v>592260</v>
      </c>
      <c r="D19" s="163">
        <v>496719</v>
      </c>
      <c r="E19" s="163">
        <v>338441</v>
      </c>
      <c r="F19" s="163">
        <v>211989</v>
      </c>
      <c r="G19" s="163">
        <v>311489</v>
      </c>
      <c r="H19" s="163">
        <v>327943</v>
      </c>
      <c r="I19" s="164">
        <f t="shared" si="3"/>
        <v>5.2823695218771727E-2</v>
      </c>
      <c r="J19" s="165">
        <f t="shared" si="0"/>
        <v>-0.33978164716872117</v>
      </c>
      <c r="K19" s="163">
        <f t="shared" si="1"/>
        <v>16454</v>
      </c>
      <c r="L19" s="163">
        <f t="shared" si="2"/>
        <v>-168776</v>
      </c>
      <c r="M19" s="164">
        <f t="shared" si="4"/>
        <v>1.580471119123222E-2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3946351</v>
      </c>
      <c r="D20" s="169">
        <f t="shared" si="5"/>
        <v>3988329</v>
      </c>
      <c r="E20" s="169">
        <f t="shared" si="5"/>
        <v>1728596</v>
      </c>
      <c r="F20" s="169">
        <f t="shared" si="5"/>
        <v>3812208</v>
      </c>
      <c r="G20" s="169">
        <f t="shared" si="5"/>
        <v>4466898</v>
      </c>
      <c r="H20" s="169">
        <f t="shared" si="5"/>
        <v>4786027</v>
      </c>
      <c r="I20" s="170">
        <f t="shared" si="3"/>
        <v>7.14430909324546E-2</v>
      </c>
      <c r="J20" s="171">
        <f t="shared" si="0"/>
        <v>0.20000807355661987</v>
      </c>
      <c r="K20" s="169">
        <f>H20-G20</f>
        <v>319129</v>
      </c>
      <c r="L20" s="169">
        <f t="shared" si="2"/>
        <v>797698</v>
      </c>
      <c r="M20" s="170">
        <f t="shared" si="4"/>
        <v>0.23065524950506511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7247723</v>
      </c>
      <c r="D22" s="176">
        <v>7515196</v>
      </c>
      <c r="E22" s="176">
        <v>2766306</v>
      </c>
      <c r="F22" s="176">
        <v>7078492</v>
      </c>
      <c r="G22" s="176">
        <v>7702716</v>
      </c>
      <c r="H22" s="176">
        <v>7945412</v>
      </c>
      <c r="I22" s="177">
        <f>IFERROR(H22/G22-1,"-")</f>
        <v>3.1507847361891494E-2</v>
      </c>
      <c r="J22" s="177">
        <f>IFERROR(H22/D22-1,"-")</f>
        <v>5.7246145010722227E-2</v>
      </c>
      <c r="K22" s="176">
        <f>H22-G22</f>
        <v>242696</v>
      </c>
      <c r="L22" s="176">
        <f>H22-D22</f>
        <v>430216</v>
      </c>
      <c r="M22" s="177">
        <f>H22/H$8</f>
        <v>0.38291697628963195</v>
      </c>
      <c r="N22" s="79"/>
    </row>
    <row r="23" spans="1:14" x14ac:dyDescent="0.25">
      <c r="A23" s="161" t="s">
        <v>96</v>
      </c>
      <c r="B23" s="157" t="s">
        <v>97</v>
      </c>
      <c r="C23" s="158">
        <v>427889</v>
      </c>
      <c r="D23" s="158">
        <v>533745</v>
      </c>
      <c r="E23" s="158">
        <v>95533</v>
      </c>
      <c r="F23" s="158">
        <v>491577</v>
      </c>
      <c r="G23" s="158">
        <v>444235</v>
      </c>
      <c r="H23" s="158">
        <v>394994</v>
      </c>
      <c r="I23" s="159">
        <f>IFERROR(H23/G23-1,"-")</f>
        <v>-0.11084448546377479</v>
      </c>
      <c r="J23" s="160">
        <f t="shared" ref="J23:J34" si="6">IFERROR(H23/D23-1,"-")</f>
        <v>-0.25995747032759087</v>
      </c>
      <c r="K23" s="158">
        <f t="shared" ref="K23:K33" si="7">H23-G23</f>
        <v>-49241</v>
      </c>
      <c r="L23" s="158">
        <f t="shared" ref="L23:L34" si="8">H23-D23</f>
        <v>-138751</v>
      </c>
      <c r="M23" s="159">
        <f>H23/H$8</f>
        <v>1.9036131560269863E-2</v>
      </c>
      <c r="N23" s="79"/>
    </row>
    <row r="24" spans="1:14" x14ac:dyDescent="0.25">
      <c r="A24" s="161" t="s">
        <v>103</v>
      </c>
      <c r="B24" s="162" t="s">
        <v>103</v>
      </c>
      <c r="C24" s="163">
        <v>158682</v>
      </c>
      <c r="D24" s="163">
        <v>217602</v>
      </c>
      <c r="E24" s="163">
        <v>36093</v>
      </c>
      <c r="F24" s="163">
        <v>153193</v>
      </c>
      <c r="G24" s="163">
        <v>144752</v>
      </c>
      <c r="H24" s="163">
        <v>124187</v>
      </c>
      <c r="I24" s="164">
        <f>IFERROR(H24/G24-1,"-")</f>
        <v>-0.14207057588150773</v>
      </c>
      <c r="J24" s="165">
        <f t="shared" si="6"/>
        <v>-0.42929292929292928</v>
      </c>
      <c r="K24" s="163">
        <f t="shared" si="7"/>
        <v>-20565</v>
      </c>
      <c r="L24" s="163">
        <f t="shared" si="8"/>
        <v>-93415</v>
      </c>
      <c r="M24" s="164">
        <f>H24/H$8</f>
        <v>5.9850024812408125E-3</v>
      </c>
      <c r="N24" s="79"/>
    </row>
    <row r="25" spans="1:14" x14ac:dyDescent="0.25">
      <c r="A25" s="161" t="s">
        <v>100</v>
      </c>
      <c r="B25" s="162" t="s">
        <v>100</v>
      </c>
      <c r="C25" s="163">
        <v>269207</v>
      </c>
      <c r="D25" s="163">
        <v>316143</v>
      </c>
      <c r="E25" s="163">
        <v>59440</v>
      </c>
      <c r="F25" s="163">
        <v>338384</v>
      </c>
      <c r="G25" s="163">
        <v>299483</v>
      </c>
      <c r="H25" s="163">
        <v>270807</v>
      </c>
      <c r="I25" s="164">
        <f>IFERROR(H25/G25-1,"-")</f>
        <v>-9.5751678726338385E-2</v>
      </c>
      <c r="J25" s="165">
        <f t="shared" si="6"/>
        <v>-0.14340345982672398</v>
      </c>
      <c r="K25" s="163">
        <f t="shared" si="7"/>
        <v>-28676</v>
      </c>
      <c r="L25" s="163">
        <f t="shared" si="8"/>
        <v>-45336</v>
      </c>
      <c r="M25" s="164">
        <f>H25/H$8</f>
        <v>1.3051129079029051E-2</v>
      </c>
      <c r="N25" s="79"/>
    </row>
    <row r="26" spans="1:14" x14ac:dyDescent="0.25">
      <c r="A26" s="161"/>
      <c r="B26" s="157" t="s">
        <v>107</v>
      </c>
      <c r="C26" s="158">
        <v>6819834</v>
      </c>
      <c r="D26" s="158">
        <v>6981451</v>
      </c>
      <c r="E26" s="158">
        <v>2670773</v>
      </c>
      <c r="F26" s="158">
        <v>6586915</v>
      </c>
      <c r="G26" s="158">
        <v>7258481</v>
      </c>
      <c r="H26" s="158">
        <v>7550418</v>
      </c>
      <c r="I26" s="159">
        <f>IFERROR(H26/G26-1,"-")</f>
        <v>4.0220123191064383E-2</v>
      </c>
      <c r="J26" s="160">
        <f t="shared" si="6"/>
        <v>8.1496955289093842E-2</v>
      </c>
      <c r="K26" s="158">
        <f t="shared" si="7"/>
        <v>291937</v>
      </c>
      <c r="L26" s="158">
        <f t="shared" si="8"/>
        <v>568967</v>
      </c>
      <c r="M26" s="159">
        <f>H26/H$8</f>
        <v>0.36388084472936211</v>
      </c>
      <c r="N26" s="79"/>
    </row>
    <row r="27" spans="1:14" s="56" customFormat="1" x14ac:dyDescent="0.25">
      <c r="A27" s="161"/>
      <c r="B27" s="162" t="s">
        <v>110</v>
      </c>
      <c r="C27" s="163">
        <v>3032484</v>
      </c>
      <c r="D27" s="163">
        <v>3253535</v>
      </c>
      <c r="E27" s="163">
        <v>1178371</v>
      </c>
      <c r="F27" s="163">
        <v>3219803</v>
      </c>
      <c r="G27" s="163">
        <v>3619038</v>
      </c>
      <c r="H27" s="163">
        <v>3803979</v>
      </c>
      <c r="I27" s="164">
        <f t="shared" ref="I27:I34" si="9">IFERROR(H27/G27-1,"-")</f>
        <v>5.1102254245465328E-2</v>
      </c>
      <c r="J27" s="165">
        <f t="shared" si="6"/>
        <v>0.16918336517049926</v>
      </c>
      <c r="K27" s="163">
        <f t="shared" si="7"/>
        <v>184941</v>
      </c>
      <c r="L27" s="163">
        <f t="shared" si="8"/>
        <v>550444</v>
      </c>
      <c r="M27" s="164">
        <f t="shared" ref="M27:M34" si="10">H27/H$8</f>
        <v>0.18332694850175899</v>
      </c>
      <c r="N27" s="166"/>
    </row>
    <row r="28" spans="1:14" s="56" customFormat="1" x14ac:dyDescent="0.25">
      <c r="A28" s="161"/>
      <c r="B28" s="162" t="s">
        <v>113</v>
      </c>
      <c r="C28" s="163">
        <v>1106507</v>
      </c>
      <c r="D28" s="163">
        <v>1035977</v>
      </c>
      <c r="E28" s="163">
        <v>362212</v>
      </c>
      <c r="F28" s="163">
        <v>784046</v>
      </c>
      <c r="G28" s="163">
        <v>848813</v>
      </c>
      <c r="H28" s="163">
        <v>833106</v>
      </c>
      <c r="I28" s="164">
        <f t="shared" si="9"/>
        <v>-1.8504664749479538E-2</v>
      </c>
      <c r="J28" s="165">
        <f t="shared" si="6"/>
        <v>-0.19582577605487383</v>
      </c>
      <c r="K28" s="163">
        <f t="shared" si="7"/>
        <v>-15707</v>
      </c>
      <c r="L28" s="163">
        <f t="shared" si="8"/>
        <v>-202871</v>
      </c>
      <c r="M28" s="164">
        <f t="shared" si="10"/>
        <v>4.0150269167759975E-2</v>
      </c>
      <c r="N28" s="166"/>
    </row>
    <row r="29" spans="1:14" x14ac:dyDescent="0.25">
      <c r="A29" s="161"/>
      <c r="B29" s="162" t="s">
        <v>116</v>
      </c>
      <c r="C29" s="163">
        <v>243352</v>
      </c>
      <c r="D29" s="163">
        <v>252595</v>
      </c>
      <c r="E29" s="163">
        <v>111783</v>
      </c>
      <c r="F29" s="163">
        <v>268598</v>
      </c>
      <c r="G29" s="163">
        <v>295625</v>
      </c>
      <c r="H29" s="163">
        <v>295684</v>
      </c>
      <c r="I29" s="164">
        <f t="shared" si="9"/>
        <v>1.9957716701912709E-4</v>
      </c>
      <c r="J29" s="165">
        <f t="shared" si="6"/>
        <v>0.17058532433341922</v>
      </c>
      <c r="K29" s="163">
        <f t="shared" si="7"/>
        <v>59</v>
      </c>
      <c r="L29" s="163">
        <f t="shared" si="8"/>
        <v>43089</v>
      </c>
      <c r="M29" s="164">
        <f t="shared" si="10"/>
        <v>1.425003803669634E-2</v>
      </c>
      <c r="N29" s="79"/>
    </row>
    <row r="30" spans="1:14" x14ac:dyDescent="0.25">
      <c r="A30" s="161"/>
      <c r="B30" s="162" t="s">
        <v>123</v>
      </c>
      <c r="C30" s="163">
        <v>312923</v>
      </c>
      <c r="D30" s="163">
        <v>285772</v>
      </c>
      <c r="E30" s="163">
        <v>100752</v>
      </c>
      <c r="F30" s="163">
        <v>352462</v>
      </c>
      <c r="G30" s="163">
        <v>308568</v>
      </c>
      <c r="H30" s="163">
        <v>320361</v>
      </c>
      <c r="I30" s="164">
        <f t="shared" si="9"/>
        <v>3.8218480205335581E-2</v>
      </c>
      <c r="J30" s="165">
        <f t="shared" si="6"/>
        <v>0.12103705051579583</v>
      </c>
      <c r="K30" s="163">
        <f t="shared" si="7"/>
        <v>11793</v>
      </c>
      <c r="L30" s="163">
        <f t="shared" si="8"/>
        <v>34589</v>
      </c>
      <c r="M30" s="164">
        <f t="shared" si="10"/>
        <v>1.5439308300327633E-2</v>
      </c>
      <c r="N30" s="79"/>
    </row>
    <row r="31" spans="1:14" x14ac:dyDescent="0.25">
      <c r="A31" s="161"/>
      <c r="B31" s="162" t="s">
        <v>119</v>
      </c>
      <c r="C31" s="163">
        <v>349449</v>
      </c>
      <c r="D31" s="163">
        <v>341003</v>
      </c>
      <c r="E31" s="163">
        <v>139238</v>
      </c>
      <c r="F31" s="163">
        <v>384091</v>
      </c>
      <c r="G31" s="163">
        <v>351760</v>
      </c>
      <c r="H31" s="163">
        <v>364965</v>
      </c>
      <c r="I31" s="164">
        <f t="shared" si="9"/>
        <v>3.7539799863543388E-2</v>
      </c>
      <c r="J31" s="165">
        <f t="shared" si="6"/>
        <v>7.0269176517508747E-2</v>
      </c>
      <c r="K31" s="163">
        <f t="shared" si="7"/>
        <v>13205</v>
      </c>
      <c r="L31" s="163">
        <f t="shared" si="8"/>
        <v>23962</v>
      </c>
      <c r="M31" s="164">
        <f t="shared" si="10"/>
        <v>1.7588929844235331E-2</v>
      </c>
      <c r="N31" s="79"/>
    </row>
    <row r="32" spans="1:14" x14ac:dyDescent="0.25">
      <c r="A32" s="161"/>
      <c r="B32" s="162" t="s">
        <v>128</v>
      </c>
      <c r="C32" s="163">
        <v>141908</v>
      </c>
      <c r="D32" s="163">
        <v>164249</v>
      </c>
      <c r="E32" s="163">
        <v>94416</v>
      </c>
      <c r="F32" s="163">
        <v>107392</v>
      </c>
      <c r="G32" s="163">
        <v>119814</v>
      </c>
      <c r="H32" s="163">
        <v>116998</v>
      </c>
      <c r="I32" s="164">
        <f t="shared" si="9"/>
        <v>-2.350309646618931E-2</v>
      </c>
      <c r="J32" s="165">
        <f t="shared" si="6"/>
        <v>-0.287679072627535</v>
      </c>
      <c r="K32" s="163">
        <f t="shared" si="7"/>
        <v>-2816</v>
      </c>
      <c r="L32" s="163">
        <f t="shared" si="8"/>
        <v>-47251</v>
      </c>
      <c r="M32" s="164">
        <f t="shared" si="10"/>
        <v>5.6385396241169575E-3</v>
      </c>
      <c r="N32" s="79"/>
    </row>
    <row r="33" spans="1:14" x14ac:dyDescent="0.25">
      <c r="A33" s="161" t="s">
        <v>144</v>
      </c>
      <c r="B33" s="162" t="s">
        <v>131</v>
      </c>
      <c r="C33" s="163">
        <v>179566</v>
      </c>
      <c r="D33" s="163">
        <v>154923</v>
      </c>
      <c r="E33" s="163">
        <v>102903</v>
      </c>
      <c r="F33" s="163">
        <v>64639</v>
      </c>
      <c r="G33" s="163">
        <v>105292</v>
      </c>
      <c r="H33" s="163">
        <v>100074</v>
      </c>
      <c r="I33" s="164">
        <f t="shared" si="9"/>
        <v>-4.9557421266572921E-2</v>
      </c>
      <c r="J33" s="165">
        <f t="shared" si="6"/>
        <v>-0.35404039426037448</v>
      </c>
      <c r="K33" s="163">
        <f t="shared" si="7"/>
        <v>-5218</v>
      </c>
      <c r="L33" s="163">
        <f t="shared" si="8"/>
        <v>-54849</v>
      </c>
      <c r="M33" s="164">
        <f t="shared" si="10"/>
        <v>4.8229133347910255E-3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1453645</v>
      </c>
      <c r="D34" s="169">
        <f t="shared" si="11"/>
        <v>1493397</v>
      </c>
      <c r="E34" s="169">
        <f t="shared" si="11"/>
        <v>581098</v>
      </c>
      <c r="F34" s="169">
        <f t="shared" si="11"/>
        <v>1405884</v>
      </c>
      <c r="G34" s="169">
        <f t="shared" si="11"/>
        <v>1609571</v>
      </c>
      <c r="H34" s="169">
        <f t="shared" si="11"/>
        <v>1715251</v>
      </c>
      <c r="I34" s="170">
        <f t="shared" si="9"/>
        <v>6.5657246558244342E-2</v>
      </c>
      <c r="J34" s="171">
        <f t="shared" si="6"/>
        <v>0.1485566128765492</v>
      </c>
      <c r="K34" s="169">
        <f>H34-G34</f>
        <v>105680</v>
      </c>
      <c r="L34" s="169">
        <f t="shared" si="8"/>
        <v>221854</v>
      </c>
      <c r="M34" s="170">
        <f t="shared" si="10"/>
        <v>8.2663897919675849E-2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5817225</v>
      </c>
      <c r="D36" s="176">
        <v>5809856</v>
      </c>
      <c r="E36" s="176">
        <v>2107837</v>
      </c>
      <c r="F36" s="176">
        <v>4842970</v>
      </c>
      <c r="G36" s="176">
        <v>5449273</v>
      </c>
      <c r="H36" s="176">
        <v>5748289</v>
      </c>
      <c r="I36" s="177">
        <f>IFERROR(H36/G36-1,"-")</f>
        <v>5.4872640809150219E-2</v>
      </c>
      <c r="J36" s="177">
        <f>IFERROR(H36/D36-1,"-")</f>
        <v>-1.0596992421154638E-2</v>
      </c>
      <c r="K36" s="176">
        <f>H36-G36</f>
        <v>299016</v>
      </c>
      <c r="L36" s="176">
        <f>H36-D36</f>
        <v>-61567</v>
      </c>
      <c r="M36" s="177">
        <f>H36/H$8</f>
        <v>0.27702999450739019</v>
      </c>
      <c r="N36" s="79"/>
    </row>
    <row r="37" spans="1:14" x14ac:dyDescent="0.25">
      <c r="A37" s="161" t="s">
        <v>96</v>
      </c>
      <c r="B37" s="157" t="s">
        <v>97</v>
      </c>
      <c r="C37" s="158">
        <v>354214</v>
      </c>
      <c r="D37" s="158">
        <v>331865</v>
      </c>
      <c r="E37" s="158">
        <v>83093</v>
      </c>
      <c r="F37" s="158">
        <v>274753</v>
      </c>
      <c r="G37" s="158">
        <v>263584</v>
      </c>
      <c r="H37" s="158">
        <v>296997</v>
      </c>
      <c r="I37" s="159">
        <f>IFERROR(H37/G37-1,"-")</f>
        <v>0.12676414349884668</v>
      </c>
      <c r="J37" s="160">
        <f t="shared" ref="J37:J48" si="12">IFERROR(H37/D37-1,"-")</f>
        <v>-0.10506681933918915</v>
      </c>
      <c r="K37" s="158">
        <f t="shared" ref="K37:K47" si="13">H37-G37</f>
        <v>33413</v>
      </c>
      <c r="L37" s="158">
        <f t="shared" ref="L37:L48" si="14">H37-D37</f>
        <v>-34868</v>
      </c>
      <c r="M37" s="159">
        <f>H37/H$8</f>
        <v>1.4313316063042649E-2</v>
      </c>
      <c r="N37" s="79"/>
    </row>
    <row r="38" spans="1:14" x14ac:dyDescent="0.25">
      <c r="A38" s="161" t="s">
        <v>103</v>
      </c>
      <c r="B38" s="162" t="s">
        <v>103</v>
      </c>
      <c r="C38" s="163">
        <v>100352</v>
      </c>
      <c r="D38" s="163">
        <v>116648</v>
      </c>
      <c r="E38" s="163">
        <v>30721</v>
      </c>
      <c r="F38" s="163">
        <v>92834</v>
      </c>
      <c r="G38" s="163">
        <v>91543</v>
      </c>
      <c r="H38" s="163">
        <v>135442</v>
      </c>
      <c r="I38" s="164">
        <f>IFERROR(H38/G38-1,"-")</f>
        <v>0.47954513179598668</v>
      </c>
      <c r="J38" s="165">
        <f t="shared" si="12"/>
        <v>0.16111720732460055</v>
      </c>
      <c r="K38" s="163">
        <f t="shared" si="13"/>
        <v>43899</v>
      </c>
      <c r="L38" s="163">
        <f t="shared" si="14"/>
        <v>18794</v>
      </c>
      <c r="M38" s="164">
        <f>H38/H$8</f>
        <v>6.5274199881164537E-3</v>
      </c>
      <c r="N38" s="79"/>
    </row>
    <row r="39" spans="1:14" x14ac:dyDescent="0.25">
      <c r="A39" s="161" t="s">
        <v>100</v>
      </c>
      <c r="B39" s="162" t="s">
        <v>100</v>
      </c>
      <c r="C39" s="163">
        <v>253862</v>
      </c>
      <c r="D39" s="163">
        <v>215217</v>
      </c>
      <c r="E39" s="163">
        <v>52372</v>
      </c>
      <c r="F39" s="163">
        <v>181919</v>
      </c>
      <c r="G39" s="163">
        <v>172041</v>
      </c>
      <c r="H39" s="163">
        <v>161555</v>
      </c>
      <c r="I39" s="164">
        <f>IFERROR(H39/G39-1,"-")</f>
        <v>-6.0950587359989816E-2</v>
      </c>
      <c r="J39" s="165">
        <f t="shared" si="12"/>
        <v>-0.2493390392022935</v>
      </c>
      <c r="K39" s="163">
        <f t="shared" si="13"/>
        <v>-10486</v>
      </c>
      <c r="L39" s="163">
        <f t="shared" si="14"/>
        <v>-53662</v>
      </c>
      <c r="M39" s="164">
        <f>H39/H$8</f>
        <v>7.7858960749261951E-3</v>
      </c>
      <c r="N39" s="79"/>
    </row>
    <row r="40" spans="1:14" x14ac:dyDescent="0.25">
      <c r="A40" s="161"/>
      <c r="B40" s="157" t="s">
        <v>107</v>
      </c>
      <c r="C40" s="158">
        <v>5463011</v>
      </c>
      <c r="D40" s="158">
        <v>5477991</v>
      </c>
      <c r="E40" s="158">
        <v>2024744</v>
      </c>
      <c r="F40" s="158">
        <v>4568217</v>
      </c>
      <c r="G40" s="158">
        <v>5185689</v>
      </c>
      <c r="H40" s="158">
        <v>5451292</v>
      </c>
      <c r="I40" s="159">
        <f>IFERROR(H40/G40-1,"-")</f>
        <v>5.1218459109291015E-2</v>
      </c>
      <c r="J40" s="160">
        <f t="shared" si="12"/>
        <v>-4.873867080102956E-3</v>
      </c>
      <c r="K40" s="158">
        <f t="shared" si="13"/>
        <v>265603</v>
      </c>
      <c r="L40" s="158">
        <f t="shared" si="14"/>
        <v>-26699</v>
      </c>
      <c r="M40" s="159">
        <f>H40/H$8</f>
        <v>0.26271667844434754</v>
      </c>
      <c r="N40" s="79"/>
    </row>
    <row r="41" spans="1:14" s="56" customFormat="1" x14ac:dyDescent="0.25">
      <c r="A41" s="161"/>
      <c r="B41" s="162" t="s">
        <v>110</v>
      </c>
      <c r="C41" s="163">
        <v>2700150</v>
      </c>
      <c r="D41" s="163">
        <v>2921193</v>
      </c>
      <c r="E41" s="163">
        <v>902556</v>
      </c>
      <c r="F41" s="163">
        <v>2290845</v>
      </c>
      <c r="G41" s="163">
        <v>2583879</v>
      </c>
      <c r="H41" s="163">
        <v>2780617</v>
      </c>
      <c r="I41" s="164">
        <f t="shared" ref="I41:I48" si="15">IFERROR(H41/G41-1,"-")</f>
        <v>7.6140562309612747E-2</v>
      </c>
      <c r="J41" s="165">
        <f t="shared" si="12"/>
        <v>-4.8122804621262616E-2</v>
      </c>
      <c r="K41" s="163">
        <f t="shared" si="13"/>
        <v>196738</v>
      </c>
      <c r="L41" s="163">
        <f t="shared" si="14"/>
        <v>-140576</v>
      </c>
      <c r="M41" s="164">
        <f t="shared" ref="M41:M48" si="16">H41/H$8</f>
        <v>0.13400758247143729</v>
      </c>
      <c r="N41" s="166"/>
    </row>
    <row r="42" spans="1:14" s="56" customFormat="1" x14ac:dyDescent="0.25">
      <c r="A42" s="161"/>
      <c r="B42" s="162" t="s">
        <v>113</v>
      </c>
      <c r="C42" s="163">
        <v>376928</v>
      </c>
      <c r="D42" s="163">
        <v>283519</v>
      </c>
      <c r="E42" s="163">
        <v>105694</v>
      </c>
      <c r="F42" s="163">
        <v>171032</v>
      </c>
      <c r="G42" s="163">
        <v>201829</v>
      </c>
      <c r="H42" s="163">
        <v>196423</v>
      </c>
      <c r="I42" s="164">
        <f t="shared" si="15"/>
        <v>-2.6785050711245706E-2</v>
      </c>
      <c r="J42" s="165">
        <f t="shared" si="12"/>
        <v>-0.30719634310222599</v>
      </c>
      <c r="K42" s="163">
        <f t="shared" si="13"/>
        <v>-5406</v>
      </c>
      <c r="L42" s="163">
        <f t="shared" si="14"/>
        <v>-87096</v>
      </c>
      <c r="M42" s="164">
        <f t="shared" si="16"/>
        <v>9.4663059931616358E-3</v>
      </c>
      <c r="N42" s="166"/>
    </row>
    <row r="43" spans="1:14" x14ac:dyDescent="0.25">
      <c r="A43" s="161"/>
      <c r="B43" s="162" t="s">
        <v>116</v>
      </c>
      <c r="C43" s="163">
        <v>111896</v>
      </c>
      <c r="D43" s="163">
        <v>107130</v>
      </c>
      <c r="E43" s="163">
        <v>43618</v>
      </c>
      <c r="F43" s="163">
        <v>102882</v>
      </c>
      <c r="G43" s="163">
        <v>136276</v>
      </c>
      <c r="H43" s="163">
        <v>139047</v>
      </c>
      <c r="I43" s="164">
        <f t="shared" si="15"/>
        <v>2.0333734480025845E-2</v>
      </c>
      <c r="J43" s="165">
        <f t="shared" si="12"/>
        <v>0.2979277513301597</v>
      </c>
      <c r="K43" s="163">
        <f t="shared" si="13"/>
        <v>2771</v>
      </c>
      <c r="L43" s="163">
        <f t="shared" si="14"/>
        <v>31917</v>
      </c>
      <c r="M43" s="164">
        <f t="shared" si="16"/>
        <v>6.7011574481152716E-3</v>
      </c>
      <c r="N43" s="79"/>
    </row>
    <row r="44" spans="1:14" x14ac:dyDescent="0.25">
      <c r="A44" s="161"/>
      <c r="B44" s="162" t="s">
        <v>123</v>
      </c>
      <c r="C44" s="163">
        <v>263470</v>
      </c>
      <c r="D44" s="163">
        <v>260796</v>
      </c>
      <c r="E44" s="163">
        <v>87975</v>
      </c>
      <c r="F44" s="163">
        <v>269663</v>
      </c>
      <c r="G44" s="163">
        <v>272422</v>
      </c>
      <c r="H44" s="163">
        <v>277333</v>
      </c>
      <c r="I44" s="164">
        <f t="shared" si="15"/>
        <v>1.8027178421713419E-2</v>
      </c>
      <c r="J44" s="165">
        <f t="shared" si="12"/>
        <v>6.3409714872927569E-2</v>
      </c>
      <c r="K44" s="163">
        <f t="shared" si="13"/>
        <v>4911</v>
      </c>
      <c r="L44" s="163">
        <f t="shared" si="14"/>
        <v>16537</v>
      </c>
      <c r="M44" s="164">
        <f t="shared" si="16"/>
        <v>1.3365639665423581E-2</v>
      </c>
      <c r="N44" s="79"/>
    </row>
    <row r="45" spans="1:14" x14ac:dyDescent="0.25">
      <c r="A45" s="161"/>
      <c r="B45" s="162" t="s">
        <v>119</v>
      </c>
      <c r="C45" s="163">
        <v>211114</v>
      </c>
      <c r="D45" s="163">
        <v>195664</v>
      </c>
      <c r="E45" s="163">
        <v>80980</v>
      </c>
      <c r="F45" s="163">
        <v>174517</v>
      </c>
      <c r="G45" s="163">
        <v>204547</v>
      </c>
      <c r="H45" s="163">
        <v>213212</v>
      </c>
      <c r="I45" s="164">
        <f t="shared" si="15"/>
        <v>4.2361902154516962E-2</v>
      </c>
      <c r="J45" s="165">
        <f t="shared" si="12"/>
        <v>8.9684356856652325E-2</v>
      </c>
      <c r="K45" s="163">
        <f t="shared" si="13"/>
        <v>8665</v>
      </c>
      <c r="L45" s="163">
        <f t="shared" si="14"/>
        <v>17548</v>
      </c>
      <c r="M45" s="164">
        <f t="shared" si="16"/>
        <v>1.0275426164013271E-2</v>
      </c>
      <c r="N45" s="79"/>
    </row>
    <row r="46" spans="1:14" x14ac:dyDescent="0.25">
      <c r="A46" s="161"/>
      <c r="B46" s="162" t="s">
        <v>128</v>
      </c>
      <c r="C46" s="163">
        <v>153834</v>
      </c>
      <c r="D46" s="163">
        <v>147056</v>
      </c>
      <c r="E46" s="163">
        <v>85742</v>
      </c>
      <c r="F46" s="163">
        <v>111329</v>
      </c>
      <c r="G46" s="163">
        <v>123077</v>
      </c>
      <c r="H46" s="163">
        <v>117585</v>
      </c>
      <c r="I46" s="164">
        <f t="shared" si="15"/>
        <v>-4.4622472110954936E-2</v>
      </c>
      <c r="J46" s="165">
        <f t="shared" si="12"/>
        <v>-0.20040664780763795</v>
      </c>
      <c r="K46" s="163">
        <f t="shared" si="13"/>
        <v>-5492</v>
      </c>
      <c r="L46" s="163">
        <f t="shared" si="14"/>
        <v>-29471</v>
      </c>
      <c r="M46" s="164">
        <f t="shared" si="16"/>
        <v>5.666829191112604E-3</v>
      </c>
      <c r="N46" s="79"/>
    </row>
    <row r="47" spans="1:14" x14ac:dyDescent="0.25">
      <c r="A47" s="161" t="s">
        <v>144</v>
      </c>
      <c r="B47" s="162" t="s">
        <v>131</v>
      </c>
      <c r="C47" s="163">
        <v>251403</v>
      </c>
      <c r="D47" s="163">
        <v>220092</v>
      </c>
      <c r="E47" s="163">
        <v>138797</v>
      </c>
      <c r="F47" s="163">
        <v>99775</v>
      </c>
      <c r="G47" s="163">
        <v>126202</v>
      </c>
      <c r="H47" s="163">
        <v>137212</v>
      </c>
      <c r="I47" s="164">
        <f t="shared" si="15"/>
        <v>8.7241089681621586E-2</v>
      </c>
      <c r="J47" s="165">
        <f t="shared" si="12"/>
        <v>-0.37656979808443747</v>
      </c>
      <c r="K47" s="163">
        <f t="shared" si="13"/>
        <v>11010</v>
      </c>
      <c r="L47" s="163">
        <f t="shared" si="14"/>
        <v>-82880</v>
      </c>
      <c r="M47" s="164">
        <f t="shared" si="16"/>
        <v>6.6127224303350138E-3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1394216</v>
      </c>
      <c r="D48" s="169">
        <f t="shared" si="17"/>
        <v>1342541</v>
      </c>
      <c r="E48" s="169">
        <f t="shared" si="17"/>
        <v>579382</v>
      </c>
      <c r="F48" s="169">
        <f t="shared" si="17"/>
        <v>1348174</v>
      </c>
      <c r="G48" s="169">
        <f t="shared" si="17"/>
        <v>1537457</v>
      </c>
      <c r="H48" s="169">
        <f t="shared" si="17"/>
        <v>1589863</v>
      </c>
      <c r="I48" s="170">
        <f t="shared" si="15"/>
        <v>3.4086156555923175E-2</v>
      </c>
      <c r="J48" s="171">
        <f t="shared" si="12"/>
        <v>0.18421932737994595</v>
      </c>
      <c r="K48" s="169">
        <f>H48-G48</f>
        <v>52406</v>
      </c>
      <c r="L48" s="169">
        <f t="shared" si="14"/>
        <v>247322</v>
      </c>
      <c r="M48" s="170">
        <f t="shared" si="16"/>
        <v>7.662101508074888E-2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133892</v>
      </c>
      <c r="D50" s="176">
        <v>134378</v>
      </c>
      <c r="E50" s="176">
        <v>53738</v>
      </c>
      <c r="F50" s="176">
        <v>90655</v>
      </c>
      <c r="G50" s="176">
        <v>97937</v>
      </c>
      <c r="H50" s="176">
        <v>107952</v>
      </c>
      <c r="I50" s="177">
        <f>IFERROR(H50/G50-1,"-")</f>
        <v>0.1022596158755118</v>
      </c>
      <c r="J50" s="177">
        <f>IFERROR(H50/D50-1,"-")</f>
        <v>-0.1966542142314962</v>
      </c>
      <c r="K50" s="176">
        <f>H50-G50</f>
        <v>10015</v>
      </c>
      <c r="L50" s="176">
        <f>H50-D50</f>
        <v>-26426</v>
      </c>
      <c r="M50" s="177">
        <f>H50/H$8</f>
        <v>5.2025814928688841E-3</v>
      </c>
      <c r="N50" s="79"/>
    </row>
    <row r="51" spans="1:14" x14ac:dyDescent="0.25">
      <c r="A51" s="161" t="s">
        <v>96</v>
      </c>
      <c r="B51" s="157" t="s">
        <v>97</v>
      </c>
      <c r="C51" s="158">
        <v>17844</v>
      </c>
      <c r="D51" s="158">
        <v>16650</v>
      </c>
      <c r="E51" s="158">
        <v>2905</v>
      </c>
      <c r="F51" s="158">
        <v>8218</v>
      </c>
      <c r="G51" s="158">
        <v>25393</v>
      </c>
      <c r="H51" s="158">
        <v>16001</v>
      </c>
      <c r="I51" s="159">
        <f>IFERROR(H51/G51-1,"-")</f>
        <v>-0.36986571102272281</v>
      </c>
      <c r="J51" s="160">
        <f t="shared" ref="J51:J62" si="18">IFERROR(H51/D51-1,"-")</f>
        <v>-3.8978978978978951E-2</v>
      </c>
      <c r="K51" s="158">
        <f t="shared" ref="K51:K61" si="19">H51-G51</f>
        <v>-9392</v>
      </c>
      <c r="L51" s="158">
        <f t="shared" ref="L51:L62" si="20">H51-D51</f>
        <v>-649</v>
      </c>
      <c r="M51" s="159">
        <f>H51/H$8</f>
        <v>7.7114371634981309E-4</v>
      </c>
      <c r="N51" s="79"/>
    </row>
    <row r="52" spans="1:14" x14ac:dyDescent="0.25">
      <c r="A52" s="161" t="s">
        <v>103</v>
      </c>
      <c r="B52" s="162" t="s">
        <v>103</v>
      </c>
      <c r="C52" s="163">
        <v>9267</v>
      </c>
      <c r="D52" s="163">
        <v>7379</v>
      </c>
      <c r="E52" s="163">
        <v>1316</v>
      </c>
      <c r="F52" s="163">
        <v>1843</v>
      </c>
      <c r="G52" s="163">
        <v>17313</v>
      </c>
      <c r="H52" s="163">
        <v>8782</v>
      </c>
      <c r="I52" s="164">
        <f>IFERROR(H52/G52-1,"-")</f>
        <v>-0.49275111188124532</v>
      </c>
      <c r="J52" s="165">
        <f t="shared" si="18"/>
        <v>0.19013416452093779</v>
      </c>
      <c r="K52" s="163">
        <f t="shared" si="19"/>
        <v>-8531</v>
      </c>
      <c r="L52" s="163">
        <f t="shared" si="20"/>
        <v>1403</v>
      </c>
      <c r="M52" s="164">
        <f>H52/H$8</f>
        <v>4.2323505512055861E-4</v>
      </c>
      <c r="N52" s="79"/>
    </row>
    <row r="53" spans="1:14" x14ac:dyDescent="0.25">
      <c r="A53" s="161" t="s">
        <v>100</v>
      </c>
      <c r="B53" s="162" t="s">
        <v>100</v>
      </c>
      <c r="C53" s="163">
        <v>8577</v>
      </c>
      <c r="D53" s="163">
        <v>9271</v>
      </c>
      <c r="E53" s="163">
        <v>1589</v>
      </c>
      <c r="F53" s="163">
        <v>6375</v>
      </c>
      <c r="G53" s="163">
        <v>8080</v>
      </c>
      <c r="H53" s="163">
        <v>7219</v>
      </c>
      <c r="I53" s="164">
        <f>IFERROR(H53/G53-1,"-")</f>
        <v>-0.1065594059405941</v>
      </c>
      <c r="J53" s="165">
        <f t="shared" si="18"/>
        <v>-0.22133534678028255</v>
      </c>
      <c r="K53" s="163">
        <f t="shared" si="19"/>
        <v>-861</v>
      </c>
      <c r="L53" s="163">
        <f t="shared" si="20"/>
        <v>-2052</v>
      </c>
      <c r="M53" s="164">
        <f>H53/H$8</f>
        <v>3.4790866122925447E-4</v>
      </c>
      <c r="N53" s="79"/>
    </row>
    <row r="54" spans="1:14" x14ac:dyDescent="0.25">
      <c r="A54" s="161"/>
      <c r="B54" s="157" t="s">
        <v>107</v>
      </c>
      <c r="C54" s="158">
        <v>116048</v>
      </c>
      <c r="D54" s="158">
        <v>117728</v>
      </c>
      <c r="E54" s="158">
        <v>50833</v>
      </c>
      <c r="F54" s="158">
        <v>82437</v>
      </c>
      <c r="G54" s="158">
        <v>72544</v>
      </c>
      <c r="H54" s="158">
        <v>91951</v>
      </c>
      <c r="I54" s="159">
        <f>IFERROR(H54/G54-1,"-")</f>
        <v>0.26752040141155708</v>
      </c>
      <c r="J54" s="160">
        <f t="shared" si="18"/>
        <v>-0.21895385974449577</v>
      </c>
      <c r="K54" s="158">
        <f t="shared" si="19"/>
        <v>19407</v>
      </c>
      <c r="L54" s="158">
        <f t="shared" si="20"/>
        <v>-25777</v>
      </c>
      <c r="M54" s="159">
        <f>H54/H$8</f>
        <v>4.4314377765190711E-3</v>
      </c>
      <c r="N54" s="79"/>
    </row>
    <row r="55" spans="1:14" s="56" customFormat="1" x14ac:dyDescent="0.25">
      <c r="A55" s="161"/>
      <c r="B55" s="162" t="s">
        <v>110</v>
      </c>
      <c r="C55" s="163">
        <v>37111</v>
      </c>
      <c r="D55" s="163">
        <v>39141</v>
      </c>
      <c r="E55" s="163">
        <v>18908</v>
      </c>
      <c r="F55" s="163">
        <v>38516</v>
      </c>
      <c r="G55" s="163">
        <v>30653</v>
      </c>
      <c r="H55" s="163">
        <v>38778</v>
      </c>
      <c r="I55" s="164">
        <f t="shared" ref="I55:I62" si="21">IFERROR(H55/G55-1,"-")</f>
        <v>0.26506377842299278</v>
      </c>
      <c r="J55" s="165">
        <f t="shared" si="18"/>
        <v>-9.2741626427531587E-3</v>
      </c>
      <c r="K55" s="163">
        <f t="shared" si="19"/>
        <v>8125</v>
      </c>
      <c r="L55" s="163">
        <f t="shared" si="20"/>
        <v>-363</v>
      </c>
      <c r="M55" s="164">
        <f t="shared" ref="M55:M62" si="22">H55/H$8</f>
        <v>1.8688463866391508E-3</v>
      </c>
      <c r="N55" s="166"/>
    </row>
    <row r="56" spans="1:14" s="56" customFormat="1" x14ac:dyDescent="0.25">
      <c r="A56" s="161"/>
      <c r="B56" s="162" t="s">
        <v>113</v>
      </c>
      <c r="C56" s="163">
        <v>46354</v>
      </c>
      <c r="D56" s="163">
        <v>38749</v>
      </c>
      <c r="E56" s="163">
        <v>14632</v>
      </c>
      <c r="F56" s="163">
        <v>19543</v>
      </c>
      <c r="G56" s="163">
        <v>15311</v>
      </c>
      <c r="H56" s="163">
        <v>22194</v>
      </c>
      <c r="I56" s="164">
        <f t="shared" si="21"/>
        <v>0.44954607798314927</v>
      </c>
      <c r="J56" s="165">
        <f t="shared" si="18"/>
        <v>-0.42723683191824302</v>
      </c>
      <c r="K56" s="163">
        <f t="shared" si="19"/>
        <v>6883</v>
      </c>
      <c r="L56" s="163">
        <f t="shared" si="20"/>
        <v>-16555</v>
      </c>
      <c r="M56" s="164">
        <f t="shared" si="22"/>
        <v>1.069605877174411E-3</v>
      </c>
      <c r="N56" s="166"/>
    </row>
    <row r="57" spans="1:14" x14ac:dyDescent="0.25">
      <c r="A57" s="161"/>
      <c r="B57" s="162" t="s">
        <v>116</v>
      </c>
      <c r="C57" s="163">
        <v>2968</v>
      </c>
      <c r="D57" s="163">
        <v>4637</v>
      </c>
      <c r="E57" s="163">
        <v>1120</v>
      </c>
      <c r="F57" s="163">
        <v>3004</v>
      </c>
      <c r="G57" s="163">
        <v>3820</v>
      </c>
      <c r="H57" s="163">
        <v>2949</v>
      </c>
      <c r="I57" s="164">
        <f t="shared" si="21"/>
        <v>-0.22801047120418849</v>
      </c>
      <c r="J57" s="165">
        <f t="shared" si="18"/>
        <v>-0.36402846668104383</v>
      </c>
      <c r="K57" s="163">
        <f t="shared" si="19"/>
        <v>-871</v>
      </c>
      <c r="L57" s="163">
        <f t="shared" si="20"/>
        <v>-1688</v>
      </c>
      <c r="M57" s="164">
        <f t="shared" si="22"/>
        <v>1.4212254356075238E-4</v>
      </c>
      <c r="N57" s="79"/>
    </row>
    <row r="58" spans="1:14" x14ac:dyDescent="0.25">
      <c r="A58" s="161"/>
      <c r="B58" s="162" t="s">
        <v>123</v>
      </c>
      <c r="C58" s="163">
        <v>1691</v>
      </c>
      <c r="D58" s="163">
        <v>2587</v>
      </c>
      <c r="E58" s="163">
        <v>588</v>
      </c>
      <c r="F58" s="163">
        <v>1863</v>
      </c>
      <c r="G58" s="163">
        <v>1177</v>
      </c>
      <c r="H58" s="163">
        <v>2539</v>
      </c>
      <c r="I58" s="164">
        <f t="shared" si="21"/>
        <v>1.1571792693288021</v>
      </c>
      <c r="J58" s="165">
        <f t="shared" si="18"/>
        <v>-1.8554310011596464E-2</v>
      </c>
      <c r="K58" s="163">
        <f t="shared" si="19"/>
        <v>1362</v>
      </c>
      <c r="L58" s="163">
        <f t="shared" si="20"/>
        <v>-48</v>
      </c>
      <c r="M58" s="164">
        <f t="shared" si="22"/>
        <v>1.2236322078696177E-4</v>
      </c>
      <c r="N58" s="79"/>
    </row>
    <row r="59" spans="1:14" x14ac:dyDescent="0.25">
      <c r="A59" s="161"/>
      <c r="B59" s="162" t="s">
        <v>119</v>
      </c>
      <c r="C59" s="163">
        <v>1780</v>
      </c>
      <c r="D59" s="163">
        <v>3280</v>
      </c>
      <c r="E59" s="163">
        <v>725</v>
      </c>
      <c r="F59" s="163">
        <v>1397</v>
      </c>
      <c r="G59" s="163">
        <v>1553</v>
      </c>
      <c r="H59" s="163">
        <v>1479</v>
      </c>
      <c r="I59" s="164">
        <f t="shared" si="21"/>
        <v>-4.7649710238248599E-2</v>
      </c>
      <c r="J59" s="165">
        <f t="shared" si="18"/>
        <v>-0.54908536585365852</v>
      </c>
      <c r="K59" s="163">
        <f t="shared" si="19"/>
        <v>-74</v>
      </c>
      <c r="L59" s="163">
        <f t="shared" si="20"/>
        <v>-1801</v>
      </c>
      <c r="M59" s="164">
        <f t="shared" si="22"/>
        <v>7.1278142396186088E-5</v>
      </c>
      <c r="N59" s="79"/>
    </row>
    <row r="60" spans="1:14" x14ac:dyDescent="0.25">
      <c r="A60" s="161"/>
      <c r="B60" s="162" t="s">
        <v>128</v>
      </c>
      <c r="C60" s="163">
        <v>823</v>
      </c>
      <c r="D60" s="163">
        <v>1038</v>
      </c>
      <c r="E60" s="163">
        <v>713</v>
      </c>
      <c r="F60" s="163">
        <v>264</v>
      </c>
      <c r="G60" s="163">
        <v>526</v>
      </c>
      <c r="H60" s="163">
        <v>405</v>
      </c>
      <c r="I60" s="164">
        <f t="shared" si="21"/>
        <v>-0.23003802281368824</v>
      </c>
      <c r="J60" s="165">
        <f t="shared" si="18"/>
        <v>-0.60982658959537572</v>
      </c>
      <c r="K60" s="163">
        <f t="shared" si="19"/>
        <v>-121</v>
      </c>
      <c r="L60" s="163">
        <f t="shared" si="20"/>
        <v>-633</v>
      </c>
      <c r="M60" s="164">
        <f t="shared" si="22"/>
        <v>1.9518355422890712E-5</v>
      </c>
      <c r="N60" s="79"/>
    </row>
    <row r="61" spans="1:14" x14ac:dyDescent="0.25">
      <c r="A61" s="161" t="s">
        <v>144</v>
      </c>
      <c r="B61" s="162" t="s">
        <v>131</v>
      </c>
      <c r="C61" s="163">
        <v>919</v>
      </c>
      <c r="D61" s="163">
        <v>1677</v>
      </c>
      <c r="E61" s="163">
        <v>1488</v>
      </c>
      <c r="F61" s="163">
        <v>254</v>
      </c>
      <c r="G61" s="163">
        <v>443</v>
      </c>
      <c r="H61" s="163">
        <v>365</v>
      </c>
      <c r="I61" s="164">
        <f t="shared" si="21"/>
        <v>-0.17607223476297973</v>
      </c>
      <c r="J61" s="165">
        <f t="shared" si="18"/>
        <v>-0.78234943351222419</v>
      </c>
      <c r="K61" s="163">
        <f t="shared" si="19"/>
        <v>-78</v>
      </c>
      <c r="L61" s="163">
        <f t="shared" si="20"/>
        <v>-1312</v>
      </c>
      <c r="M61" s="164">
        <f t="shared" si="22"/>
        <v>1.7590616615691632E-5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24402</v>
      </c>
      <c r="D62" s="169">
        <f t="shared" si="23"/>
        <v>26619</v>
      </c>
      <c r="E62" s="169">
        <f t="shared" si="23"/>
        <v>12659</v>
      </c>
      <c r="F62" s="169">
        <f t="shared" si="23"/>
        <v>17596</v>
      </c>
      <c r="G62" s="169">
        <f t="shared" si="23"/>
        <v>19061</v>
      </c>
      <c r="H62" s="169">
        <f t="shared" si="23"/>
        <v>23242</v>
      </c>
      <c r="I62" s="170">
        <f t="shared" si="21"/>
        <v>0.21934840774356013</v>
      </c>
      <c r="J62" s="171">
        <f t="shared" si="18"/>
        <v>-0.12686426988241484</v>
      </c>
      <c r="K62" s="169">
        <f>H62-G62</f>
        <v>4181</v>
      </c>
      <c r="L62" s="169">
        <f t="shared" si="20"/>
        <v>-3377</v>
      </c>
      <c r="M62" s="170">
        <f t="shared" si="22"/>
        <v>1.1201126339230271E-3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522937</v>
      </c>
      <c r="D64" s="176">
        <v>468934</v>
      </c>
      <c r="E64" s="176">
        <v>148054</v>
      </c>
      <c r="F64" s="176">
        <v>528576</v>
      </c>
      <c r="G64" s="176">
        <v>651133</v>
      </c>
      <c r="H64" s="176">
        <v>789627</v>
      </c>
      <c r="I64" s="177">
        <f>IFERROR(H64/G64-1,"-")</f>
        <v>0.21269694517095594</v>
      </c>
      <c r="J64" s="177">
        <f>IFERROR(H64/D64-1,"-")</f>
        <v>0.68387662229652779</v>
      </c>
      <c r="K64" s="176">
        <f>H64-G64</f>
        <v>138494</v>
      </c>
      <c r="L64" s="176">
        <f>H64-D64</f>
        <v>320693</v>
      </c>
      <c r="M64" s="177">
        <f>H64/H$8</f>
        <v>3.8054865277804752E-2</v>
      </c>
      <c r="N64" s="79"/>
    </row>
    <row r="65" spans="1:14" x14ac:dyDescent="0.25">
      <c r="A65" s="161" t="s">
        <v>96</v>
      </c>
      <c r="B65" s="157" t="s">
        <v>97</v>
      </c>
      <c r="C65" s="158">
        <v>77369</v>
      </c>
      <c r="D65" s="158">
        <v>78681</v>
      </c>
      <c r="E65" s="158">
        <v>21111</v>
      </c>
      <c r="F65" s="158">
        <v>93842</v>
      </c>
      <c r="G65" s="158">
        <v>96105</v>
      </c>
      <c r="H65" s="158">
        <v>145276</v>
      </c>
      <c r="I65" s="159">
        <f>IFERROR(H65/G65-1,"-")</f>
        <v>0.51163831226262935</v>
      </c>
      <c r="J65" s="160">
        <f t="shared" ref="J65:J76" si="24">IFERROR(H65/D65-1,"-")</f>
        <v>0.84639239460606763</v>
      </c>
      <c r="K65" s="158">
        <f t="shared" ref="K65:K75" si="25">H65-G65</f>
        <v>49171</v>
      </c>
      <c r="L65" s="158">
        <f t="shared" ref="L65:L76" si="26">H65-D65</f>
        <v>66595</v>
      </c>
      <c r="M65" s="159">
        <f>H65/H$8</f>
        <v>7.001354573866349E-3</v>
      </c>
      <c r="N65" s="79"/>
    </row>
    <row r="66" spans="1:14" x14ac:dyDescent="0.25">
      <c r="A66" s="161" t="s">
        <v>103</v>
      </c>
      <c r="B66" s="162" t="s">
        <v>103</v>
      </c>
      <c r="C66" s="163">
        <v>42233</v>
      </c>
      <c r="D66" s="163">
        <v>32376</v>
      </c>
      <c r="E66" s="163">
        <v>5837</v>
      </c>
      <c r="F66" s="163">
        <v>68246</v>
      </c>
      <c r="G66" s="163">
        <v>59518</v>
      </c>
      <c r="H66" s="163">
        <v>69239</v>
      </c>
      <c r="I66" s="164">
        <f>IFERROR(H66/G66-1,"-")</f>
        <v>0.16332874088511029</v>
      </c>
      <c r="J66" s="165">
        <f t="shared" si="24"/>
        <v>1.1385903138127009</v>
      </c>
      <c r="K66" s="163">
        <f t="shared" si="25"/>
        <v>9721</v>
      </c>
      <c r="L66" s="163">
        <f t="shared" si="26"/>
        <v>36863</v>
      </c>
      <c r="M66" s="164">
        <f>H66/H$8</f>
        <v>3.3368676817914322E-3</v>
      </c>
      <c r="N66" s="79"/>
    </row>
    <row r="67" spans="1:14" x14ac:dyDescent="0.25">
      <c r="A67" s="161" t="s">
        <v>100</v>
      </c>
      <c r="B67" s="162" t="s">
        <v>100</v>
      </c>
      <c r="C67" s="163">
        <v>35136</v>
      </c>
      <c r="D67" s="163">
        <v>46305</v>
      </c>
      <c r="E67" s="163">
        <v>15274</v>
      </c>
      <c r="F67" s="163">
        <v>25596</v>
      </c>
      <c r="G67" s="163">
        <v>36587</v>
      </c>
      <c r="H67" s="163">
        <v>76037</v>
      </c>
      <c r="I67" s="164">
        <f>IFERROR(H67/G67-1,"-")</f>
        <v>1.0782518380845656</v>
      </c>
      <c r="J67" s="165">
        <f t="shared" si="24"/>
        <v>0.64209048698844606</v>
      </c>
      <c r="K67" s="163">
        <f t="shared" si="25"/>
        <v>39450</v>
      </c>
      <c r="L67" s="163">
        <f t="shared" si="26"/>
        <v>29732</v>
      </c>
      <c r="M67" s="164">
        <f>H67/H$8</f>
        <v>3.6644868920749163E-3</v>
      </c>
      <c r="N67" s="79"/>
    </row>
    <row r="68" spans="1:14" x14ac:dyDescent="0.25">
      <c r="A68" s="161"/>
      <c r="B68" s="157" t="s">
        <v>107</v>
      </c>
      <c r="C68" s="158">
        <v>445568</v>
      </c>
      <c r="D68" s="158">
        <v>390253</v>
      </c>
      <c r="E68" s="158">
        <v>126943</v>
      </c>
      <c r="F68" s="158">
        <v>434734</v>
      </c>
      <c r="G68" s="158">
        <v>555028</v>
      </c>
      <c r="H68" s="158">
        <v>644351</v>
      </c>
      <c r="I68" s="159">
        <f>IFERROR(H68/G68-1,"-")</f>
        <v>0.1609342231382922</v>
      </c>
      <c r="J68" s="160">
        <f t="shared" si="24"/>
        <v>0.651110945976072</v>
      </c>
      <c r="K68" s="158">
        <f t="shared" si="25"/>
        <v>89323</v>
      </c>
      <c r="L68" s="158">
        <f t="shared" si="26"/>
        <v>254098</v>
      </c>
      <c r="M68" s="159">
        <f>H68/H$8</f>
        <v>3.1053510703938404E-2</v>
      </c>
      <c r="N68" s="79"/>
    </row>
    <row r="69" spans="1:14" s="56" customFormat="1" x14ac:dyDescent="0.25">
      <c r="A69" s="161"/>
      <c r="B69" s="162" t="s">
        <v>110</v>
      </c>
      <c r="C69" s="163">
        <v>202275</v>
      </c>
      <c r="D69" s="163">
        <v>169953</v>
      </c>
      <c r="E69" s="163">
        <v>48594</v>
      </c>
      <c r="F69" s="163">
        <v>188897</v>
      </c>
      <c r="G69" s="163">
        <v>201050</v>
      </c>
      <c r="H69" s="163">
        <v>255984</v>
      </c>
      <c r="I69" s="164">
        <f t="shared" ref="I69:I76" si="27">IFERROR(H69/G69-1,"-")</f>
        <v>0.27323551355384224</v>
      </c>
      <c r="J69" s="165">
        <f t="shared" si="24"/>
        <v>0.50620465658152547</v>
      </c>
      <c r="K69" s="163">
        <f t="shared" si="25"/>
        <v>54934</v>
      </c>
      <c r="L69" s="163">
        <f t="shared" si="26"/>
        <v>86031</v>
      </c>
      <c r="M69" s="164">
        <f t="shared" ref="M69:M76" si="28">H69/H$8</f>
        <v>1.233675727055125E-2</v>
      </c>
      <c r="N69" s="166"/>
    </row>
    <row r="70" spans="1:14" s="56" customFormat="1" x14ac:dyDescent="0.25">
      <c r="A70" s="161"/>
      <c r="B70" s="162" t="s">
        <v>113</v>
      </c>
      <c r="C70" s="163">
        <v>64578</v>
      </c>
      <c r="D70" s="163">
        <v>52142</v>
      </c>
      <c r="E70" s="163">
        <v>16991</v>
      </c>
      <c r="F70" s="163">
        <v>39436</v>
      </c>
      <c r="G70" s="163">
        <v>46978</v>
      </c>
      <c r="H70" s="163">
        <v>44928</v>
      </c>
      <c r="I70" s="164">
        <f t="shared" si="27"/>
        <v>-4.3637447315764799E-2</v>
      </c>
      <c r="J70" s="165">
        <f t="shared" si="24"/>
        <v>-0.13835295922672697</v>
      </c>
      <c r="K70" s="163">
        <f t="shared" si="25"/>
        <v>-2050</v>
      </c>
      <c r="L70" s="163">
        <f t="shared" si="26"/>
        <v>-7214</v>
      </c>
      <c r="M70" s="164">
        <f t="shared" si="28"/>
        <v>2.1652362282460098E-3</v>
      </c>
      <c r="N70" s="166"/>
    </row>
    <row r="71" spans="1:14" x14ac:dyDescent="0.25">
      <c r="A71" s="161"/>
      <c r="B71" s="162" t="s">
        <v>116</v>
      </c>
      <c r="C71" s="163">
        <v>27465</v>
      </c>
      <c r="D71" s="163">
        <v>42878</v>
      </c>
      <c r="E71" s="163">
        <v>15594</v>
      </c>
      <c r="F71" s="163">
        <v>57147</v>
      </c>
      <c r="G71" s="163">
        <v>73127</v>
      </c>
      <c r="H71" s="163">
        <v>76426</v>
      </c>
      <c r="I71" s="164">
        <f t="shared" si="27"/>
        <v>4.5113296046603857E-2</v>
      </c>
      <c r="J71" s="165">
        <f t="shared" si="24"/>
        <v>0.78240589579737851</v>
      </c>
      <c r="K71" s="163">
        <f t="shared" si="25"/>
        <v>3299</v>
      </c>
      <c r="L71" s="163">
        <f t="shared" si="26"/>
        <v>33548</v>
      </c>
      <c r="M71" s="164">
        <f t="shared" si="28"/>
        <v>3.6832341519749275E-3</v>
      </c>
      <c r="N71" s="79"/>
    </row>
    <row r="72" spans="1:14" x14ac:dyDescent="0.25">
      <c r="A72" s="161"/>
      <c r="B72" s="162" t="s">
        <v>123</v>
      </c>
      <c r="C72" s="163">
        <v>10416</v>
      </c>
      <c r="D72" s="163">
        <v>7698</v>
      </c>
      <c r="E72" s="163">
        <v>1231</v>
      </c>
      <c r="F72" s="163">
        <v>13982</v>
      </c>
      <c r="G72" s="163">
        <v>15315</v>
      </c>
      <c r="H72" s="163">
        <v>24986</v>
      </c>
      <c r="I72" s="164">
        <f t="shared" si="27"/>
        <v>0.63147241266731968</v>
      </c>
      <c r="J72" s="165">
        <f t="shared" si="24"/>
        <v>2.2457781241881007</v>
      </c>
      <c r="K72" s="163">
        <f t="shared" si="25"/>
        <v>9671</v>
      </c>
      <c r="L72" s="163">
        <f t="shared" si="26"/>
        <v>17288</v>
      </c>
      <c r="M72" s="164">
        <f t="shared" si="28"/>
        <v>1.2041620459169069E-3</v>
      </c>
      <c r="N72" s="79"/>
    </row>
    <row r="73" spans="1:14" x14ac:dyDescent="0.25">
      <c r="A73" s="161"/>
      <c r="B73" s="162" t="s">
        <v>119</v>
      </c>
      <c r="C73" s="163">
        <v>12064</v>
      </c>
      <c r="D73" s="163">
        <v>8208</v>
      </c>
      <c r="E73" s="163">
        <v>2635</v>
      </c>
      <c r="F73" s="163">
        <v>13550</v>
      </c>
      <c r="G73" s="163">
        <v>13177</v>
      </c>
      <c r="H73" s="163">
        <v>16042</v>
      </c>
      <c r="I73" s="164">
        <f t="shared" si="27"/>
        <v>0.21742429991652124</v>
      </c>
      <c r="J73" s="165">
        <f t="shared" si="24"/>
        <v>0.95443469785575052</v>
      </c>
      <c r="K73" s="163">
        <f t="shared" si="25"/>
        <v>2865</v>
      </c>
      <c r="L73" s="163">
        <f t="shared" si="26"/>
        <v>7834</v>
      </c>
      <c r="M73" s="164">
        <f t="shared" si="28"/>
        <v>7.7311964862719217E-4</v>
      </c>
      <c r="N73" s="79"/>
    </row>
    <row r="74" spans="1:14" x14ac:dyDescent="0.25">
      <c r="A74" s="161"/>
      <c r="B74" s="162" t="s">
        <v>128</v>
      </c>
      <c r="C74" s="163">
        <v>6770</v>
      </c>
      <c r="D74" s="163">
        <v>8826</v>
      </c>
      <c r="E74" s="163">
        <v>5452</v>
      </c>
      <c r="F74" s="163">
        <v>7736</v>
      </c>
      <c r="G74" s="163">
        <v>23119</v>
      </c>
      <c r="H74" s="163">
        <v>17330</v>
      </c>
      <c r="I74" s="164">
        <f t="shared" si="27"/>
        <v>-0.25040010381071842</v>
      </c>
      <c r="J74" s="165">
        <f t="shared" si="24"/>
        <v>0.96351688193972351</v>
      </c>
      <c r="K74" s="163">
        <f t="shared" si="25"/>
        <v>-5789</v>
      </c>
      <c r="L74" s="163">
        <f t="shared" si="26"/>
        <v>8504</v>
      </c>
      <c r="M74" s="164">
        <f t="shared" si="28"/>
        <v>8.3519283821900257E-4</v>
      </c>
      <c r="N74" s="79"/>
    </row>
    <row r="75" spans="1:14" x14ac:dyDescent="0.25">
      <c r="A75" s="161" t="s">
        <v>144</v>
      </c>
      <c r="B75" s="162" t="s">
        <v>131</v>
      </c>
      <c r="C75" s="163">
        <v>10122</v>
      </c>
      <c r="D75" s="163">
        <v>6968</v>
      </c>
      <c r="E75" s="163">
        <v>4537</v>
      </c>
      <c r="F75" s="163">
        <v>2578</v>
      </c>
      <c r="G75" s="163">
        <v>6882</v>
      </c>
      <c r="H75" s="163">
        <v>11802</v>
      </c>
      <c r="I75" s="164">
        <f t="shared" si="27"/>
        <v>0.71490845684394078</v>
      </c>
      <c r="J75" s="165">
        <f t="shared" si="24"/>
        <v>0.69374282433983936</v>
      </c>
      <c r="K75" s="163">
        <f t="shared" si="25"/>
        <v>4920</v>
      </c>
      <c r="L75" s="163">
        <f t="shared" si="26"/>
        <v>4834</v>
      </c>
      <c r="M75" s="164">
        <f t="shared" si="28"/>
        <v>5.6877933506408937E-4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111878</v>
      </c>
      <c r="D76" s="169">
        <f t="shared" si="29"/>
        <v>93580</v>
      </c>
      <c r="E76" s="169">
        <f t="shared" si="29"/>
        <v>31909</v>
      </c>
      <c r="F76" s="169">
        <f t="shared" si="29"/>
        <v>111408</v>
      </c>
      <c r="G76" s="169">
        <f t="shared" si="29"/>
        <v>175380</v>
      </c>
      <c r="H76" s="169">
        <f t="shared" si="29"/>
        <v>196853</v>
      </c>
      <c r="I76" s="170">
        <f t="shared" si="27"/>
        <v>0.12243699395598129</v>
      </c>
      <c r="J76" s="171">
        <f t="shared" si="24"/>
        <v>1.1035798247488779</v>
      </c>
      <c r="K76" s="169">
        <f>H76-G76</f>
        <v>21473</v>
      </c>
      <c r="L76" s="169">
        <f t="shared" si="26"/>
        <v>103273</v>
      </c>
      <c r="M76" s="170">
        <f t="shared" si="28"/>
        <v>9.4870291853390264E-3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3330637</v>
      </c>
      <c r="D78" s="176">
        <v>3164189</v>
      </c>
      <c r="E78" s="176">
        <v>1142147</v>
      </c>
      <c r="F78" s="176">
        <v>2370169</v>
      </c>
      <c r="G78" s="176">
        <v>2875439</v>
      </c>
      <c r="H78" s="176">
        <v>3267951</v>
      </c>
      <c r="I78" s="177">
        <f>IFERROR(H78/G78-1,"-")</f>
        <v>0.13650506931289441</v>
      </c>
      <c r="J78" s="177">
        <f>IFERROR(H78/D78-1,"-")</f>
        <v>3.2792604992938124E-2</v>
      </c>
      <c r="K78" s="176">
        <f>H78-G78</f>
        <v>392512</v>
      </c>
      <c r="L78" s="176">
        <f>H78-D78</f>
        <v>103762</v>
      </c>
      <c r="M78" s="177">
        <f>H78/H$8</f>
        <v>0.15749389906812625</v>
      </c>
      <c r="N78" s="79"/>
    </row>
    <row r="79" spans="1:14" x14ac:dyDescent="0.25">
      <c r="A79" s="161" t="s">
        <v>96</v>
      </c>
      <c r="B79" s="157" t="s">
        <v>97</v>
      </c>
      <c r="C79" s="158">
        <v>1146255</v>
      </c>
      <c r="D79" s="158">
        <v>1111644</v>
      </c>
      <c r="E79" s="158">
        <v>252645</v>
      </c>
      <c r="F79" s="158">
        <v>942866</v>
      </c>
      <c r="G79" s="158">
        <v>997467</v>
      </c>
      <c r="H79" s="158">
        <v>962386</v>
      </c>
      <c r="I79" s="159">
        <f>IFERROR(H79/G79-1,"-")</f>
        <v>-3.5170085827400777E-2</v>
      </c>
      <c r="J79" s="160">
        <f t="shared" ref="J79:J90" si="30">IFERROR(H79/D79-1,"-")</f>
        <v>-0.13426780516064496</v>
      </c>
      <c r="K79" s="158">
        <f t="shared" ref="K79:K89" si="31">H79-G79</f>
        <v>-35081</v>
      </c>
      <c r="L79" s="158">
        <f t="shared" ref="L79:L90" si="32">H79-D79</f>
        <v>-149258</v>
      </c>
      <c r="M79" s="159">
        <f>H79/H$8</f>
        <v>4.6380720992627411E-2</v>
      </c>
      <c r="N79" s="79"/>
    </row>
    <row r="80" spans="1:14" x14ac:dyDescent="0.25">
      <c r="A80" s="161" t="s">
        <v>103</v>
      </c>
      <c r="B80" s="162" t="s">
        <v>103</v>
      </c>
      <c r="C80" s="163">
        <v>189906</v>
      </c>
      <c r="D80" s="163">
        <v>125031</v>
      </c>
      <c r="E80" s="163">
        <v>22000</v>
      </c>
      <c r="F80" s="163">
        <v>144660</v>
      </c>
      <c r="G80" s="163">
        <v>161617</v>
      </c>
      <c r="H80" s="163">
        <v>168927</v>
      </c>
      <c r="I80" s="164">
        <f>IFERROR(H80/G80-1,"-")</f>
        <v>4.5230390367349882E-2</v>
      </c>
      <c r="J80" s="165">
        <f t="shared" si="30"/>
        <v>0.35108093192888168</v>
      </c>
      <c r="K80" s="163">
        <f t="shared" si="31"/>
        <v>7310</v>
      </c>
      <c r="L80" s="163">
        <f t="shared" si="32"/>
        <v>43896</v>
      </c>
      <c r="M80" s="164">
        <f>H80/H$8</f>
        <v>8.1411783370929861E-3</v>
      </c>
      <c r="N80" s="79"/>
    </row>
    <row r="81" spans="1:14" x14ac:dyDescent="0.25">
      <c r="A81" s="161" t="s">
        <v>100</v>
      </c>
      <c r="B81" s="162" t="s">
        <v>100</v>
      </c>
      <c r="C81" s="163">
        <v>956349</v>
      </c>
      <c r="D81" s="163">
        <v>986613</v>
      </c>
      <c r="E81" s="163">
        <v>230645</v>
      </c>
      <c r="F81" s="163">
        <v>798206</v>
      </c>
      <c r="G81" s="163">
        <v>835850</v>
      </c>
      <c r="H81" s="163">
        <v>793459</v>
      </c>
      <c r="I81" s="164">
        <f>IFERROR(H81/G81-1,"-")</f>
        <v>-5.0716037566549077E-2</v>
      </c>
      <c r="J81" s="165">
        <f t="shared" si="30"/>
        <v>-0.19577483775299942</v>
      </c>
      <c r="K81" s="163">
        <f t="shared" si="31"/>
        <v>-42391</v>
      </c>
      <c r="L81" s="163">
        <f t="shared" si="32"/>
        <v>-193154</v>
      </c>
      <c r="M81" s="164">
        <f>H81/H$8</f>
        <v>3.8239542655534427E-2</v>
      </c>
      <c r="N81" s="79"/>
    </row>
    <row r="82" spans="1:14" x14ac:dyDescent="0.25">
      <c r="A82" s="161"/>
      <c r="B82" s="157" t="s">
        <v>107</v>
      </c>
      <c r="C82" s="158">
        <v>2184382</v>
      </c>
      <c r="D82" s="158">
        <v>2052545</v>
      </c>
      <c r="E82" s="158">
        <v>889502</v>
      </c>
      <c r="F82" s="158">
        <v>1427303</v>
      </c>
      <c r="G82" s="158">
        <v>1877972</v>
      </c>
      <c r="H82" s="158">
        <v>2305565</v>
      </c>
      <c r="I82" s="159">
        <f>IFERROR(H82/G82-1,"-")</f>
        <v>0.22768869823405247</v>
      </c>
      <c r="J82" s="160">
        <f t="shared" si="30"/>
        <v>0.12327135336862294</v>
      </c>
      <c r="K82" s="158">
        <f t="shared" si="31"/>
        <v>427593</v>
      </c>
      <c r="L82" s="158">
        <f t="shared" si="32"/>
        <v>253020</v>
      </c>
      <c r="M82" s="159">
        <f>H82/H$8</f>
        <v>0.11111317807549884</v>
      </c>
      <c r="N82" s="79"/>
    </row>
    <row r="83" spans="1:14" s="56" customFormat="1" x14ac:dyDescent="0.25">
      <c r="A83" s="161"/>
      <c r="B83" s="162" t="s">
        <v>110</v>
      </c>
      <c r="C83" s="163">
        <v>282245</v>
      </c>
      <c r="D83" s="163">
        <v>314559</v>
      </c>
      <c r="E83" s="163">
        <v>132162</v>
      </c>
      <c r="F83" s="163">
        <v>260585</v>
      </c>
      <c r="G83" s="163">
        <v>339553</v>
      </c>
      <c r="H83" s="163">
        <v>431902</v>
      </c>
      <c r="I83" s="164">
        <f t="shared" ref="I83:I90" si="33">IFERROR(H83/G83-1,"-")</f>
        <v>0.27197226942480257</v>
      </c>
      <c r="J83" s="165">
        <f t="shared" si="30"/>
        <v>0.37303971591974805</v>
      </c>
      <c r="K83" s="163">
        <f t="shared" si="31"/>
        <v>92349</v>
      </c>
      <c r="L83" s="163">
        <f t="shared" si="32"/>
        <v>117343</v>
      </c>
      <c r="M83" s="164">
        <f t="shared" ref="M83:M90" si="34">H83/H$8</f>
        <v>2.0814856157672455E-2</v>
      </c>
      <c r="N83" s="166"/>
    </row>
    <row r="84" spans="1:14" s="56" customFormat="1" x14ac:dyDescent="0.25">
      <c r="A84" s="161"/>
      <c r="B84" s="162" t="s">
        <v>113</v>
      </c>
      <c r="C84" s="163">
        <v>1079462</v>
      </c>
      <c r="D84" s="163">
        <v>915772</v>
      </c>
      <c r="E84" s="163">
        <v>383453</v>
      </c>
      <c r="F84" s="163">
        <v>541030</v>
      </c>
      <c r="G84" s="163">
        <v>679879</v>
      </c>
      <c r="H84" s="163">
        <v>810815</v>
      </c>
      <c r="I84" s="164">
        <f t="shared" si="33"/>
        <v>0.19258721037125714</v>
      </c>
      <c r="J84" s="165">
        <f t="shared" si="30"/>
        <v>-0.11461040521003041</v>
      </c>
      <c r="K84" s="163">
        <f t="shared" si="31"/>
        <v>130936</v>
      </c>
      <c r="L84" s="163">
        <f t="shared" si="32"/>
        <v>-104957</v>
      </c>
      <c r="M84" s="164">
        <f t="shared" si="34"/>
        <v>3.907598852397811E-2</v>
      </c>
      <c r="N84" s="166"/>
    </row>
    <row r="85" spans="1:14" x14ac:dyDescent="0.25">
      <c r="A85" s="161"/>
      <c r="B85" s="162" t="s">
        <v>116</v>
      </c>
      <c r="C85" s="163">
        <v>86776</v>
      </c>
      <c r="D85" s="163">
        <v>97049</v>
      </c>
      <c r="E85" s="163">
        <v>35742</v>
      </c>
      <c r="F85" s="163">
        <v>100552</v>
      </c>
      <c r="G85" s="163">
        <v>140498</v>
      </c>
      <c r="H85" s="163">
        <v>221925</v>
      </c>
      <c r="I85" s="164">
        <f t="shared" si="33"/>
        <v>0.57955985138578492</v>
      </c>
      <c r="J85" s="165">
        <f t="shared" si="30"/>
        <v>1.2867314449401848</v>
      </c>
      <c r="K85" s="163">
        <f t="shared" si="31"/>
        <v>81427</v>
      </c>
      <c r="L85" s="163">
        <f t="shared" si="32"/>
        <v>124876</v>
      </c>
      <c r="M85" s="164">
        <f t="shared" si="34"/>
        <v>1.0695335869691411E-2</v>
      </c>
      <c r="N85" s="79"/>
    </row>
    <row r="86" spans="1:14" x14ac:dyDescent="0.25">
      <c r="A86" s="161"/>
      <c r="B86" s="162" t="s">
        <v>123</v>
      </c>
      <c r="C86" s="163">
        <v>53965</v>
      </c>
      <c r="D86" s="163">
        <v>39640</v>
      </c>
      <c r="E86" s="163">
        <v>10923</v>
      </c>
      <c r="F86" s="163">
        <v>37868</v>
      </c>
      <c r="G86" s="163">
        <v>41944</v>
      </c>
      <c r="H86" s="163">
        <v>67417</v>
      </c>
      <c r="I86" s="164">
        <f t="shared" si="33"/>
        <v>0.60730974632843782</v>
      </c>
      <c r="J86" s="165">
        <f t="shared" si="30"/>
        <v>0.70073158425832482</v>
      </c>
      <c r="K86" s="163">
        <f t="shared" si="31"/>
        <v>25473</v>
      </c>
      <c r="L86" s="163">
        <f t="shared" si="32"/>
        <v>27777</v>
      </c>
      <c r="M86" s="164">
        <f t="shared" si="34"/>
        <v>3.2490591791235141E-3</v>
      </c>
      <c r="N86" s="79"/>
    </row>
    <row r="87" spans="1:14" x14ac:dyDescent="0.25">
      <c r="A87" s="161"/>
      <c r="B87" s="162" t="s">
        <v>119</v>
      </c>
      <c r="C87" s="163">
        <v>31544</v>
      </c>
      <c r="D87" s="163">
        <v>27718</v>
      </c>
      <c r="E87" s="163">
        <v>7617</v>
      </c>
      <c r="F87" s="163">
        <v>18858</v>
      </c>
      <c r="G87" s="163">
        <v>22888</v>
      </c>
      <c r="H87" s="163">
        <v>32457</v>
      </c>
      <c r="I87" s="164">
        <f t="shared" si="33"/>
        <v>0.41807934288710236</v>
      </c>
      <c r="J87" s="165">
        <f t="shared" si="30"/>
        <v>0.17097193159679636</v>
      </c>
      <c r="K87" s="163">
        <f t="shared" si="31"/>
        <v>9569</v>
      </c>
      <c r="L87" s="163">
        <f t="shared" si="32"/>
        <v>4739</v>
      </c>
      <c r="M87" s="164">
        <f t="shared" si="34"/>
        <v>1.5642154616315157E-3</v>
      </c>
      <c r="N87" s="79"/>
    </row>
    <row r="88" spans="1:14" x14ac:dyDescent="0.25">
      <c r="A88" s="161"/>
      <c r="B88" s="162" t="s">
        <v>128</v>
      </c>
      <c r="C88" s="163">
        <v>40267</v>
      </c>
      <c r="D88" s="163">
        <v>45974</v>
      </c>
      <c r="E88" s="163">
        <v>30187</v>
      </c>
      <c r="F88" s="163">
        <v>31874</v>
      </c>
      <c r="G88" s="163">
        <v>48452</v>
      </c>
      <c r="H88" s="163">
        <v>43908</v>
      </c>
      <c r="I88" s="164">
        <f t="shared" si="33"/>
        <v>-9.37835383472303E-2</v>
      </c>
      <c r="J88" s="165">
        <f t="shared" si="30"/>
        <v>-4.4938443468047207E-2</v>
      </c>
      <c r="K88" s="163">
        <f t="shared" si="31"/>
        <v>-4544</v>
      </c>
      <c r="L88" s="163">
        <f t="shared" si="32"/>
        <v>-2066</v>
      </c>
      <c r="M88" s="164">
        <f t="shared" si="34"/>
        <v>2.1160788886624331E-3</v>
      </c>
      <c r="N88" s="79"/>
    </row>
    <row r="89" spans="1:14" x14ac:dyDescent="0.25">
      <c r="A89" s="161" t="s">
        <v>144</v>
      </c>
      <c r="B89" s="162" t="s">
        <v>131</v>
      </c>
      <c r="C89" s="163">
        <v>78642</v>
      </c>
      <c r="D89" s="163">
        <v>62476</v>
      </c>
      <c r="E89" s="163">
        <v>48638</v>
      </c>
      <c r="F89" s="163">
        <v>27744</v>
      </c>
      <c r="G89" s="163">
        <v>48239</v>
      </c>
      <c r="H89" s="163">
        <v>51255</v>
      </c>
      <c r="I89" s="164">
        <f t="shared" si="33"/>
        <v>6.2522025746802434E-2</v>
      </c>
      <c r="J89" s="165">
        <f t="shared" si="30"/>
        <v>-0.17960496830783024</v>
      </c>
      <c r="K89" s="163">
        <f t="shared" si="31"/>
        <v>3016</v>
      </c>
      <c r="L89" s="163">
        <f t="shared" si="32"/>
        <v>-11221</v>
      </c>
      <c r="M89" s="164">
        <f t="shared" si="34"/>
        <v>2.4701563140747248E-3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531481</v>
      </c>
      <c r="D90" s="169">
        <f t="shared" si="35"/>
        <v>549357</v>
      </c>
      <c r="E90" s="169">
        <f t="shared" si="35"/>
        <v>240780</v>
      </c>
      <c r="F90" s="169">
        <f t="shared" si="35"/>
        <v>408792</v>
      </c>
      <c r="G90" s="169">
        <f t="shared" si="35"/>
        <v>556519</v>
      </c>
      <c r="H90" s="169">
        <f t="shared" si="35"/>
        <v>645886</v>
      </c>
      <c r="I90" s="170">
        <f t="shared" si="33"/>
        <v>0.16058211849011439</v>
      </c>
      <c r="J90" s="171">
        <f t="shared" si="30"/>
        <v>0.17571269684376456</v>
      </c>
      <c r="K90" s="169">
        <f>H90-G90</f>
        <v>89367</v>
      </c>
      <c r="L90" s="169">
        <f t="shared" si="32"/>
        <v>96529</v>
      </c>
      <c r="M90" s="170">
        <f t="shared" si="34"/>
        <v>3.1127487680664669E-2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81692</v>
      </c>
      <c r="D92" s="176">
        <v>81129</v>
      </c>
      <c r="E92" s="176">
        <v>33659</v>
      </c>
      <c r="F92" s="176">
        <v>79758</v>
      </c>
      <c r="G92" s="176">
        <v>89670</v>
      </c>
      <c r="H92" s="176">
        <v>91218</v>
      </c>
      <c r="I92" s="177">
        <f>IFERROR(H92/G92-1,"-")</f>
        <v>1.7263298762127732E-2</v>
      </c>
      <c r="J92" s="177">
        <f>IFERROR(H92/D92-1,"-")</f>
        <v>0.12435750471471363</v>
      </c>
      <c r="K92" s="176">
        <f>H92-G92</f>
        <v>1548</v>
      </c>
      <c r="L92" s="176">
        <f>H92-D92</f>
        <v>10089</v>
      </c>
      <c r="M92" s="177">
        <f>H92/H$8</f>
        <v>4.3961119628771481E-3</v>
      </c>
      <c r="N92" s="79"/>
    </row>
    <row r="93" spans="1:14" x14ac:dyDescent="0.25">
      <c r="A93" s="161" t="s">
        <v>96</v>
      </c>
      <c r="B93" s="157" t="s">
        <v>97</v>
      </c>
      <c r="C93" s="158">
        <v>40678</v>
      </c>
      <c r="D93" s="158">
        <v>41989</v>
      </c>
      <c r="E93" s="158">
        <v>13378</v>
      </c>
      <c r="F93" s="158">
        <v>40667</v>
      </c>
      <c r="G93" s="158">
        <v>44097</v>
      </c>
      <c r="H93" s="158">
        <v>39604</v>
      </c>
      <c r="I93" s="159">
        <f>IFERROR(H93/G93-1,"-")</f>
        <v>-0.10188901739347345</v>
      </c>
      <c r="J93" s="160">
        <f t="shared" ref="J93:J104" si="36">IFERROR(H93/D93-1,"-")</f>
        <v>-5.6800590630879499E-2</v>
      </c>
      <c r="K93" s="158">
        <f t="shared" ref="K93:K103" si="37">H93-G93</f>
        <v>-4493</v>
      </c>
      <c r="L93" s="158">
        <f t="shared" ref="L93:L104" si="38">H93-D93</f>
        <v>-2385</v>
      </c>
      <c r="M93" s="159">
        <f>H93/H$8</f>
        <v>1.9086541930078119E-3</v>
      </c>
      <c r="N93" s="79"/>
    </row>
    <row r="94" spans="1:14" x14ac:dyDescent="0.25">
      <c r="A94" s="161" t="s">
        <v>103</v>
      </c>
      <c r="B94" s="162" t="s">
        <v>103</v>
      </c>
      <c r="C94" s="163">
        <v>17606</v>
      </c>
      <c r="D94" s="163">
        <v>17325</v>
      </c>
      <c r="E94" s="163">
        <v>6425</v>
      </c>
      <c r="F94" s="163">
        <v>17927</v>
      </c>
      <c r="G94" s="163">
        <v>11336</v>
      </c>
      <c r="H94" s="163">
        <v>10885</v>
      </c>
      <c r="I94" s="164">
        <f>IFERROR(H94/G94-1,"-")</f>
        <v>-3.9784756527875831E-2</v>
      </c>
      <c r="J94" s="165">
        <f t="shared" si="36"/>
        <v>-0.37171717171717167</v>
      </c>
      <c r="K94" s="163">
        <f t="shared" si="37"/>
        <v>-451</v>
      </c>
      <c r="L94" s="163">
        <f t="shared" si="38"/>
        <v>-6440</v>
      </c>
      <c r="M94" s="164">
        <f>H94/H$8</f>
        <v>5.2458592290905044E-4</v>
      </c>
      <c r="N94" s="79"/>
    </row>
    <row r="95" spans="1:14" x14ac:dyDescent="0.25">
      <c r="A95" s="161" t="s">
        <v>100</v>
      </c>
      <c r="B95" s="162" t="s">
        <v>100</v>
      </c>
      <c r="C95" s="163">
        <v>23072</v>
      </c>
      <c r="D95" s="163">
        <v>24664</v>
      </c>
      <c r="E95" s="163">
        <v>6953</v>
      </c>
      <c r="F95" s="163">
        <v>22740</v>
      </c>
      <c r="G95" s="163">
        <v>32761</v>
      </c>
      <c r="H95" s="163">
        <v>28719</v>
      </c>
      <c r="I95" s="164">
        <f>IFERROR(H95/G95-1,"-")</f>
        <v>-0.12337840725252591</v>
      </c>
      <c r="J95" s="165">
        <f t="shared" si="36"/>
        <v>0.1644096659098282</v>
      </c>
      <c r="K95" s="163">
        <f t="shared" si="37"/>
        <v>-4042</v>
      </c>
      <c r="L95" s="163">
        <f t="shared" si="38"/>
        <v>4055</v>
      </c>
      <c r="M95" s="164">
        <f>H95/H$8</f>
        <v>1.3840682700987615E-3</v>
      </c>
      <c r="N95" s="79"/>
    </row>
    <row r="96" spans="1:14" x14ac:dyDescent="0.25">
      <c r="A96" s="161"/>
      <c r="B96" s="157" t="s">
        <v>107</v>
      </c>
      <c r="C96" s="158">
        <v>41014</v>
      </c>
      <c r="D96" s="158">
        <v>39140</v>
      </c>
      <c r="E96" s="158">
        <v>20281</v>
      </c>
      <c r="F96" s="158">
        <v>39091</v>
      </c>
      <c r="G96" s="158">
        <v>45573</v>
      </c>
      <c r="H96" s="158">
        <v>51614</v>
      </c>
      <c r="I96" s="159">
        <f>IFERROR(H96/G96-1,"-")</f>
        <v>0.13255655761086604</v>
      </c>
      <c r="J96" s="160">
        <f t="shared" si="36"/>
        <v>0.31870209504343383</v>
      </c>
      <c r="K96" s="158">
        <f t="shared" si="37"/>
        <v>6041</v>
      </c>
      <c r="L96" s="158">
        <f t="shared" si="38"/>
        <v>12474</v>
      </c>
      <c r="M96" s="159">
        <f>H96/H$8</f>
        <v>2.4874577698693365E-3</v>
      </c>
      <c r="N96" s="79"/>
    </row>
    <row r="97" spans="1:14" s="56" customFormat="1" x14ac:dyDescent="0.25">
      <c r="A97" s="161"/>
      <c r="B97" s="162" t="s">
        <v>110</v>
      </c>
      <c r="C97" s="163">
        <v>4566</v>
      </c>
      <c r="D97" s="163">
        <v>5646</v>
      </c>
      <c r="E97" s="163">
        <v>4441</v>
      </c>
      <c r="F97" s="163">
        <v>5474</v>
      </c>
      <c r="G97" s="163">
        <v>7202</v>
      </c>
      <c r="H97" s="163">
        <v>8421</v>
      </c>
      <c r="I97" s="164">
        <f t="shared" ref="I97:I104" si="39">IFERROR(H97/G97-1,"-")</f>
        <v>0.16925853929464041</v>
      </c>
      <c r="J97" s="165">
        <f t="shared" si="36"/>
        <v>0.49149840595111582</v>
      </c>
      <c r="K97" s="163">
        <f t="shared" si="37"/>
        <v>1219</v>
      </c>
      <c r="L97" s="163">
        <f t="shared" si="38"/>
        <v>2775</v>
      </c>
      <c r="M97" s="164">
        <f t="shared" ref="M97:M104" si="40">H97/H$8</f>
        <v>4.0583721238558691E-4</v>
      </c>
      <c r="N97" s="166"/>
    </row>
    <row r="98" spans="1:14" s="56" customFormat="1" x14ac:dyDescent="0.25">
      <c r="A98" s="161"/>
      <c r="B98" s="162" t="s">
        <v>113</v>
      </c>
      <c r="C98" s="163">
        <v>15486</v>
      </c>
      <c r="D98" s="163">
        <v>13083</v>
      </c>
      <c r="E98" s="163">
        <v>6467</v>
      </c>
      <c r="F98" s="163">
        <v>12221</v>
      </c>
      <c r="G98" s="163">
        <v>13422</v>
      </c>
      <c r="H98" s="163">
        <v>15403</v>
      </c>
      <c r="I98" s="164">
        <f t="shared" si="39"/>
        <v>0.14759350320369546</v>
      </c>
      <c r="J98" s="165">
        <f t="shared" si="36"/>
        <v>0.17732935870977595</v>
      </c>
      <c r="K98" s="163">
        <f t="shared" si="37"/>
        <v>1981</v>
      </c>
      <c r="L98" s="163">
        <f t="shared" si="38"/>
        <v>2320</v>
      </c>
      <c r="M98" s="164">
        <f t="shared" si="40"/>
        <v>7.423240211821868E-4</v>
      </c>
      <c r="N98" s="166"/>
    </row>
    <row r="99" spans="1:14" x14ac:dyDescent="0.25">
      <c r="A99" s="161"/>
      <c r="B99" s="162" t="s">
        <v>116</v>
      </c>
      <c r="C99" s="163">
        <v>5311</v>
      </c>
      <c r="D99" s="163">
        <v>5230</v>
      </c>
      <c r="E99" s="163">
        <v>2656</v>
      </c>
      <c r="F99" s="163">
        <v>4754</v>
      </c>
      <c r="G99" s="163">
        <v>5298</v>
      </c>
      <c r="H99" s="163">
        <v>6232</v>
      </c>
      <c r="I99" s="164">
        <f t="shared" si="39"/>
        <v>0.17629294073235191</v>
      </c>
      <c r="J99" s="165">
        <f t="shared" si="36"/>
        <v>0.1915869980879541</v>
      </c>
      <c r="K99" s="163">
        <f t="shared" si="37"/>
        <v>934</v>
      </c>
      <c r="L99" s="163">
        <f t="shared" si="38"/>
        <v>1002</v>
      </c>
      <c r="M99" s="164">
        <f t="shared" si="40"/>
        <v>3.0034170616161711E-4</v>
      </c>
      <c r="N99" s="79"/>
    </row>
    <row r="100" spans="1:14" x14ac:dyDescent="0.25">
      <c r="A100" s="161"/>
      <c r="B100" s="162" t="s">
        <v>123</v>
      </c>
      <c r="C100" s="163">
        <v>1574</v>
      </c>
      <c r="D100" s="163">
        <v>1323</v>
      </c>
      <c r="E100" s="163">
        <v>839</v>
      </c>
      <c r="F100" s="163">
        <v>2720</v>
      </c>
      <c r="G100" s="163">
        <v>2323</v>
      </c>
      <c r="H100" s="163">
        <v>2822</v>
      </c>
      <c r="I100" s="164">
        <f t="shared" si="39"/>
        <v>0.21480843736547572</v>
      </c>
      <c r="J100" s="165">
        <f t="shared" si="36"/>
        <v>1.1330309901738471</v>
      </c>
      <c r="K100" s="163">
        <f t="shared" si="37"/>
        <v>499</v>
      </c>
      <c r="L100" s="163">
        <f t="shared" si="38"/>
        <v>1499</v>
      </c>
      <c r="M100" s="164">
        <f t="shared" si="40"/>
        <v>1.3600197284789527E-4</v>
      </c>
      <c r="N100" s="79"/>
    </row>
    <row r="101" spans="1:14" x14ac:dyDescent="0.25">
      <c r="A101" s="161"/>
      <c r="B101" s="162" t="s">
        <v>119</v>
      </c>
      <c r="C101" s="163">
        <v>963</v>
      </c>
      <c r="D101" s="163">
        <v>943</v>
      </c>
      <c r="E101" s="163">
        <v>294</v>
      </c>
      <c r="F101" s="163">
        <v>1281</v>
      </c>
      <c r="G101" s="163">
        <v>986</v>
      </c>
      <c r="H101" s="163">
        <v>1399</v>
      </c>
      <c r="I101" s="164">
        <f t="shared" si="39"/>
        <v>0.41886409736308305</v>
      </c>
      <c r="J101" s="165">
        <f t="shared" si="36"/>
        <v>0.4835630965005302</v>
      </c>
      <c r="K101" s="163">
        <f t="shared" si="37"/>
        <v>413</v>
      </c>
      <c r="L101" s="163">
        <f t="shared" si="38"/>
        <v>456</v>
      </c>
      <c r="M101" s="164">
        <f t="shared" si="40"/>
        <v>6.7422664781787919E-5</v>
      </c>
      <c r="N101" s="79"/>
    </row>
    <row r="102" spans="1:14" x14ac:dyDescent="0.25">
      <c r="A102" s="161"/>
      <c r="B102" s="162" t="s">
        <v>128</v>
      </c>
      <c r="C102" s="163">
        <v>221</v>
      </c>
      <c r="D102" s="163">
        <v>312</v>
      </c>
      <c r="E102" s="163">
        <v>565</v>
      </c>
      <c r="F102" s="163">
        <v>540</v>
      </c>
      <c r="G102" s="163">
        <v>278</v>
      </c>
      <c r="H102" s="163">
        <v>592</v>
      </c>
      <c r="I102" s="164">
        <f t="shared" si="39"/>
        <v>1.1294964028776979</v>
      </c>
      <c r="J102" s="165">
        <f t="shared" si="36"/>
        <v>0.89743589743589736</v>
      </c>
      <c r="K102" s="163">
        <f t="shared" si="37"/>
        <v>314</v>
      </c>
      <c r="L102" s="163">
        <f t="shared" si="38"/>
        <v>280</v>
      </c>
      <c r="M102" s="164">
        <f t="shared" si="40"/>
        <v>2.8530534346546424E-5</v>
      </c>
      <c r="N102" s="79"/>
    </row>
    <row r="103" spans="1:14" x14ac:dyDescent="0.25">
      <c r="A103" s="161" t="s">
        <v>144</v>
      </c>
      <c r="B103" s="162" t="s">
        <v>131</v>
      </c>
      <c r="C103" s="163">
        <v>649</v>
      </c>
      <c r="D103" s="163">
        <v>356</v>
      </c>
      <c r="E103" s="163">
        <v>210</v>
      </c>
      <c r="F103" s="163">
        <v>227</v>
      </c>
      <c r="G103" s="163">
        <v>606</v>
      </c>
      <c r="H103" s="163">
        <v>824</v>
      </c>
      <c r="I103" s="164">
        <f t="shared" si="39"/>
        <v>0.35973597359735976</v>
      </c>
      <c r="J103" s="165">
        <f t="shared" si="36"/>
        <v>1.3146067415730336</v>
      </c>
      <c r="K103" s="163">
        <f t="shared" si="37"/>
        <v>218</v>
      </c>
      <c r="L103" s="163">
        <f t="shared" si="38"/>
        <v>468</v>
      </c>
      <c r="M103" s="164">
        <f t="shared" si="40"/>
        <v>3.9711419428301105E-5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12244</v>
      </c>
      <c r="D104" s="169">
        <f t="shared" si="41"/>
        <v>12247</v>
      </c>
      <c r="E104" s="169">
        <f t="shared" si="41"/>
        <v>4809</v>
      </c>
      <c r="F104" s="169">
        <f t="shared" si="41"/>
        <v>11874</v>
      </c>
      <c r="G104" s="169">
        <f t="shared" si="41"/>
        <v>15458</v>
      </c>
      <c r="H104" s="169">
        <f t="shared" si="41"/>
        <v>15921</v>
      </c>
      <c r="I104" s="170">
        <f t="shared" si="39"/>
        <v>2.9952128347781048E-2</v>
      </c>
      <c r="J104" s="171">
        <f t="shared" si="36"/>
        <v>0.29999183473503721</v>
      </c>
      <c r="K104" s="169">
        <f>H104-G104</f>
        <v>463</v>
      </c>
      <c r="L104" s="169">
        <f t="shared" si="38"/>
        <v>3674</v>
      </c>
      <c r="M104" s="170">
        <f t="shared" si="40"/>
        <v>7.6728823873541488E-4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615098</v>
      </c>
      <c r="D106" s="176">
        <v>600413</v>
      </c>
      <c r="E106" s="176">
        <v>248643</v>
      </c>
      <c r="F106" s="176">
        <v>716456</v>
      </c>
      <c r="G106" s="176">
        <v>803223</v>
      </c>
      <c r="H106" s="176">
        <v>845212</v>
      </c>
      <c r="I106" s="177">
        <f>IFERROR(H106/G106-1,"-")</f>
        <v>5.2275644497231877E-2</v>
      </c>
      <c r="J106" s="177">
        <f>IFERROR(H106/D106-1,"-")</f>
        <v>0.40771768765832861</v>
      </c>
      <c r="K106" s="176">
        <f>H106-G106</f>
        <v>41989</v>
      </c>
      <c r="L106" s="176">
        <f>H106-D106</f>
        <v>244799</v>
      </c>
      <c r="M106" s="177">
        <f>H106/H$8</f>
        <v>4.0733699317758776E-2</v>
      </c>
      <c r="N106" s="79"/>
    </row>
    <row r="107" spans="1:14" x14ac:dyDescent="0.25">
      <c r="A107" s="161" t="s">
        <v>96</v>
      </c>
      <c r="B107" s="157" t="s">
        <v>97</v>
      </c>
      <c r="C107" s="158">
        <v>83973</v>
      </c>
      <c r="D107" s="158">
        <v>74554</v>
      </c>
      <c r="E107" s="158">
        <v>42776</v>
      </c>
      <c r="F107" s="158">
        <v>91706</v>
      </c>
      <c r="G107" s="158">
        <v>120161</v>
      </c>
      <c r="H107" s="158">
        <v>117785</v>
      </c>
      <c r="I107" s="159">
        <f>IFERROR(H107/G107-1,"-")</f>
        <v>-1.9773470593620224E-2</v>
      </c>
      <c r="J107" s="160">
        <f t="shared" ref="J107:J118" si="42">IFERROR(H107/D107-1,"-")</f>
        <v>0.57986157684363016</v>
      </c>
      <c r="K107" s="158">
        <f t="shared" ref="K107:K117" si="43">H107-G107</f>
        <v>-2376</v>
      </c>
      <c r="L107" s="158">
        <f t="shared" ref="L107:L118" si="44">H107-D107</f>
        <v>43231</v>
      </c>
      <c r="M107" s="159">
        <f>H107/H$8</f>
        <v>5.6764678851485987E-3</v>
      </c>
      <c r="N107" s="79"/>
    </row>
    <row r="108" spans="1:14" x14ac:dyDescent="0.25">
      <c r="A108" s="161" t="s">
        <v>103</v>
      </c>
      <c r="B108" s="162" t="s">
        <v>103</v>
      </c>
      <c r="C108" s="163">
        <v>21852</v>
      </c>
      <c r="D108" s="163">
        <v>19309</v>
      </c>
      <c r="E108" s="163">
        <v>3635</v>
      </c>
      <c r="F108" s="163">
        <v>31557</v>
      </c>
      <c r="G108" s="163">
        <v>35572</v>
      </c>
      <c r="H108" s="163">
        <v>29032</v>
      </c>
      <c r="I108" s="164">
        <f>IFERROR(H108/G108-1,"-")</f>
        <v>-0.18385246823344203</v>
      </c>
      <c r="J108" s="165">
        <f t="shared" si="42"/>
        <v>0.50354756849137705</v>
      </c>
      <c r="K108" s="163">
        <f t="shared" si="43"/>
        <v>-6540</v>
      </c>
      <c r="L108" s="163">
        <f t="shared" si="44"/>
        <v>9723</v>
      </c>
      <c r="M108" s="164">
        <f>H108/H$8</f>
        <v>1.3991528262650942E-3</v>
      </c>
      <c r="N108" s="79"/>
    </row>
    <row r="109" spans="1:14" x14ac:dyDescent="0.25">
      <c r="A109" s="161" t="s">
        <v>100</v>
      </c>
      <c r="B109" s="162" t="s">
        <v>100</v>
      </c>
      <c r="C109" s="163">
        <v>62121</v>
      </c>
      <c r="D109" s="163">
        <v>55245</v>
      </c>
      <c r="E109" s="163">
        <v>39141</v>
      </c>
      <c r="F109" s="163">
        <v>60149</v>
      </c>
      <c r="G109" s="163">
        <v>84589</v>
      </c>
      <c r="H109" s="163">
        <v>88753</v>
      </c>
      <c r="I109" s="164">
        <f>IFERROR(H109/G109-1,"-")</f>
        <v>4.9226258733405137E-2</v>
      </c>
      <c r="J109" s="165">
        <f t="shared" si="42"/>
        <v>0.60653452801158481</v>
      </c>
      <c r="K109" s="163">
        <f t="shared" si="43"/>
        <v>4164</v>
      </c>
      <c r="L109" s="163">
        <f t="shared" si="44"/>
        <v>33508</v>
      </c>
      <c r="M109" s="164">
        <f>H109/H$8</f>
        <v>4.2773150588835051E-3</v>
      </c>
      <c r="N109" s="79"/>
    </row>
    <row r="110" spans="1:14" x14ac:dyDescent="0.25">
      <c r="A110" s="161"/>
      <c r="B110" s="157" t="s">
        <v>107</v>
      </c>
      <c r="C110" s="158">
        <v>531125</v>
      </c>
      <c r="D110" s="158">
        <v>525859</v>
      </c>
      <c r="E110" s="158">
        <v>205867</v>
      </c>
      <c r="F110" s="158">
        <v>624750</v>
      </c>
      <c r="G110" s="158">
        <v>683062</v>
      </c>
      <c r="H110" s="158">
        <v>727427</v>
      </c>
      <c r="I110" s="159">
        <f>IFERROR(H110/G110-1,"-")</f>
        <v>6.495018021790111E-2</v>
      </c>
      <c r="J110" s="160">
        <f t="shared" si="42"/>
        <v>0.38331187637750808</v>
      </c>
      <c r="K110" s="158">
        <f t="shared" si="43"/>
        <v>44365</v>
      </c>
      <c r="L110" s="158">
        <f t="shared" si="44"/>
        <v>201568</v>
      </c>
      <c r="M110" s="159">
        <f>H110/H$8</f>
        <v>3.5057231432610178E-2</v>
      </c>
      <c r="N110" s="79"/>
    </row>
    <row r="111" spans="1:14" s="56" customFormat="1" x14ac:dyDescent="0.25">
      <c r="A111" s="161"/>
      <c r="B111" s="162" t="s">
        <v>110</v>
      </c>
      <c r="C111" s="163">
        <v>297024</v>
      </c>
      <c r="D111" s="163">
        <v>282267</v>
      </c>
      <c r="E111" s="163">
        <v>117809</v>
      </c>
      <c r="F111" s="163">
        <v>376995</v>
      </c>
      <c r="G111" s="163">
        <v>411458</v>
      </c>
      <c r="H111" s="163">
        <v>437572</v>
      </c>
      <c r="I111" s="164">
        <f t="shared" ref="I111:I118" si="45">IFERROR(H111/G111-1,"-")</f>
        <v>6.3466988125154833E-2</v>
      </c>
      <c r="J111" s="165">
        <f t="shared" si="42"/>
        <v>0.55020601062114949</v>
      </c>
      <c r="K111" s="163">
        <f t="shared" si="43"/>
        <v>26114</v>
      </c>
      <c r="L111" s="163">
        <f t="shared" si="44"/>
        <v>155305</v>
      </c>
      <c r="M111" s="164">
        <f t="shared" ref="M111:M118" si="46">H111/H$8</f>
        <v>2.1088113133592927E-2</v>
      </c>
      <c r="N111" s="166"/>
    </row>
    <row r="112" spans="1:14" s="56" customFormat="1" x14ac:dyDescent="0.25">
      <c r="A112" s="161"/>
      <c r="B112" s="162" t="s">
        <v>113</v>
      </c>
      <c r="C112" s="163">
        <v>66359</v>
      </c>
      <c r="D112" s="163">
        <v>52644</v>
      </c>
      <c r="E112" s="163">
        <v>14803</v>
      </c>
      <c r="F112" s="163">
        <v>27921</v>
      </c>
      <c r="G112" s="163">
        <v>37035</v>
      </c>
      <c r="H112" s="163">
        <v>33099</v>
      </c>
      <c r="I112" s="164">
        <f t="shared" si="45"/>
        <v>-0.10627784528149054</v>
      </c>
      <c r="J112" s="165">
        <f t="shared" si="42"/>
        <v>-0.37126738089810807</v>
      </c>
      <c r="K112" s="163">
        <f t="shared" si="43"/>
        <v>-3936</v>
      </c>
      <c r="L112" s="163">
        <f t="shared" si="44"/>
        <v>-19545</v>
      </c>
      <c r="M112" s="164">
        <f t="shared" si="46"/>
        <v>1.5951556694870611E-3</v>
      </c>
      <c r="N112" s="166"/>
    </row>
    <row r="113" spans="1:14" x14ac:dyDescent="0.25">
      <c r="A113" s="161"/>
      <c r="B113" s="162" t="s">
        <v>116</v>
      </c>
      <c r="C113" s="163">
        <v>60044</v>
      </c>
      <c r="D113" s="163">
        <v>59159</v>
      </c>
      <c r="E113" s="163">
        <v>7410</v>
      </c>
      <c r="F113" s="163">
        <v>35399</v>
      </c>
      <c r="G113" s="163">
        <v>49821</v>
      </c>
      <c r="H113" s="163">
        <v>42952</v>
      </c>
      <c r="I113" s="164">
        <f t="shared" si="45"/>
        <v>-0.13787358744304612</v>
      </c>
      <c r="J113" s="165">
        <f t="shared" si="42"/>
        <v>-0.27395662536554033</v>
      </c>
      <c r="K113" s="163">
        <f t="shared" si="43"/>
        <v>-6869</v>
      </c>
      <c r="L113" s="163">
        <f t="shared" si="44"/>
        <v>-16207</v>
      </c>
      <c r="M113" s="164">
        <f t="shared" si="46"/>
        <v>2.0700059311703749E-3</v>
      </c>
      <c r="N113" s="79"/>
    </row>
    <row r="114" spans="1:14" x14ac:dyDescent="0.25">
      <c r="A114" s="161"/>
      <c r="B114" s="162" t="s">
        <v>123</v>
      </c>
      <c r="C114" s="163">
        <v>9449</v>
      </c>
      <c r="D114" s="163">
        <v>11437</v>
      </c>
      <c r="E114" s="163">
        <v>4179</v>
      </c>
      <c r="F114" s="163">
        <v>26570</v>
      </c>
      <c r="G114" s="163">
        <v>22048</v>
      </c>
      <c r="H114" s="163">
        <v>24551</v>
      </c>
      <c r="I114" s="164">
        <f t="shared" si="45"/>
        <v>0.11352503628447019</v>
      </c>
      <c r="J114" s="165">
        <f t="shared" si="42"/>
        <v>1.1466293608463758</v>
      </c>
      <c r="K114" s="163">
        <f t="shared" si="43"/>
        <v>2503</v>
      </c>
      <c r="L114" s="163">
        <f t="shared" si="44"/>
        <v>13114</v>
      </c>
      <c r="M114" s="164">
        <f t="shared" si="46"/>
        <v>1.183197886388617E-3</v>
      </c>
      <c r="N114" s="79"/>
    </row>
    <row r="115" spans="1:14" x14ac:dyDescent="0.25">
      <c r="A115" s="161"/>
      <c r="B115" s="162" t="s">
        <v>119</v>
      </c>
      <c r="C115" s="163">
        <v>15203</v>
      </c>
      <c r="D115" s="163">
        <v>19269</v>
      </c>
      <c r="E115" s="163">
        <v>5827</v>
      </c>
      <c r="F115" s="163">
        <v>27329</v>
      </c>
      <c r="G115" s="163">
        <v>28296</v>
      </c>
      <c r="H115" s="163">
        <v>18839</v>
      </c>
      <c r="I115" s="164">
        <f t="shared" si="45"/>
        <v>-0.33421685043822447</v>
      </c>
      <c r="J115" s="165">
        <f t="shared" si="42"/>
        <v>-2.2315636514608994E-2</v>
      </c>
      <c r="K115" s="163">
        <f t="shared" si="43"/>
        <v>-9457</v>
      </c>
      <c r="L115" s="163">
        <f t="shared" si="44"/>
        <v>-430</v>
      </c>
      <c r="M115" s="164">
        <f t="shared" si="46"/>
        <v>9.0791678472058803E-4</v>
      </c>
      <c r="N115" s="79"/>
    </row>
    <row r="116" spans="1:14" x14ac:dyDescent="0.25">
      <c r="A116" s="161"/>
      <c r="B116" s="162" t="s">
        <v>128</v>
      </c>
      <c r="C116" s="163">
        <v>2797</v>
      </c>
      <c r="D116" s="163">
        <v>3695</v>
      </c>
      <c r="E116" s="163">
        <v>2277</v>
      </c>
      <c r="F116" s="163">
        <v>3665</v>
      </c>
      <c r="G116" s="163">
        <v>6774</v>
      </c>
      <c r="H116" s="163">
        <v>9961</v>
      </c>
      <c r="I116" s="164">
        <f t="shared" si="45"/>
        <v>0.47047534691467385</v>
      </c>
      <c r="J116" s="165">
        <f t="shared" si="42"/>
        <v>1.6958051420838971</v>
      </c>
      <c r="K116" s="163">
        <f t="shared" si="43"/>
        <v>3187</v>
      </c>
      <c r="L116" s="163">
        <f t="shared" si="44"/>
        <v>6266</v>
      </c>
      <c r="M116" s="164">
        <f t="shared" si="46"/>
        <v>4.8005515646275157E-4</v>
      </c>
      <c r="N116" s="79"/>
    </row>
    <row r="117" spans="1:14" x14ac:dyDescent="0.25">
      <c r="A117" s="161" t="s">
        <v>144</v>
      </c>
      <c r="B117" s="162" t="s">
        <v>131</v>
      </c>
      <c r="C117" s="163">
        <v>7684</v>
      </c>
      <c r="D117" s="163">
        <v>7921</v>
      </c>
      <c r="E117" s="163">
        <v>7210</v>
      </c>
      <c r="F117" s="163">
        <v>5242</v>
      </c>
      <c r="G117" s="163">
        <v>4254</v>
      </c>
      <c r="H117" s="163">
        <v>8870</v>
      </c>
      <c r="I117" s="164">
        <f t="shared" si="45"/>
        <v>1.0850963798777622</v>
      </c>
      <c r="J117" s="165">
        <f t="shared" si="42"/>
        <v>0.11980810503724282</v>
      </c>
      <c r="K117" s="163">
        <f t="shared" si="43"/>
        <v>4616</v>
      </c>
      <c r="L117" s="163">
        <f t="shared" si="44"/>
        <v>949</v>
      </c>
      <c r="M117" s="164">
        <f t="shared" si="46"/>
        <v>4.2747608049639659E-4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72565</v>
      </c>
      <c r="D118" s="169">
        <f t="shared" si="47"/>
        <v>89467</v>
      </c>
      <c r="E118" s="169">
        <f t="shared" si="47"/>
        <v>46352</v>
      </c>
      <c r="F118" s="169">
        <f t="shared" si="47"/>
        <v>121629</v>
      </c>
      <c r="G118" s="169">
        <f t="shared" si="47"/>
        <v>123376</v>
      </c>
      <c r="H118" s="169">
        <f t="shared" si="47"/>
        <v>151583</v>
      </c>
      <c r="I118" s="170">
        <f t="shared" si="45"/>
        <v>0.22862631305926606</v>
      </c>
      <c r="J118" s="171">
        <f t="shared" si="42"/>
        <v>0.69428951456961774</v>
      </c>
      <c r="K118" s="169">
        <f>H118-G118</f>
        <v>28207</v>
      </c>
      <c r="L118" s="169">
        <f t="shared" si="44"/>
        <v>62116</v>
      </c>
      <c r="M118" s="170">
        <f t="shared" si="46"/>
        <v>7.305310790291464E-3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311207</v>
      </c>
      <c r="D120" s="176">
        <v>291543</v>
      </c>
      <c r="E120" s="176">
        <v>118261</v>
      </c>
      <c r="F120" s="176">
        <v>301230</v>
      </c>
      <c r="G120" s="176">
        <v>334500</v>
      </c>
      <c r="H120" s="176">
        <v>347016</v>
      </c>
      <c r="I120" s="177">
        <f>IFERROR(H120/G120-1,"-")</f>
        <v>3.741704035874438E-2</v>
      </c>
      <c r="J120" s="177">
        <f>IFERROR(H120/D120-1,"-")</f>
        <v>0.1902738189563804</v>
      </c>
      <c r="K120" s="176">
        <f>H120-G120</f>
        <v>12516</v>
      </c>
      <c r="L120" s="176">
        <f>H120-D120</f>
        <v>55473</v>
      </c>
      <c r="M120" s="177">
        <f>H120/H$8</f>
        <v>1.6723905247974923E-2</v>
      </c>
      <c r="N120" s="79"/>
    </row>
    <row r="121" spans="1:14" x14ac:dyDescent="0.25">
      <c r="A121" s="161" t="s">
        <v>96</v>
      </c>
      <c r="B121" s="157" t="s">
        <v>97</v>
      </c>
      <c r="C121" s="158">
        <v>159927</v>
      </c>
      <c r="D121" s="158">
        <v>134536</v>
      </c>
      <c r="E121" s="158">
        <v>50965</v>
      </c>
      <c r="F121" s="158">
        <v>153498</v>
      </c>
      <c r="G121" s="158">
        <v>179706</v>
      </c>
      <c r="H121" s="158">
        <v>181102</v>
      </c>
      <c r="I121" s="159">
        <f>IFERROR(H121/G121-1,"-")</f>
        <v>7.7682436869108695E-3</v>
      </c>
      <c r="J121" s="160">
        <f t="shared" ref="J121:J132" si="48">IFERROR(H121/D121-1,"-")</f>
        <v>0.34612297080335375</v>
      </c>
      <c r="K121" s="158">
        <f t="shared" ref="K121:K131" si="49">H121-G121</f>
        <v>1396</v>
      </c>
      <c r="L121" s="158">
        <f t="shared" ref="L121:L132" si="50">H121-D121</f>
        <v>46566</v>
      </c>
      <c r="M121" s="159">
        <f>H121/H$8</f>
        <v>8.7279338365342067E-3</v>
      </c>
      <c r="N121" s="79"/>
    </row>
    <row r="122" spans="1:14" x14ac:dyDescent="0.25">
      <c r="A122" s="161" t="s">
        <v>103</v>
      </c>
      <c r="B122" s="162" t="s">
        <v>103</v>
      </c>
      <c r="C122" s="163">
        <v>81254</v>
      </c>
      <c r="D122" s="163">
        <v>61238</v>
      </c>
      <c r="E122" s="163">
        <v>23473</v>
      </c>
      <c r="F122" s="163">
        <v>71529</v>
      </c>
      <c r="G122" s="163">
        <v>73766</v>
      </c>
      <c r="H122" s="163">
        <v>78322</v>
      </c>
      <c r="I122" s="164">
        <f>IFERROR(H122/G122-1,"-")</f>
        <v>6.1762871783748619E-2</v>
      </c>
      <c r="J122" s="165">
        <f t="shared" si="48"/>
        <v>0.2789771057186714</v>
      </c>
      <c r="K122" s="163">
        <f t="shared" si="49"/>
        <v>4556</v>
      </c>
      <c r="L122" s="163">
        <f t="shared" si="50"/>
        <v>17084</v>
      </c>
      <c r="M122" s="164">
        <f>H122/H$8</f>
        <v>3.7746089714361638E-3</v>
      </c>
      <c r="N122" s="79"/>
    </row>
    <row r="123" spans="1:14" x14ac:dyDescent="0.25">
      <c r="A123" s="161" t="s">
        <v>100</v>
      </c>
      <c r="B123" s="162" t="s">
        <v>100</v>
      </c>
      <c r="C123" s="163">
        <v>78673</v>
      </c>
      <c r="D123" s="163">
        <v>73298</v>
      </c>
      <c r="E123" s="163">
        <v>27492</v>
      </c>
      <c r="F123" s="163">
        <v>81969</v>
      </c>
      <c r="G123" s="163">
        <v>105940</v>
      </c>
      <c r="H123" s="163">
        <v>102780</v>
      </c>
      <c r="I123" s="164">
        <f>IFERROR(H123/G123-1,"-")</f>
        <v>-2.9828204644138157E-2</v>
      </c>
      <c r="J123" s="165">
        <f t="shared" si="48"/>
        <v>0.40222107015198238</v>
      </c>
      <c r="K123" s="163">
        <f t="shared" si="49"/>
        <v>-3160</v>
      </c>
      <c r="L123" s="163">
        <f t="shared" si="50"/>
        <v>29482</v>
      </c>
      <c r="M123" s="164">
        <f>H123/H$8</f>
        <v>4.9533248650980429E-3</v>
      </c>
      <c r="N123" s="79"/>
    </row>
    <row r="124" spans="1:14" x14ac:dyDescent="0.25">
      <c r="A124" s="161"/>
      <c r="B124" s="157" t="s">
        <v>107</v>
      </c>
      <c r="C124" s="158">
        <v>151280</v>
      </c>
      <c r="D124" s="158">
        <v>157007</v>
      </c>
      <c r="E124" s="158">
        <v>67296</v>
      </c>
      <c r="F124" s="158">
        <v>147732</v>
      </c>
      <c r="G124" s="158">
        <v>154794</v>
      </c>
      <c r="H124" s="158">
        <v>165914</v>
      </c>
      <c r="I124" s="159">
        <f>IFERROR(H124/G124-1,"-")</f>
        <v>7.1837409718722878E-2</v>
      </c>
      <c r="J124" s="160">
        <f t="shared" si="48"/>
        <v>5.672995471539477E-2</v>
      </c>
      <c r="K124" s="158">
        <f t="shared" si="49"/>
        <v>11120</v>
      </c>
      <c r="L124" s="158">
        <f t="shared" si="50"/>
        <v>8907</v>
      </c>
      <c r="M124" s="159">
        <f>H124/H$8</f>
        <v>7.9959714114407159E-3</v>
      </c>
      <c r="N124" s="79"/>
    </row>
    <row r="125" spans="1:14" s="56" customFormat="1" x14ac:dyDescent="0.25">
      <c r="A125" s="161"/>
      <c r="B125" s="162" t="s">
        <v>110</v>
      </c>
      <c r="C125" s="163">
        <v>22413</v>
      </c>
      <c r="D125" s="163">
        <v>19810</v>
      </c>
      <c r="E125" s="163">
        <v>8916</v>
      </c>
      <c r="F125" s="163">
        <v>19804</v>
      </c>
      <c r="G125" s="163">
        <v>19086</v>
      </c>
      <c r="H125" s="163">
        <v>23566</v>
      </c>
      <c r="I125" s="164">
        <f t="shared" ref="I125:I132" si="51">IFERROR(H125/G125-1,"-")</f>
        <v>0.23472702504453524</v>
      </c>
      <c r="J125" s="165">
        <f t="shared" si="48"/>
        <v>0.18960121150933862</v>
      </c>
      <c r="K125" s="163">
        <f t="shared" si="49"/>
        <v>4480</v>
      </c>
      <c r="L125" s="163">
        <f t="shared" si="50"/>
        <v>3756</v>
      </c>
      <c r="M125" s="164">
        <f t="shared" ref="M125:M132" si="52">H125/H$8</f>
        <v>1.1357273182613396E-3</v>
      </c>
      <c r="N125" s="166"/>
    </row>
    <row r="126" spans="1:14" s="56" customFormat="1" x14ac:dyDescent="0.25">
      <c r="A126" s="161"/>
      <c r="B126" s="162" t="s">
        <v>113</v>
      </c>
      <c r="C126" s="163">
        <v>20003</v>
      </c>
      <c r="D126" s="163">
        <v>17746</v>
      </c>
      <c r="E126" s="163">
        <v>8926</v>
      </c>
      <c r="F126" s="163">
        <v>18108</v>
      </c>
      <c r="G126" s="163">
        <v>24451</v>
      </c>
      <c r="H126" s="163">
        <v>23939</v>
      </c>
      <c r="I126" s="164">
        <f t="shared" si="51"/>
        <v>-2.0939838861396276E-2</v>
      </c>
      <c r="J126" s="165">
        <f t="shared" si="48"/>
        <v>0.34898005184266867</v>
      </c>
      <c r="K126" s="163">
        <f t="shared" si="49"/>
        <v>-512</v>
      </c>
      <c r="L126" s="163">
        <f t="shared" si="50"/>
        <v>6193</v>
      </c>
      <c r="M126" s="164">
        <f t="shared" si="52"/>
        <v>1.1537034826384711E-3</v>
      </c>
      <c r="N126" s="166"/>
    </row>
    <row r="127" spans="1:14" x14ac:dyDescent="0.25">
      <c r="A127" s="161"/>
      <c r="B127" s="162" t="s">
        <v>116</v>
      </c>
      <c r="C127" s="163">
        <v>10087</v>
      </c>
      <c r="D127" s="163">
        <v>10973</v>
      </c>
      <c r="E127" s="163">
        <v>4918</v>
      </c>
      <c r="F127" s="163">
        <v>12644</v>
      </c>
      <c r="G127" s="163">
        <v>15479</v>
      </c>
      <c r="H127" s="163">
        <v>14205</v>
      </c>
      <c r="I127" s="164">
        <f t="shared" si="51"/>
        <v>-8.23050584663092E-2</v>
      </c>
      <c r="J127" s="165">
        <f t="shared" si="48"/>
        <v>0.29454114645037821</v>
      </c>
      <c r="K127" s="163">
        <f t="shared" si="49"/>
        <v>-1274</v>
      </c>
      <c r="L127" s="163">
        <f t="shared" si="50"/>
        <v>3232</v>
      </c>
      <c r="M127" s="164">
        <f t="shared" si="52"/>
        <v>6.8458824390657427E-4</v>
      </c>
      <c r="N127" s="79"/>
    </row>
    <row r="128" spans="1:14" x14ac:dyDescent="0.25">
      <c r="A128" s="161"/>
      <c r="B128" s="162" t="s">
        <v>123</v>
      </c>
      <c r="C128" s="163">
        <v>2699</v>
      </c>
      <c r="D128" s="163">
        <v>2691</v>
      </c>
      <c r="E128" s="163">
        <v>1311</v>
      </c>
      <c r="F128" s="163">
        <v>3483</v>
      </c>
      <c r="G128" s="163">
        <v>3838</v>
      </c>
      <c r="H128" s="163">
        <v>4135</v>
      </c>
      <c r="I128" s="164">
        <f t="shared" si="51"/>
        <v>7.7384054194893137E-2</v>
      </c>
      <c r="J128" s="165">
        <f t="shared" si="48"/>
        <v>0.53660349312523214</v>
      </c>
      <c r="K128" s="163">
        <f t="shared" si="49"/>
        <v>297</v>
      </c>
      <c r="L128" s="163">
        <f t="shared" si="50"/>
        <v>1444</v>
      </c>
      <c r="M128" s="164">
        <f t="shared" si="52"/>
        <v>1.9927999919420517E-4</v>
      </c>
      <c r="N128" s="79"/>
    </row>
    <row r="129" spans="1:14" x14ac:dyDescent="0.25">
      <c r="A129" s="161"/>
      <c r="B129" s="162" t="s">
        <v>119</v>
      </c>
      <c r="C129" s="163">
        <v>2966</v>
      </c>
      <c r="D129" s="163">
        <v>2195</v>
      </c>
      <c r="E129" s="163">
        <v>1120</v>
      </c>
      <c r="F129" s="163">
        <v>2733</v>
      </c>
      <c r="G129" s="163">
        <v>3233</v>
      </c>
      <c r="H129" s="163">
        <v>3301</v>
      </c>
      <c r="I129" s="164">
        <f t="shared" si="51"/>
        <v>2.1033096195484102E-2</v>
      </c>
      <c r="J129" s="165">
        <f t="shared" si="48"/>
        <v>0.50387243735763088</v>
      </c>
      <c r="K129" s="163">
        <f t="shared" si="49"/>
        <v>68</v>
      </c>
      <c r="L129" s="163">
        <f t="shared" si="50"/>
        <v>1106</v>
      </c>
      <c r="M129" s="164">
        <f t="shared" si="52"/>
        <v>1.5908664506410431E-4</v>
      </c>
      <c r="N129" s="79"/>
    </row>
    <row r="130" spans="1:14" x14ac:dyDescent="0.25">
      <c r="A130" s="161"/>
      <c r="B130" s="162" t="s">
        <v>128</v>
      </c>
      <c r="C130" s="163">
        <v>2719</v>
      </c>
      <c r="D130" s="163">
        <v>2937</v>
      </c>
      <c r="E130" s="163">
        <v>1580</v>
      </c>
      <c r="F130" s="163">
        <v>1578</v>
      </c>
      <c r="G130" s="163">
        <v>2025</v>
      </c>
      <c r="H130" s="163">
        <v>2833</v>
      </c>
      <c r="I130" s="164">
        <f t="shared" si="51"/>
        <v>0.39901234567901245</v>
      </c>
      <c r="J130" s="165">
        <f t="shared" si="48"/>
        <v>-3.5410282601293863E-2</v>
      </c>
      <c r="K130" s="163">
        <f t="shared" si="49"/>
        <v>808</v>
      </c>
      <c r="L130" s="163">
        <f t="shared" si="50"/>
        <v>-104</v>
      </c>
      <c r="M130" s="164">
        <f t="shared" si="52"/>
        <v>1.3653210101987503E-4</v>
      </c>
      <c r="N130" s="79"/>
    </row>
    <row r="131" spans="1:14" x14ac:dyDescent="0.25">
      <c r="A131" s="161" t="s">
        <v>144</v>
      </c>
      <c r="B131" s="162" t="s">
        <v>131</v>
      </c>
      <c r="C131" s="163">
        <v>4688</v>
      </c>
      <c r="D131" s="163">
        <v>3658</v>
      </c>
      <c r="E131" s="163">
        <v>1898</v>
      </c>
      <c r="F131" s="163">
        <v>2435</v>
      </c>
      <c r="G131" s="163">
        <v>2962</v>
      </c>
      <c r="H131" s="163">
        <v>3278</v>
      </c>
      <c r="I131" s="164">
        <f t="shared" si="51"/>
        <v>0.10668467251856861</v>
      </c>
      <c r="J131" s="165">
        <f t="shared" si="48"/>
        <v>-0.10388190267905961</v>
      </c>
      <c r="K131" s="163">
        <f t="shared" si="49"/>
        <v>316</v>
      </c>
      <c r="L131" s="163">
        <f t="shared" si="50"/>
        <v>-380</v>
      </c>
      <c r="M131" s="164">
        <f t="shared" si="52"/>
        <v>1.5797819524996482E-4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85705</v>
      </c>
      <c r="D132" s="169">
        <f t="shared" si="53"/>
        <v>96997</v>
      </c>
      <c r="E132" s="169">
        <f t="shared" si="53"/>
        <v>38627</v>
      </c>
      <c r="F132" s="169">
        <f t="shared" si="53"/>
        <v>86947</v>
      </c>
      <c r="G132" s="169">
        <f t="shared" si="53"/>
        <v>83720</v>
      </c>
      <c r="H132" s="169">
        <f t="shared" si="53"/>
        <v>90657</v>
      </c>
      <c r="I132" s="170">
        <f t="shared" si="51"/>
        <v>8.2859531772575323E-2</v>
      </c>
      <c r="J132" s="171">
        <f t="shared" si="48"/>
        <v>-6.536284627359612E-2</v>
      </c>
      <c r="K132" s="169">
        <f>H132-G132</f>
        <v>6937</v>
      </c>
      <c r="L132" s="169">
        <f t="shared" si="50"/>
        <v>-6340</v>
      </c>
      <c r="M132" s="170">
        <f t="shared" si="52"/>
        <v>4.3690754261061808E-3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1216198</v>
      </c>
      <c r="D134" s="176">
        <v>1054528</v>
      </c>
      <c r="E134" s="176">
        <v>412691</v>
      </c>
      <c r="F134" s="176">
        <v>975225</v>
      </c>
      <c r="G134" s="176">
        <v>1060434</v>
      </c>
      <c r="H134" s="176">
        <v>1162503</v>
      </c>
      <c r="I134" s="177">
        <f>IFERROR(H134/G134-1,"-")</f>
        <v>9.6252100555055842E-2</v>
      </c>
      <c r="J134" s="177">
        <f>IFERROR(H134/D134-1,"-")</f>
        <v>0.10239178096740909</v>
      </c>
      <c r="K134" s="176">
        <f>H134-G134</f>
        <v>102069</v>
      </c>
      <c r="L134" s="176">
        <f>H134-D134</f>
        <v>107975</v>
      </c>
      <c r="M134" s="177">
        <f>H134/H$8</f>
        <v>5.6025053664633881E-2</v>
      </c>
      <c r="N134" s="79"/>
    </row>
    <row r="135" spans="1:14" x14ac:dyDescent="0.25">
      <c r="A135" s="161" t="s">
        <v>96</v>
      </c>
      <c r="B135" s="157" t="s">
        <v>97</v>
      </c>
      <c r="C135" s="158">
        <v>123668</v>
      </c>
      <c r="D135" s="158">
        <v>110037</v>
      </c>
      <c r="E135" s="158">
        <v>9152</v>
      </c>
      <c r="F135" s="158">
        <v>53266</v>
      </c>
      <c r="G135" s="158">
        <v>66298</v>
      </c>
      <c r="H135" s="158">
        <v>51686</v>
      </c>
      <c r="I135" s="159">
        <f>IFERROR(H135/G135-1,"-")</f>
        <v>-0.22039880539382783</v>
      </c>
      <c r="J135" s="160">
        <f t="shared" ref="J135:J146" si="54">IFERROR(H135/D135-1,"-")</f>
        <v>-0.53028526768268858</v>
      </c>
      <c r="K135" s="158">
        <f t="shared" ref="K135:K145" si="55">H135-G135</f>
        <v>-14612</v>
      </c>
      <c r="L135" s="158">
        <f t="shared" ref="L135:L146" si="56">H135-D135</f>
        <v>-58351</v>
      </c>
      <c r="M135" s="159">
        <f>H135/H$8</f>
        <v>2.4909276997222948E-3</v>
      </c>
      <c r="N135" s="79"/>
    </row>
    <row r="136" spans="1:14" x14ac:dyDescent="0.25">
      <c r="A136" s="161" t="s">
        <v>103</v>
      </c>
      <c r="B136" s="162" t="s">
        <v>103</v>
      </c>
      <c r="C136" s="163">
        <v>91720</v>
      </c>
      <c r="D136" s="163">
        <v>61217</v>
      </c>
      <c r="E136" s="163">
        <v>5032</v>
      </c>
      <c r="F136" s="163">
        <v>27987</v>
      </c>
      <c r="G136" s="163">
        <v>36719</v>
      </c>
      <c r="H136" s="163">
        <v>26159</v>
      </c>
      <c r="I136" s="164">
        <f>IFERROR(H136/G136-1,"-")</f>
        <v>-0.28758953130531872</v>
      </c>
      <c r="J136" s="165">
        <f t="shared" si="54"/>
        <v>-0.57268405834980474</v>
      </c>
      <c r="K136" s="163">
        <f t="shared" si="55"/>
        <v>-10560</v>
      </c>
      <c r="L136" s="163">
        <f t="shared" si="56"/>
        <v>-35058</v>
      </c>
      <c r="M136" s="164">
        <f>H136/H$8</f>
        <v>1.2606929864380201E-3</v>
      </c>
      <c r="N136" s="79"/>
    </row>
    <row r="137" spans="1:14" x14ac:dyDescent="0.25">
      <c r="A137" s="161" t="s">
        <v>100</v>
      </c>
      <c r="B137" s="162" t="s">
        <v>100</v>
      </c>
      <c r="C137" s="163">
        <v>31948</v>
      </c>
      <c r="D137" s="163">
        <v>48820</v>
      </c>
      <c r="E137" s="163">
        <v>4120</v>
      </c>
      <c r="F137" s="163">
        <v>25279</v>
      </c>
      <c r="G137" s="163">
        <v>29579</v>
      </c>
      <c r="H137" s="163">
        <v>25527</v>
      </c>
      <c r="I137" s="164">
        <f>IFERROR(H137/G137-1,"-")</f>
        <v>-0.13698908009060484</v>
      </c>
      <c r="J137" s="165">
        <f t="shared" si="54"/>
        <v>-0.4771200327734535</v>
      </c>
      <c r="K137" s="163">
        <f t="shared" si="55"/>
        <v>-4052</v>
      </c>
      <c r="L137" s="163">
        <f t="shared" si="56"/>
        <v>-23293</v>
      </c>
      <c r="M137" s="164">
        <f>H137/H$8</f>
        <v>1.2302347132842747E-3</v>
      </c>
      <c r="N137" s="79"/>
    </row>
    <row r="138" spans="1:14" x14ac:dyDescent="0.25">
      <c r="A138" s="161"/>
      <c r="B138" s="157" t="s">
        <v>107</v>
      </c>
      <c r="C138" s="158">
        <v>1092530</v>
      </c>
      <c r="D138" s="158">
        <v>944491</v>
      </c>
      <c r="E138" s="158">
        <v>403539</v>
      </c>
      <c r="F138" s="158">
        <v>921959</v>
      </c>
      <c r="G138" s="158">
        <v>994136</v>
      </c>
      <c r="H138" s="158">
        <v>1110817</v>
      </c>
      <c r="I138" s="159">
        <f>IFERROR(H138/G138-1,"-")</f>
        <v>0.11736925330135928</v>
      </c>
      <c r="J138" s="160">
        <f t="shared" si="54"/>
        <v>0.17610120159959175</v>
      </c>
      <c r="K138" s="158">
        <f t="shared" si="55"/>
        <v>116681</v>
      </c>
      <c r="L138" s="158">
        <f t="shared" si="56"/>
        <v>166326</v>
      </c>
      <c r="M138" s="159">
        <f>H138/H$8</f>
        <v>5.353412596491159E-2</v>
      </c>
      <c r="N138" s="79"/>
    </row>
    <row r="139" spans="1:14" s="56" customFormat="1" x14ac:dyDescent="0.25">
      <c r="A139" s="161"/>
      <c r="B139" s="162" t="s">
        <v>110</v>
      </c>
      <c r="C139" s="163">
        <v>591678</v>
      </c>
      <c r="D139" s="163">
        <v>472278</v>
      </c>
      <c r="E139" s="163">
        <v>198194</v>
      </c>
      <c r="F139" s="163">
        <v>406353</v>
      </c>
      <c r="G139" s="163">
        <v>399598</v>
      </c>
      <c r="H139" s="163">
        <v>490709</v>
      </c>
      <c r="I139" s="164">
        <f t="shared" ref="I139:I146" si="57">IFERROR(H139/G139-1,"-")</f>
        <v>0.22800664667991333</v>
      </c>
      <c r="J139" s="165">
        <f t="shared" si="54"/>
        <v>3.9025743312201655E-2</v>
      </c>
      <c r="K139" s="163">
        <f t="shared" si="55"/>
        <v>91111</v>
      </c>
      <c r="L139" s="163">
        <f t="shared" si="56"/>
        <v>18431</v>
      </c>
      <c r="M139" s="164">
        <f t="shared" ref="M139:M146" si="58">H139/H$8</f>
        <v>2.3648969558546368E-2</v>
      </c>
      <c r="N139" s="166"/>
    </row>
    <row r="140" spans="1:14" s="56" customFormat="1" x14ac:dyDescent="0.25">
      <c r="A140" s="161"/>
      <c r="B140" s="162" t="s">
        <v>113</v>
      </c>
      <c r="C140" s="163">
        <v>68927</v>
      </c>
      <c r="D140" s="163">
        <v>62315</v>
      </c>
      <c r="E140" s="163">
        <v>25529</v>
      </c>
      <c r="F140" s="163">
        <v>68439</v>
      </c>
      <c r="G140" s="163">
        <v>98861</v>
      </c>
      <c r="H140" s="163">
        <v>115682</v>
      </c>
      <c r="I140" s="164">
        <f t="shared" si="57"/>
        <v>0.17014798555547683</v>
      </c>
      <c r="J140" s="165">
        <f t="shared" si="54"/>
        <v>0.85640696461526122</v>
      </c>
      <c r="K140" s="163">
        <f t="shared" si="55"/>
        <v>16821</v>
      </c>
      <c r="L140" s="163">
        <f t="shared" si="56"/>
        <v>53367</v>
      </c>
      <c r="M140" s="164">
        <f t="shared" si="58"/>
        <v>5.5751170173601074E-3</v>
      </c>
      <c r="N140" s="166"/>
    </row>
    <row r="141" spans="1:14" x14ac:dyDescent="0.25">
      <c r="A141" s="161"/>
      <c r="B141" s="162" t="s">
        <v>116</v>
      </c>
      <c r="C141" s="163">
        <v>103140</v>
      </c>
      <c r="D141" s="163">
        <v>79465</v>
      </c>
      <c r="E141" s="163">
        <v>22867</v>
      </c>
      <c r="F141" s="163">
        <v>99586</v>
      </c>
      <c r="G141" s="163">
        <v>95765</v>
      </c>
      <c r="H141" s="163">
        <v>104164</v>
      </c>
      <c r="I141" s="164">
        <f t="shared" si="57"/>
        <v>8.7704276092518185E-2</v>
      </c>
      <c r="J141" s="165">
        <f t="shared" si="54"/>
        <v>0.31081608255206694</v>
      </c>
      <c r="K141" s="163">
        <f t="shared" si="55"/>
        <v>8399</v>
      </c>
      <c r="L141" s="163">
        <f t="shared" si="56"/>
        <v>24699</v>
      </c>
      <c r="M141" s="164">
        <f t="shared" si="58"/>
        <v>5.0200246278271311E-3</v>
      </c>
      <c r="N141" s="79"/>
    </row>
    <row r="142" spans="1:14" x14ac:dyDescent="0.25">
      <c r="A142" s="161"/>
      <c r="B142" s="162" t="s">
        <v>123</v>
      </c>
      <c r="C142" s="163">
        <v>22697</v>
      </c>
      <c r="D142" s="163">
        <v>23379</v>
      </c>
      <c r="E142" s="163">
        <v>5400</v>
      </c>
      <c r="F142" s="163">
        <v>35752</v>
      </c>
      <c r="G142" s="163">
        <v>41063</v>
      </c>
      <c r="H142" s="163">
        <v>37926</v>
      </c>
      <c r="I142" s="164">
        <f t="shared" si="57"/>
        <v>-7.6394807977985035E-2</v>
      </c>
      <c r="J142" s="165">
        <f t="shared" si="54"/>
        <v>0.62222507378416525</v>
      </c>
      <c r="K142" s="163">
        <f t="shared" si="55"/>
        <v>-3137</v>
      </c>
      <c r="L142" s="163">
        <f t="shared" si="56"/>
        <v>14547</v>
      </c>
      <c r="M142" s="164">
        <f t="shared" si="58"/>
        <v>1.8277855500458103E-3</v>
      </c>
      <c r="N142" s="79"/>
    </row>
    <row r="143" spans="1:14" x14ac:dyDescent="0.25">
      <c r="A143" s="161"/>
      <c r="B143" s="162" t="s">
        <v>119</v>
      </c>
      <c r="C143" s="163">
        <v>21716</v>
      </c>
      <c r="D143" s="163">
        <v>22926</v>
      </c>
      <c r="E143" s="163">
        <v>6566</v>
      </c>
      <c r="F143" s="163">
        <v>18876</v>
      </c>
      <c r="G143" s="163">
        <v>23555</v>
      </c>
      <c r="H143" s="163">
        <v>28751</v>
      </c>
      <c r="I143" s="164">
        <f t="shared" si="57"/>
        <v>0.22059010825727032</v>
      </c>
      <c r="J143" s="165">
        <f t="shared" si="54"/>
        <v>0.2540783390037511</v>
      </c>
      <c r="K143" s="163">
        <f t="shared" si="55"/>
        <v>5196</v>
      </c>
      <c r="L143" s="163">
        <f t="shared" si="56"/>
        <v>5825</v>
      </c>
      <c r="M143" s="164">
        <f t="shared" si="58"/>
        <v>1.3856104611445208E-3</v>
      </c>
      <c r="N143" s="79"/>
    </row>
    <row r="144" spans="1:14" x14ac:dyDescent="0.25">
      <c r="A144" s="161"/>
      <c r="B144" s="162" t="s">
        <v>128</v>
      </c>
      <c r="C144" s="163">
        <v>11742</v>
      </c>
      <c r="D144" s="163">
        <v>11751</v>
      </c>
      <c r="E144" s="163">
        <v>15280</v>
      </c>
      <c r="F144" s="163">
        <v>14520</v>
      </c>
      <c r="G144" s="163">
        <v>18490</v>
      </c>
      <c r="H144" s="163">
        <v>16363</v>
      </c>
      <c r="I144" s="164">
        <f t="shared" si="57"/>
        <v>-0.11503515413737153</v>
      </c>
      <c r="J144" s="165">
        <f t="shared" si="54"/>
        <v>0.39247723597991668</v>
      </c>
      <c r="K144" s="163">
        <f t="shared" si="55"/>
        <v>-2127</v>
      </c>
      <c r="L144" s="163">
        <f t="shared" si="56"/>
        <v>4612</v>
      </c>
      <c r="M144" s="164">
        <f t="shared" si="58"/>
        <v>7.8858975255496476E-4</v>
      </c>
      <c r="N144" s="79"/>
    </row>
    <row r="145" spans="1:14" x14ac:dyDescent="0.25">
      <c r="A145" s="161" t="s">
        <v>144</v>
      </c>
      <c r="B145" s="162" t="s">
        <v>131</v>
      </c>
      <c r="C145" s="163">
        <v>52845</v>
      </c>
      <c r="D145" s="163">
        <v>33563</v>
      </c>
      <c r="E145" s="163">
        <v>28780</v>
      </c>
      <c r="F145" s="163">
        <v>6498</v>
      </c>
      <c r="G145" s="163">
        <v>12672</v>
      </c>
      <c r="H145" s="163">
        <v>10614</v>
      </c>
      <c r="I145" s="164">
        <f t="shared" si="57"/>
        <v>-0.16240530303030298</v>
      </c>
      <c r="J145" s="165">
        <f t="shared" si="54"/>
        <v>-0.6837589011709323</v>
      </c>
      <c r="K145" s="163">
        <f t="shared" si="55"/>
        <v>-2058</v>
      </c>
      <c r="L145" s="163">
        <f t="shared" si="56"/>
        <v>-22949</v>
      </c>
      <c r="M145" s="164">
        <f t="shared" si="58"/>
        <v>5.1152549249027662E-4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219785</v>
      </c>
      <c r="D146" s="169">
        <f t="shared" si="59"/>
        <v>238814</v>
      </c>
      <c r="E146" s="169">
        <f t="shared" si="59"/>
        <v>100923</v>
      </c>
      <c r="F146" s="169">
        <f t="shared" si="59"/>
        <v>271935</v>
      </c>
      <c r="G146" s="169">
        <f t="shared" si="59"/>
        <v>304132</v>
      </c>
      <c r="H146" s="169">
        <f t="shared" si="59"/>
        <v>306608</v>
      </c>
      <c r="I146" s="170">
        <f t="shared" si="57"/>
        <v>8.1412018465665259E-3</v>
      </c>
      <c r="J146" s="171">
        <f t="shared" si="54"/>
        <v>0.28387782960797936</v>
      </c>
      <c r="K146" s="169">
        <f>H146-G146</f>
        <v>2476</v>
      </c>
      <c r="L146" s="169">
        <f t="shared" si="56"/>
        <v>67794</v>
      </c>
      <c r="M146" s="170">
        <f t="shared" si="58"/>
        <v>1.4776503504942409E-2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447111</v>
      </c>
      <c r="D148" s="176">
        <v>432186</v>
      </c>
      <c r="E148" s="176">
        <v>167308</v>
      </c>
      <c r="F148" s="176">
        <v>341012</v>
      </c>
      <c r="G148" s="176">
        <v>469881</v>
      </c>
      <c r="H148" s="176">
        <v>444519</v>
      </c>
      <c r="I148" s="177">
        <f>IFERROR(H148/G148-1,"-")</f>
        <v>-5.3975368231530929E-2</v>
      </c>
      <c r="J148" s="177">
        <f>IFERROR(H148/D148-1,"-")</f>
        <v>2.8536324638003041E-2</v>
      </c>
      <c r="K148" s="176">
        <f>H148-G148</f>
        <v>-25362</v>
      </c>
      <c r="L148" s="176">
        <f>H148-D148</f>
        <v>12333</v>
      </c>
      <c r="M148" s="177">
        <f>H148/H$8</f>
        <v>2.1422913170933228E-2</v>
      </c>
      <c r="N148" s="79"/>
    </row>
    <row r="149" spans="1:14" x14ac:dyDescent="0.25">
      <c r="A149" s="161" t="s">
        <v>96</v>
      </c>
      <c r="B149" s="157" t="s">
        <v>97</v>
      </c>
      <c r="C149" s="158">
        <v>140650</v>
      </c>
      <c r="D149" s="158">
        <v>159248</v>
      </c>
      <c r="E149" s="158">
        <v>54412</v>
      </c>
      <c r="F149" s="158">
        <v>141025</v>
      </c>
      <c r="G149" s="158">
        <v>186282</v>
      </c>
      <c r="H149" s="158">
        <v>177124</v>
      </c>
      <c r="I149" s="159">
        <f>IFERROR(H149/G149-1,"-")</f>
        <v>-4.9162023169173619E-2</v>
      </c>
      <c r="J149" s="160">
        <f t="shared" ref="J149:J160" si="60">IFERROR(H149/D149-1,"-")</f>
        <v>0.11225258715965025</v>
      </c>
      <c r="K149" s="158">
        <f t="shared" ref="K149:K159" si="61">H149-G149</f>
        <v>-9158</v>
      </c>
      <c r="L149" s="158">
        <f t="shared" ref="L149:L160" si="62">H149-D149</f>
        <v>17876</v>
      </c>
      <c r="M149" s="159">
        <f>H149/H$8</f>
        <v>8.5362202121582586E-3</v>
      </c>
      <c r="N149" s="79"/>
    </row>
    <row r="150" spans="1:14" x14ac:dyDescent="0.25">
      <c r="A150" s="161" t="s">
        <v>103</v>
      </c>
      <c r="B150" s="162" t="s">
        <v>103</v>
      </c>
      <c r="C150" s="163">
        <v>49242</v>
      </c>
      <c r="D150" s="163">
        <v>64943</v>
      </c>
      <c r="E150" s="163">
        <v>21621</v>
      </c>
      <c r="F150" s="163">
        <v>78792</v>
      </c>
      <c r="G150" s="163">
        <v>122820</v>
      </c>
      <c r="H150" s="163">
        <v>118969</v>
      </c>
      <c r="I150" s="164">
        <f>IFERROR(H150/G150-1,"-")</f>
        <v>-3.1354828203875584E-2</v>
      </c>
      <c r="J150" s="165">
        <f t="shared" si="60"/>
        <v>0.8318987419737307</v>
      </c>
      <c r="K150" s="163">
        <f t="shared" si="61"/>
        <v>-3851</v>
      </c>
      <c r="L150" s="163">
        <f t="shared" si="62"/>
        <v>54026</v>
      </c>
      <c r="M150" s="164">
        <f>H150/H$8</f>
        <v>5.7335289538416922E-3</v>
      </c>
      <c r="N150" s="79"/>
    </row>
    <row r="151" spans="1:14" x14ac:dyDescent="0.25">
      <c r="A151" s="161" t="s">
        <v>100</v>
      </c>
      <c r="B151" s="162" t="s">
        <v>100</v>
      </c>
      <c r="C151" s="163">
        <v>91408</v>
      </c>
      <c r="D151" s="163">
        <v>94305</v>
      </c>
      <c r="E151" s="163">
        <v>32791</v>
      </c>
      <c r="F151" s="163">
        <v>62233</v>
      </c>
      <c r="G151" s="163">
        <v>63462</v>
      </c>
      <c r="H151" s="163">
        <v>58155</v>
      </c>
      <c r="I151" s="164">
        <f>IFERROR(H151/G151-1,"-")</f>
        <v>-8.3624846364753758E-2</v>
      </c>
      <c r="J151" s="165">
        <f t="shared" si="60"/>
        <v>-0.38333068236042622</v>
      </c>
      <c r="K151" s="163">
        <f t="shared" si="61"/>
        <v>-5307</v>
      </c>
      <c r="L151" s="163">
        <f t="shared" si="62"/>
        <v>-36150</v>
      </c>
      <c r="M151" s="164">
        <f>H151/H$8</f>
        <v>2.8026912583165664E-3</v>
      </c>
      <c r="N151" s="79"/>
    </row>
    <row r="152" spans="1:14" x14ac:dyDescent="0.25">
      <c r="A152" s="161"/>
      <c r="B152" s="157" t="s">
        <v>107</v>
      </c>
      <c r="C152" s="158">
        <v>306461</v>
      </c>
      <c r="D152" s="158">
        <v>272938</v>
      </c>
      <c r="E152" s="158">
        <v>112896</v>
      </c>
      <c r="F152" s="158">
        <v>199987</v>
      </c>
      <c r="G152" s="158">
        <v>283599</v>
      </c>
      <c r="H152" s="158">
        <v>267395</v>
      </c>
      <c r="I152" s="159">
        <f>IFERROR(H152/G152-1,"-")</f>
        <v>-5.7137013882277432E-2</v>
      </c>
      <c r="J152" s="160">
        <f t="shared" si="60"/>
        <v>-2.0308641522983284E-2</v>
      </c>
      <c r="K152" s="158">
        <f t="shared" si="61"/>
        <v>-16204</v>
      </c>
      <c r="L152" s="158">
        <f t="shared" si="62"/>
        <v>-5543</v>
      </c>
      <c r="M152" s="159">
        <f>H152/H$8</f>
        <v>1.2886692958774969E-2</v>
      </c>
      <c r="N152" s="79"/>
    </row>
    <row r="153" spans="1:14" s="56" customFormat="1" x14ac:dyDescent="0.25">
      <c r="A153" s="161"/>
      <c r="B153" s="162" t="s">
        <v>110</v>
      </c>
      <c r="C153" s="163">
        <v>100064</v>
      </c>
      <c r="D153" s="163">
        <v>81348</v>
      </c>
      <c r="E153" s="163">
        <v>26513</v>
      </c>
      <c r="F153" s="163">
        <v>74624</v>
      </c>
      <c r="G153" s="163">
        <v>112992</v>
      </c>
      <c r="H153" s="163">
        <v>101036</v>
      </c>
      <c r="I153" s="164">
        <f t="shared" ref="I153:I160" si="63">IFERROR(H153/G153-1,"-")</f>
        <v>-0.10581280090625889</v>
      </c>
      <c r="J153" s="165">
        <f t="shared" si="60"/>
        <v>0.24202193047155429</v>
      </c>
      <c r="K153" s="163">
        <f t="shared" si="61"/>
        <v>-11956</v>
      </c>
      <c r="L153" s="163">
        <f t="shared" si="62"/>
        <v>19688</v>
      </c>
      <c r="M153" s="164">
        <f t="shared" ref="M153:M160" si="64">H153/H$8</f>
        <v>4.8692754531041629E-3</v>
      </c>
      <c r="N153" s="166"/>
    </row>
    <row r="154" spans="1:14" s="56" customFormat="1" x14ac:dyDescent="0.25">
      <c r="A154" s="161"/>
      <c r="B154" s="162" t="s">
        <v>113</v>
      </c>
      <c r="C154" s="163">
        <v>112684</v>
      </c>
      <c r="D154" s="163">
        <v>90688</v>
      </c>
      <c r="E154" s="163">
        <v>44172</v>
      </c>
      <c r="F154" s="163">
        <v>55156</v>
      </c>
      <c r="G154" s="163">
        <v>59967</v>
      </c>
      <c r="H154" s="163">
        <v>61398</v>
      </c>
      <c r="I154" s="164">
        <f t="shared" si="63"/>
        <v>2.3863124718595197E-2</v>
      </c>
      <c r="J154" s="165">
        <f t="shared" si="60"/>
        <v>-0.32297547635850388</v>
      </c>
      <c r="K154" s="163">
        <f t="shared" si="61"/>
        <v>1431</v>
      </c>
      <c r="L154" s="163">
        <f t="shared" si="62"/>
        <v>-29290</v>
      </c>
      <c r="M154" s="164">
        <f t="shared" si="64"/>
        <v>2.9589826821102322E-3</v>
      </c>
      <c r="N154" s="166"/>
    </row>
    <row r="155" spans="1:14" x14ac:dyDescent="0.25">
      <c r="A155" s="161"/>
      <c r="B155" s="162" t="s">
        <v>116</v>
      </c>
      <c r="C155" s="163">
        <v>36753</v>
      </c>
      <c r="D155" s="163">
        <v>35531</v>
      </c>
      <c r="E155" s="163">
        <v>11693</v>
      </c>
      <c r="F155" s="163">
        <v>18656</v>
      </c>
      <c r="G155" s="163">
        <v>39765</v>
      </c>
      <c r="H155" s="163">
        <v>27279</v>
      </c>
      <c r="I155" s="164">
        <f t="shared" si="63"/>
        <v>-0.31399471897397213</v>
      </c>
      <c r="J155" s="165">
        <f t="shared" si="60"/>
        <v>-0.23224789620331543</v>
      </c>
      <c r="K155" s="163">
        <f t="shared" si="61"/>
        <v>-12486</v>
      </c>
      <c r="L155" s="163">
        <f t="shared" si="62"/>
        <v>-8252</v>
      </c>
      <c r="M155" s="164">
        <f t="shared" si="64"/>
        <v>1.3146696730395944E-3</v>
      </c>
      <c r="N155" s="79"/>
    </row>
    <row r="156" spans="1:14" x14ac:dyDescent="0.25">
      <c r="A156" s="161"/>
      <c r="B156" s="162" t="s">
        <v>123</v>
      </c>
      <c r="C156" s="163">
        <v>4279</v>
      </c>
      <c r="D156" s="163">
        <v>4194</v>
      </c>
      <c r="E156" s="163">
        <v>2314</v>
      </c>
      <c r="F156" s="163">
        <v>4486</v>
      </c>
      <c r="G156" s="163">
        <v>6557</v>
      </c>
      <c r="H156" s="163">
        <v>8762</v>
      </c>
      <c r="I156" s="164">
        <f t="shared" si="63"/>
        <v>0.33628183620558172</v>
      </c>
      <c r="J156" s="165">
        <f t="shared" si="60"/>
        <v>1.0891750119217929</v>
      </c>
      <c r="K156" s="163">
        <f t="shared" si="61"/>
        <v>2205</v>
      </c>
      <c r="L156" s="163">
        <f t="shared" si="62"/>
        <v>4568</v>
      </c>
      <c r="M156" s="164">
        <f t="shared" si="64"/>
        <v>4.2227118571695906E-4</v>
      </c>
      <c r="N156" s="79"/>
    </row>
    <row r="157" spans="1:14" x14ac:dyDescent="0.25">
      <c r="A157" s="161"/>
      <c r="B157" s="162" t="s">
        <v>119</v>
      </c>
      <c r="C157" s="163">
        <v>4974</v>
      </c>
      <c r="D157" s="163">
        <v>8357</v>
      </c>
      <c r="E157" s="163">
        <v>5589</v>
      </c>
      <c r="F157" s="163">
        <v>15118</v>
      </c>
      <c r="G157" s="163">
        <v>15064</v>
      </c>
      <c r="H157" s="163">
        <v>13008</v>
      </c>
      <c r="I157" s="164">
        <f t="shared" si="63"/>
        <v>-0.13648433351035583</v>
      </c>
      <c r="J157" s="165">
        <f t="shared" si="60"/>
        <v>0.5565394280244107</v>
      </c>
      <c r="K157" s="163">
        <f t="shared" si="61"/>
        <v>-2056</v>
      </c>
      <c r="L157" s="163">
        <f t="shared" si="62"/>
        <v>4651</v>
      </c>
      <c r="M157" s="164">
        <f t="shared" si="64"/>
        <v>6.2690066010114172E-4</v>
      </c>
      <c r="N157" s="79"/>
    </row>
    <row r="158" spans="1:14" x14ac:dyDescent="0.25">
      <c r="A158" s="161"/>
      <c r="B158" s="162" t="s">
        <v>128</v>
      </c>
      <c r="C158" s="163">
        <v>1535</v>
      </c>
      <c r="D158" s="163">
        <v>2425</v>
      </c>
      <c r="E158" s="163">
        <v>2769</v>
      </c>
      <c r="F158" s="163">
        <v>1381</v>
      </c>
      <c r="G158" s="163">
        <v>3093</v>
      </c>
      <c r="H158" s="163">
        <v>2100</v>
      </c>
      <c r="I158" s="164">
        <f t="shared" si="63"/>
        <v>-0.32104752667313285</v>
      </c>
      <c r="J158" s="165">
        <f t="shared" si="60"/>
        <v>-0.134020618556701</v>
      </c>
      <c r="K158" s="163">
        <f t="shared" si="61"/>
        <v>-993</v>
      </c>
      <c r="L158" s="163">
        <f t="shared" si="62"/>
        <v>-325</v>
      </c>
      <c r="M158" s="164">
        <f t="shared" si="64"/>
        <v>1.0120628737795185E-4</v>
      </c>
      <c r="N158" s="79"/>
    </row>
    <row r="159" spans="1:14" x14ac:dyDescent="0.25">
      <c r="A159" s="161" t="s">
        <v>144</v>
      </c>
      <c r="B159" s="162" t="s">
        <v>131</v>
      </c>
      <c r="C159" s="163">
        <v>5742</v>
      </c>
      <c r="D159" s="163">
        <v>5085</v>
      </c>
      <c r="E159" s="163">
        <v>3726</v>
      </c>
      <c r="F159" s="163">
        <v>2597</v>
      </c>
      <c r="G159" s="163">
        <v>3937</v>
      </c>
      <c r="H159" s="163">
        <v>3649</v>
      </c>
      <c r="I159" s="164">
        <f t="shared" si="63"/>
        <v>-7.3152146304292565E-2</v>
      </c>
      <c r="J159" s="165">
        <f t="shared" si="60"/>
        <v>-0.28239921337266471</v>
      </c>
      <c r="K159" s="163">
        <f t="shared" si="61"/>
        <v>-288</v>
      </c>
      <c r="L159" s="163">
        <f t="shared" si="62"/>
        <v>-1436</v>
      </c>
      <c r="M159" s="164">
        <f t="shared" si="64"/>
        <v>1.7585797268673633E-4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40430</v>
      </c>
      <c r="D160" s="169">
        <f t="shared" si="65"/>
        <v>45310</v>
      </c>
      <c r="E160" s="169">
        <f t="shared" si="65"/>
        <v>16120</v>
      </c>
      <c r="F160" s="169">
        <f t="shared" si="65"/>
        <v>27969</v>
      </c>
      <c r="G160" s="169">
        <f t="shared" si="65"/>
        <v>42224</v>
      </c>
      <c r="H160" s="169">
        <f t="shared" si="65"/>
        <v>50163</v>
      </c>
      <c r="I160" s="170">
        <f t="shared" si="63"/>
        <v>0.18802103069344445</v>
      </c>
      <c r="J160" s="171">
        <f t="shared" si="60"/>
        <v>0.10710659898477148</v>
      </c>
      <c r="K160" s="169">
        <f>H160-G160</f>
        <v>7939</v>
      </c>
      <c r="L160" s="169">
        <f t="shared" si="62"/>
        <v>4853</v>
      </c>
      <c r="M160" s="170">
        <f t="shared" si="64"/>
        <v>2.4175290446381897E-3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98D51-1A18-4E24-908E-76DC1A554B4B}">
  <sheetPr>
    <tabColor rgb="FFF29140"/>
    <pageSetUpPr fitToPage="1"/>
  </sheetPr>
  <dimension ref="A1:P162"/>
  <sheetViews>
    <sheetView showGridLines="0" workbookViewId="0">
      <selection activeCell="J13" sqref="J13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74C49-38F2-447D-933B-A4105A4860F7}">
  <sheetPr>
    <tabColor theme="3" tint="0.39997558519241921"/>
  </sheetPr>
  <dimension ref="A4:A24"/>
  <sheetViews>
    <sheetView showGridLines="0" workbookViewId="0">
      <selection activeCell="J13" sqref="J13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7EDE5-3870-48EF-B293-F4CED2E75E05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julio 2024</v>
      </c>
    </row>
    <row r="7" spans="2:18" ht="15" customHeight="1" x14ac:dyDescent="0.25">
      <c r="B7" s="271" t="s">
        <v>42</v>
      </c>
      <c r="C7" s="274" t="s">
        <v>8</v>
      </c>
      <c r="D7" s="63" t="s">
        <v>43</v>
      </c>
      <c r="E7" s="64">
        <v>426749</v>
      </c>
      <c r="F7" s="64">
        <v>224964</v>
      </c>
      <c r="G7" s="64">
        <v>455417</v>
      </c>
      <c r="H7" s="64">
        <v>453884</v>
      </c>
      <c r="I7" s="64">
        <v>480798</v>
      </c>
      <c r="J7" s="65">
        <f>I7/H7-1</f>
        <v>5.9297089124093372E-2</v>
      </c>
      <c r="K7" s="64">
        <f>I7-H7</f>
        <v>26914</v>
      </c>
      <c r="L7" s="65">
        <f>I7/E7-1</f>
        <v>0.12665290369748972</v>
      </c>
      <c r="M7" s="64">
        <f>I7-E7</f>
        <v>54049</v>
      </c>
      <c r="N7" s="65">
        <f>I7/$I$7</f>
        <v>1</v>
      </c>
      <c r="R7" s="66"/>
    </row>
    <row r="8" spans="2:18" ht="15" customHeight="1" x14ac:dyDescent="0.25">
      <c r="B8" s="272"/>
      <c r="C8" s="275"/>
      <c r="D8" s="15" t="s">
        <v>44</v>
      </c>
      <c r="E8" s="16">
        <v>155735</v>
      </c>
      <c r="F8" s="16">
        <v>94144</v>
      </c>
      <c r="G8" s="16">
        <v>164843</v>
      </c>
      <c r="H8" s="16">
        <v>163971</v>
      </c>
      <c r="I8" s="16">
        <v>166795</v>
      </c>
      <c r="J8" s="17">
        <f t="shared" ref="J8:J63" si="0">I8/H8-1</f>
        <v>1.7222557647388781E-2</v>
      </c>
      <c r="K8" s="16">
        <f t="shared" ref="K8:K50" si="1">I8-H8</f>
        <v>2824</v>
      </c>
      <c r="L8" s="17">
        <f t="shared" ref="L8:L63" si="2">I8/E8-1</f>
        <v>7.1018075577102158E-2</v>
      </c>
      <c r="M8" s="16">
        <f t="shared" ref="M8:M50" si="3">I8-E8</f>
        <v>11060</v>
      </c>
      <c r="N8" s="18">
        <f t="shared" ref="N8:N17" si="4">I8/$I$7</f>
        <v>0.34691284073561041</v>
      </c>
      <c r="R8" s="66"/>
    </row>
    <row r="9" spans="2:18" x14ac:dyDescent="0.25">
      <c r="B9" s="272"/>
      <c r="C9" s="275"/>
      <c r="D9" s="19" t="s">
        <v>45</v>
      </c>
      <c r="E9" s="20">
        <v>112094</v>
      </c>
      <c r="F9" s="20">
        <v>42074</v>
      </c>
      <c r="G9" s="20">
        <v>119732</v>
      </c>
      <c r="H9" s="20">
        <v>112830</v>
      </c>
      <c r="I9" s="20">
        <v>121148</v>
      </c>
      <c r="J9" s="67">
        <f t="shared" si="0"/>
        <v>7.3721527962421263E-2</v>
      </c>
      <c r="K9" s="20">
        <f t="shared" si="1"/>
        <v>8318</v>
      </c>
      <c r="L9" s="67">
        <f t="shared" si="2"/>
        <v>8.0771495352115252E-2</v>
      </c>
      <c r="M9" s="20">
        <f t="shared" si="3"/>
        <v>9054</v>
      </c>
      <c r="N9" s="68">
        <f t="shared" si="4"/>
        <v>0.25197276194992491</v>
      </c>
      <c r="R9" s="66"/>
    </row>
    <row r="10" spans="2:18" x14ac:dyDescent="0.25">
      <c r="B10" s="272"/>
      <c r="C10" s="275"/>
      <c r="D10" s="19" t="s">
        <v>46</v>
      </c>
      <c r="E10" s="20">
        <v>3189</v>
      </c>
      <c r="F10" s="20">
        <v>1838</v>
      </c>
      <c r="G10" s="20">
        <v>2342</v>
      </c>
      <c r="H10" s="20">
        <v>2800</v>
      </c>
      <c r="I10" s="20">
        <v>2508</v>
      </c>
      <c r="J10" s="67">
        <f t="shared" si="0"/>
        <v>-0.10428571428571431</v>
      </c>
      <c r="K10" s="20">
        <f t="shared" si="1"/>
        <v>-292</v>
      </c>
      <c r="L10" s="67">
        <f t="shared" si="2"/>
        <v>-0.21354656632173097</v>
      </c>
      <c r="M10" s="20">
        <f t="shared" si="3"/>
        <v>-681</v>
      </c>
      <c r="N10" s="68">
        <f t="shared" si="4"/>
        <v>5.2163278549411602E-3</v>
      </c>
      <c r="R10" s="66"/>
    </row>
    <row r="11" spans="2:18" x14ac:dyDescent="0.25">
      <c r="B11" s="272"/>
      <c r="C11" s="275"/>
      <c r="D11" s="19" t="s">
        <v>47</v>
      </c>
      <c r="E11" s="20">
        <v>13016</v>
      </c>
      <c r="F11" s="20">
        <v>2379</v>
      </c>
      <c r="G11" s="20">
        <v>24503</v>
      </c>
      <c r="H11" s="20">
        <v>23244</v>
      </c>
      <c r="I11" s="20">
        <v>16852</v>
      </c>
      <c r="J11" s="67">
        <f t="shared" si="0"/>
        <v>-0.27499569781448974</v>
      </c>
      <c r="K11" s="20">
        <f t="shared" si="1"/>
        <v>-6392</v>
      </c>
      <c r="L11" s="67">
        <f t="shared" si="2"/>
        <v>0.29471419791026432</v>
      </c>
      <c r="M11" s="20">
        <f t="shared" si="3"/>
        <v>3836</v>
      </c>
      <c r="N11" s="68">
        <f t="shared" si="4"/>
        <v>3.5050062604253758E-2</v>
      </c>
      <c r="R11" s="66"/>
    </row>
    <row r="12" spans="2:18" x14ac:dyDescent="0.25">
      <c r="B12" s="272"/>
      <c r="C12" s="275"/>
      <c r="D12" s="19" t="s">
        <v>48</v>
      </c>
      <c r="E12" s="20">
        <v>72529</v>
      </c>
      <c r="F12" s="20">
        <v>41575</v>
      </c>
      <c r="G12" s="20">
        <v>73949</v>
      </c>
      <c r="H12" s="20">
        <v>74357</v>
      </c>
      <c r="I12" s="20">
        <v>90048</v>
      </c>
      <c r="J12" s="67">
        <f t="shared" si="0"/>
        <v>0.21102249956291952</v>
      </c>
      <c r="K12" s="20">
        <f t="shared" si="1"/>
        <v>15691</v>
      </c>
      <c r="L12" s="67">
        <f t="shared" si="2"/>
        <v>0.2415447614057824</v>
      </c>
      <c r="M12" s="20">
        <f t="shared" si="3"/>
        <v>17519</v>
      </c>
      <c r="N12" s="68">
        <f t="shared" si="4"/>
        <v>0.18728863264822232</v>
      </c>
      <c r="R12" s="66"/>
    </row>
    <row r="13" spans="2:18" x14ac:dyDescent="0.25">
      <c r="B13" s="272"/>
      <c r="C13" s="275"/>
      <c r="D13" s="19" t="s">
        <v>49</v>
      </c>
      <c r="E13" s="20">
        <v>4387</v>
      </c>
      <c r="F13" s="20">
        <v>2428</v>
      </c>
      <c r="G13" s="20">
        <v>4275</v>
      </c>
      <c r="H13" s="20">
        <v>4340</v>
      </c>
      <c r="I13" s="20">
        <v>4593</v>
      </c>
      <c r="J13" s="67">
        <f t="shared" si="0"/>
        <v>5.8294930875576023E-2</v>
      </c>
      <c r="K13" s="20">
        <f t="shared" si="1"/>
        <v>253</v>
      </c>
      <c r="L13" s="67">
        <f t="shared" si="2"/>
        <v>4.6956918167312622E-2</v>
      </c>
      <c r="M13" s="20">
        <f t="shared" si="3"/>
        <v>206</v>
      </c>
      <c r="N13" s="68">
        <f t="shared" si="4"/>
        <v>9.5528683563575554E-3</v>
      </c>
      <c r="R13" s="66"/>
    </row>
    <row r="14" spans="2:18" x14ac:dyDescent="0.25">
      <c r="B14" s="272"/>
      <c r="C14" s="275"/>
      <c r="D14" s="19" t="s">
        <v>50</v>
      </c>
      <c r="E14" s="20">
        <v>12797</v>
      </c>
      <c r="F14" s="20">
        <v>10658</v>
      </c>
      <c r="G14" s="20">
        <v>15515</v>
      </c>
      <c r="H14" s="20">
        <v>21748</v>
      </c>
      <c r="I14" s="20">
        <v>20589</v>
      </c>
      <c r="J14" s="67">
        <f t="shared" si="0"/>
        <v>-5.3292256759242207E-2</v>
      </c>
      <c r="K14" s="20">
        <f t="shared" si="1"/>
        <v>-1159</v>
      </c>
      <c r="L14" s="67">
        <f t="shared" si="2"/>
        <v>0.60889270922872551</v>
      </c>
      <c r="M14" s="20">
        <f t="shared" si="3"/>
        <v>7792</v>
      </c>
      <c r="N14" s="68">
        <f t="shared" si="4"/>
        <v>4.282255749815931E-2</v>
      </c>
      <c r="R14" s="66"/>
    </row>
    <row r="15" spans="2:18" x14ac:dyDescent="0.25">
      <c r="B15" s="272"/>
      <c r="C15" s="275"/>
      <c r="D15" s="19" t="s">
        <v>51</v>
      </c>
      <c r="E15" s="20">
        <v>17228</v>
      </c>
      <c r="F15" s="20">
        <v>14398</v>
      </c>
      <c r="G15" s="20">
        <v>18083</v>
      </c>
      <c r="H15" s="20">
        <v>16810</v>
      </c>
      <c r="I15" s="20">
        <v>21632</v>
      </c>
      <c r="J15" s="67">
        <f t="shared" si="0"/>
        <v>0.28685306365258767</v>
      </c>
      <c r="K15" s="20">
        <f t="shared" si="1"/>
        <v>4822</v>
      </c>
      <c r="L15" s="67">
        <f t="shared" si="2"/>
        <v>0.25563036916647319</v>
      </c>
      <c r="M15" s="20">
        <f t="shared" si="3"/>
        <v>4404</v>
      </c>
      <c r="N15" s="68">
        <f t="shared" si="4"/>
        <v>4.4991867686637634E-2</v>
      </c>
      <c r="R15" s="66"/>
    </row>
    <row r="16" spans="2:18" x14ac:dyDescent="0.25">
      <c r="B16" s="272"/>
      <c r="C16" s="275"/>
      <c r="D16" s="19" t="s">
        <v>52</v>
      </c>
      <c r="E16" s="20">
        <v>24858</v>
      </c>
      <c r="F16" s="20">
        <v>10219</v>
      </c>
      <c r="G16" s="20">
        <v>23111</v>
      </c>
      <c r="H16" s="20">
        <v>24276</v>
      </c>
      <c r="I16" s="20">
        <v>24893</v>
      </c>
      <c r="J16" s="67">
        <f t="shared" si="0"/>
        <v>2.5416048772450184E-2</v>
      </c>
      <c r="K16" s="20">
        <f t="shared" si="1"/>
        <v>617</v>
      </c>
      <c r="L16" s="67">
        <f t="shared" si="2"/>
        <v>1.4079974253762284E-3</v>
      </c>
      <c r="M16" s="20">
        <f t="shared" si="3"/>
        <v>35</v>
      </c>
      <c r="N16" s="68">
        <f t="shared" si="4"/>
        <v>5.1774341823385292E-2</v>
      </c>
      <c r="R16" s="66"/>
    </row>
    <row r="17" spans="2:18" x14ac:dyDescent="0.25">
      <c r="B17" s="272"/>
      <c r="C17" s="276"/>
      <c r="D17" s="23" t="s">
        <v>53</v>
      </c>
      <c r="E17" s="69">
        <v>10916</v>
      </c>
      <c r="F17" s="69">
        <v>5251</v>
      </c>
      <c r="G17" s="69">
        <v>9064</v>
      </c>
      <c r="H17" s="69">
        <v>9508</v>
      </c>
      <c r="I17" s="69">
        <v>11740</v>
      </c>
      <c r="J17" s="25">
        <f t="shared" si="0"/>
        <v>0.23474968447623046</v>
      </c>
      <c r="K17" s="69">
        <f t="shared" si="1"/>
        <v>2232</v>
      </c>
      <c r="L17" s="25">
        <f t="shared" si="2"/>
        <v>7.5485525833638656E-2</v>
      </c>
      <c r="M17" s="69">
        <f t="shared" si="3"/>
        <v>824</v>
      </c>
      <c r="N17" s="46">
        <f t="shared" si="4"/>
        <v>2.4417738842507666E-2</v>
      </c>
      <c r="R17" s="66"/>
    </row>
    <row r="18" spans="2:18" x14ac:dyDescent="0.25">
      <c r="B18" s="272"/>
      <c r="C18" s="277" t="s">
        <v>18</v>
      </c>
      <c r="D18" s="63" t="s">
        <v>43</v>
      </c>
      <c r="E18" s="64">
        <v>506317</v>
      </c>
      <c r="F18" s="64">
        <v>246325</v>
      </c>
      <c r="G18" s="64">
        <v>525893</v>
      </c>
      <c r="H18" s="64">
        <v>533489</v>
      </c>
      <c r="I18" s="64">
        <v>558529</v>
      </c>
      <c r="J18" s="65">
        <f t="shared" si="0"/>
        <v>4.6936300467301129E-2</v>
      </c>
      <c r="K18" s="64">
        <f t="shared" si="1"/>
        <v>25040</v>
      </c>
      <c r="L18" s="65">
        <f t="shared" si="2"/>
        <v>0.10312116717392472</v>
      </c>
      <c r="M18" s="64">
        <f t="shared" si="3"/>
        <v>52212</v>
      </c>
      <c r="N18" s="65">
        <f t="shared" ref="N18:N19" si="5">I18/$I$18</f>
        <v>1</v>
      </c>
    </row>
    <row r="19" spans="2:18" x14ac:dyDescent="0.25">
      <c r="B19" s="272"/>
      <c r="C19" s="278"/>
      <c r="D19" s="26" t="s">
        <v>44</v>
      </c>
      <c r="E19" s="27">
        <v>186800</v>
      </c>
      <c r="F19" s="27">
        <v>104300</v>
      </c>
      <c r="G19" s="27">
        <v>193056</v>
      </c>
      <c r="H19" s="27">
        <v>195421</v>
      </c>
      <c r="I19" s="27">
        <v>198178</v>
      </c>
      <c r="J19" s="28">
        <f t="shared" si="0"/>
        <v>1.4108002722327706E-2</v>
      </c>
      <c r="K19" s="27">
        <f t="shared" si="1"/>
        <v>2757</v>
      </c>
      <c r="L19" s="28">
        <f t="shared" si="2"/>
        <v>6.0910064239828587E-2</v>
      </c>
      <c r="M19" s="27">
        <f t="shared" si="3"/>
        <v>11378</v>
      </c>
      <c r="N19" s="18">
        <f t="shared" si="5"/>
        <v>0.35482132530271482</v>
      </c>
    </row>
    <row r="20" spans="2:18" x14ac:dyDescent="0.25">
      <c r="B20" s="272"/>
      <c r="C20" s="278"/>
      <c r="D20" s="4" t="s">
        <v>45</v>
      </c>
      <c r="E20" s="29">
        <v>136966</v>
      </c>
      <c r="F20" s="29">
        <v>46309</v>
      </c>
      <c r="G20" s="29">
        <v>140298</v>
      </c>
      <c r="H20" s="29">
        <v>135627</v>
      </c>
      <c r="I20" s="29">
        <v>144210</v>
      </c>
      <c r="J20" s="70">
        <f t="shared" si="0"/>
        <v>6.3283859408524767E-2</v>
      </c>
      <c r="K20" s="29">
        <f t="shared" si="1"/>
        <v>8583</v>
      </c>
      <c r="L20" s="70">
        <f t="shared" si="2"/>
        <v>5.2889038155454537E-2</v>
      </c>
      <c r="M20" s="29">
        <f t="shared" si="3"/>
        <v>7244</v>
      </c>
      <c r="N20" s="68">
        <f>I20/$I$18</f>
        <v>0.25819608292496898</v>
      </c>
    </row>
    <row r="21" spans="2:18" x14ac:dyDescent="0.25">
      <c r="B21" s="272"/>
      <c r="C21" s="278"/>
      <c r="D21" s="4" t="s">
        <v>46</v>
      </c>
      <c r="E21" s="29">
        <v>3571</v>
      </c>
      <c r="F21" s="29">
        <v>2038</v>
      </c>
      <c r="G21" s="29">
        <v>2613</v>
      </c>
      <c r="H21" s="29">
        <v>3056</v>
      </c>
      <c r="I21" s="29">
        <v>2720</v>
      </c>
      <c r="J21" s="70">
        <f t="shared" si="0"/>
        <v>-0.10994764397905754</v>
      </c>
      <c r="K21" s="29">
        <f t="shared" si="1"/>
        <v>-336</v>
      </c>
      <c r="L21" s="70">
        <f t="shared" si="2"/>
        <v>-0.23830859703164375</v>
      </c>
      <c r="M21" s="29">
        <f t="shared" si="3"/>
        <v>-851</v>
      </c>
      <c r="N21" s="68">
        <f t="shared" ref="N21:N28" si="6">I21/$I$18</f>
        <v>4.8699351331801932E-3</v>
      </c>
    </row>
    <row r="22" spans="2:18" x14ac:dyDescent="0.25">
      <c r="B22" s="272"/>
      <c r="C22" s="278"/>
      <c r="D22" s="4" t="s">
        <v>47</v>
      </c>
      <c r="E22" s="29">
        <v>14912</v>
      </c>
      <c r="F22" s="29">
        <v>2426</v>
      </c>
      <c r="G22" s="29">
        <v>27893</v>
      </c>
      <c r="H22" s="29">
        <v>26664</v>
      </c>
      <c r="I22" s="29">
        <v>19100</v>
      </c>
      <c r="J22" s="70">
        <f t="shared" si="0"/>
        <v>-0.28367836783678368</v>
      </c>
      <c r="K22" s="29">
        <f t="shared" si="1"/>
        <v>-7564</v>
      </c>
      <c r="L22" s="70">
        <f t="shared" si="2"/>
        <v>0.2808476394849786</v>
      </c>
      <c r="M22" s="29">
        <f t="shared" si="3"/>
        <v>4188</v>
      </c>
      <c r="N22" s="68">
        <f t="shared" si="6"/>
        <v>3.4196970971963857E-2</v>
      </c>
    </row>
    <row r="23" spans="2:18" x14ac:dyDescent="0.25">
      <c r="B23" s="272"/>
      <c r="C23" s="278"/>
      <c r="D23" s="4" t="s">
        <v>48</v>
      </c>
      <c r="E23" s="29">
        <v>84639</v>
      </c>
      <c r="F23" s="29">
        <v>44986</v>
      </c>
      <c r="G23" s="29">
        <v>84199</v>
      </c>
      <c r="H23" s="29">
        <v>86585</v>
      </c>
      <c r="I23" s="29">
        <v>101084</v>
      </c>
      <c r="J23" s="70">
        <f t="shared" si="0"/>
        <v>0.16745394698850835</v>
      </c>
      <c r="K23" s="29">
        <f t="shared" si="1"/>
        <v>14499</v>
      </c>
      <c r="L23" s="70">
        <f t="shared" si="2"/>
        <v>0.19429577381585328</v>
      </c>
      <c r="M23" s="29">
        <f t="shared" si="3"/>
        <v>16445</v>
      </c>
      <c r="N23" s="68">
        <f t="shared" si="6"/>
        <v>0.18098254522146567</v>
      </c>
    </row>
    <row r="24" spans="2:18" x14ac:dyDescent="0.25">
      <c r="B24" s="272"/>
      <c r="C24" s="278"/>
      <c r="D24" s="4" t="s">
        <v>49</v>
      </c>
      <c r="E24" s="29">
        <v>4535</v>
      </c>
      <c r="F24" s="29">
        <v>2531</v>
      </c>
      <c r="G24" s="29">
        <v>4460</v>
      </c>
      <c r="H24" s="29">
        <v>4564</v>
      </c>
      <c r="I24" s="29">
        <v>4705</v>
      </c>
      <c r="J24" s="70">
        <f t="shared" si="0"/>
        <v>3.0893952673093805E-2</v>
      </c>
      <c r="K24" s="29">
        <f t="shared" si="1"/>
        <v>141</v>
      </c>
      <c r="L24" s="70">
        <f t="shared" si="2"/>
        <v>3.7486218302094754E-2</v>
      </c>
      <c r="M24" s="29">
        <f t="shared" si="3"/>
        <v>170</v>
      </c>
      <c r="N24" s="68">
        <f t="shared" si="6"/>
        <v>8.4239135300047084E-3</v>
      </c>
    </row>
    <row r="25" spans="2:18" x14ac:dyDescent="0.25">
      <c r="B25" s="272"/>
      <c r="C25" s="278"/>
      <c r="D25" s="4" t="s">
        <v>50</v>
      </c>
      <c r="E25" s="29">
        <v>15254</v>
      </c>
      <c r="F25" s="29">
        <v>12400</v>
      </c>
      <c r="G25" s="29">
        <v>17775</v>
      </c>
      <c r="H25" s="29">
        <v>24316</v>
      </c>
      <c r="I25" s="29">
        <v>23859</v>
      </c>
      <c r="J25" s="70">
        <f t="shared" si="0"/>
        <v>-1.8794209573943066E-2</v>
      </c>
      <c r="K25" s="29">
        <f t="shared" si="1"/>
        <v>-457</v>
      </c>
      <c r="L25" s="70">
        <f t="shared" si="2"/>
        <v>0.56411433066736594</v>
      </c>
      <c r="M25" s="29">
        <f t="shared" si="3"/>
        <v>8605</v>
      </c>
      <c r="N25" s="68">
        <f t="shared" si="6"/>
        <v>4.271756703770082E-2</v>
      </c>
    </row>
    <row r="26" spans="2:18" x14ac:dyDescent="0.25">
      <c r="B26" s="272"/>
      <c r="C26" s="278"/>
      <c r="D26" s="4" t="s">
        <v>51</v>
      </c>
      <c r="E26" s="29">
        <v>17645</v>
      </c>
      <c r="F26" s="29">
        <v>14859</v>
      </c>
      <c r="G26" s="29">
        <v>18761</v>
      </c>
      <c r="H26" s="29">
        <v>17627</v>
      </c>
      <c r="I26" s="29">
        <v>22231</v>
      </c>
      <c r="J26" s="70">
        <f t="shared" si="0"/>
        <v>0.26119021954955457</v>
      </c>
      <c r="K26" s="29">
        <f t="shared" si="1"/>
        <v>4604</v>
      </c>
      <c r="L26" s="70">
        <f t="shared" si="2"/>
        <v>0.25990365542646643</v>
      </c>
      <c r="M26" s="29">
        <f t="shared" si="3"/>
        <v>4586</v>
      </c>
      <c r="N26" s="68">
        <f t="shared" si="6"/>
        <v>3.9802767627106203E-2</v>
      </c>
    </row>
    <row r="27" spans="2:18" x14ac:dyDescent="0.25">
      <c r="B27" s="272"/>
      <c r="C27" s="278"/>
      <c r="D27" s="4" t="s">
        <v>52</v>
      </c>
      <c r="E27" s="29">
        <v>29596</v>
      </c>
      <c r="F27" s="29">
        <v>10937</v>
      </c>
      <c r="G27" s="29">
        <v>26589</v>
      </c>
      <c r="H27" s="29">
        <v>28421</v>
      </c>
      <c r="I27" s="29">
        <v>29387</v>
      </c>
      <c r="J27" s="30">
        <f t="shared" si="0"/>
        <v>3.3988951831392278E-2</v>
      </c>
      <c r="K27" s="29">
        <f t="shared" si="1"/>
        <v>966</v>
      </c>
      <c r="L27" s="30">
        <f t="shared" si="2"/>
        <v>-7.0617651033924034E-3</v>
      </c>
      <c r="M27" s="29">
        <f t="shared" si="3"/>
        <v>-209</v>
      </c>
      <c r="N27" s="31">
        <f t="shared" si="6"/>
        <v>5.2614994028958209E-2</v>
      </c>
    </row>
    <row r="28" spans="2:18" x14ac:dyDescent="0.25">
      <c r="B28" s="272"/>
      <c r="C28" s="279"/>
      <c r="D28" s="32" t="s">
        <v>53</v>
      </c>
      <c r="E28" s="71">
        <v>12399</v>
      </c>
      <c r="F28" s="71">
        <v>5539</v>
      </c>
      <c r="G28" s="71">
        <v>10249</v>
      </c>
      <c r="H28" s="71">
        <v>11208</v>
      </c>
      <c r="I28" s="71">
        <v>13055</v>
      </c>
      <c r="J28" s="34">
        <f t="shared" si="0"/>
        <v>0.16479300499643101</v>
      </c>
      <c r="K28" s="71">
        <f t="shared" si="1"/>
        <v>1847</v>
      </c>
      <c r="L28" s="34">
        <f t="shared" si="2"/>
        <v>5.2907492539721046E-2</v>
      </c>
      <c r="M28" s="71">
        <f t="shared" si="3"/>
        <v>656</v>
      </c>
      <c r="N28" s="72">
        <f t="shared" si="6"/>
        <v>2.337389822193655E-2</v>
      </c>
    </row>
    <row r="29" spans="2:18" x14ac:dyDescent="0.25">
      <c r="B29" s="272"/>
      <c r="C29" s="274" t="s">
        <v>21</v>
      </c>
      <c r="D29" s="63" t="s">
        <v>43</v>
      </c>
      <c r="E29" s="64">
        <v>3074756</v>
      </c>
      <c r="F29" s="64">
        <v>1243542</v>
      </c>
      <c r="G29" s="64">
        <v>2966022</v>
      </c>
      <c r="H29" s="64">
        <v>3074274</v>
      </c>
      <c r="I29" s="64">
        <v>3194799</v>
      </c>
      <c r="J29" s="65">
        <f t="shared" si="0"/>
        <v>3.9204378009247032E-2</v>
      </c>
      <c r="K29" s="64">
        <f t="shared" si="1"/>
        <v>120525</v>
      </c>
      <c r="L29" s="65">
        <f t="shared" si="2"/>
        <v>3.9041471908665359E-2</v>
      </c>
      <c r="M29" s="64">
        <f t="shared" si="3"/>
        <v>120043</v>
      </c>
      <c r="N29" s="65">
        <f t="shared" ref="N29:N30" si="7">I29/$I$29</f>
        <v>1</v>
      </c>
    </row>
    <row r="30" spans="2:18" x14ac:dyDescent="0.25">
      <c r="B30" s="272"/>
      <c r="C30" s="275"/>
      <c r="D30" s="15" t="s">
        <v>44</v>
      </c>
      <c r="E30" s="16">
        <v>1183065</v>
      </c>
      <c r="F30" s="16">
        <v>553215</v>
      </c>
      <c r="G30" s="16">
        <v>1179956</v>
      </c>
      <c r="H30" s="16">
        <v>1205442</v>
      </c>
      <c r="I30" s="16">
        <v>1224963</v>
      </c>
      <c r="J30" s="17">
        <f t="shared" si="0"/>
        <v>1.6194059938180461E-2</v>
      </c>
      <c r="K30" s="16">
        <f t="shared" si="1"/>
        <v>19521</v>
      </c>
      <c r="L30" s="17">
        <f t="shared" si="2"/>
        <v>3.5414791241394239E-2</v>
      </c>
      <c r="M30" s="16">
        <f t="shared" si="3"/>
        <v>41898</v>
      </c>
      <c r="N30" s="18">
        <f t="shared" si="7"/>
        <v>0.38342412151750394</v>
      </c>
    </row>
    <row r="31" spans="2:18" x14ac:dyDescent="0.25">
      <c r="B31" s="272"/>
      <c r="C31" s="275"/>
      <c r="D31" s="19" t="s">
        <v>45</v>
      </c>
      <c r="E31" s="20">
        <v>925657</v>
      </c>
      <c r="F31" s="20">
        <v>254312</v>
      </c>
      <c r="G31" s="20">
        <v>858220</v>
      </c>
      <c r="H31" s="20">
        <v>871300</v>
      </c>
      <c r="I31" s="20">
        <v>895588</v>
      </c>
      <c r="J31" s="67">
        <f>I31/H31-1</f>
        <v>2.7875588201538015E-2</v>
      </c>
      <c r="K31" s="20">
        <f t="shared" si="1"/>
        <v>24288</v>
      </c>
      <c r="L31" s="67">
        <f t="shared" si="2"/>
        <v>-3.2483954639785595E-2</v>
      </c>
      <c r="M31" s="20">
        <f t="shared" si="3"/>
        <v>-30069</v>
      </c>
      <c r="N31" s="68">
        <f>I31/$I$29</f>
        <v>0.28032686876388779</v>
      </c>
    </row>
    <row r="32" spans="2:18" x14ac:dyDescent="0.25">
      <c r="B32" s="272"/>
      <c r="C32" s="275"/>
      <c r="D32" s="19" t="s">
        <v>46</v>
      </c>
      <c r="E32" s="20">
        <v>16944</v>
      </c>
      <c r="F32" s="20">
        <v>8689</v>
      </c>
      <c r="G32" s="20">
        <v>11471</v>
      </c>
      <c r="H32" s="20">
        <v>10514</v>
      </c>
      <c r="I32" s="20">
        <v>12513</v>
      </c>
      <c r="J32" s="67">
        <f t="shared" ref="J32:J41" si="8">I32/H32-1</f>
        <v>0.1901274491154652</v>
      </c>
      <c r="K32" s="20">
        <f t="shared" si="1"/>
        <v>1999</v>
      </c>
      <c r="L32" s="67">
        <f t="shared" si="2"/>
        <v>-0.26150849858356939</v>
      </c>
      <c r="M32" s="20">
        <f t="shared" si="3"/>
        <v>-4431</v>
      </c>
      <c r="N32" s="68">
        <f t="shared" ref="N32:N39" si="9">I32/$I$29</f>
        <v>3.9166783262421208E-3</v>
      </c>
    </row>
    <row r="33" spans="2:14" x14ac:dyDescent="0.25">
      <c r="B33" s="272"/>
      <c r="C33" s="275"/>
      <c r="D33" s="19" t="s">
        <v>47</v>
      </c>
      <c r="E33" s="20">
        <v>80379</v>
      </c>
      <c r="F33" s="20">
        <v>6598</v>
      </c>
      <c r="G33" s="20">
        <v>137368</v>
      </c>
      <c r="H33" s="20">
        <v>132622</v>
      </c>
      <c r="I33" s="20">
        <v>99510</v>
      </c>
      <c r="J33" s="67">
        <f t="shared" si="8"/>
        <v>-0.24967200012064361</v>
      </c>
      <c r="K33" s="20">
        <f t="shared" si="1"/>
        <v>-33112</v>
      </c>
      <c r="L33" s="67">
        <f t="shared" si="2"/>
        <v>0.23800992796625975</v>
      </c>
      <c r="M33" s="20">
        <f t="shared" si="3"/>
        <v>19131</v>
      </c>
      <c r="N33" s="68">
        <f t="shared" si="9"/>
        <v>3.1147499420151315E-2</v>
      </c>
    </row>
    <row r="34" spans="2:14" x14ac:dyDescent="0.25">
      <c r="B34" s="272"/>
      <c r="C34" s="275"/>
      <c r="D34" s="19" t="s">
        <v>48</v>
      </c>
      <c r="E34" s="20">
        <v>485605</v>
      </c>
      <c r="F34" s="20">
        <v>225677</v>
      </c>
      <c r="G34" s="20">
        <v>417659</v>
      </c>
      <c r="H34" s="20">
        <v>454413</v>
      </c>
      <c r="I34" s="20">
        <v>532065</v>
      </c>
      <c r="J34" s="67">
        <f t="shared" si="8"/>
        <v>0.17088419565461366</v>
      </c>
      <c r="K34" s="20">
        <f t="shared" si="1"/>
        <v>77652</v>
      </c>
      <c r="L34" s="67">
        <f t="shared" si="2"/>
        <v>9.5674467931755158E-2</v>
      </c>
      <c r="M34" s="20">
        <f t="shared" si="3"/>
        <v>46460</v>
      </c>
      <c r="N34" s="68">
        <f t="shared" si="9"/>
        <v>0.16654099365875599</v>
      </c>
    </row>
    <row r="35" spans="2:14" x14ac:dyDescent="0.25">
      <c r="B35" s="272"/>
      <c r="C35" s="275"/>
      <c r="D35" s="19" t="s">
        <v>49</v>
      </c>
      <c r="E35" s="20">
        <v>9185</v>
      </c>
      <c r="F35" s="20">
        <v>5672</v>
      </c>
      <c r="G35" s="20">
        <v>10710</v>
      </c>
      <c r="H35" s="20">
        <v>9594</v>
      </c>
      <c r="I35" s="20">
        <v>10140</v>
      </c>
      <c r="J35" s="67">
        <f t="shared" si="8"/>
        <v>5.6910569105691033E-2</v>
      </c>
      <c r="K35" s="20">
        <f t="shared" si="1"/>
        <v>546</v>
      </c>
      <c r="L35" s="67">
        <f t="shared" si="2"/>
        <v>0.10397387044093631</v>
      </c>
      <c r="M35" s="20">
        <f t="shared" si="3"/>
        <v>955</v>
      </c>
      <c r="N35" s="68">
        <f t="shared" si="9"/>
        <v>3.1739085933105652E-3</v>
      </c>
    </row>
    <row r="36" spans="2:14" x14ac:dyDescent="0.25">
      <c r="B36" s="272"/>
      <c r="C36" s="275"/>
      <c r="D36" s="19" t="s">
        <v>50</v>
      </c>
      <c r="E36" s="20">
        <v>93169</v>
      </c>
      <c r="F36" s="20">
        <v>75700</v>
      </c>
      <c r="G36" s="20">
        <v>99960</v>
      </c>
      <c r="H36" s="20">
        <v>125973</v>
      </c>
      <c r="I36" s="20">
        <v>138511</v>
      </c>
      <c r="J36" s="67">
        <f t="shared" si="8"/>
        <v>9.9529264207409485E-2</v>
      </c>
      <c r="K36" s="20">
        <f t="shared" si="1"/>
        <v>12538</v>
      </c>
      <c r="L36" s="67">
        <f t="shared" si="2"/>
        <v>0.48666401914799984</v>
      </c>
      <c r="M36" s="20">
        <f t="shared" si="3"/>
        <v>45342</v>
      </c>
      <c r="N36" s="68">
        <f t="shared" si="9"/>
        <v>4.3355153172390498E-2</v>
      </c>
    </row>
    <row r="37" spans="2:14" x14ac:dyDescent="0.25">
      <c r="B37" s="272"/>
      <c r="C37" s="275"/>
      <c r="D37" s="19" t="s">
        <v>51</v>
      </c>
      <c r="E37" s="20">
        <v>40659</v>
      </c>
      <c r="F37" s="20">
        <v>31224</v>
      </c>
      <c r="G37" s="20">
        <v>43286</v>
      </c>
      <c r="H37" s="20">
        <v>40407</v>
      </c>
      <c r="I37" s="20">
        <v>45242</v>
      </c>
      <c r="J37" s="67">
        <f t="shared" si="8"/>
        <v>0.11965748508921714</v>
      </c>
      <c r="K37" s="20">
        <f t="shared" si="1"/>
        <v>4835</v>
      </c>
      <c r="L37" s="67">
        <f t="shared" si="2"/>
        <v>0.11271797142084172</v>
      </c>
      <c r="M37" s="20">
        <f t="shared" si="3"/>
        <v>4583</v>
      </c>
      <c r="N37" s="68">
        <f t="shared" si="9"/>
        <v>1.4161141279936547E-2</v>
      </c>
    </row>
    <row r="38" spans="2:14" x14ac:dyDescent="0.25">
      <c r="B38" s="272"/>
      <c r="C38" s="275"/>
      <c r="D38" s="19" t="s">
        <v>52</v>
      </c>
      <c r="E38" s="20">
        <v>181443</v>
      </c>
      <c r="F38" s="20">
        <v>61086</v>
      </c>
      <c r="G38" s="20">
        <v>159520</v>
      </c>
      <c r="H38" s="20">
        <v>166431</v>
      </c>
      <c r="I38" s="20">
        <v>173767</v>
      </c>
      <c r="J38" s="21">
        <f t="shared" si="8"/>
        <v>4.4078326754030117E-2</v>
      </c>
      <c r="K38" s="20">
        <f t="shared" si="1"/>
        <v>7336</v>
      </c>
      <c r="L38" s="21">
        <f t="shared" si="2"/>
        <v>-4.2305296980318929E-2</v>
      </c>
      <c r="M38" s="20">
        <f t="shared" si="3"/>
        <v>-7676</v>
      </c>
      <c r="N38" s="22">
        <f t="shared" si="9"/>
        <v>5.4390589204516462E-2</v>
      </c>
    </row>
    <row r="39" spans="2:14" x14ac:dyDescent="0.25">
      <c r="B39" s="272"/>
      <c r="C39" s="276"/>
      <c r="D39" s="23" t="s">
        <v>53</v>
      </c>
      <c r="E39" s="69">
        <v>58650</v>
      </c>
      <c r="F39" s="69">
        <v>21369</v>
      </c>
      <c r="G39" s="69">
        <v>47872</v>
      </c>
      <c r="H39" s="69">
        <v>57578</v>
      </c>
      <c r="I39" s="69">
        <v>62500</v>
      </c>
      <c r="J39" s="25">
        <f t="shared" si="8"/>
        <v>8.5484039042689863E-2</v>
      </c>
      <c r="K39" s="69">
        <f t="shared" si="1"/>
        <v>4922</v>
      </c>
      <c r="L39" s="25">
        <f t="shared" si="2"/>
        <v>6.5643648763853424E-2</v>
      </c>
      <c r="M39" s="69">
        <f t="shared" si="3"/>
        <v>3850</v>
      </c>
      <c r="N39" s="46">
        <f t="shared" si="9"/>
        <v>1.9563046063304765E-2</v>
      </c>
    </row>
    <row r="40" spans="2:14" x14ac:dyDescent="0.25">
      <c r="B40" s="272"/>
      <c r="C40" s="287" t="s">
        <v>22</v>
      </c>
      <c r="D40" s="63" t="s">
        <v>43</v>
      </c>
      <c r="E40" s="73">
        <v>7.2050690218371924</v>
      </c>
      <c r="F40" s="73">
        <v>5.5277377713767537</v>
      </c>
      <c r="G40" s="73">
        <v>6.5127608323799944</v>
      </c>
      <c r="H40" s="73">
        <v>6.7732592468560249</v>
      </c>
      <c r="I40" s="73">
        <v>6.644784296107721</v>
      </c>
      <c r="J40" s="65">
        <f t="shared" si="8"/>
        <v>-1.8967965947551568E-2</v>
      </c>
      <c r="K40" s="73">
        <f t="shared" si="1"/>
        <v>-0.12847495074830384</v>
      </c>
      <c r="L40" s="65">
        <f t="shared" si="2"/>
        <v>-7.7762575768719921E-2</v>
      </c>
      <c r="M40" s="73">
        <f t="shared" si="3"/>
        <v>-0.56028472572947141</v>
      </c>
      <c r="N40" s="65"/>
    </row>
    <row r="41" spans="2:14" x14ac:dyDescent="0.25">
      <c r="B41" s="272"/>
      <c r="C41" s="288"/>
      <c r="D41" s="26" t="s">
        <v>44</v>
      </c>
      <c r="E41" s="35">
        <v>7.5966545734741713</v>
      </c>
      <c r="F41" s="35">
        <v>5.8762640210740988</v>
      </c>
      <c r="G41" s="35">
        <v>7.1580594869057226</v>
      </c>
      <c r="H41" s="35">
        <v>7.3515560678412646</v>
      </c>
      <c r="I41" s="35">
        <v>7.3441230252705418</v>
      </c>
      <c r="J41" s="36">
        <f t="shared" si="8"/>
        <v>-1.0110842523853858E-3</v>
      </c>
      <c r="K41" s="37">
        <f t="shared" si="1"/>
        <v>-7.4330425707227477E-3</v>
      </c>
      <c r="L41" s="36">
        <f t="shared" si="2"/>
        <v>-3.3242468215602838E-2</v>
      </c>
      <c r="M41" s="37">
        <f t="shared" si="3"/>
        <v>-0.25253154820362944</v>
      </c>
      <c r="N41" s="38"/>
    </row>
    <row r="42" spans="2:14" x14ac:dyDescent="0.25">
      <c r="B42" s="272"/>
      <c r="C42" s="288"/>
      <c r="D42" s="4" t="s">
        <v>45</v>
      </c>
      <c r="E42" s="39">
        <v>8.2578639356254566</v>
      </c>
      <c r="F42" s="39">
        <v>6.0443979654893756</v>
      </c>
      <c r="G42" s="39">
        <v>7.167841512711723</v>
      </c>
      <c r="H42" s="39">
        <v>7.7222369937073472</v>
      </c>
      <c r="I42" s="39">
        <v>7.3925116386568499</v>
      </c>
      <c r="J42" s="74">
        <f t="shared" si="0"/>
        <v>-4.2698165741245964E-2</v>
      </c>
      <c r="K42" s="41">
        <f t="shared" si="1"/>
        <v>-0.32972535505049727</v>
      </c>
      <c r="L42" s="74">
        <f t="shared" si="2"/>
        <v>-0.10479129999168046</v>
      </c>
      <c r="M42" s="41">
        <f t="shared" si="3"/>
        <v>-0.86535229696860672</v>
      </c>
      <c r="N42" s="75"/>
    </row>
    <row r="43" spans="2:14" x14ac:dyDescent="0.25">
      <c r="B43" s="272"/>
      <c r="C43" s="288"/>
      <c r="D43" s="4" t="s">
        <v>46</v>
      </c>
      <c r="E43" s="39">
        <v>5.313264346190028</v>
      </c>
      <c r="F43" s="39">
        <v>4.7274211099020675</v>
      </c>
      <c r="G43" s="39">
        <v>4.897950469684031</v>
      </c>
      <c r="H43" s="39">
        <v>3.7549999999999999</v>
      </c>
      <c r="I43" s="39">
        <v>4.9892344497607652</v>
      </c>
      <c r="J43" s="74">
        <f t="shared" si="0"/>
        <v>0.32869093202683497</v>
      </c>
      <c r="K43" s="41">
        <f t="shared" si="1"/>
        <v>1.2342344497607654</v>
      </c>
      <c r="L43" s="74">
        <f t="shared" si="2"/>
        <v>-6.0985088509969199E-2</v>
      </c>
      <c r="M43" s="41">
        <f t="shared" si="3"/>
        <v>-0.32402989642926272</v>
      </c>
      <c r="N43" s="75"/>
    </row>
    <row r="44" spans="2:14" x14ac:dyDescent="0.25">
      <c r="B44" s="272"/>
      <c r="C44" s="288"/>
      <c r="D44" s="4" t="s">
        <v>47</v>
      </c>
      <c r="E44" s="39">
        <v>6.1753995082974802</v>
      </c>
      <c r="F44" s="39">
        <v>2.7734342160571668</v>
      </c>
      <c r="G44" s="39">
        <v>5.606170672978819</v>
      </c>
      <c r="H44" s="39">
        <v>5.7056444673894342</v>
      </c>
      <c r="I44" s="39">
        <v>5.9049370994540711</v>
      </c>
      <c r="J44" s="74">
        <f t="shared" si="0"/>
        <v>3.4929030927828064E-2</v>
      </c>
      <c r="K44" s="41">
        <f t="shared" si="1"/>
        <v>0.19929263206463688</v>
      </c>
      <c r="L44" s="74">
        <f t="shared" si="2"/>
        <v>-4.3796746830712108E-2</v>
      </c>
      <c r="M44" s="41">
        <f t="shared" si="3"/>
        <v>-0.27046240884340911</v>
      </c>
      <c r="N44" s="75"/>
    </row>
    <row r="45" spans="2:14" x14ac:dyDescent="0.25">
      <c r="B45" s="272"/>
      <c r="C45" s="288"/>
      <c r="D45" s="4" t="s">
        <v>48</v>
      </c>
      <c r="E45" s="39">
        <v>6.6953218712514992</v>
      </c>
      <c r="F45" s="39">
        <v>5.4281900180396869</v>
      </c>
      <c r="G45" s="39">
        <v>5.6479330349294781</v>
      </c>
      <c r="H45" s="39">
        <v>6.1112336431001788</v>
      </c>
      <c r="I45" s="39">
        <v>5.9086820362473347</v>
      </c>
      <c r="J45" s="74">
        <f t="shared" si="0"/>
        <v>-3.3144143831177697E-2</v>
      </c>
      <c r="K45" s="41">
        <f t="shared" si="1"/>
        <v>-0.20255160685284412</v>
      </c>
      <c r="L45" s="74">
        <f t="shared" si="2"/>
        <v>-0.11749096610005472</v>
      </c>
      <c r="M45" s="41">
        <f t="shared" si="3"/>
        <v>-0.78663983500416457</v>
      </c>
      <c r="N45" s="75"/>
    </row>
    <row r="46" spans="2:14" x14ac:dyDescent="0.25">
      <c r="B46" s="272"/>
      <c r="C46" s="288"/>
      <c r="D46" s="4" t="s">
        <v>49</v>
      </c>
      <c r="E46" s="39">
        <v>2.0936858901299291</v>
      </c>
      <c r="F46" s="39">
        <v>2.3360790774299836</v>
      </c>
      <c r="G46" s="39">
        <v>2.5052631578947366</v>
      </c>
      <c r="H46" s="39">
        <v>2.2105990783410139</v>
      </c>
      <c r="I46" s="39">
        <v>2.2077073807968648</v>
      </c>
      <c r="J46" s="74">
        <f t="shared" si="0"/>
        <v>-1.3081058308950233E-3</v>
      </c>
      <c r="K46" s="41">
        <f t="shared" si="1"/>
        <v>-2.8916975441490855E-3</v>
      </c>
      <c r="L46" s="74">
        <f t="shared" si="2"/>
        <v>5.4459692929324621E-2</v>
      </c>
      <c r="M46" s="41">
        <f t="shared" si="3"/>
        <v>0.11402149066693568</v>
      </c>
      <c r="N46" s="75"/>
    </row>
    <row r="47" spans="2:14" x14ac:dyDescent="0.25">
      <c r="B47" s="272"/>
      <c r="C47" s="288"/>
      <c r="D47" s="4" t="s">
        <v>50</v>
      </c>
      <c r="E47" s="39">
        <v>7.280534500273502</v>
      </c>
      <c r="F47" s="39">
        <v>7.1026458997935826</v>
      </c>
      <c r="G47" s="39">
        <v>6.4427972929423136</v>
      </c>
      <c r="H47" s="39">
        <v>5.7923947029611922</v>
      </c>
      <c r="I47" s="39">
        <v>6.7274272669872266</v>
      </c>
      <c r="J47" s="74">
        <f t="shared" si="0"/>
        <v>0.16142417980391199</v>
      </c>
      <c r="K47" s="41">
        <f t="shared" si="1"/>
        <v>0.93503256402603441</v>
      </c>
      <c r="L47" s="74">
        <f t="shared" si="2"/>
        <v>-7.5970690512557448E-2</v>
      </c>
      <c r="M47" s="41">
        <f t="shared" si="3"/>
        <v>-0.55310723328627542</v>
      </c>
      <c r="N47" s="75"/>
    </row>
    <row r="48" spans="2:14" x14ac:dyDescent="0.25">
      <c r="B48" s="272"/>
      <c r="C48" s="288"/>
      <c r="D48" s="4" t="s">
        <v>51</v>
      </c>
      <c r="E48" s="39">
        <v>2.3600534014395169</v>
      </c>
      <c r="F48" s="39">
        <v>2.1686345325739684</v>
      </c>
      <c r="G48" s="39">
        <v>2.3937399767737655</v>
      </c>
      <c r="H48" s="39">
        <v>2.4037477691850091</v>
      </c>
      <c r="I48" s="39">
        <v>2.0914386094674557</v>
      </c>
      <c r="J48" s="74">
        <f t="shared" si="0"/>
        <v>-0.1299259280533589</v>
      </c>
      <c r="K48" s="41">
        <f t="shared" si="1"/>
        <v>-0.31230915971755335</v>
      </c>
      <c r="L48" s="74">
        <f t="shared" si="2"/>
        <v>-0.11381725168092349</v>
      </c>
      <c r="M48" s="41">
        <f t="shared" si="3"/>
        <v>-0.26861479197206117</v>
      </c>
      <c r="N48" s="75"/>
    </row>
    <row r="49" spans="2:14" x14ac:dyDescent="0.25">
      <c r="B49" s="272"/>
      <c r="C49" s="288"/>
      <c r="D49" s="4" t="s">
        <v>52</v>
      </c>
      <c r="E49" s="39">
        <v>7.2991793386434951</v>
      </c>
      <c r="F49" s="39">
        <v>5.9776886192386733</v>
      </c>
      <c r="G49" s="39">
        <v>6.9023408766388297</v>
      </c>
      <c r="H49" s="39">
        <v>6.8557834898665346</v>
      </c>
      <c r="I49" s="39">
        <v>6.9805567830313739</v>
      </c>
      <c r="J49" s="40">
        <f t="shared" si="0"/>
        <v>1.8199713183659538E-2</v>
      </c>
      <c r="K49" s="41">
        <f t="shared" si="1"/>
        <v>0.12477329316483932</v>
      </c>
      <c r="L49" s="40">
        <f t="shared" si="2"/>
        <v>-4.3651832737587659E-2</v>
      </c>
      <c r="M49" s="41">
        <f t="shared" si="3"/>
        <v>-0.31862255561212116</v>
      </c>
      <c r="N49" s="42"/>
    </row>
    <row r="50" spans="2:14" x14ac:dyDescent="0.25">
      <c r="B50" s="272"/>
      <c r="C50" s="289"/>
      <c r="D50" s="32" t="s">
        <v>53</v>
      </c>
      <c r="E50" s="76">
        <v>5.3728471967753757</v>
      </c>
      <c r="F50" s="76">
        <v>4.0695105694153497</v>
      </c>
      <c r="G50" s="76">
        <v>5.2815533980582527</v>
      </c>
      <c r="H50" s="76">
        <v>6.055742532604123</v>
      </c>
      <c r="I50" s="76">
        <v>5.3236797274275975</v>
      </c>
      <c r="J50" s="61">
        <f t="shared" si="0"/>
        <v>-0.12088737280937867</v>
      </c>
      <c r="K50" s="77">
        <f t="shared" si="1"/>
        <v>-0.73206280517652544</v>
      </c>
      <c r="L50" s="61">
        <f t="shared" si="2"/>
        <v>-9.1511013708498457E-3</v>
      </c>
      <c r="M50" s="77">
        <f t="shared" si="3"/>
        <v>-4.9167469347778159E-2</v>
      </c>
      <c r="N50" s="55"/>
    </row>
    <row r="51" spans="2:14" x14ac:dyDescent="0.25">
      <c r="B51" s="272"/>
      <c r="C51" s="280" t="s">
        <v>34</v>
      </c>
      <c r="D51" s="63" t="s">
        <v>43</v>
      </c>
      <c r="E51" s="65">
        <v>0.75379999999999991</v>
      </c>
      <c r="F51" s="65">
        <v>0.4224</v>
      </c>
      <c r="G51" s="65">
        <v>0.76800000000000002</v>
      </c>
      <c r="H51" s="65">
        <v>19.441400000000002</v>
      </c>
      <c r="I51" s="65">
        <v>19.694900000000001</v>
      </c>
      <c r="J51" s="65">
        <f t="shared" si="0"/>
        <v>1.3039184420875038E-2</v>
      </c>
      <c r="K51" s="73">
        <f t="shared" ref="K51" si="10">(I51-H51)*100</f>
        <v>25.349999999999895</v>
      </c>
      <c r="L51" s="65">
        <f t="shared" si="2"/>
        <v>25.127487397187586</v>
      </c>
      <c r="M51" s="73">
        <f t="shared" ref="M51" si="11">(I51-E51)*100</f>
        <v>1894.1100000000001</v>
      </c>
      <c r="N51" s="65"/>
    </row>
    <row r="52" spans="2:14" x14ac:dyDescent="0.25">
      <c r="B52" s="272"/>
      <c r="C52" s="281"/>
      <c r="D52" s="15" t="s">
        <v>44</v>
      </c>
      <c r="E52" s="18">
        <v>0.82269999999999999</v>
      </c>
      <c r="F52" s="18">
        <v>0.49420000000000003</v>
      </c>
      <c r="G52" s="18">
        <v>0.86370000000000002</v>
      </c>
      <c r="H52" s="18">
        <v>0.86620000000000008</v>
      </c>
      <c r="I52" s="18">
        <v>0.85230000000000006</v>
      </c>
      <c r="J52" s="17">
        <f t="shared" si="0"/>
        <v>-1.6047102285846271E-2</v>
      </c>
      <c r="K52" s="44">
        <f>(I52-H52)*100</f>
        <v>-1.3900000000000023</v>
      </c>
      <c r="L52" s="17">
        <f t="shared" si="2"/>
        <v>3.5979093229610015E-2</v>
      </c>
      <c r="M52" s="44">
        <f>(I52-E52)*100</f>
        <v>2.9600000000000071</v>
      </c>
      <c r="N52" s="18"/>
    </row>
    <row r="53" spans="2:14" x14ac:dyDescent="0.25">
      <c r="B53" s="272"/>
      <c r="C53" s="281"/>
      <c r="D53" s="19" t="s">
        <v>45</v>
      </c>
      <c r="E53" s="68">
        <v>0.72970000000000002</v>
      </c>
      <c r="F53" s="68">
        <v>0.31109999999999999</v>
      </c>
      <c r="G53" s="68">
        <v>0.70909999999999995</v>
      </c>
      <c r="H53" s="68">
        <v>0.75749999999999995</v>
      </c>
      <c r="I53" s="68">
        <v>0.75879999999999992</v>
      </c>
      <c r="J53" s="67">
        <f t="shared" si="0"/>
        <v>1.7161716171616437E-3</v>
      </c>
      <c r="K53" s="45">
        <f t="shared" ref="K53:K61" si="12">(I53-H53)*100</f>
        <v>0.12999999999999678</v>
      </c>
      <c r="L53" s="67">
        <f t="shared" si="2"/>
        <v>3.9879402494175542E-2</v>
      </c>
      <c r="M53" s="45">
        <f t="shared" ref="M53:M61" si="13">(I53-E53)*100</f>
        <v>2.9099999999999904</v>
      </c>
      <c r="N53" s="68"/>
    </row>
    <row r="54" spans="2:14" x14ac:dyDescent="0.25">
      <c r="B54" s="272"/>
      <c r="C54" s="281"/>
      <c r="D54" s="19" t="s">
        <v>46</v>
      </c>
      <c r="E54" s="68">
        <v>0.48499999999999999</v>
      </c>
      <c r="F54" s="68">
        <v>0.34950000000000003</v>
      </c>
      <c r="G54" s="68">
        <v>0.43840000000000001</v>
      </c>
      <c r="H54" s="68">
        <v>0.44450000000000001</v>
      </c>
      <c r="I54" s="68">
        <v>0.44259999999999999</v>
      </c>
      <c r="J54" s="67">
        <f t="shared" si="0"/>
        <v>-4.2744656917885759E-3</v>
      </c>
      <c r="K54" s="45">
        <f t="shared" si="12"/>
        <v>-0.19000000000000128</v>
      </c>
      <c r="L54" s="67">
        <f t="shared" si="2"/>
        <v>-8.7422680412371112E-2</v>
      </c>
      <c r="M54" s="45">
        <f t="shared" si="13"/>
        <v>-4.2399999999999993</v>
      </c>
      <c r="N54" s="68"/>
    </row>
    <row r="55" spans="2:14" x14ac:dyDescent="0.25">
      <c r="B55" s="272"/>
      <c r="C55" s="281"/>
      <c r="D55" s="19" t="s">
        <v>47</v>
      </c>
      <c r="E55" s="68">
        <v>0.6371</v>
      </c>
      <c r="F55" s="68">
        <v>4.9800000000000004E-2</v>
      </c>
      <c r="G55" s="68">
        <v>0.97129999999999994</v>
      </c>
      <c r="H55" s="68">
        <v>1.0004999999999999</v>
      </c>
      <c r="I55" s="68">
        <v>0.74549999999999994</v>
      </c>
      <c r="J55" s="67">
        <f t="shared" si="0"/>
        <v>-0.25487256371814093</v>
      </c>
      <c r="K55" s="45">
        <f t="shared" si="12"/>
        <v>-25.5</v>
      </c>
      <c r="L55" s="67">
        <f t="shared" si="2"/>
        <v>0.17014597394443554</v>
      </c>
      <c r="M55" s="45">
        <f t="shared" si="13"/>
        <v>10.839999999999995</v>
      </c>
      <c r="N55" s="68"/>
    </row>
    <row r="56" spans="2:14" x14ac:dyDescent="0.25">
      <c r="B56" s="272"/>
      <c r="C56" s="281"/>
      <c r="D56" s="19" t="s">
        <v>48</v>
      </c>
      <c r="E56" s="68">
        <v>0.72829999999999995</v>
      </c>
      <c r="F56" s="68">
        <v>0.53280000000000005</v>
      </c>
      <c r="G56" s="68">
        <v>0.7229000000000001</v>
      </c>
      <c r="H56" s="68">
        <v>0.75970000000000004</v>
      </c>
      <c r="I56" s="68">
        <v>0.85219999999999996</v>
      </c>
      <c r="J56" s="67">
        <f t="shared" si="0"/>
        <v>0.12175858891667746</v>
      </c>
      <c r="K56" s="45">
        <f t="shared" si="12"/>
        <v>9.2499999999999911</v>
      </c>
      <c r="L56" s="67">
        <f t="shared" si="2"/>
        <v>0.17012220238912534</v>
      </c>
      <c r="M56" s="45">
        <f t="shared" si="13"/>
        <v>12.39</v>
      </c>
      <c r="N56" s="68"/>
    </row>
    <row r="57" spans="2:14" x14ac:dyDescent="0.25">
      <c r="B57" s="272"/>
      <c r="C57" s="281"/>
      <c r="D57" s="19" t="s">
        <v>49</v>
      </c>
      <c r="E57" s="68">
        <v>0.50729999999999997</v>
      </c>
      <c r="F57" s="68">
        <v>0.39350000000000002</v>
      </c>
      <c r="G57" s="68">
        <v>0.52110000000000001</v>
      </c>
      <c r="H57" s="68">
        <v>0.46679999999999999</v>
      </c>
      <c r="I57" s="68">
        <v>0.48599999999999999</v>
      </c>
      <c r="J57" s="67">
        <f t="shared" si="0"/>
        <v>4.1131105398457546E-2</v>
      </c>
      <c r="K57" s="45">
        <f t="shared" si="12"/>
        <v>1.9199999999999995</v>
      </c>
      <c r="L57" s="67">
        <f t="shared" si="2"/>
        <v>-4.1986989946777076E-2</v>
      </c>
      <c r="M57" s="45">
        <f t="shared" si="13"/>
        <v>-2.1299999999999986</v>
      </c>
      <c r="N57" s="68"/>
    </row>
    <row r="58" spans="2:14" x14ac:dyDescent="0.25">
      <c r="B58" s="272"/>
      <c r="C58" s="281"/>
      <c r="D58" s="19" t="s">
        <v>50</v>
      </c>
      <c r="E58" s="68">
        <v>0.72930000000000006</v>
      </c>
      <c r="F58" s="68">
        <v>0.76500000000000001</v>
      </c>
      <c r="G58" s="68">
        <v>0.69299999999999995</v>
      </c>
      <c r="H58" s="68">
        <v>0.84819999999999995</v>
      </c>
      <c r="I58" s="68">
        <v>0.93140000000000001</v>
      </c>
      <c r="J58" s="67">
        <f t="shared" si="0"/>
        <v>9.8090073095967956E-2</v>
      </c>
      <c r="K58" s="45">
        <f t="shared" si="12"/>
        <v>8.3200000000000056</v>
      </c>
      <c r="L58" s="67">
        <f t="shared" si="2"/>
        <v>0.27711504182092406</v>
      </c>
      <c r="M58" s="45">
        <f t="shared" si="13"/>
        <v>20.209999999999994</v>
      </c>
      <c r="N58" s="68"/>
    </row>
    <row r="59" spans="2:14" x14ac:dyDescent="0.25">
      <c r="B59" s="272"/>
      <c r="C59" s="281"/>
      <c r="D59" s="19" t="s">
        <v>51</v>
      </c>
      <c r="E59" s="68">
        <v>0.50600000000000001</v>
      </c>
      <c r="F59" s="68">
        <v>0.42359999999999998</v>
      </c>
      <c r="G59" s="68">
        <v>0.52890000000000004</v>
      </c>
      <c r="H59" s="68">
        <v>0.49259999999999998</v>
      </c>
      <c r="I59" s="68">
        <v>0.52629999999999999</v>
      </c>
      <c r="J59" s="67">
        <f t="shared" si="0"/>
        <v>6.8412505075111651E-2</v>
      </c>
      <c r="K59" s="45">
        <f t="shared" si="12"/>
        <v>3.370000000000001</v>
      </c>
      <c r="L59" s="67">
        <f t="shared" si="2"/>
        <v>4.0118577075098694E-2</v>
      </c>
      <c r="M59" s="45">
        <f t="shared" si="13"/>
        <v>2.0299999999999985</v>
      </c>
      <c r="N59" s="68"/>
    </row>
    <row r="60" spans="2:14" x14ac:dyDescent="0.25">
      <c r="B60" s="272"/>
      <c r="C60" s="281"/>
      <c r="D60" s="19" t="s">
        <v>52</v>
      </c>
      <c r="E60" s="22">
        <v>0.84950000000000003</v>
      </c>
      <c r="F60" s="22">
        <v>0.39960000000000001</v>
      </c>
      <c r="G60" s="22">
        <v>0.80249999999999999</v>
      </c>
      <c r="H60" s="22">
        <v>0.83689999999999998</v>
      </c>
      <c r="I60" s="22">
        <v>0.87379999999999991</v>
      </c>
      <c r="J60" s="21">
        <f t="shared" si="0"/>
        <v>4.4091289281873447E-2</v>
      </c>
      <c r="K60" s="45">
        <f t="shared" si="12"/>
        <v>3.6899999999999933</v>
      </c>
      <c r="L60" s="21">
        <f t="shared" si="2"/>
        <v>2.8605061801059373E-2</v>
      </c>
      <c r="M60" s="45">
        <f t="shared" si="13"/>
        <v>2.4299999999999877</v>
      </c>
      <c r="N60" s="22"/>
    </row>
    <row r="61" spans="2:14" x14ac:dyDescent="0.25">
      <c r="B61" s="272"/>
      <c r="C61" s="282"/>
      <c r="D61" s="23" t="s">
        <v>53</v>
      </c>
      <c r="E61" s="46">
        <v>0.55940000000000001</v>
      </c>
      <c r="F61" s="46">
        <v>0.24789999999999998</v>
      </c>
      <c r="G61" s="46">
        <v>0.50580000000000003</v>
      </c>
      <c r="H61" s="46">
        <v>0.60840000000000005</v>
      </c>
      <c r="I61" s="46">
        <v>0.6552</v>
      </c>
      <c r="J61" s="25">
        <f t="shared" si="0"/>
        <v>7.6923076923076872E-2</v>
      </c>
      <c r="K61" s="78">
        <f t="shared" si="12"/>
        <v>4.6799999999999953</v>
      </c>
      <c r="L61" s="25">
        <f t="shared" si="2"/>
        <v>0.17125491598140874</v>
      </c>
      <c r="M61" s="78">
        <f t="shared" si="13"/>
        <v>9.58</v>
      </c>
      <c r="N61" s="46"/>
    </row>
    <row r="62" spans="2:14" x14ac:dyDescent="0.25">
      <c r="B62" s="272"/>
      <c r="C62" s="283" t="s">
        <v>54</v>
      </c>
      <c r="D62" s="63" t="s">
        <v>43</v>
      </c>
      <c r="E62" s="64">
        <v>131584</v>
      </c>
      <c r="F62" s="64">
        <v>94967</v>
      </c>
      <c r="G62" s="64">
        <v>124574</v>
      </c>
      <c r="H62" s="64">
        <v>371691</v>
      </c>
      <c r="I62" s="64">
        <v>382581</v>
      </c>
      <c r="J62" s="65">
        <f t="shared" si="0"/>
        <v>2.9298530230756237E-2</v>
      </c>
      <c r="K62" s="64">
        <f t="shared" ref="K62:K63" si="14">I62-H62</f>
        <v>10890</v>
      </c>
      <c r="L62" s="65">
        <f t="shared" si="2"/>
        <v>1.9075039518482488</v>
      </c>
      <c r="M62" s="64">
        <f t="shared" ref="M62:M63" si="15">I62-E62</f>
        <v>250997</v>
      </c>
      <c r="N62" s="65">
        <f t="shared" ref="N62:N63" si="16">I62/$I$62</f>
        <v>1</v>
      </c>
    </row>
    <row r="63" spans="2:14" x14ac:dyDescent="0.25">
      <c r="B63" s="272"/>
      <c r="C63" s="284"/>
      <c r="D63" s="26" t="s">
        <v>44</v>
      </c>
      <c r="E63" s="27">
        <v>46389</v>
      </c>
      <c r="F63" s="27">
        <v>36110</v>
      </c>
      <c r="G63" s="27">
        <v>44069</v>
      </c>
      <c r="H63" s="27">
        <v>44891</v>
      </c>
      <c r="I63" s="27">
        <v>46362</v>
      </c>
      <c r="J63" s="36">
        <f t="shared" si="0"/>
        <v>3.276826089862106E-2</v>
      </c>
      <c r="K63" s="27">
        <f t="shared" si="14"/>
        <v>1471</v>
      </c>
      <c r="L63" s="36">
        <f t="shared" si="2"/>
        <v>-5.8203453404903627E-4</v>
      </c>
      <c r="M63" s="27">
        <f t="shared" si="15"/>
        <v>-27</v>
      </c>
      <c r="N63" s="38">
        <f t="shared" si="16"/>
        <v>0.12118218102833125</v>
      </c>
    </row>
    <row r="64" spans="2:14" x14ac:dyDescent="0.25">
      <c r="B64" s="272"/>
      <c r="C64" s="284"/>
      <c r="D64" s="4" t="s">
        <v>45</v>
      </c>
      <c r="E64" s="29">
        <v>40921</v>
      </c>
      <c r="F64" s="29">
        <v>26368</v>
      </c>
      <c r="G64" s="29">
        <v>39041</v>
      </c>
      <c r="H64" s="29">
        <v>37104</v>
      </c>
      <c r="I64" s="29">
        <v>38072</v>
      </c>
      <c r="J64" s="74">
        <f>I64/H64-1</f>
        <v>2.6088831392841794E-2</v>
      </c>
      <c r="K64" s="29">
        <f>I64-H64</f>
        <v>968</v>
      </c>
      <c r="L64" s="74">
        <f>I64/E64-1</f>
        <v>-6.9621954497690708E-2</v>
      </c>
      <c r="M64" s="29">
        <f>I64-E64</f>
        <v>-2849</v>
      </c>
      <c r="N64" s="75">
        <f>I64/$I$62</f>
        <v>9.951356706161571E-2</v>
      </c>
    </row>
    <row r="65" spans="2:14" x14ac:dyDescent="0.25">
      <c r="B65" s="272"/>
      <c r="C65" s="284"/>
      <c r="D65" s="4" t="s">
        <v>46</v>
      </c>
      <c r="E65" s="29">
        <v>1127</v>
      </c>
      <c r="F65" s="29">
        <v>802</v>
      </c>
      <c r="G65" s="29">
        <v>844</v>
      </c>
      <c r="H65" s="29">
        <v>763</v>
      </c>
      <c r="I65" s="29">
        <v>912</v>
      </c>
      <c r="J65" s="74">
        <f t="shared" ref="J65:J72" si="17">I65/H65-1</f>
        <v>0.19528178243774574</v>
      </c>
      <c r="K65" s="29">
        <f t="shared" ref="K65:K72" si="18">I65-H65</f>
        <v>149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2.3838089188956066E-3</v>
      </c>
    </row>
    <row r="66" spans="2:14" x14ac:dyDescent="0.25">
      <c r="B66" s="272"/>
      <c r="C66" s="284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4306</v>
      </c>
      <c r="J66" s="74">
        <f t="shared" si="17"/>
        <v>7.0159027128158247E-3</v>
      </c>
      <c r="K66" s="29">
        <f t="shared" si="18"/>
        <v>30</v>
      </c>
      <c r="L66" s="74">
        <f t="shared" si="19"/>
        <v>5.7985257985257999E-2</v>
      </c>
      <c r="M66" s="29">
        <f t="shared" si="20"/>
        <v>236</v>
      </c>
      <c r="N66" s="75">
        <f t="shared" si="21"/>
        <v>1.1255132899961055E-2</v>
      </c>
    </row>
    <row r="67" spans="2:14" x14ac:dyDescent="0.25">
      <c r="B67" s="272"/>
      <c r="C67" s="284"/>
      <c r="D67" s="4" t="s">
        <v>48</v>
      </c>
      <c r="E67" s="29">
        <v>21508</v>
      </c>
      <c r="F67" s="29">
        <v>13664</v>
      </c>
      <c r="G67" s="29">
        <v>18637</v>
      </c>
      <c r="H67" s="29">
        <v>19295</v>
      </c>
      <c r="I67" s="29">
        <v>20140</v>
      </c>
      <c r="J67" s="74">
        <f t="shared" si="17"/>
        <v>4.3793728945322519E-2</v>
      </c>
      <c r="K67" s="29">
        <f t="shared" si="18"/>
        <v>845</v>
      </c>
      <c r="L67" s="74">
        <f t="shared" si="19"/>
        <v>-6.360424028268552E-2</v>
      </c>
      <c r="M67" s="29">
        <f t="shared" si="20"/>
        <v>-1368</v>
      </c>
      <c r="N67" s="75">
        <f t="shared" si="21"/>
        <v>5.2642446958944641E-2</v>
      </c>
    </row>
    <row r="68" spans="2:14" x14ac:dyDescent="0.25">
      <c r="B68" s="272"/>
      <c r="C68" s="284"/>
      <c r="D68" s="4" t="s">
        <v>49</v>
      </c>
      <c r="E68" s="29">
        <v>584</v>
      </c>
      <c r="F68" s="29">
        <v>465</v>
      </c>
      <c r="G68" s="29">
        <v>663</v>
      </c>
      <c r="H68" s="29">
        <v>663</v>
      </c>
      <c r="I68" s="29">
        <v>673</v>
      </c>
      <c r="J68" s="74">
        <f t="shared" si="17"/>
        <v>1.5082956259426794E-2</v>
      </c>
      <c r="K68" s="29">
        <f t="shared" si="18"/>
        <v>10</v>
      </c>
      <c r="L68" s="74">
        <f t="shared" si="19"/>
        <v>0.15239726027397271</v>
      </c>
      <c r="M68" s="29">
        <f t="shared" si="20"/>
        <v>89</v>
      </c>
      <c r="N68" s="75">
        <f t="shared" si="21"/>
        <v>1.7591046079130956E-3</v>
      </c>
    </row>
    <row r="69" spans="2:14" x14ac:dyDescent="0.25">
      <c r="B69" s="272"/>
      <c r="C69" s="284"/>
      <c r="D69" s="4" t="s">
        <v>50</v>
      </c>
      <c r="E69" s="29">
        <v>4121</v>
      </c>
      <c r="F69" s="29">
        <v>3192</v>
      </c>
      <c r="G69" s="29">
        <v>4653</v>
      </c>
      <c r="H69" s="29">
        <v>4791</v>
      </c>
      <c r="I69" s="29">
        <v>4797</v>
      </c>
      <c r="J69" s="74">
        <f t="shared" si="17"/>
        <v>1.2523481527864089E-3</v>
      </c>
      <c r="K69" s="29">
        <f t="shared" si="18"/>
        <v>6</v>
      </c>
      <c r="L69" s="74">
        <f t="shared" si="19"/>
        <v>0.16403785488959</v>
      </c>
      <c r="M69" s="29">
        <f t="shared" si="20"/>
        <v>676</v>
      </c>
      <c r="N69" s="75">
        <f t="shared" si="21"/>
        <v>1.2538521254322614E-2</v>
      </c>
    </row>
    <row r="70" spans="2:14" x14ac:dyDescent="0.25">
      <c r="B70" s="272"/>
      <c r="C70" s="284"/>
      <c r="D70" s="4" t="s">
        <v>51</v>
      </c>
      <c r="E70" s="29">
        <v>2592</v>
      </c>
      <c r="F70" s="29">
        <v>2378</v>
      </c>
      <c r="G70" s="29">
        <v>2640</v>
      </c>
      <c r="H70" s="29">
        <v>2646</v>
      </c>
      <c r="I70" s="29">
        <v>2773</v>
      </c>
      <c r="J70" s="74">
        <f t="shared" si="17"/>
        <v>4.7996976568405181E-2</v>
      </c>
      <c r="K70" s="29">
        <f t="shared" si="18"/>
        <v>127</v>
      </c>
      <c r="L70" s="74">
        <f t="shared" si="19"/>
        <v>6.9830246913580307E-2</v>
      </c>
      <c r="M70" s="29">
        <f t="shared" si="20"/>
        <v>181</v>
      </c>
      <c r="N70" s="75">
        <f t="shared" si="21"/>
        <v>7.2481383027385047E-3</v>
      </c>
    </row>
    <row r="71" spans="2:14" x14ac:dyDescent="0.25">
      <c r="B71" s="272"/>
      <c r="C71" s="284"/>
      <c r="D71" s="4" t="s">
        <v>52</v>
      </c>
      <c r="E71" s="29">
        <v>6890</v>
      </c>
      <c r="F71" s="29">
        <v>4931</v>
      </c>
      <c r="G71" s="29">
        <v>6412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1.6767691024907144E-2</v>
      </c>
    </row>
    <row r="72" spans="2:14" x14ac:dyDescent="0.25">
      <c r="B72" s="273"/>
      <c r="C72" s="285"/>
      <c r="D72" s="32" t="s">
        <v>53</v>
      </c>
      <c r="E72" s="71">
        <v>3382</v>
      </c>
      <c r="F72" s="71">
        <v>2781</v>
      </c>
      <c r="G72" s="71">
        <v>3053</v>
      </c>
      <c r="H72" s="71">
        <v>3053</v>
      </c>
      <c r="I72" s="71">
        <v>3077</v>
      </c>
      <c r="J72" s="61">
        <f t="shared" si="17"/>
        <v>7.8611202096299237E-3</v>
      </c>
      <c r="K72" s="71">
        <f t="shared" si="18"/>
        <v>24</v>
      </c>
      <c r="L72" s="61">
        <f t="shared" si="19"/>
        <v>-9.0183323477232458E-2</v>
      </c>
      <c r="M72" s="71">
        <f t="shared" si="20"/>
        <v>-305</v>
      </c>
      <c r="N72" s="55">
        <f t="shared" si="21"/>
        <v>8.0427412757037072E-3</v>
      </c>
    </row>
    <row r="73" spans="2:14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47"/>
    </row>
    <row r="74" spans="2:14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</row>
    <row r="76" spans="2:14" x14ac:dyDescent="0.25">
      <c r="B76" s="56"/>
    </row>
    <row r="77" spans="2:14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45" x14ac:dyDescent="0.25">
      <c r="B79" s="4"/>
      <c r="C79" s="4"/>
      <c r="D79" s="4"/>
      <c r="E79" s="13" t="s">
        <v>229</v>
      </c>
      <c r="F79" s="13" t="s">
        <v>230</v>
      </c>
      <c r="G79" s="13" t="s">
        <v>231</v>
      </c>
      <c r="H79" s="13" t="s">
        <v>232</v>
      </c>
      <c r="I79" s="13" t="s">
        <v>233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julio 2024</v>
      </c>
    </row>
    <row r="80" spans="2:14" ht="15" customHeight="1" x14ac:dyDescent="0.25">
      <c r="B80" s="271" t="s">
        <v>42</v>
      </c>
      <c r="C80" s="274" t="s">
        <v>8</v>
      </c>
      <c r="D80" s="63" t="s">
        <v>43</v>
      </c>
      <c r="E80" s="64">
        <v>2791817</v>
      </c>
      <c r="F80" s="64">
        <v>745750</v>
      </c>
      <c r="G80" s="64">
        <v>2658818</v>
      </c>
      <c r="H80" s="64">
        <v>2977282</v>
      </c>
      <c r="I80" s="64">
        <v>3166417</v>
      </c>
      <c r="J80" s="65">
        <f t="shared" ref="J80:J81" si="22">I80/H80-1</f>
        <v>6.3526061689823221E-2</v>
      </c>
      <c r="K80" s="64">
        <f t="shared" ref="K80:K81" si="23">I80-H80</f>
        <v>189135</v>
      </c>
      <c r="L80" s="65">
        <f t="shared" ref="L80:L81" si="24">I80/E80-1</f>
        <v>0.13417784904956154</v>
      </c>
      <c r="M80" s="64">
        <f t="shared" ref="M80:M81" si="25">I80-E80</f>
        <v>374600</v>
      </c>
      <c r="N80" s="65">
        <f t="shared" ref="N80:N81" si="26">I80/$I$80</f>
        <v>1</v>
      </c>
    </row>
    <row r="81" spans="2:15" ht="15" customHeight="1" x14ac:dyDescent="0.25">
      <c r="B81" s="272"/>
      <c r="C81" s="275"/>
      <c r="D81" s="15" t="s">
        <v>44</v>
      </c>
      <c r="E81" s="16">
        <v>1025250</v>
      </c>
      <c r="F81" s="16">
        <v>281997</v>
      </c>
      <c r="G81" s="16">
        <v>993053</v>
      </c>
      <c r="H81" s="16">
        <v>1080016</v>
      </c>
      <c r="I81" s="16">
        <v>1125712</v>
      </c>
      <c r="J81" s="18">
        <f t="shared" si="22"/>
        <v>4.2310484289121542E-2</v>
      </c>
      <c r="K81" s="16">
        <f t="shared" si="23"/>
        <v>45696</v>
      </c>
      <c r="L81" s="18">
        <f t="shared" si="24"/>
        <v>9.7987807851743547E-2</v>
      </c>
      <c r="M81" s="16">
        <f t="shared" si="25"/>
        <v>100462</v>
      </c>
      <c r="N81" s="18">
        <f t="shared" si="26"/>
        <v>0.355516029632231</v>
      </c>
      <c r="O81" s="79"/>
    </row>
    <row r="82" spans="2:15" x14ac:dyDescent="0.25">
      <c r="B82" s="272"/>
      <c r="C82" s="275"/>
      <c r="D82" s="19" t="s">
        <v>45</v>
      </c>
      <c r="E82" s="20">
        <v>753991</v>
      </c>
      <c r="F82" s="20">
        <v>123433</v>
      </c>
      <c r="G82" s="20">
        <v>692851</v>
      </c>
      <c r="H82" s="20">
        <v>750730</v>
      </c>
      <c r="I82" s="20">
        <v>796046</v>
      </c>
      <c r="J82" s="68">
        <f>I82/H82-1</f>
        <v>6.0362580421722933E-2</v>
      </c>
      <c r="K82" s="20">
        <f>I82-H82</f>
        <v>45316</v>
      </c>
      <c r="L82" s="68">
        <f>I82/E82-1</f>
        <v>5.5776527836539191E-2</v>
      </c>
      <c r="M82" s="20">
        <f>I82-E82</f>
        <v>42055</v>
      </c>
      <c r="N82" s="68">
        <f>I82/$I$80</f>
        <v>0.25140276849195792</v>
      </c>
      <c r="O82" s="79"/>
    </row>
    <row r="83" spans="2:15" x14ac:dyDescent="0.25">
      <c r="B83" s="272"/>
      <c r="C83" s="275"/>
      <c r="D83" s="19" t="s">
        <v>46</v>
      </c>
      <c r="E83" s="20">
        <v>26378</v>
      </c>
      <c r="F83" s="20">
        <v>6896</v>
      </c>
      <c r="G83" s="20">
        <v>19165</v>
      </c>
      <c r="H83" s="20">
        <v>30246</v>
      </c>
      <c r="I83" s="20">
        <v>25739</v>
      </c>
      <c r="J83" s="68">
        <f t="shared" ref="J83:J136" si="27">I83/H83-1</f>
        <v>-0.14901143952919393</v>
      </c>
      <c r="K83" s="20">
        <f t="shared" ref="K83:K112" si="28">I83-H83</f>
        <v>-4507</v>
      </c>
      <c r="L83" s="68">
        <f t="shared" ref="L83:L136" si="29">I83/E83-1</f>
        <v>-2.4224732731822018E-2</v>
      </c>
      <c r="M83" s="20">
        <f t="shared" ref="M83:M112" si="30">I83-E83</f>
        <v>-639</v>
      </c>
      <c r="N83" s="68">
        <f t="shared" ref="N83:N90" si="31">I83/$I$80</f>
        <v>8.1287461506175593E-3</v>
      </c>
      <c r="O83" s="79"/>
    </row>
    <row r="84" spans="2:15" x14ac:dyDescent="0.25">
      <c r="B84" s="272"/>
      <c r="C84" s="275"/>
      <c r="D84" s="19" t="s">
        <v>47</v>
      </c>
      <c r="E84" s="20">
        <v>77208</v>
      </c>
      <c r="F84" s="20">
        <v>19378</v>
      </c>
      <c r="G84" s="20">
        <v>91869</v>
      </c>
      <c r="H84" s="20">
        <v>109900</v>
      </c>
      <c r="I84" s="20">
        <v>133707</v>
      </c>
      <c r="J84" s="68">
        <f t="shared" si="27"/>
        <v>0.21662420382165615</v>
      </c>
      <c r="K84" s="20">
        <f t="shared" si="28"/>
        <v>23807</v>
      </c>
      <c r="L84" s="68">
        <f t="shared" si="29"/>
        <v>0.73177649984457571</v>
      </c>
      <c r="M84" s="20">
        <f t="shared" si="30"/>
        <v>56499</v>
      </c>
      <c r="N84" s="68">
        <f t="shared" si="31"/>
        <v>4.2226592391336956E-2</v>
      </c>
      <c r="O84" s="79"/>
    </row>
    <row r="85" spans="2:15" x14ac:dyDescent="0.25">
      <c r="B85" s="272"/>
      <c r="C85" s="275"/>
      <c r="D85" s="19" t="s">
        <v>48</v>
      </c>
      <c r="E85" s="20">
        <v>450854</v>
      </c>
      <c r="F85" s="20">
        <v>111657</v>
      </c>
      <c r="G85" s="20">
        <v>395281</v>
      </c>
      <c r="H85" s="20">
        <v>453294</v>
      </c>
      <c r="I85" s="20">
        <v>524679</v>
      </c>
      <c r="J85" s="68">
        <f t="shared" si="27"/>
        <v>0.15748057552052308</v>
      </c>
      <c r="K85" s="20">
        <f t="shared" si="28"/>
        <v>71385</v>
      </c>
      <c r="L85" s="68">
        <f t="shared" si="29"/>
        <v>0.16374480430471938</v>
      </c>
      <c r="M85" s="20">
        <f t="shared" si="30"/>
        <v>73825</v>
      </c>
      <c r="N85" s="68">
        <f t="shared" si="31"/>
        <v>0.16570116949220523</v>
      </c>
      <c r="O85" s="79"/>
    </row>
    <row r="86" spans="2:15" x14ac:dyDescent="0.25">
      <c r="B86" s="272"/>
      <c r="C86" s="275"/>
      <c r="D86" s="19" t="s">
        <v>49</v>
      </c>
      <c r="E86" s="20">
        <v>31365</v>
      </c>
      <c r="F86" s="20">
        <v>14230</v>
      </c>
      <c r="G86" s="20">
        <v>28946</v>
      </c>
      <c r="H86" s="20">
        <v>35023</v>
      </c>
      <c r="I86" s="20">
        <v>33791</v>
      </c>
      <c r="J86" s="68">
        <f t="shared" si="27"/>
        <v>-3.5176883762099154E-2</v>
      </c>
      <c r="K86" s="20">
        <f t="shared" si="28"/>
        <v>-1232</v>
      </c>
      <c r="L86" s="68">
        <f t="shared" si="29"/>
        <v>7.73473617089111E-2</v>
      </c>
      <c r="M86" s="20">
        <f t="shared" si="30"/>
        <v>2426</v>
      </c>
      <c r="N86" s="68">
        <f t="shared" si="31"/>
        <v>1.067168348325568E-2</v>
      </c>
      <c r="O86" s="79"/>
    </row>
    <row r="87" spans="2:15" x14ac:dyDescent="0.25">
      <c r="B87" s="272"/>
      <c r="C87" s="275"/>
      <c r="D87" s="19" t="s">
        <v>50</v>
      </c>
      <c r="E87" s="20">
        <v>82063</v>
      </c>
      <c r="F87" s="20">
        <v>43336</v>
      </c>
      <c r="G87" s="20">
        <v>107595</v>
      </c>
      <c r="H87" s="20">
        <v>148504</v>
      </c>
      <c r="I87" s="20">
        <v>138865</v>
      </c>
      <c r="J87" s="68">
        <f t="shared" si="27"/>
        <v>-6.4907342563163328E-2</v>
      </c>
      <c r="K87" s="20">
        <f t="shared" si="28"/>
        <v>-9639</v>
      </c>
      <c r="L87" s="68">
        <f t="shared" si="29"/>
        <v>0.69217552368302404</v>
      </c>
      <c r="M87" s="20">
        <f t="shared" si="30"/>
        <v>56802</v>
      </c>
      <c r="N87" s="68">
        <f t="shared" si="31"/>
        <v>4.3855562928066645E-2</v>
      </c>
      <c r="O87" s="79"/>
    </row>
    <row r="88" spans="2:15" x14ac:dyDescent="0.25">
      <c r="B88" s="272"/>
      <c r="C88" s="275"/>
      <c r="D88" s="19" t="s">
        <v>51</v>
      </c>
      <c r="E88" s="20">
        <v>129345</v>
      </c>
      <c r="F88" s="20">
        <v>73201</v>
      </c>
      <c r="G88" s="20">
        <v>122504</v>
      </c>
      <c r="H88" s="20">
        <v>143386</v>
      </c>
      <c r="I88" s="20">
        <v>147042</v>
      </c>
      <c r="J88" s="68">
        <f t="shared" si="27"/>
        <v>2.5497607855718085E-2</v>
      </c>
      <c r="K88" s="20">
        <f t="shared" si="28"/>
        <v>3656</v>
      </c>
      <c r="L88" s="68">
        <f t="shared" si="29"/>
        <v>0.13682013220456923</v>
      </c>
      <c r="M88" s="20">
        <f t="shared" si="30"/>
        <v>17697</v>
      </c>
      <c r="N88" s="68">
        <f t="shared" si="31"/>
        <v>4.6437977057349047E-2</v>
      </c>
      <c r="O88" s="79"/>
    </row>
    <row r="89" spans="2:15" ht="18" customHeight="1" x14ac:dyDescent="0.25">
      <c r="B89" s="272"/>
      <c r="C89" s="275"/>
      <c r="D89" s="19" t="s">
        <v>52</v>
      </c>
      <c r="E89" s="20">
        <v>140028</v>
      </c>
      <c r="F89" s="20">
        <v>44078</v>
      </c>
      <c r="G89" s="20">
        <v>145637</v>
      </c>
      <c r="H89" s="20">
        <v>157637</v>
      </c>
      <c r="I89" s="20">
        <v>167315</v>
      </c>
      <c r="J89" s="22">
        <f t="shared" si="27"/>
        <v>6.1394215824964959E-2</v>
      </c>
      <c r="K89" s="20">
        <f t="shared" si="28"/>
        <v>9678</v>
      </c>
      <c r="L89" s="22">
        <f t="shared" si="29"/>
        <v>0.1948681692232983</v>
      </c>
      <c r="M89" s="20">
        <f t="shared" si="30"/>
        <v>27287</v>
      </c>
      <c r="N89" s="22">
        <f t="shared" si="31"/>
        <v>5.2840481844305412E-2</v>
      </c>
      <c r="O89" s="79"/>
    </row>
    <row r="90" spans="2:15" x14ac:dyDescent="0.25">
      <c r="B90" s="272"/>
      <c r="C90" s="276"/>
      <c r="D90" s="23" t="s">
        <v>53</v>
      </c>
      <c r="E90" s="69">
        <v>75335</v>
      </c>
      <c r="F90" s="69">
        <v>27544</v>
      </c>
      <c r="G90" s="69">
        <v>61917</v>
      </c>
      <c r="H90" s="69">
        <v>68546</v>
      </c>
      <c r="I90" s="69">
        <v>73521</v>
      </c>
      <c r="J90" s="46">
        <f t="shared" si="27"/>
        <v>7.2578998045108367E-2</v>
      </c>
      <c r="K90" s="69">
        <f t="shared" si="28"/>
        <v>4975</v>
      </c>
      <c r="L90" s="46">
        <f t="shared" si="29"/>
        <v>-2.4079113293953625E-2</v>
      </c>
      <c r="M90" s="69">
        <f t="shared" si="30"/>
        <v>-1814</v>
      </c>
      <c r="N90" s="46">
        <f t="shared" si="31"/>
        <v>2.3218988528674524E-2</v>
      </c>
      <c r="O90" s="79"/>
    </row>
    <row r="91" spans="2:15" x14ac:dyDescent="0.25">
      <c r="B91" s="272"/>
      <c r="C91" s="277" t="s">
        <v>18</v>
      </c>
      <c r="D91" s="63" t="s">
        <v>43</v>
      </c>
      <c r="E91" s="64">
        <v>3334544</v>
      </c>
      <c r="F91" s="64">
        <v>828020</v>
      </c>
      <c r="G91" s="64">
        <v>3127308</v>
      </c>
      <c r="H91" s="64">
        <v>3519163</v>
      </c>
      <c r="I91" s="64">
        <v>3743983</v>
      </c>
      <c r="J91" s="65">
        <f t="shared" si="27"/>
        <v>6.3884508901690618E-2</v>
      </c>
      <c r="K91" s="64">
        <f t="shared" si="28"/>
        <v>224820</v>
      </c>
      <c r="L91" s="65">
        <f t="shared" si="29"/>
        <v>0.12278710372392743</v>
      </c>
      <c r="M91" s="64">
        <f t="shared" si="30"/>
        <v>409439</v>
      </c>
      <c r="N91" s="65">
        <f t="shared" ref="N91:N92" si="32">I91/$I$91</f>
        <v>1</v>
      </c>
    </row>
    <row r="92" spans="2:15" x14ac:dyDescent="0.25">
      <c r="B92" s="272"/>
      <c r="C92" s="278"/>
      <c r="D92" s="26" t="s">
        <v>44</v>
      </c>
      <c r="E92" s="27">
        <v>1236275</v>
      </c>
      <c r="F92" s="27">
        <v>317821</v>
      </c>
      <c r="G92" s="27">
        <v>1189041</v>
      </c>
      <c r="H92" s="27">
        <v>1299694</v>
      </c>
      <c r="I92" s="27">
        <v>1355014</v>
      </c>
      <c r="J92" s="80">
        <f t="shared" si="27"/>
        <v>4.2563865032846149E-2</v>
      </c>
      <c r="K92" s="27">
        <f t="shared" si="28"/>
        <v>55320</v>
      </c>
      <c r="L92" s="80">
        <f t="shared" si="29"/>
        <v>9.6045782693980009E-2</v>
      </c>
      <c r="M92" s="27">
        <f t="shared" si="30"/>
        <v>118739</v>
      </c>
      <c r="N92" s="38">
        <f t="shared" si="32"/>
        <v>0.36191777580186663</v>
      </c>
    </row>
    <row r="93" spans="2:15" x14ac:dyDescent="0.25">
      <c r="B93" s="272"/>
      <c r="C93" s="278"/>
      <c r="D93" s="4" t="s">
        <v>45</v>
      </c>
      <c r="E93" s="29">
        <v>918946</v>
      </c>
      <c r="F93" s="29">
        <v>139606</v>
      </c>
      <c r="G93" s="29">
        <v>824563</v>
      </c>
      <c r="H93" s="29">
        <v>905307</v>
      </c>
      <c r="I93" s="29">
        <v>958144</v>
      </c>
      <c r="J93" s="81">
        <f t="shared" si="27"/>
        <v>5.8363626924347267E-2</v>
      </c>
      <c r="K93" s="29">
        <f t="shared" si="28"/>
        <v>52837</v>
      </c>
      <c r="L93" s="81">
        <f t="shared" si="29"/>
        <v>4.2655389979389335E-2</v>
      </c>
      <c r="M93" s="29">
        <f t="shared" si="30"/>
        <v>39198</v>
      </c>
      <c r="N93" s="75">
        <f>I93/$I$91</f>
        <v>0.25591569192488323</v>
      </c>
    </row>
    <row r="94" spans="2:15" x14ac:dyDescent="0.25">
      <c r="B94" s="272"/>
      <c r="C94" s="278"/>
      <c r="D94" s="4" t="s">
        <v>46</v>
      </c>
      <c r="E94" s="29">
        <v>30021</v>
      </c>
      <c r="F94" s="29">
        <v>7616</v>
      </c>
      <c r="G94" s="29">
        <v>21504</v>
      </c>
      <c r="H94" s="29">
        <v>32605</v>
      </c>
      <c r="I94" s="29">
        <v>28406</v>
      </c>
      <c r="J94" s="81">
        <f t="shared" si="27"/>
        <v>-0.12878392884526912</v>
      </c>
      <c r="K94" s="29">
        <f t="shared" si="28"/>
        <v>-4199</v>
      </c>
      <c r="L94" s="81">
        <f t="shared" si="29"/>
        <v>-5.3795676359881361E-2</v>
      </c>
      <c r="M94" s="29">
        <f t="shared" si="30"/>
        <v>-1615</v>
      </c>
      <c r="N94" s="75">
        <f t="shared" ref="N94:N101" si="33">I94/$I$91</f>
        <v>7.5871070995781765E-3</v>
      </c>
    </row>
    <row r="95" spans="2:15" x14ac:dyDescent="0.25">
      <c r="B95" s="272"/>
      <c r="C95" s="278"/>
      <c r="D95" s="4" t="s">
        <v>47</v>
      </c>
      <c r="E95" s="29">
        <v>90031</v>
      </c>
      <c r="F95" s="29">
        <v>23661</v>
      </c>
      <c r="G95" s="29">
        <v>106766</v>
      </c>
      <c r="H95" s="29">
        <v>127703</v>
      </c>
      <c r="I95" s="29">
        <v>155107</v>
      </c>
      <c r="J95" s="81">
        <f t="shared" si="27"/>
        <v>0.21459166973367894</v>
      </c>
      <c r="K95" s="29">
        <f t="shared" si="28"/>
        <v>27404</v>
      </c>
      <c r="L95" s="81">
        <f t="shared" si="29"/>
        <v>0.72281769612688973</v>
      </c>
      <c r="M95" s="29">
        <f t="shared" si="30"/>
        <v>65076</v>
      </c>
      <c r="N95" s="75">
        <f t="shared" si="33"/>
        <v>4.1428339818850676E-2</v>
      </c>
    </row>
    <row r="96" spans="2:15" x14ac:dyDescent="0.25">
      <c r="B96" s="272"/>
      <c r="C96" s="278"/>
      <c r="D96" s="4" t="s">
        <v>48</v>
      </c>
      <c r="E96" s="29">
        <v>537772</v>
      </c>
      <c r="F96" s="29">
        <v>121455</v>
      </c>
      <c r="G96" s="29">
        <v>456752</v>
      </c>
      <c r="H96" s="29">
        <v>530374</v>
      </c>
      <c r="I96" s="29">
        <v>611065</v>
      </c>
      <c r="J96" s="81">
        <f t="shared" si="27"/>
        <v>0.15213981077503802</v>
      </c>
      <c r="K96" s="29">
        <f t="shared" si="28"/>
        <v>80691</v>
      </c>
      <c r="L96" s="81">
        <f t="shared" si="29"/>
        <v>0.13629010063744484</v>
      </c>
      <c r="M96" s="29">
        <f t="shared" si="30"/>
        <v>73293</v>
      </c>
      <c r="N96" s="75">
        <f t="shared" si="33"/>
        <v>0.16321254663816581</v>
      </c>
    </row>
    <row r="97" spans="2:14" x14ac:dyDescent="0.25">
      <c r="B97" s="272"/>
      <c r="C97" s="278"/>
      <c r="D97" s="4" t="s">
        <v>49</v>
      </c>
      <c r="E97" s="29">
        <v>33053</v>
      </c>
      <c r="F97" s="29">
        <v>14777</v>
      </c>
      <c r="G97" s="29">
        <v>30304</v>
      </c>
      <c r="H97" s="29">
        <v>36788</v>
      </c>
      <c r="I97" s="29">
        <v>35530</v>
      </c>
      <c r="J97" s="81">
        <f t="shared" si="27"/>
        <v>-3.4195933456561911E-2</v>
      </c>
      <c r="K97" s="29">
        <f t="shared" si="28"/>
        <v>-1258</v>
      </c>
      <c r="L97" s="81">
        <f t="shared" si="29"/>
        <v>7.494024748131789E-2</v>
      </c>
      <c r="M97" s="29">
        <f t="shared" si="30"/>
        <v>2477</v>
      </c>
      <c r="N97" s="75">
        <f t="shared" si="33"/>
        <v>9.48989351714471E-3</v>
      </c>
    </row>
    <row r="98" spans="2:14" x14ac:dyDescent="0.25">
      <c r="B98" s="272"/>
      <c r="C98" s="278"/>
      <c r="D98" s="4" t="s">
        <v>50</v>
      </c>
      <c r="E98" s="29">
        <v>98554</v>
      </c>
      <c r="F98" s="29">
        <v>49996</v>
      </c>
      <c r="G98" s="29">
        <v>127213</v>
      </c>
      <c r="H98" s="29">
        <v>167746</v>
      </c>
      <c r="I98" s="29">
        <v>161937</v>
      </c>
      <c r="J98" s="81">
        <f t="shared" si="27"/>
        <v>-3.462973781789136E-2</v>
      </c>
      <c r="K98" s="29">
        <f t="shared" si="28"/>
        <v>-5809</v>
      </c>
      <c r="L98" s="81">
        <f t="shared" si="29"/>
        <v>0.64312965480853146</v>
      </c>
      <c r="M98" s="29">
        <f t="shared" si="30"/>
        <v>63383</v>
      </c>
      <c r="N98" s="75">
        <f t="shared" si="33"/>
        <v>4.3252600238836557E-2</v>
      </c>
    </row>
    <row r="99" spans="2:14" x14ac:dyDescent="0.25">
      <c r="B99" s="272"/>
      <c r="C99" s="278"/>
      <c r="D99" s="4" t="s">
        <v>51</v>
      </c>
      <c r="E99" s="29">
        <v>134803</v>
      </c>
      <c r="F99" s="29">
        <v>75280</v>
      </c>
      <c r="G99" s="29">
        <v>128348</v>
      </c>
      <c r="H99" s="29">
        <v>149684</v>
      </c>
      <c r="I99" s="29">
        <v>153587</v>
      </c>
      <c r="J99" s="81">
        <f t="shared" si="27"/>
        <v>2.6074931188370121E-2</v>
      </c>
      <c r="K99" s="29">
        <f t="shared" si="28"/>
        <v>3903</v>
      </c>
      <c r="L99" s="81">
        <f t="shared" si="29"/>
        <v>0.13934407987952779</v>
      </c>
      <c r="M99" s="29">
        <f t="shared" si="30"/>
        <v>18784</v>
      </c>
      <c r="N99" s="75">
        <f t="shared" si="33"/>
        <v>4.1022355069454106E-2</v>
      </c>
    </row>
    <row r="100" spans="2:14" x14ac:dyDescent="0.25">
      <c r="B100" s="272"/>
      <c r="C100" s="278"/>
      <c r="D100" s="4" t="s">
        <v>52</v>
      </c>
      <c r="E100" s="29">
        <v>168516</v>
      </c>
      <c r="F100" s="29">
        <v>48429</v>
      </c>
      <c r="G100" s="29">
        <v>172180</v>
      </c>
      <c r="H100" s="29">
        <v>187556</v>
      </c>
      <c r="I100" s="29">
        <v>200403</v>
      </c>
      <c r="J100" s="31">
        <f t="shared" si="27"/>
        <v>6.8496875599820761E-2</v>
      </c>
      <c r="K100" s="29">
        <f t="shared" si="28"/>
        <v>12847</v>
      </c>
      <c r="L100" s="31">
        <f t="shared" si="29"/>
        <v>0.18922238837855154</v>
      </c>
      <c r="M100" s="29">
        <f t="shared" si="30"/>
        <v>31887</v>
      </c>
      <c r="N100" s="42">
        <f t="shared" si="33"/>
        <v>5.3526685350868311E-2</v>
      </c>
    </row>
    <row r="101" spans="2:14" x14ac:dyDescent="0.25">
      <c r="B101" s="272"/>
      <c r="C101" s="279"/>
      <c r="D101" s="32" t="s">
        <v>53</v>
      </c>
      <c r="E101" s="71">
        <v>86573</v>
      </c>
      <c r="F101" s="71">
        <v>29379</v>
      </c>
      <c r="G101" s="71">
        <v>70637</v>
      </c>
      <c r="H101" s="71">
        <v>81706</v>
      </c>
      <c r="I101" s="71">
        <v>84790</v>
      </c>
      <c r="J101" s="72">
        <f t="shared" si="27"/>
        <v>3.7745086040192888E-2</v>
      </c>
      <c r="K101" s="71">
        <f t="shared" si="28"/>
        <v>3084</v>
      </c>
      <c r="L101" s="72">
        <f t="shared" si="29"/>
        <v>-2.0595335728229358E-2</v>
      </c>
      <c r="M101" s="71">
        <f t="shared" si="30"/>
        <v>-1783</v>
      </c>
      <c r="N101" s="55">
        <f t="shared" si="33"/>
        <v>2.2647004540351814E-2</v>
      </c>
    </row>
    <row r="102" spans="2:14" x14ac:dyDescent="0.25">
      <c r="B102" s="272"/>
      <c r="C102" s="274" t="s">
        <v>21</v>
      </c>
      <c r="D102" s="63" t="s">
        <v>43</v>
      </c>
      <c r="E102" s="64">
        <v>19552352</v>
      </c>
      <c r="F102" s="64">
        <v>3612090</v>
      </c>
      <c r="G102" s="64">
        <v>17324543</v>
      </c>
      <c r="H102" s="64">
        <v>19534206</v>
      </c>
      <c r="I102" s="64">
        <v>20749699</v>
      </c>
      <c r="J102" s="65">
        <f t="shared" si="27"/>
        <v>6.2223824198434308E-2</v>
      </c>
      <c r="K102" s="64">
        <f t="shared" si="28"/>
        <v>1215493</v>
      </c>
      <c r="L102" s="65">
        <f t="shared" si="29"/>
        <v>6.1238003489298976E-2</v>
      </c>
      <c r="M102" s="64">
        <f t="shared" si="30"/>
        <v>1197347</v>
      </c>
      <c r="N102" s="65">
        <f t="shared" ref="N102:N103" si="34">I102/$I$102</f>
        <v>1</v>
      </c>
    </row>
    <row r="103" spans="2:14" x14ac:dyDescent="0.25">
      <c r="B103" s="272"/>
      <c r="C103" s="275"/>
      <c r="D103" s="15" t="s">
        <v>44</v>
      </c>
      <c r="E103" s="16">
        <v>7515196</v>
      </c>
      <c r="F103" s="16">
        <v>1495386</v>
      </c>
      <c r="G103" s="16">
        <v>7078492</v>
      </c>
      <c r="H103" s="16">
        <v>7702716</v>
      </c>
      <c r="I103" s="16">
        <v>7945412</v>
      </c>
      <c r="J103" s="18">
        <f t="shared" si="27"/>
        <v>3.1507847361891494E-2</v>
      </c>
      <c r="K103" s="16">
        <f t="shared" si="28"/>
        <v>242696</v>
      </c>
      <c r="L103" s="18">
        <f t="shared" si="29"/>
        <v>5.7246145010722227E-2</v>
      </c>
      <c r="M103" s="16">
        <f t="shared" si="30"/>
        <v>430216</v>
      </c>
      <c r="N103" s="18">
        <f t="shared" si="34"/>
        <v>0.38291697628963195</v>
      </c>
    </row>
    <row r="104" spans="2:14" x14ac:dyDescent="0.25">
      <c r="B104" s="272"/>
      <c r="C104" s="275"/>
      <c r="D104" s="19" t="s">
        <v>45</v>
      </c>
      <c r="E104" s="20">
        <v>5809856</v>
      </c>
      <c r="F104" s="20">
        <v>689636</v>
      </c>
      <c r="G104" s="20">
        <v>4842970</v>
      </c>
      <c r="H104" s="20">
        <v>5449273</v>
      </c>
      <c r="I104" s="20">
        <v>5748289</v>
      </c>
      <c r="J104" s="68">
        <f t="shared" si="27"/>
        <v>5.4872640809150219E-2</v>
      </c>
      <c r="K104" s="20">
        <f t="shared" si="28"/>
        <v>299016</v>
      </c>
      <c r="L104" s="68">
        <f t="shared" si="29"/>
        <v>-1.0596992421154638E-2</v>
      </c>
      <c r="M104" s="20">
        <f t="shared" si="30"/>
        <v>-61567</v>
      </c>
      <c r="N104" s="68">
        <f>I104/$I$102</f>
        <v>0.27702999450739019</v>
      </c>
    </row>
    <row r="105" spans="2:14" x14ac:dyDescent="0.25">
      <c r="B105" s="272"/>
      <c r="C105" s="275"/>
      <c r="D105" s="19" t="s">
        <v>46</v>
      </c>
      <c r="E105" s="20">
        <v>134378</v>
      </c>
      <c r="F105" s="20">
        <v>30230</v>
      </c>
      <c r="G105" s="20">
        <v>90655</v>
      </c>
      <c r="H105" s="20">
        <v>97937</v>
      </c>
      <c r="I105" s="20">
        <v>107952</v>
      </c>
      <c r="J105" s="68">
        <f t="shared" si="27"/>
        <v>0.1022596158755118</v>
      </c>
      <c r="K105" s="20">
        <f t="shared" si="28"/>
        <v>10015</v>
      </c>
      <c r="L105" s="68">
        <f t="shared" si="29"/>
        <v>-0.1966542142314962</v>
      </c>
      <c r="M105" s="20">
        <f t="shared" si="30"/>
        <v>-26426</v>
      </c>
      <c r="N105" s="68">
        <f t="shared" ref="N105:N112" si="35">I105/$I$102</f>
        <v>5.2025814928688841E-3</v>
      </c>
    </row>
    <row r="106" spans="2:14" x14ac:dyDescent="0.25">
      <c r="B106" s="272"/>
      <c r="C106" s="275"/>
      <c r="D106" s="19" t="s">
        <v>47</v>
      </c>
      <c r="E106" s="20">
        <v>468934</v>
      </c>
      <c r="F106" s="20">
        <v>126687</v>
      </c>
      <c r="G106" s="20">
        <v>528576</v>
      </c>
      <c r="H106" s="20">
        <v>651133</v>
      </c>
      <c r="I106" s="20">
        <v>789627</v>
      </c>
      <c r="J106" s="68">
        <f t="shared" si="27"/>
        <v>0.21269694517095594</v>
      </c>
      <c r="K106" s="20">
        <f t="shared" si="28"/>
        <v>138494</v>
      </c>
      <c r="L106" s="68">
        <f t="shared" si="29"/>
        <v>0.68387662229652779</v>
      </c>
      <c r="M106" s="20">
        <f t="shared" si="30"/>
        <v>320693</v>
      </c>
      <c r="N106" s="68">
        <f t="shared" si="35"/>
        <v>3.8054865277804752E-2</v>
      </c>
    </row>
    <row r="107" spans="2:14" x14ac:dyDescent="0.25">
      <c r="B107" s="272"/>
      <c r="C107" s="275"/>
      <c r="D107" s="19" t="s">
        <v>48</v>
      </c>
      <c r="E107" s="20">
        <v>3164189</v>
      </c>
      <c r="F107" s="20">
        <v>527002</v>
      </c>
      <c r="G107" s="20">
        <v>2370169</v>
      </c>
      <c r="H107" s="20">
        <v>2875439</v>
      </c>
      <c r="I107" s="20">
        <v>3267951</v>
      </c>
      <c r="J107" s="68">
        <f t="shared" si="27"/>
        <v>0.13650506931289441</v>
      </c>
      <c r="K107" s="20">
        <f t="shared" si="28"/>
        <v>392512</v>
      </c>
      <c r="L107" s="68">
        <f t="shared" si="29"/>
        <v>3.2792604992938124E-2</v>
      </c>
      <c r="M107" s="20">
        <f t="shared" si="30"/>
        <v>103762</v>
      </c>
      <c r="N107" s="68">
        <f t="shared" si="35"/>
        <v>0.15749389906812625</v>
      </c>
    </row>
    <row r="108" spans="2:14" x14ac:dyDescent="0.25">
      <c r="B108" s="272"/>
      <c r="C108" s="275"/>
      <c r="D108" s="19" t="s">
        <v>49</v>
      </c>
      <c r="E108" s="20">
        <v>81129</v>
      </c>
      <c r="F108" s="20">
        <v>31710</v>
      </c>
      <c r="G108" s="20">
        <v>79758</v>
      </c>
      <c r="H108" s="20">
        <v>89670</v>
      </c>
      <c r="I108" s="20">
        <v>91218</v>
      </c>
      <c r="J108" s="68">
        <f t="shared" si="27"/>
        <v>1.7263298762127732E-2</v>
      </c>
      <c r="K108" s="20">
        <f t="shared" si="28"/>
        <v>1548</v>
      </c>
      <c r="L108" s="68">
        <f t="shared" si="29"/>
        <v>0.12435750471471363</v>
      </c>
      <c r="M108" s="20">
        <f t="shared" si="30"/>
        <v>10089</v>
      </c>
      <c r="N108" s="68">
        <f t="shared" si="35"/>
        <v>4.3961119628771481E-3</v>
      </c>
    </row>
    <row r="109" spans="2:14" x14ac:dyDescent="0.25">
      <c r="B109" s="272"/>
      <c r="C109" s="275"/>
      <c r="D109" s="19" t="s">
        <v>50</v>
      </c>
      <c r="E109" s="20">
        <v>600413</v>
      </c>
      <c r="F109" s="20">
        <v>272756</v>
      </c>
      <c r="G109" s="20">
        <v>716456</v>
      </c>
      <c r="H109" s="20">
        <v>803223</v>
      </c>
      <c r="I109" s="20">
        <v>845212</v>
      </c>
      <c r="J109" s="68">
        <f t="shared" si="27"/>
        <v>5.2275644497231877E-2</v>
      </c>
      <c r="K109" s="20">
        <f t="shared" si="28"/>
        <v>41989</v>
      </c>
      <c r="L109" s="68">
        <f t="shared" si="29"/>
        <v>0.40771768765832861</v>
      </c>
      <c r="M109" s="20">
        <f t="shared" si="30"/>
        <v>244799</v>
      </c>
      <c r="N109" s="68">
        <f t="shared" si="35"/>
        <v>4.0733699317758776E-2</v>
      </c>
    </row>
    <row r="110" spans="2:14" x14ac:dyDescent="0.25">
      <c r="B110" s="272"/>
      <c r="C110" s="275"/>
      <c r="D110" s="19" t="s">
        <v>51</v>
      </c>
      <c r="E110" s="20">
        <v>291543</v>
      </c>
      <c r="F110" s="20">
        <v>148140</v>
      </c>
      <c r="G110" s="20">
        <v>301230</v>
      </c>
      <c r="H110" s="20">
        <v>334500</v>
      </c>
      <c r="I110" s="20">
        <v>347016</v>
      </c>
      <c r="J110" s="68">
        <f t="shared" si="27"/>
        <v>3.741704035874438E-2</v>
      </c>
      <c r="K110" s="20">
        <f t="shared" si="28"/>
        <v>12516</v>
      </c>
      <c r="L110" s="68">
        <f t="shared" si="29"/>
        <v>0.1902738189563804</v>
      </c>
      <c r="M110" s="20">
        <f t="shared" si="30"/>
        <v>55473</v>
      </c>
      <c r="N110" s="68">
        <f t="shared" si="35"/>
        <v>1.6723905247974923E-2</v>
      </c>
    </row>
    <row r="111" spans="2:14" x14ac:dyDescent="0.25">
      <c r="B111" s="272"/>
      <c r="C111" s="275"/>
      <c r="D111" s="19" t="s">
        <v>52</v>
      </c>
      <c r="E111" s="20">
        <v>1054528</v>
      </c>
      <c r="F111" s="20">
        <v>193247</v>
      </c>
      <c r="G111" s="20">
        <v>975225</v>
      </c>
      <c r="H111" s="20">
        <v>1060434</v>
      </c>
      <c r="I111" s="20">
        <v>1162503</v>
      </c>
      <c r="J111" s="22">
        <f t="shared" si="27"/>
        <v>9.6252100555055842E-2</v>
      </c>
      <c r="K111" s="20">
        <f t="shared" si="28"/>
        <v>102069</v>
      </c>
      <c r="L111" s="22">
        <f t="shared" si="29"/>
        <v>0.10239178096740909</v>
      </c>
      <c r="M111" s="20">
        <f t="shared" si="30"/>
        <v>107975</v>
      </c>
      <c r="N111" s="22">
        <f t="shared" si="35"/>
        <v>5.6025053664633881E-2</v>
      </c>
    </row>
    <row r="112" spans="2:14" x14ac:dyDescent="0.25">
      <c r="B112" s="272"/>
      <c r="C112" s="276"/>
      <c r="D112" s="23" t="s">
        <v>53</v>
      </c>
      <c r="E112" s="69">
        <v>432186</v>
      </c>
      <c r="F112" s="69">
        <v>97296</v>
      </c>
      <c r="G112" s="69">
        <v>341012</v>
      </c>
      <c r="H112" s="69">
        <v>469881</v>
      </c>
      <c r="I112" s="69">
        <v>444519</v>
      </c>
      <c r="J112" s="46">
        <f t="shared" si="27"/>
        <v>-5.3975368231530929E-2</v>
      </c>
      <c r="K112" s="69">
        <f t="shared" si="28"/>
        <v>-25362</v>
      </c>
      <c r="L112" s="46">
        <f t="shared" si="29"/>
        <v>2.8536324638003041E-2</v>
      </c>
      <c r="M112" s="69">
        <f t="shared" si="30"/>
        <v>12333</v>
      </c>
      <c r="N112" s="46">
        <f t="shared" si="35"/>
        <v>2.1422913170933228E-2</v>
      </c>
    </row>
    <row r="113" spans="2:14" x14ac:dyDescent="0.25">
      <c r="B113" s="272"/>
      <c r="C113" s="277" t="s">
        <v>22</v>
      </c>
      <c r="D113" s="63" t="s">
        <v>43</v>
      </c>
      <c r="E113" s="73">
        <f t="shared" ref="E113:I123" si="36">E102/E80</f>
        <v>7.0034504410568461</v>
      </c>
      <c r="F113" s="73">
        <f t="shared" si="36"/>
        <v>4.8435668789808917</v>
      </c>
      <c r="G113" s="73">
        <f t="shared" si="36"/>
        <v>6.5158814932048754</v>
      </c>
      <c r="H113" s="73">
        <f t="shared" si="36"/>
        <v>6.5610869242483583</v>
      </c>
      <c r="I113" s="73">
        <f t="shared" si="36"/>
        <v>6.553053182824625</v>
      </c>
      <c r="J113" s="65">
        <f t="shared" si="27"/>
        <v>-1.2244528256503129E-3</v>
      </c>
      <c r="K113" s="73">
        <f t="shared" ref="K113:K114" si="37">(I113-H113)</f>
        <v>-8.0337414237332538E-3</v>
      </c>
      <c r="L113" s="65">
        <f t="shared" si="29"/>
        <v>-6.4310765389560487E-2</v>
      </c>
      <c r="M113" s="73">
        <f t="shared" ref="M113:M114" si="38">(I113-E113)</f>
        <v>-0.4503972582322211</v>
      </c>
      <c r="N113" s="65"/>
    </row>
    <row r="114" spans="2:14" x14ac:dyDescent="0.25">
      <c r="B114" s="272"/>
      <c r="C114" s="278"/>
      <c r="D114" s="26" t="s">
        <v>44</v>
      </c>
      <c r="E114" s="37">
        <f t="shared" si="36"/>
        <v>7.3301107047061693</v>
      </c>
      <c r="F114" s="37">
        <f t="shared" si="36"/>
        <v>5.3028436472728435</v>
      </c>
      <c r="G114" s="37">
        <f t="shared" si="36"/>
        <v>7.1280102874670339</v>
      </c>
      <c r="H114" s="37">
        <f t="shared" si="36"/>
        <v>7.1320387846105984</v>
      </c>
      <c r="I114" s="37">
        <f t="shared" si="36"/>
        <v>7.0581214378100263</v>
      </c>
      <c r="J114" s="80">
        <f t="shared" si="27"/>
        <v>-1.0364125747615027E-2</v>
      </c>
      <c r="K114" s="37">
        <f t="shared" si="37"/>
        <v>-7.3917346800572048E-2</v>
      </c>
      <c r="L114" s="80">
        <f t="shared" si="29"/>
        <v>-3.7105751584558866E-2</v>
      </c>
      <c r="M114" s="37">
        <f t="shared" si="38"/>
        <v>-0.271989266896143</v>
      </c>
      <c r="N114" s="38"/>
    </row>
    <row r="115" spans="2:14" x14ac:dyDescent="0.25">
      <c r="B115" s="272"/>
      <c r="C115" s="278"/>
      <c r="D115" s="4" t="s">
        <v>45</v>
      </c>
      <c r="E115" s="41">
        <f>E104/E82</f>
        <v>7.7054712854662721</v>
      </c>
      <c r="F115" s="41">
        <f t="shared" si="36"/>
        <v>5.587128239611773</v>
      </c>
      <c r="G115" s="41">
        <f t="shared" si="36"/>
        <v>6.9899155806948388</v>
      </c>
      <c r="H115" s="41">
        <f>H104/H82</f>
        <v>7.2586322645957937</v>
      </c>
      <c r="I115" s="41">
        <f>I104/I82</f>
        <v>7.2210512960306312</v>
      </c>
      <c r="J115" s="81">
        <f t="shared" si="27"/>
        <v>-5.1774173418958069E-3</v>
      </c>
      <c r="K115" s="41">
        <f>(I115-H115)</f>
        <v>-3.7580968565162465E-2</v>
      </c>
      <c r="L115" s="81">
        <f t="shared" si="29"/>
        <v>-6.2867016369178241E-2</v>
      </c>
      <c r="M115" s="41">
        <f>(I115-E115)</f>
        <v>-0.48441998943564091</v>
      </c>
      <c r="N115" s="75"/>
    </row>
    <row r="116" spans="2:14" x14ac:dyDescent="0.25">
      <c r="B116" s="272"/>
      <c r="C116" s="278"/>
      <c r="D116" s="4" t="s">
        <v>46</v>
      </c>
      <c r="E116" s="41">
        <f t="shared" ref="E116:E123" si="39">E105/E83</f>
        <v>5.0943210250966713</v>
      </c>
      <c r="F116" s="41">
        <f t="shared" si="36"/>
        <v>4.3837006960556844</v>
      </c>
      <c r="G116" s="41">
        <f t="shared" si="36"/>
        <v>4.730237411948865</v>
      </c>
      <c r="H116" s="41">
        <f t="shared" si="36"/>
        <v>3.2380149441248429</v>
      </c>
      <c r="I116" s="41">
        <f t="shared" si="36"/>
        <v>4.1941023349780489</v>
      </c>
      <c r="J116" s="81">
        <f t="shared" si="27"/>
        <v>0.29526960417151904</v>
      </c>
      <c r="K116" s="41">
        <f t="shared" ref="K116:K123" si="40">(I116-H116)</f>
        <v>0.95608739085320593</v>
      </c>
      <c r="L116" s="81">
        <f t="shared" si="29"/>
        <v>-0.17671023983054535</v>
      </c>
      <c r="M116" s="41">
        <f t="shared" ref="M116:M123" si="41">(I116-E116)</f>
        <v>-0.90021869011862243</v>
      </c>
      <c r="N116" s="75"/>
    </row>
    <row r="117" spans="2:14" x14ac:dyDescent="0.25">
      <c r="B117" s="272"/>
      <c r="C117" s="278"/>
      <c r="D117" s="4" t="s">
        <v>47</v>
      </c>
      <c r="E117" s="41">
        <f t="shared" si="39"/>
        <v>6.0736452181121123</v>
      </c>
      <c r="F117" s="41">
        <f t="shared" si="36"/>
        <v>6.5376715863350192</v>
      </c>
      <c r="G117" s="41">
        <f t="shared" si="36"/>
        <v>5.7535839075204915</v>
      </c>
      <c r="H117" s="41">
        <f t="shared" si="36"/>
        <v>5.9247770700636941</v>
      </c>
      <c r="I117" s="41">
        <f t="shared" si="36"/>
        <v>5.9056519105207652</v>
      </c>
      <c r="J117" s="81">
        <f t="shared" si="27"/>
        <v>-3.2279964826968932E-3</v>
      </c>
      <c r="K117" s="41">
        <f t="shared" si="40"/>
        <v>-1.9125159542928927E-2</v>
      </c>
      <c r="L117" s="81">
        <f t="shared" si="29"/>
        <v>-2.7659387659058066E-2</v>
      </c>
      <c r="M117" s="41">
        <f t="shared" si="41"/>
        <v>-0.16799330759134712</v>
      </c>
      <c r="N117" s="75"/>
    </row>
    <row r="118" spans="2:14" x14ac:dyDescent="0.25">
      <c r="B118" s="272"/>
      <c r="C118" s="278"/>
      <c r="D118" s="4" t="s">
        <v>48</v>
      </c>
      <c r="E118" s="41">
        <f t="shared" si="39"/>
        <v>7.0182121041401428</v>
      </c>
      <c r="F118" s="41">
        <f t="shared" si="36"/>
        <v>4.7198294777756882</v>
      </c>
      <c r="G118" s="41">
        <f t="shared" si="36"/>
        <v>5.996162223835702</v>
      </c>
      <c r="H118" s="41">
        <f t="shared" si="36"/>
        <v>6.3434305329432998</v>
      </c>
      <c r="I118" s="41">
        <f t="shared" si="36"/>
        <v>6.2284768401251052</v>
      </c>
      <c r="J118" s="81">
        <f t="shared" si="27"/>
        <v>-1.8121691759877656E-2</v>
      </c>
      <c r="K118" s="41">
        <f t="shared" si="40"/>
        <v>-0.11495369281819467</v>
      </c>
      <c r="L118" s="81">
        <f t="shared" si="29"/>
        <v>-0.11252655979849369</v>
      </c>
      <c r="M118" s="41">
        <f t="shared" si="41"/>
        <v>-0.78973526401503769</v>
      </c>
      <c r="N118" s="75"/>
    </row>
    <row r="119" spans="2:14" x14ac:dyDescent="0.25">
      <c r="B119" s="272"/>
      <c r="C119" s="278"/>
      <c r="D119" s="4" t="s">
        <v>49</v>
      </c>
      <c r="E119" s="41">
        <f t="shared" si="39"/>
        <v>2.5866092778574843</v>
      </c>
      <c r="F119" s="41">
        <f t="shared" si="36"/>
        <v>2.2283907238229093</v>
      </c>
      <c r="G119" s="41">
        <f t="shared" si="36"/>
        <v>2.7554066192219997</v>
      </c>
      <c r="H119" s="41">
        <f t="shared" si="36"/>
        <v>2.5603175056391514</v>
      </c>
      <c r="I119" s="41">
        <f t="shared" si="36"/>
        <v>2.6994761918854131</v>
      </c>
      <c r="J119" s="81">
        <f t="shared" si="27"/>
        <v>5.4352120758367706E-2</v>
      </c>
      <c r="K119" s="41">
        <f t="shared" si="40"/>
        <v>0.13915868624626171</v>
      </c>
      <c r="L119" s="81">
        <f t="shared" si="29"/>
        <v>4.3635084353141229E-2</v>
      </c>
      <c r="M119" s="41">
        <f t="shared" si="41"/>
        <v>0.11286691402792881</v>
      </c>
      <c r="N119" s="75"/>
    </row>
    <row r="120" spans="2:14" x14ac:dyDescent="0.25">
      <c r="B120" s="272"/>
      <c r="C120" s="278"/>
      <c r="D120" s="4" t="s">
        <v>50</v>
      </c>
      <c r="E120" s="41">
        <f t="shared" si="39"/>
        <v>7.3164885514787423</v>
      </c>
      <c r="F120" s="41">
        <f t="shared" si="36"/>
        <v>6.2939819088056117</v>
      </c>
      <c r="G120" s="41">
        <f t="shared" si="36"/>
        <v>6.658822435986802</v>
      </c>
      <c r="H120" s="41">
        <f t="shared" si="36"/>
        <v>5.4087634003124494</v>
      </c>
      <c r="I120" s="41">
        <f t="shared" si="36"/>
        <v>6.0865732906059842</v>
      </c>
      <c r="J120" s="81">
        <f t="shared" si="27"/>
        <v>0.12531697915541651</v>
      </c>
      <c r="K120" s="41">
        <f t="shared" si="40"/>
        <v>0.67780989029353478</v>
      </c>
      <c r="L120" s="81">
        <f t="shared" si="29"/>
        <v>-0.16810184998159794</v>
      </c>
      <c r="M120" s="41">
        <f t="shared" si="41"/>
        <v>-1.2299152608727582</v>
      </c>
      <c r="N120" s="75"/>
    </row>
    <row r="121" spans="2:14" x14ac:dyDescent="0.25">
      <c r="B121" s="272"/>
      <c r="C121" s="278"/>
      <c r="D121" s="4" t="s">
        <v>51</v>
      </c>
      <c r="E121" s="41">
        <f t="shared" si="39"/>
        <v>2.2539951293053462</v>
      </c>
      <c r="F121" s="41">
        <f t="shared" si="36"/>
        <v>2.0237428450431003</v>
      </c>
      <c r="G121" s="41">
        <f t="shared" si="36"/>
        <v>2.4589401162411022</v>
      </c>
      <c r="H121" s="41">
        <f t="shared" si="36"/>
        <v>2.3328637384402939</v>
      </c>
      <c r="I121" s="41">
        <f t="shared" si="36"/>
        <v>2.3599787815726119</v>
      </c>
      <c r="J121" s="81">
        <f t="shared" si="27"/>
        <v>1.1623071971810228E-2</v>
      </c>
      <c r="K121" s="41">
        <f t="shared" si="40"/>
        <v>2.711504313231794E-2</v>
      </c>
      <c r="L121" s="81">
        <f t="shared" si="29"/>
        <v>4.7020355496477206E-2</v>
      </c>
      <c r="M121" s="41">
        <f t="shared" si="41"/>
        <v>0.10598365226726569</v>
      </c>
      <c r="N121" s="75"/>
    </row>
    <row r="122" spans="2:14" x14ac:dyDescent="0.25">
      <c r="B122" s="272"/>
      <c r="C122" s="278"/>
      <c r="D122" s="4" t="s">
        <v>52</v>
      </c>
      <c r="E122" s="41">
        <f t="shared" si="39"/>
        <v>7.5308366898048957</v>
      </c>
      <c r="F122" s="41">
        <f t="shared" si="36"/>
        <v>4.3842052724715277</v>
      </c>
      <c r="G122" s="41">
        <f t="shared" si="36"/>
        <v>6.6962722385108178</v>
      </c>
      <c r="H122" s="41">
        <f t="shared" si="36"/>
        <v>6.7270628088583262</v>
      </c>
      <c r="I122" s="41">
        <f t="shared" si="36"/>
        <v>6.9479903176642859</v>
      </c>
      <c r="J122" s="31">
        <f t="shared" si="27"/>
        <v>3.284160042552875E-2</v>
      </c>
      <c r="K122" s="41">
        <f t="shared" si="40"/>
        <v>0.22092750880595968</v>
      </c>
      <c r="L122" s="31">
        <f t="shared" si="29"/>
        <v>-7.7394637030126612E-2</v>
      </c>
      <c r="M122" s="41">
        <f t="shared" si="41"/>
        <v>-0.58284637214060986</v>
      </c>
      <c r="N122" s="42"/>
    </row>
    <row r="123" spans="2:14" x14ac:dyDescent="0.25">
      <c r="B123" s="272"/>
      <c r="C123" s="279"/>
      <c r="D123" s="32" t="s">
        <v>53</v>
      </c>
      <c r="E123" s="77">
        <f t="shared" si="39"/>
        <v>5.7368553793057675</v>
      </c>
      <c r="F123" s="77">
        <f t="shared" si="36"/>
        <v>3.5323845483589893</v>
      </c>
      <c r="G123" s="77">
        <f t="shared" si="36"/>
        <v>5.507566581068204</v>
      </c>
      <c r="H123" s="77">
        <f t="shared" si="36"/>
        <v>6.8549733025997144</v>
      </c>
      <c r="I123" s="77">
        <f t="shared" si="36"/>
        <v>6.0461500795691023</v>
      </c>
      <c r="J123" s="72">
        <f t="shared" si="27"/>
        <v>-0.11799071817301898</v>
      </c>
      <c r="K123" s="77">
        <f t="shared" si="40"/>
        <v>-0.80882322303061205</v>
      </c>
      <c r="L123" s="72">
        <f t="shared" si="29"/>
        <v>5.3913630345125307E-2</v>
      </c>
      <c r="M123" s="77">
        <f t="shared" si="41"/>
        <v>0.30929470026333483</v>
      </c>
      <c r="N123" s="55"/>
    </row>
    <row r="124" spans="2:14" x14ac:dyDescent="0.25">
      <c r="B124" s="272"/>
      <c r="C124" s="280" t="s">
        <v>34</v>
      </c>
      <c r="D124" s="63" t="s">
        <v>43</v>
      </c>
      <c r="E124" s="65">
        <v>0.70074764901460929</v>
      </c>
      <c r="F124" s="65">
        <v>0.27516832309502104</v>
      </c>
      <c r="G124" s="65">
        <v>0.66625956780707296</v>
      </c>
      <c r="H124" s="65">
        <v>0.73649695669425463</v>
      </c>
      <c r="I124" s="65">
        <v>0.76712282731489323</v>
      </c>
      <c r="J124" s="65">
        <f t="shared" si="27"/>
        <v>4.1583159770410827E-2</v>
      </c>
      <c r="K124" s="73">
        <f t="shared" ref="K124:K125" si="42">(I124-H124)*100</f>
        <v>3.0625870620638596</v>
      </c>
      <c r="L124" s="65">
        <f t="shared" si="29"/>
        <v>9.4720515143533746E-2</v>
      </c>
      <c r="M124" s="73">
        <f t="shared" ref="M124:M125" si="43">(I124-E124)*100</f>
        <v>6.6375178300283943</v>
      </c>
      <c r="N124" s="65"/>
    </row>
    <row r="125" spans="2:14" x14ac:dyDescent="0.25">
      <c r="B125" s="272"/>
      <c r="C125" s="281"/>
      <c r="D125" s="15" t="s">
        <v>44</v>
      </c>
      <c r="E125" s="18">
        <v>0.76685681294457275</v>
      </c>
      <c r="F125" s="18">
        <v>0.31746401747108693</v>
      </c>
      <c r="G125" s="18">
        <v>0.75866325066858042</v>
      </c>
      <c r="H125" s="18">
        <v>0.79494879806389862</v>
      </c>
      <c r="I125" s="18">
        <v>0.80472483180148136</v>
      </c>
      <c r="J125" s="18">
        <f t="shared" si="27"/>
        <v>1.2297689815233825E-2</v>
      </c>
      <c r="K125" s="44">
        <f t="shared" si="42"/>
        <v>0.97760337375827344</v>
      </c>
      <c r="L125" s="18">
        <f t="shared" si="29"/>
        <v>4.9380820796913971E-2</v>
      </c>
      <c r="M125" s="44">
        <f t="shared" si="43"/>
        <v>3.7868018856908603</v>
      </c>
      <c r="N125" s="18"/>
    </row>
    <row r="126" spans="2:14" x14ac:dyDescent="0.25">
      <c r="B126" s="272"/>
      <c r="C126" s="281"/>
      <c r="D126" s="19" t="s">
        <v>45</v>
      </c>
      <c r="E126" s="68">
        <v>0.66642685411198999</v>
      </c>
      <c r="F126" s="68">
        <v>0.18941136952707033</v>
      </c>
      <c r="G126" s="68">
        <v>0.60684885109631315</v>
      </c>
      <c r="H126" s="68">
        <v>0.687485018396778</v>
      </c>
      <c r="I126" s="68">
        <v>0.71706247198725714</v>
      </c>
      <c r="J126" s="68">
        <f t="shared" si="27"/>
        <v>4.3022688202652093E-2</v>
      </c>
      <c r="K126" s="45">
        <f>(I126-H126)*100</f>
        <v>2.9577453590479141</v>
      </c>
      <c r="L126" s="68">
        <f t="shared" si="29"/>
        <v>7.5980758522612213E-2</v>
      </c>
      <c r="M126" s="45">
        <f>(I126-E126)*100</f>
        <v>5.0635617875267158</v>
      </c>
      <c r="N126" s="68"/>
    </row>
    <row r="127" spans="2:14" x14ac:dyDescent="0.25">
      <c r="B127" s="272"/>
      <c r="C127" s="281"/>
      <c r="D127" s="19" t="s">
        <v>46</v>
      </c>
      <c r="E127" s="68">
        <v>0.5624298940248782</v>
      </c>
      <c r="F127" s="68">
        <v>0.24838953526589103</v>
      </c>
      <c r="G127" s="68">
        <v>0.51377160668744681</v>
      </c>
      <c r="H127" s="68">
        <v>0.51894025698768054</v>
      </c>
      <c r="I127" s="68">
        <v>0.56880907970029404</v>
      </c>
      <c r="J127" s="68">
        <f t="shared" si="27"/>
        <v>9.6097425553549609E-2</v>
      </c>
      <c r="K127" s="45">
        <f t="shared" ref="K127:K134" si="44">(I127-H127)*100</f>
        <v>4.9868822712613508</v>
      </c>
      <c r="L127" s="68">
        <f t="shared" si="29"/>
        <v>1.1342188143245613E-2</v>
      </c>
      <c r="M127" s="45">
        <f t="shared" ref="M127:M134" si="45">(I127-E127)*100</f>
        <v>0.63791856754158438</v>
      </c>
      <c r="N127" s="68"/>
    </row>
    <row r="128" spans="2:14" x14ac:dyDescent="0.25">
      <c r="B128" s="272"/>
      <c r="C128" s="281"/>
      <c r="D128" s="19" t="s">
        <v>47</v>
      </c>
      <c r="E128" s="68">
        <v>0.5434773538547123</v>
      </c>
      <c r="F128" s="68">
        <v>0.15964227388201138</v>
      </c>
      <c r="G128" s="68">
        <v>0.5465328844515398</v>
      </c>
      <c r="H128" s="68">
        <v>0.69208211455392676</v>
      </c>
      <c r="I128" s="68">
        <v>0.84663971865417198</v>
      </c>
      <c r="J128" s="68">
        <f t="shared" si="27"/>
        <v>0.22332263881701886</v>
      </c>
      <c r="K128" s="45">
        <f t="shared" si="44"/>
        <v>15.455760410024521</v>
      </c>
      <c r="L128" s="68">
        <f t="shared" si="29"/>
        <v>0.55781968218036182</v>
      </c>
      <c r="M128" s="45">
        <f t="shared" si="45"/>
        <v>30.316236479945967</v>
      </c>
      <c r="N128" s="68"/>
    </row>
    <row r="129" spans="2:14" x14ac:dyDescent="0.25">
      <c r="B129" s="272"/>
      <c r="C129" s="281"/>
      <c r="D129" s="19" t="s">
        <v>48</v>
      </c>
      <c r="E129" s="68">
        <v>0.70264720512342227</v>
      </c>
      <c r="F129" s="68">
        <v>0.33446980707448559</v>
      </c>
      <c r="G129" s="68">
        <v>0.60935386615172649</v>
      </c>
      <c r="H129" s="68">
        <v>0.71209590702710301</v>
      </c>
      <c r="I129" s="68">
        <v>0.76776192633133977</v>
      </c>
      <c r="J129" s="68">
        <f t="shared" si="27"/>
        <v>7.8172081534121363E-2</v>
      </c>
      <c r="K129" s="45">
        <f t="shared" si="44"/>
        <v>5.5666019304236762</v>
      </c>
      <c r="L129" s="68">
        <f t="shared" si="29"/>
        <v>9.2670575977712666E-2</v>
      </c>
      <c r="M129" s="45">
        <f t="shared" si="45"/>
        <v>6.5114721207917503</v>
      </c>
      <c r="N129" s="68"/>
    </row>
    <row r="130" spans="2:14" x14ac:dyDescent="0.25">
      <c r="B130" s="272"/>
      <c r="C130" s="281"/>
      <c r="D130" s="19" t="s">
        <v>49</v>
      </c>
      <c r="E130" s="68">
        <v>0.52990163420464786</v>
      </c>
      <c r="F130" s="68">
        <v>0.32166768107121119</v>
      </c>
      <c r="G130" s="68">
        <v>0.58159782989149456</v>
      </c>
      <c r="H130" s="68">
        <v>0.63796636216170066</v>
      </c>
      <c r="I130" s="68">
        <v>0.6363350982567022</v>
      </c>
      <c r="J130" s="68">
        <f t="shared" si="27"/>
        <v>-2.5569747901300621E-3</v>
      </c>
      <c r="K130" s="45">
        <f t="shared" si="44"/>
        <v>-0.1631263904998459</v>
      </c>
      <c r="L130" s="68">
        <f t="shared" si="29"/>
        <v>0.20085513457946758</v>
      </c>
      <c r="M130" s="45">
        <f t="shared" si="45"/>
        <v>10.643346405205435</v>
      </c>
      <c r="N130" s="68"/>
    </row>
    <row r="131" spans="2:14" x14ac:dyDescent="0.25">
      <c r="B131" s="272"/>
      <c r="C131" s="281"/>
      <c r="D131" s="19" t="s">
        <v>50</v>
      </c>
      <c r="E131" s="68">
        <v>0.68724503578083718</v>
      </c>
      <c r="F131" s="68">
        <v>0.58036895972083324</v>
      </c>
      <c r="G131" s="68">
        <v>0.78821510297482833</v>
      </c>
      <c r="H131" s="68">
        <v>0.79081355371510265</v>
      </c>
      <c r="I131" s="68">
        <v>0.82721106012071322</v>
      </c>
      <c r="J131" s="68">
        <f t="shared" si="27"/>
        <v>4.6025395283909143E-2</v>
      </c>
      <c r="K131" s="45">
        <f t="shared" si="44"/>
        <v>3.6397506405610569</v>
      </c>
      <c r="L131" s="68">
        <f t="shared" si="29"/>
        <v>0.2036624741579236</v>
      </c>
      <c r="M131" s="45">
        <f t="shared" si="45"/>
        <v>13.996602433987604</v>
      </c>
      <c r="N131" s="68"/>
    </row>
    <row r="132" spans="2:14" x14ac:dyDescent="0.25">
      <c r="B132" s="272"/>
      <c r="C132" s="281"/>
      <c r="D132" s="19" t="s">
        <v>51</v>
      </c>
      <c r="E132" s="68">
        <v>0.50721743109210515</v>
      </c>
      <c r="F132" s="68">
        <v>0.32454743225450267</v>
      </c>
      <c r="G132" s="68">
        <v>0.54580441057363549</v>
      </c>
      <c r="H132" s="68">
        <v>0.56318440795765257</v>
      </c>
      <c r="I132" s="68">
        <v>0.58773237222914743</v>
      </c>
      <c r="J132" s="68">
        <f t="shared" si="27"/>
        <v>4.3587791005287757E-2</v>
      </c>
      <c r="K132" s="45">
        <f t="shared" si="44"/>
        <v>2.454796427149486</v>
      </c>
      <c r="L132" s="68">
        <f t="shared" si="29"/>
        <v>0.15873851370542047</v>
      </c>
      <c r="M132" s="45">
        <f t="shared" si="45"/>
        <v>8.0514941137042264</v>
      </c>
      <c r="N132" s="68"/>
    </row>
    <row r="133" spans="2:14" x14ac:dyDescent="0.25">
      <c r="B133" s="272"/>
      <c r="C133" s="281"/>
      <c r="D133" s="19" t="s">
        <v>52</v>
      </c>
      <c r="E133" s="68">
        <v>0.72194320453487415</v>
      </c>
      <c r="F133" s="68">
        <v>0.27499896829315845</v>
      </c>
      <c r="G133" s="68">
        <v>0.71742325710048371</v>
      </c>
      <c r="H133" s="68">
        <v>0.79236088176089159</v>
      </c>
      <c r="I133" s="68">
        <v>0.85078106989560121</v>
      </c>
      <c r="J133" s="68">
        <f t="shared" si="27"/>
        <v>7.3729268417290328E-2</v>
      </c>
      <c r="K133" s="45">
        <f t="shared" si="44"/>
        <v>5.8420188134709612</v>
      </c>
      <c r="L133" s="68">
        <f t="shared" si="29"/>
        <v>0.17845983527711629</v>
      </c>
      <c r="M133" s="45">
        <f t="shared" si="45"/>
        <v>12.883786536072705</v>
      </c>
      <c r="N133" s="22"/>
    </row>
    <row r="134" spans="2:14" x14ac:dyDescent="0.25">
      <c r="B134" s="272"/>
      <c r="C134" s="282"/>
      <c r="D134" s="23" t="s">
        <v>53</v>
      </c>
      <c r="E134" s="68">
        <v>0.60278332570880244</v>
      </c>
      <c r="F134" s="68">
        <v>0.17472317897920117</v>
      </c>
      <c r="G134" s="68">
        <v>0.48620287491195902</v>
      </c>
      <c r="H134" s="68">
        <v>0.72166812060746055</v>
      </c>
      <c r="I134" s="68">
        <v>0.67557003059312359</v>
      </c>
      <c r="J134" s="68">
        <f t="shared" si="27"/>
        <v>-6.3877132296676908E-2</v>
      </c>
      <c r="K134" s="45">
        <f t="shared" si="44"/>
        <v>-4.6098090014336961</v>
      </c>
      <c r="L134" s="68">
        <f t="shared" si="29"/>
        <v>0.1207510257499782</v>
      </c>
      <c r="M134" s="45">
        <f t="shared" si="45"/>
        <v>7.2786704884321152</v>
      </c>
      <c r="N134" s="46"/>
    </row>
    <row r="135" spans="2:14" x14ac:dyDescent="0.25">
      <c r="B135" s="272"/>
      <c r="C135" s="283" t="s">
        <v>37</v>
      </c>
      <c r="D135" s="63" t="s">
        <v>43</v>
      </c>
      <c r="E135" s="64">
        <v>131626.85714285713</v>
      </c>
      <c r="F135" s="64">
        <v>94967</v>
      </c>
      <c r="G135" s="64">
        <v>124574</v>
      </c>
      <c r="H135" s="64">
        <v>371691</v>
      </c>
      <c r="I135" s="64">
        <v>382581</v>
      </c>
      <c r="J135" s="65">
        <f t="shared" si="27"/>
        <v>2.9298530230756237E-2</v>
      </c>
      <c r="K135" s="64">
        <f t="shared" ref="K135:K136" si="46">I135-H135</f>
        <v>10890</v>
      </c>
      <c r="L135" s="65">
        <f t="shared" si="29"/>
        <v>1.9065572809717515</v>
      </c>
      <c r="M135" s="64">
        <f t="shared" ref="M135:M136" si="47">I135-E135</f>
        <v>250954.14285714287</v>
      </c>
      <c r="N135" s="65">
        <f>I135/$I$135</f>
        <v>1</v>
      </c>
    </row>
    <row r="136" spans="2:14" x14ac:dyDescent="0.25">
      <c r="B136" s="272"/>
      <c r="C136" s="278"/>
      <c r="D136" s="26" t="s">
        <v>44</v>
      </c>
      <c r="E136" s="27">
        <v>46229.571428571428</v>
      </c>
      <c r="F136" s="27">
        <v>22136.857142857141</v>
      </c>
      <c r="G136" s="27">
        <v>44006.428571428572</v>
      </c>
      <c r="H136" s="27">
        <v>45709.428571428572</v>
      </c>
      <c r="I136" s="27">
        <v>46354</v>
      </c>
      <c r="J136" s="36">
        <f t="shared" si="27"/>
        <v>1.4101498284192715E-2</v>
      </c>
      <c r="K136" s="27">
        <f t="shared" si="46"/>
        <v>644.57142857142753</v>
      </c>
      <c r="L136" s="36">
        <f t="shared" si="29"/>
        <v>2.6915363388306801E-3</v>
      </c>
      <c r="M136" s="27">
        <f t="shared" si="47"/>
        <v>124.42857142857247</v>
      </c>
      <c r="N136" s="38">
        <f t="shared" ref="N136:N145" si="48">I136/$I$135</f>
        <v>0.12116127042377954</v>
      </c>
    </row>
    <row r="137" spans="2:14" x14ac:dyDescent="0.25">
      <c r="B137" s="272"/>
      <c r="C137" s="278"/>
      <c r="D137" s="4" t="s">
        <v>45</v>
      </c>
      <c r="E137" s="29">
        <v>41128.142857142855</v>
      </c>
      <c r="F137" s="29">
        <v>17129.571428571428</v>
      </c>
      <c r="G137" s="29">
        <v>37622.857142857145</v>
      </c>
      <c r="H137" s="29">
        <v>37383.714285714283</v>
      </c>
      <c r="I137" s="29">
        <v>37637.142857142855</v>
      </c>
      <c r="J137" s="74">
        <f>I137/H137-1</f>
        <v>6.7791169569637599E-3</v>
      </c>
      <c r="K137" s="29">
        <f>I137-H137</f>
        <v>253.42857142857247</v>
      </c>
      <c r="L137" s="74">
        <f>I137/E137-1</f>
        <v>-8.4881051209286684E-2</v>
      </c>
      <c r="M137" s="29">
        <f>I137-E137</f>
        <v>-3491</v>
      </c>
      <c r="N137" s="75">
        <f t="shared" si="48"/>
        <v>9.8376926342768858E-2</v>
      </c>
    </row>
    <row r="138" spans="2:14" x14ac:dyDescent="0.25">
      <c r="B138" s="272"/>
      <c r="C138" s="278"/>
      <c r="D138" s="4" t="s">
        <v>46</v>
      </c>
      <c r="E138" s="29">
        <v>1127</v>
      </c>
      <c r="F138" s="29">
        <v>573.42857142857144</v>
      </c>
      <c r="G138" s="29">
        <v>832</v>
      </c>
      <c r="H138" s="29">
        <v>890.71428571428567</v>
      </c>
      <c r="I138" s="29">
        <v>890.71428571428567</v>
      </c>
      <c r="J138" s="74">
        <f t="shared" ref="J138:J145" si="49">I138/H138-1</f>
        <v>0</v>
      </c>
      <c r="K138" s="29">
        <f t="shared" ref="K138:K145" si="50">I138-H138</f>
        <v>0</v>
      </c>
      <c r="L138" s="74">
        <f t="shared" ref="L138:L145" si="51">I138/E138-1</f>
        <v>-0.20965901888705796</v>
      </c>
      <c r="M138" s="29">
        <f t="shared" ref="M138:M145" si="52">I138-E138</f>
        <v>-236.28571428571433</v>
      </c>
      <c r="N138" s="75">
        <f t="shared" si="48"/>
        <v>2.3281717746419339E-3</v>
      </c>
    </row>
    <row r="139" spans="2:14" x14ac:dyDescent="0.25">
      <c r="B139" s="272"/>
      <c r="C139" s="278"/>
      <c r="D139" s="4" t="s">
        <v>47</v>
      </c>
      <c r="E139" s="29">
        <v>4070</v>
      </c>
      <c r="F139" s="29">
        <v>3741.1428571428573</v>
      </c>
      <c r="G139" s="29">
        <v>4562</v>
      </c>
      <c r="H139" s="29">
        <v>4439.4285714285716</v>
      </c>
      <c r="I139" s="29">
        <v>4379.7142857142853</v>
      </c>
      <c r="J139" s="74">
        <f t="shared" si="49"/>
        <v>-1.3450894581027328E-2</v>
      </c>
      <c r="K139" s="29">
        <f t="shared" si="50"/>
        <v>-59.714285714286234</v>
      </c>
      <c r="L139" s="74">
        <f t="shared" si="51"/>
        <v>7.6096876096876098E-2</v>
      </c>
      <c r="M139" s="29">
        <f t="shared" si="52"/>
        <v>309.71428571428532</v>
      </c>
      <c r="N139" s="75">
        <f t="shared" si="48"/>
        <v>1.1447809184759006E-2</v>
      </c>
    </row>
    <row r="140" spans="2:14" x14ac:dyDescent="0.25">
      <c r="B140" s="272"/>
      <c r="C140" s="278"/>
      <c r="D140" s="4" t="s">
        <v>48</v>
      </c>
      <c r="E140" s="29">
        <v>21244.714285714286</v>
      </c>
      <c r="F140" s="29">
        <v>7405.7142857142853</v>
      </c>
      <c r="G140" s="29">
        <v>18349.571428571428</v>
      </c>
      <c r="H140" s="29">
        <v>19048.857142857141</v>
      </c>
      <c r="I140" s="29">
        <v>19982.857142857141</v>
      </c>
      <c r="J140" s="74">
        <f t="shared" si="49"/>
        <v>4.9031812932159413E-2</v>
      </c>
      <c r="K140" s="29">
        <f t="shared" si="50"/>
        <v>934</v>
      </c>
      <c r="L140" s="74">
        <f t="shared" si="51"/>
        <v>-5.9396286807474885E-2</v>
      </c>
      <c r="M140" s="29">
        <f t="shared" si="52"/>
        <v>-1261.8571428571449</v>
      </c>
      <c r="N140" s="75">
        <f t="shared" si="48"/>
        <v>5.2231702940964506E-2</v>
      </c>
    </row>
    <row r="141" spans="2:14" x14ac:dyDescent="0.25">
      <c r="B141" s="272"/>
      <c r="C141" s="278"/>
      <c r="D141" s="4" t="s">
        <v>49</v>
      </c>
      <c r="E141" s="29">
        <v>722.57142857142856</v>
      </c>
      <c r="F141" s="29">
        <v>465</v>
      </c>
      <c r="G141" s="29">
        <v>646.71428571428567</v>
      </c>
      <c r="H141" s="29">
        <v>663</v>
      </c>
      <c r="I141" s="29">
        <v>673</v>
      </c>
      <c r="J141" s="74">
        <f t="shared" si="49"/>
        <v>1.5082956259426794E-2</v>
      </c>
      <c r="K141" s="29">
        <f t="shared" si="50"/>
        <v>10</v>
      </c>
      <c r="L141" s="74">
        <f t="shared" si="51"/>
        <v>-6.8604191379992074E-2</v>
      </c>
      <c r="M141" s="29">
        <f t="shared" si="52"/>
        <v>-49.571428571428555</v>
      </c>
      <c r="N141" s="75">
        <f t="shared" si="48"/>
        <v>1.7591046079130956E-3</v>
      </c>
    </row>
    <row r="142" spans="2:14" x14ac:dyDescent="0.25">
      <c r="B142" s="272"/>
      <c r="C142" s="278"/>
      <c r="D142" s="4" t="s">
        <v>50</v>
      </c>
      <c r="E142" s="29">
        <v>4121</v>
      </c>
      <c r="F142" s="29">
        <v>2206.5714285714284</v>
      </c>
      <c r="G142" s="29">
        <v>4286.7142857142853</v>
      </c>
      <c r="H142" s="29">
        <v>4791</v>
      </c>
      <c r="I142" s="29">
        <v>4797</v>
      </c>
      <c r="J142" s="74">
        <f t="shared" si="49"/>
        <v>1.2523481527864089E-3</v>
      </c>
      <c r="K142" s="29">
        <f t="shared" si="50"/>
        <v>6</v>
      </c>
      <c r="L142" s="74">
        <f t="shared" si="51"/>
        <v>0.16403785488959</v>
      </c>
      <c r="M142" s="29">
        <f t="shared" si="52"/>
        <v>676</v>
      </c>
      <c r="N142" s="75">
        <f t="shared" si="48"/>
        <v>1.2538521254322614E-2</v>
      </c>
    </row>
    <row r="143" spans="2:14" x14ac:dyDescent="0.25">
      <c r="B143" s="272"/>
      <c r="C143" s="278"/>
      <c r="D143" s="4" t="s">
        <v>51</v>
      </c>
      <c r="E143" s="29">
        <v>2711.8571428571427</v>
      </c>
      <c r="F143" s="29">
        <v>2148.2857142857142</v>
      </c>
      <c r="G143" s="29">
        <v>2602.4285714285716</v>
      </c>
      <c r="H143" s="29">
        <v>2802</v>
      </c>
      <c r="I143" s="29">
        <v>2772</v>
      </c>
      <c r="J143" s="74">
        <f t="shared" si="49"/>
        <v>-1.0706638115631661E-2</v>
      </c>
      <c r="K143" s="29">
        <f t="shared" si="50"/>
        <v>-30</v>
      </c>
      <c r="L143" s="74">
        <f t="shared" si="51"/>
        <v>2.2177737976083911E-2</v>
      </c>
      <c r="M143" s="29">
        <f t="shared" si="52"/>
        <v>60.142857142857338</v>
      </c>
      <c r="N143" s="75">
        <f t="shared" si="48"/>
        <v>7.2455244771695406E-3</v>
      </c>
    </row>
    <row r="144" spans="2:14" x14ac:dyDescent="0.25">
      <c r="B144" s="272"/>
      <c r="C144" s="278"/>
      <c r="D144" s="4" t="s">
        <v>52</v>
      </c>
      <c r="E144" s="29">
        <v>6890</v>
      </c>
      <c r="F144" s="29">
        <v>3304.5714285714284</v>
      </c>
      <c r="G144" s="29">
        <v>6412</v>
      </c>
      <c r="H144" s="29">
        <v>6313</v>
      </c>
      <c r="I144" s="29">
        <v>6415</v>
      </c>
      <c r="J144" s="40">
        <f t="shared" si="49"/>
        <v>1.6157136068430278E-2</v>
      </c>
      <c r="K144" s="29">
        <f t="shared" si="50"/>
        <v>102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1.6767691024907144E-2</v>
      </c>
    </row>
    <row r="145" spans="2:14" x14ac:dyDescent="0.25">
      <c r="B145" s="273"/>
      <c r="C145" s="279"/>
      <c r="D145" s="32" t="s">
        <v>53</v>
      </c>
      <c r="E145" s="71">
        <v>3382</v>
      </c>
      <c r="F145" s="71">
        <v>2627.2857142857142</v>
      </c>
      <c r="G145" s="71">
        <v>3310.7142857142858</v>
      </c>
      <c r="H145" s="71">
        <v>3071.2857142857142</v>
      </c>
      <c r="I145" s="71">
        <v>3089.4285714285716</v>
      </c>
      <c r="J145" s="61">
        <f t="shared" si="49"/>
        <v>5.9072515000697656E-3</v>
      </c>
      <c r="K145" s="71">
        <f t="shared" si="50"/>
        <v>18.142857142857338</v>
      </c>
      <c r="L145" s="61">
        <f t="shared" si="51"/>
        <v>-8.6508405846075775E-2</v>
      </c>
      <c r="M145" s="71">
        <f t="shared" si="52"/>
        <v>-292.57142857142844</v>
      </c>
      <c r="N145" s="55">
        <f t="shared" si="48"/>
        <v>8.0752273934894085E-3</v>
      </c>
    </row>
    <row r="146" spans="2:14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47"/>
    </row>
    <row r="147" spans="2:14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</row>
    <row r="148" spans="2:14" x14ac:dyDescent="0.25">
      <c r="B148" s="60"/>
    </row>
    <row r="150" spans="2:14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71" t="s">
        <v>42</v>
      </c>
      <c r="C153" s="274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72"/>
      <c r="C154" s="275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72"/>
      <c r="C155" s="275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72"/>
      <c r="C156" s="275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72"/>
      <c r="C157" s="275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72"/>
      <c r="C158" s="275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72"/>
      <c r="C159" s="275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72"/>
      <c r="C160" s="275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72"/>
      <c r="C161" s="275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72"/>
      <c r="C162" s="275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72"/>
      <c r="C163" s="276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72"/>
      <c r="C164" s="277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72"/>
      <c r="C165" s="278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72"/>
      <c r="C166" s="278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72"/>
      <c r="C167" s="278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72"/>
      <c r="C168" s="278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72"/>
      <c r="C169" s="278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72"/>
      <c r="C170" s="278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72"/>
      <c r="C171" s="278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72"/>
      <c r="C172" s="278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72"/>
      <c r="C173" s="278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72"/>
      <c r="C174" s="279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72"/>
      <c r="C175" s="274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72"/>
      <c r="C176" s="275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72"/>
      <c r="C177" s="275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72"/>
      <c r="C178" s="275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72"/>
      <c r="C179" s="275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72"/>
      <c r="C180" s="275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72"/>
      <c r="C181" s="275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72"/>
      <c r="C182" s="275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72"/>
      <c r="C183" s="275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72"/>
      <c r="C184" s="275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72"/>
      <c r="C185" s="276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72"/>
      <c r="C186" s="277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72"/>
      <c r="C187" s="278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72"/>
      <c r="C188" s="278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72"/>
      <c r="C189" s="278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72"/>
      <c r="C190" s="278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72"/>
      <c r="C191" s="278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72"/>
      <c r="C192" s="278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72"/>
      <c r="C193" s="278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72"/>
      <c r="C194" s="278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72"/>
      <c r="C195" s="278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72"/>
      <c r="C196" s="279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72"/>
      <c r="C197" s="280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72"/>
      <c r="C198" s="281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72"/>
      <c r="C199" s="281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72"/>
      <c r="C200" s="281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72"/>
      <c r="C201" s="281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72"/>
      <c r="C202" s="281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72"/>
      <c r="C203" s="281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72"/>
      <c r="C204" s="281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72"/>
      <c r="C205" s="281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72"/>
      <c r="C206" s="281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72"/>
      <c r="C207" s="282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72"/>
      <c r="C208" s="283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72"/>
      <c r="C209" s="278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72"/>
      <c r="C210" s="278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72"/>
      <c r="C211" s="278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72"/>
      <c r="C212" s="278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72"/>
      <c r="C213" s="278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72"/>
      <c r="C214" s="278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72"/>
      <c r="C215" s="278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72"/>
      <c r="C216" s="278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72"/>
      <c r="C217" s="278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3"/>
      <c r="C218" s="279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47"/>
    </row>
    <row r="220" spans="2:14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66327-5335-43B8-958A-8415B9EC2725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236</v>
      </c>
      <c r="E1" t="s">
        <v>236</v>
      </c>
      <c r="G1" t="s">
        <v>236</v>
      </c>
    </row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8.5183170302174336</v>
      </c>
      <c r="D9" s="185">
        <v>-0.4281174843125104</v>
      </c>
      <c r="E9" s="184">
        <v>8.049077653275921</v>
      </c>
      <c r="F9" s="185">
        <f t="shared" ref="F9:J21" si="0">IFERROR(E9-C9,"-")</f>
        <v>-0.46923937694151263</v>
      </c>
      <c r="G9" s="184">
        <v>6.4407994786009128</v>
      </c>
      <c r="H9" s="185">
        <f t="shared" si="0"/>
        <v>-1.6082781746750081</v>
      </c>
      <c r="I9" s="184">
        <v>7.2707658219083227</v>
      </c>
      <c r="J9" s="185">
        <f t="shared" si="0"/>
        <v>0.82996634330740982</v>
      </c>
      <c r="K9" s="184">
        <v>7.6495140460657698</v>
      </c>
      <c r="L9" s="185">
        <f t="shared" ref="L9:L21" si="1">IFERROR(K9-I9,"-")</f>
        <v>0.37874822415744713</v>
      </c>
      <c r="M9" s="184">
        <v>7.4799863525689734</v>
      </c>
      <c r="N9" s="185">
        <f t="shared" ref="N9:N14" si="2">IFERROR(M9-K9,"-")</f>
        <v>-0.16952769349679642</v>
      </c>
      <c r="O9" s="185">
        <f t="shared" ref="O9:O14" si="3">IFERROR(M9-C9,"-")</f>
        <v>-1.0383306776484602</v>
      </c>
    </row>
    <row r="10" spans="1:16" x14ac:dyDescent="0.25">
      <c r="A10" s="1" t="s">
        <v>72</v>
      </c>
      <c r="B10" s="114" t="s">
        <v>73</v>
      </c>
      <c r="C10" s="184">
        <v>8.2067644338750156</v>
      </c>
      <c r="D10" s="185">
        <v>-2.9044716383719305E-3</v>
      </c>
      <c r="E10" s="184">
        <v>7.4743507451034814</v>
      </c>
      <c r="F10" s="185">
        <f t="shared" si="0"/>
        <v>-0.73241368877153423</v>
      </c>
      <c r="G10" s="184">
        <v>4.1890667960536954</v>
      </c>
      <c r="H10" s="185">
        <f t="shared" si="0"/>
        <v>-3.285283949049786</v>
      </c>
      <c r="I10" s="184">
        <v>5.9475019322618365</v>
      </c>
      <c r="J10" s="185">
        <f t="shared" si="0"/>
        <v>1.7584351362081412</v>
      </c>
      <c r="K10" s="184">
        <v>7.1207352712306973</v>
      </c>
      <c r="L10" s="185">
        <f t="shared" si="1"/>
        <v>1.1732333389688607</v>
      </c>
      <c r="M10" s="184">
        <v>7.130149994765886</v>
      </c>
      <c r="N10" s="185">
        <f t="shared" si="2"/>
        <v>9.4147235351886849E-3</v>
      </c>
      <c r="O10" s="185">
        <f>IFERROR(M10-C10,"-")</f>
        <v>-1.0766144391091297</v>
      </c>
    </row>
    <row r="11" spans="1:16" x14ac:dyDescent="0.25">
      <c r="A11" s="1" t="s">
        <v>74</v>
      </c>
      <c r="B11" s="114" t="s">
        <v>75</v>
      </c>
      <c r="C11" s="184">
        <v>6.8938655708834755</v>
      </c>
      <c r="D11" s="185">
        <v>0.21065307785503151</v>
      </c>
      <c r="E11" s="184">
        <v>9.3527138440398492</v>
      </c>
      <c r="F11" s="185">
        <f t="shared" si="0"/>
        <v>2.4588482731563737</v>
      </c>
      <c r="G11" s="184">
        <v>4.3917310759416024</v>
      </c>
      <c r="H11" s="185">
        <f t="shared" si="0"/>
        <v>-4.9609827680982468</v>
      </c>
      <c r="I11" s="184">
        <v>6.4008498583569402</v>
      </c>
      <c r="J11" s="185">
        <f t="shared" si="0"/>
        <v>2.0091187824153378</v>
      </c>
      <c r="K11" s="184">
        <v>6.5608761101911783</v>
      </c>
      <c r="L11" s="185">
        <f t="shared" si="1"/>
        <v>0.16002625183423813</v>
      </c>
      <c r="M11" s="184">
        <v>6.5438265292744955</v>
      </c>
      <c r="N11" s="185">
        <f t="shared" si="2"/>
        <v>-1.7049580916682849E-2</v>
      </c>
      <c r="O11" s="185">
        <f t="shared" si="3"/>
        <v>-0.35003904160898003</v>
      </c>
    </row>
    <row r="12" spans="1:16" x14ac:dyDescent="0.25">
      <c r="A12" s="1" t="s">
        <v>76</v>
      </c>
      <c r="B12" s="114" t="s">
        <v>77</v>
      </c>
      <c r="C12" s="184">
        <v>6.6985993429016082</v>
      </c>
      <c r="D12" s="185">
        <v>0.12948967606667594</v>
      </c>
      <c r="E12" s="184" t="s">
        <v>236</v>
      </c>
      <c r="F12" s="185" t="str">
        <f t="shared" si="0"/>
        <v>-</v>
      </c>
      <c r="G12" s="184">
        <v>4.1749260355029589</v>
      </c>
      <c r="H12" s="185" t="str">
        <f t="shared" si="0"/>
        <v>-</v>
      </c>
      <c r="I12" s="184">
        <v>5.741822968081606</v>
      </c>
      <c r="J12" s="185">
        <f t="shared" si="0"/>
        <v>1.566896932578647</v>
      </c>
      <c r="K12" s="184">
        <v>5.8235402468226196</v>
      </c>
      <c r="L12" s="185">
        <f t="shared" si="1"/>
        <v>8.1717278741013644E-2</v>
      </c>
      <c r="M12" s="184">
        <v>6.1835149147193631</v>
      </c>
      <c r="N12" s="185">
        <f t="shared" si="2"/>
        <v>0.35997466789674348</v>
      </c>
      <c r="O12" s="185">
        <f t="shared" si="3"/>
        <v>-0.51508442818224509</v>
      </c>
    </row>
    <row r="13" spans="1:16" x14ac:dyDescent="0.25">
      <c r="A13" s="1" t="s">
        <v>78</v>
      </c>
      <c r="B13" s="114" t="s">
        <v>79</v>
      </c>
      <c r="C13" s="184">
        <v>6.283599228343081</v>
      </c>
      <c r="D13" s="185">
        <v>-0.26895038454292042</v>
      </c>
      <c r="E13" s="184" t="s">
        <v>236</v>
      </c>
      <c r="F13" s="185" t="str">
        <f t="shared" si="0"/>
        <v>-</v>
      </c>
      <c r="G13" s="184">
        <v>3.6363131593559133</v>
      </c>
      <c r="H13" s="185" t="str">
        <f t="shared" si="0"/>
        <v>-</v>
      </c>
      <c r="I13" s="184">
        <v>5.7990297602388283</v>
      </c>
      <c r="J13" s="185">
        <f t="shared" si="0"/>
        <v>2.1627166008829151</v>
      </c>
      <c r="K13" s="184">
        <v>5.8624737512478911</v>
      </c>
      <c r="L13" s="185">
        <f t="shared" si="1"/>
        <v>6.3443991009062728E-2</v>
      </c>
      <c r="M13" s="184">
        <v>5.2644131577239994</v>
      </c>
      <c r="N13" s="185">
        <f t="shared" si="2"/>
        <v>-0.59806059352389163</v>
      </c>
      <c r="O13" s="185">
        <f t="shared" si="3"/>
        <v>-1.0191860706190816</v>
      </c>
    </row>
    <row r="14" spans="1:16" x14ac:dyDescent="0.25">
      <c r="A14" s="1" t="s">
        <v>80</v>
      </c>
      <c r="B14" s="114" t="s">
        <v>81</v>
      </c>
      <c r="C14" s="184">
        <v>6.3301280243641083</v>
      </c>
      <c r="D14" s="185">
        <v>-0.27077612759687053</v>
      </c>
      <c r="E14" s="184" t="s">
        <v>236</v>
      </c>
      <c r="F14" s="185" t="str">
        <f t="shared" si="0"/>
        <v>-</v>
      </c>
      <c r="G14" s="184">
        <v>4.4208528154098232</v>
      </c>
      <c r="H14" s="185" t="str">
        <f t="shared" si="0"/>
        <v>-</v>
      </c>
      <c r="I14" s="184">
        <v>5.7599316531396836</v>
      </c>
      <c r="J14" s="185">
        <f t="shared" si="0"/>
        <v>1.3390788377298604</v>
      </c>
      <c r="K14" s="184">
        <v>5.5192868356133662</v>
      </c>
      <c r="L14" s="185">
        <f t="shared" si="1"/>
        <v>-0.24064481752631739</v>
      </c>
      <c r="M14" s="184">
        <v>5.5214346527886038</v>
      </c>
      <c r="N14" s="185">
        <f t="shared" si="2"/>
        <v>2.1478171752375985E-3</v>
      </c>
      <c r="O14" s="185">
        <f t="shared" si="3"/>
        <v>-0.80869337157550447</v>
      </c>
    </row>
    <row r="15" spans="1:16" x14ac:dyDescent="0.25">
      <c r="A15" s="1" t="s">
        <v>82</v>
      </c>
      <c r="B15" s="114" t="s">
        <v>83</v>
      </c>
      <c r="C15" s="184">
        <v>6.6953218712514992</v>
      </c>
      <c r="D15" s="185">
        <v>-0.1142893888021197</v>
      </c>
      <c r="E15" s="184" t="s">
        <v>236</v>
      </c>
      <c r="F15" s="185" t="str">
        <f t="shared" si="0"/>
        <v>-</v>
      </c>
      <c r="G15" s="184">
        <v>5.4281900180396869</v>
      </c>
      <c r="H15" s="185" t="str">
        <f t="shared" si="0"/>
        <v>-</v>
      </c>
      <c r="I15" s="184">
        <v>5.6479330349294781</v>
      </c>
      <c r="J15" s="185">
        <f t="shared" si="0"/>
        <v>0.21974301688979114</v>
      </c>
      <c r="K15" s="184">
        <v>6.1112336431001788</v>
      </c>
      <c r="L15" s="185">
        <f t="shared" si="1"/>
        <v>0.46330060817070073</v>
      </c>
      <c r="M15" s="184">
        <v>5.9086820362473347</v>
      </c>
      <c r="N15" s="185">
        <f>IFERROR(M15-K15,"-")</f>
        <v>-0.20255160685284412</v>
      </c>
      <c r="O15" s="185">
        <f>IFERROR(M15-C15,"-")</f>
        <v>-0.78663983500416457</v>
      </c>
    </row>
    <row r="16" spans="1:16" x14ac:dyDescent="0.25">
      <c r="A16" s="1" t="s">
        <v>84</v>
      </c>
      <c r="B16" s="114" t="s">
        <v>85</v>
      </c>
      <c r="C16" s="184">
        <v>6.7390698530378312</v>
      </c>
      <c r="D16" s="185">
        <v>9.9418980219875941E-2</v>
      </c>
      <c r="E16" s="184">
        <v>5.3355448053443908</v>
      </c>
      <c r="F16" s="185">
        <f t="shared" si="0"/>
        <v>-1.4035250476934404</v>
      </c>
      <c r="G16" s="184">
        <v>5.6756335438484289</v>
      </c>
      <c r="H16" s="185">
        <f t="shared" si="0"/>
        <v>0.34008873850403809</v>
      </c>
      <c r="I16" s="184">
        <v>6.327599318610452</v>
      </c>
      <c r="J16" s="185">
        <f t="shared" si="0"/>
        <v>0.65196577476202311</v>
      </c>
      <c r="K16" s="184">
        <v>6.5705482072584172</v>
      </c>
      <c r="L16" s="185">
        <f t="shared" si="1"/>
        <v>0.24294888864796516</v>
      </c>
      <c r="M16" s="184"/>
      <c r="N16" s="185"/>
      <c r="O16" s="185"/>
    </row>
    <row r="17" spans="1:16" x14ac:dyDescent="0.25">
      <c r="A17" s="1" t="s">
        <v>86</v>
      </c>
      <c r="B17" s="114" t="s">
        <v>87</v>
      </c>
      <c r="C17" s="184">
        <v>6.8203205304532881</v>
      </c>
      <c r="D17" s="185">
        <v>-0.24346072736986013</v>
      </c>
      <c r="E17" s="184">
        <v>4.5957519503445132</v>
      </c>
      <c r="F17" s="185">
        <f t="shared" si="0"/>
        <v>-2.2245685801087749</v>
      </c>
      <c r="G17" s="184">
        <v>5.8120697473102769</v>
      </c>
      <c r="H17" s="185">
        <f t="shared" si="0"/>
        <v>1.2163177969657637</v>
      </c>
      <c r="I17" s="184">
        <v>6.0842648738198255</v>
      </c>
      <c r="J17" s="185">
        <f t="shared" si="0"/>
        <v>0.27219512650954858</v>
      </c>
      <c r="K17" s="184">
        <v>6.1392882492936769</v>
      </c>
      <c r="L17" s="185">
        <f t="shared" si="1"/>
        <v>5.5023375473851388E-2</v>
      </c>
      <c r="M17" s="184"/>
      <c r="N17" s="185"/>
      <c r="O17" s="185"/>
    </row>
    <row r="18" spans="1:16" x14ac:dyDescent="0.25">
      <c r="A18" s="1" t="s">
        <v>88</v>
      </c>
      <c r="B18" s="114" t="s">
        <v>89</v>
      </c>
      <c r="C18" s="184">
        <v>6.2663492110880563</v>
      </c>
      <c r="D18" s="185">
        <v>-0.52276271464954238</v>
      </c>
      <c r="E18" s="184">
        <v>3.774981495188749</v>
      </c>
      <c r="F18" s="185">
        <f t="shared" si="0"/>
        <v>-2.4913677158993073</v>
      </c>
      <c r="G18" s="184">
        <v>5.4833505174323136</v>
      </c>
      <c r="H18" s="185">
        <f t="shared" si="0"/>
        <v>1.7083690222435646</v>
      </c>
      <c r="I18" s="184">
        <v>5.8589082295741068</v>
      </c>
      <c r="J18" s="185">
        <f t="shared" si="0"/>
        <v>0.37555771214179323</v>
      </c>
      <c r="K18" s="184">
        <v>6.0482481494536486</v>
      </c>
      <c r="L18" s="185">
        <f t="shared" si="1"/>
        <v>0.1893399198795418</v>
      </c>
      <c r="M18" s="184"/>
      <c r="N18" s="185"/>
      <c r="O18" s="185"/>
    </row>
    <row r="19" spans="1:16" x14ac:dyDescent="0.25">
      <c r="A19" s="1" t="s">
        <v>90</v>
      </c>
      <c r="B19" s="114" t="s">
        <v>91</v>
      </c>
      <c r="C19" s="184">
        <v>6.9515244176634585</v>
      </c>
      <c r="D19" s="185">
        <v>-0.63213594058706324</v>
      </c>
      <c r="E19" s="184">
        <v>5.968881685575365</v>
      </c>
      <c r="F19" s="185">
        <f t="shared" si="0"/>
        <v>-0.9826427320880935</v>
      </c>
      <c r="G19" s="184">
        <v>6.385712479986517</v>
      </c>
      <c r="H19" s="185">
        <f t="shared" si="0"/>
        <v>0.41683079441115201</v>
      </c>
      <c r="I19" s="184">
        <v>6.5084693613162328</v>
      </c>
      <c r="J19" s="185">
        <f t="shared" si="0"/>
        <v>0.12275688132971574</v>
      </c>
      <c r="K19" s="184">
        <v>6.9049731284535616</v>
      </c>
      <c r="L19" s="185">
        <f t="shared" si="1"/>
        <v>0.39650376713732882</v>
      </c>
      <c r="M19" s="184"/>
      <c r="N19" s="185"/>
      <c r="O19" s="185"/>
    </row>
    <row r="20" spans="1:16" x14ac:dyDescent="0.25">
      <c r="A20" s="1" t="s">
        <v>92</v>
      </c>
      <c r="B20" s="114" t="s">
        <v>93</v>
      </c>
      <c r="C20" s="184">
        <v>7.4343465290655484</v>
      </c>
      <c r="D20" s="185">
        <v>-0.3732646388152574</v>
      </c>
      <c r="E20" s="184">
        <v>5.0320915619389588</v>
      </c>
      <c r="F20" s="185">
        <f t="shared" si="0"/>
        <v>-2.4022549671265896</v>
      </c>
      <c r="G20" s="184">
        <v>6.4343276482978871</v>
      </c>
      <c r="H20" s="185">
        <f t="shared" si="0"/>
        <v>1.4022360863589283</v>
      </c>
      <c r="I20" s="184">
        <v>6.7109165302782321</v>
      </c>
      <c r="J20" s="185">
        <f t="shared" si="0"/>
        <v>0.27658888198034504</v>
      </c>
      <c r="K20" s="184">
        <v>7.0489614480564127</v>
      </c>
      <c r="L20" s="185">
        <f t="shared" si="1"/>
        <v>0.33804491777818058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6.9374830274806403</v>
      </c>
      <c r="D21" s="187">
        <v>-0.18177606401274549</v>
      </c>
      <c r="E21" s="186">
        <v>6.8485442911860428</v>
      </c>
      <c r="F21" s="187">
        <f t="shared" si="0"/>
        <v>-8.8938736294597476E-2</v>
      </c>
      <c r="G21" s="186">
        <v>5.5543189800228117</v>
      </c>
      <c r="H21" s="187">
        <f t="shared" si="0"/>
        <v>-1.2942253111632311</v>
      </c>
      <c r="I21" s="186">
        <v>6.1281889542046537</v>
      </c>
      <c r="J21" s="187">
        <f t="shared" si="0"/>
        <v>0.57386997418184205</v>
      </c>
      <c r="K21" s="186">
        <v>6.4214324031645127</v>
      </c>
      <c r="L21" s="187">
        <f t="shared" si="1"/>
        <v>0.29324344895985899</v>
      </c>
      <c r="M21" s="186">
        <v>6.2284768401251052</v>
      </c>
      <c r="N21" s="187">
        <v>-0.11495369281819467</v>
      </c>
      <c r="O21" s="187">
        <v>-0.78973526401503769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70" t="s">
        <v>294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5.89474035064329</v>
      </c>
      <c r="D31" s="185">
        <v>-0.6306773317397294</v>
      </c>
      <c r="E31" s="184">
        <v>5.4739395758303324</v>
      </c>
      <c r="F31" s="185">
        <f t="shared" ref="F31:J43" si="4">IFERROR(E31-C31,"-")</f>
        <v>-0.42080077481295763</v>
      </c>
      <c r="G31" s="184">
        <v>3.4723782771535578</v>
      </c>
      <c r="H31" s="185">
        <f t="shared" si="4"/>
        <v>-2.0015612986767746</v>
      </c>
      <c r="I31" s="184">
        <v>4.8944480309877338</v>
      </c>
      <c r="J31" s="185">
        <f t="shared" si="4"/>
        <v>1.422069753834176</v>
      </c>
      <c r="K31" s="184">
        <v>5.7280874899973329</v>
      </c>
      <c r="L31" s="185">
        <f t="shared" ref="L31:N43" si="5">IFERROR(K31-I31,"-")</f>
        <v>0.83363945900959902</v>
      </c>
      <c r="M31" s="184">
        <v>4.8973180522427135</v>
      </c>
      <c r="N31" s="185">
        <f t="shared" si="5"/>
        <v>-0.83076943775461931</v>
      </c>
      <c r="O31" s="185">
        <f t="shared" ref="O31:O36" si="6">IFERROR(M31-C31,"-")</f>
        <v>-0.9974222984005765</v>
      </c>
    </row>
    <row r="32" spans="1:16" x14ac:dyDescent="0.25">
      <c r="B32" s="114" t="s">
        <v>73</v>
      </c>
      <c r="C32" s="184">
        <v>5.3773501577287064</v>
      </c>
      <c r="D32" s="185">
        <v>0.10346065280404382</v>
      </c>
      <c r="E32" s="184">
        <v>5.024451507074021</v>
      </c>
      <c r="F32" s="185">
        <f t="shared" si="4"/>
        <v>-0.3528986506546854</v>
      </c>
      <c r="G32" s="184">
        <v>2.488191632928475</v>
      </c>
      <c r="H32" s="185">
        <f t="shared" si="4"/>
        <v>-2.536259874145546</v>
      </c>
      <c r="I32" s="184">
        <v>4.4331975662493086</v>
      </c>
      <c r="J32" s="185">
        <f t="shared" si="4"/>
        <v>1.9450059333208336</v>
      </c>
      <c r="K32" s="184">
        <v>5.1648424179088055</v>
      </c>
      <c r="L32" s="185">
        <f t="shared" si="5"/>
        <v>0.73164485165949689</v>
      </c>
      <c r="M32" s="184">
        <v>4.4075798940099569</v>
      </c>
      <c r="N32" s="185">
        <f t="shared" si="5"/>
        <v>-0.75726252389884863</v>
      </c>
      <c r="O32" s="185">
        <f>IFERROR(M32-C32,"-")</f>
        <v>-0.96977026371874953</v>
      </c>
    </row>
    <row r="33" spans="2:16" x14ac:dyDescent="0.25">
      <c r="B33" s="114" t="s">
        <v>75</v>
      </c>
      <c r="C33" s="184">
        <v>4.7841195232499576</v>
      </c>
      <c r="D33" s="185">
        <v>0.21019720997125813</v>
      </c>
      <c r="E33" s="184">
        <v>5.9779100529100528</v>
      </c>
      <c r="F33" s="185">
        <f t="shared" si="4"/>
        <v>1.1937905296600952</v>
      </c>
      <c r="G33" s="184">
        <v>2.9100028661507595</v>
      </c>
      <c r="H33" s="185">
        <f t="shared" si="4"/>
        <v>-3.0679071867592933</v>
      </c>
      <c r="I33" s="184">
        <v>5.2166392844103688</v>
      </c>
      <c r="J33" s="185">
        <f t="shared" si="4"/>
        <v>2.3066364182596093</v>
      </c>
      <c r="K33" s="184">
        <v>4.8057324840764331</v>
      </c>
      <c r="L33" s="185">
        <f t="shared" si="5"/>
        <v>-0.41090680033393578</v>
      </c>
      <c r="M33" s="184">
        <v>4.4979477983662086</v>
      </c>
      <c r="N33" s="185">
        <f t="shared" si="5"/>
        <v>-0.30778468571022444</v>
      </c>
      <c r="O33" s="185">
        <f t="shared" si="6"/>
        <v>-0.28617172488374898</v>
      </c>
    </row>
    <row r="34" spans="2:16" x14ac:dyDescent="0.25">
      <c r="B34" s="114" t="s">
        <v>77</v>
      </c>
      <c r="C34" s="184">
        <v>5.2557109915449658</v>
      </c>
      <c r="D34" s="185">
        <v>-0.19092316127013653</v>
      </c>
      <c r="E34" s="184" t="s">
        <v>236</v>
      </c>
      <c r="F34" s="185" t="str">
        <f>IFERROR(E34-C34,"-")</f>
        <v>-</v>
      </c>
      <c r="G34" s="184">
        <v>3.0249394673123486</v>
      </c>
      <c r="H34" s="185" t="str">
        <f>IFERROR(G34-E34,"-")</f>
        <v>-</v>
      </c>
      <c r="I34" s="184">
        <v>4.3756004165127136</v>
      </c>
      <c r="J34" s="185">
        <f>IFERROR(I34-G34,"-")</f>
        <v>1.3506609492003649</v>
      </c>
      <c r="K34" s="184">
        <v>4.627993543499028</v>
      </c>
      <c r="L34" s="185">
        <f>IFERROR(K34-I34,"-")</f>
        <v>0.25239312698631444</v>
      </c>
      <c r="M34" s="184">
        <v>4.3052337329920514</v>
      </c>
      <c r="N34" s="185">
        <f>IFERROR(M34-K34,"-")</f>
        <v>-0.32275981050697666</v>
      </c>
      <c r="O34" s="185">
        <f t="shared" si="6"/>
        <v>-0.95047725855291443</v>
      </c>
    </row>
    <row r="35" spans="2:16" x14ac:dyDescent="0.25">
      <c r="B35" s="114" t="s">
        <v>79</v>
      </c>
      <c r="C35" s="184">
        <v>5.4592071578185202</v>
      </c>
      <c r="D35" s="185">
        <v>-0.15982627930074322</v>
      </c>
      <c r="E35" s="184" t="s">
        <v>236</v>
      </c>
      <c r="F35" s="185" t="str">
        <f t="shared" si="4"/>
        <v>-</v>
      </c>
      <c r="G35" s="184">
        <v>2.9146412037037037</v>
      </c>
      <c r="H35" s="185" t="str">
        <f t="shared" si="4"/>
        <v>-</v>
      </c>
      <c r="I35" s="184">
        <v>5.0685692273121248</v>
      </c>
      <c r="J35" s="185">
        <f t="shared" si="4"/>
        <v>2.1539280236084211</v>
      </c>
      <c r="K35" s="184">
        <v>4.7284747061829329</v>
      </c>
      <c r="L35" s="185">
        <f t="shared" si="5"/>
        <v>-0.34009452112919192</v>
      </c>
      <c r="M35" s="184">
        <v>3.8798555087296811</v>
      </c>
      <c r="N35" s="185">
        <f t="shared" si="5"/>
        <v>-0.84861919745325176</v>
      </c>
      <c r="O35" s="185">
        <f>IFERROR(M35-C35,"-")</f>
        <v>-1.5793516490888391</v>
      </c>
    </row>
    <row r="36" spans="2:16" x14ac:dyDescent="0.25">
      <c r="B36" s="114" t="s">
        <v>81</v>
      </c>
      <c r="C36" s="184">
        <v>5.4528856494204803</v>
      </c>
      <c r="D36" s="185">
        <v>-0.18737232911304069</v>
      </c>
      <c r="E36" s="184" t="s">
        <v>236</v>
      </c>
      <c r="F36" s="185" t="str">
        <f t="shared" si="4"/>
        <v>-</v>
      </c>
      <c r="G36" s="184">
        <v>3.6037055458841083</v>
      </c>
      <c r="H36" s="185" t="str">
        <f t="shared" si="4"/>
        <v>-</v>
      </c>
      <c r="I36" s="184">
        <v>4.9961056730870439</v>
      </c>
      <c r="J36" s="185">
        <f t="shared" si="4"/>
        <v>1.3924001272029356</v>
      </c>
      <c r="K36" s="184">
        <v>4.4609144365774629</v>
      </c>
      <c r="L36" s="185">
        <f t="shared" si="5"/>
        <v>-0.535191236509581</v>
      </c>
      <c r="M36" s="184">
        <v>4.1407330029115643</v>
      </c>
      <c r="N36" s="185">
        <f t="shared" si="5"/>
        <v>-0.32018143366589857</v>
      </c>
      <c r="O36" s="185">
        <f t="shared" si="6"/>
        <v>-1.3121526465089159</v>
      </c>
    </row>
    <row r="37" spans="2:16" x14ac:dyDescent="0.25">
      <c r="B37" s="114" t="s">
        <v>83</v>
      </c>
      <c r="C37" s="184">
        <v>5.5300615718942412</v>
      </c>
      <c r="D37" s="185">
        <v>2.1903614930420368E-2</v>
      </c>
      <c r="E37" s="184" t="s">
        <v>236</v>
      </c>
      <c r="F37" s="185" t="str">
        <f t="shared" si="4"/>
        <v>-</v>
      </c>
      <c r="G37" s="184">
        <v>4.6267460747157552</v>
      </c>
      <c r="H37" s="185" t="str">
        <f t="shared" si="4"/>
        <v>-</v>
      </c>
      <c r="I37" s="184">
        <v>4.5895429000477801</v>
      </c>
      <c r="J37" s="185">
        <f t="shared" si="4"/>
        <v>-3.720317466797507E-2</v>
      </c>
      <c r="K37" s="184">
        <v>4.9790247888858623</v>
      </c>
      <c r="L37" s="185">
        <f t="shared" si="5"/>
        <v>0.38948188883808221</v>
      </c>
      <c r="M37" s="184">
        <v>4.4755482786849932</v>
      </c>
      <c r="N37" s="185">
        <f t="shared" si="5"/>
        <v>-0.50347651020086914</v>
      </c>
      <c r="O37" s="185">
        <f>IFERROR(M37-C37,"-")</f>
        <v>-1.054513293209248</v>
      </c>
    </row>
    <row r="38" spans="2:16" x14ac:dyDescent="0.25">
      <c r="B38" s="114" t="s">
        <v>85</v>
      </c>
      <c r="C38" s="184">
        <v>5.4489272049208122</v>
      </c>
      <c r="D38" s="185">
        <v>6.0104648939329763E-2</v>
      </c>
      <c r="E38" s="184">
        <v>4.5545680033071516</v>
      </c>
      <c r="F38" s="185">
        <f t="shared" si="4"/>
        <v>-0.89435920161366056</v>
      </c>
      <c r="G38" s="184">
        <v>4.9319738243798508</v>
      </c>
      <c r="H38" s="185">
        <f t="shared" si="4"/>
        <v>0.37740582107269915</v>
      </c>
      <c r="I38" s="184">
        <v>5.2425426702823419</v>
      </c>
      <c r="J38" s="185">
        <f t="shared" si="4"/>
        <v>0.31056884590249112</v>
      </c>
      <c r="K38" s="184">
        <v>5.4587207891970566</v>
      </c>
      <c r="L38" s="185">
        <f t="shared" si="5"/>
        <v>0.21617811891471472</v>
      </c>
      <c r="M38" s="184"/>
      <c r="N38" s="185"/>
      <c r="O38" s="185"/>
    </row>
    <row r="39" spans="2:16" x14ac:dyDescent="0.25">
      <c r="B39" s="114" t="s">
        <v>87</v>
      </c>
      <c r="C39" s="184">
        <v>5.2843645794738796</v>
      </c>
      <c r="D39" s="185">
        <v>-0.14619485891334705</v>
      </c>
      <c r="E39" s="184">
        <v>3.8732029049948125</v>
      </c>
      <c r="F39" s="185">
        <f t="shared" si="4"/>
        <v>-1.4111616744790672</v>
      </c>
      <c r="G39" s="184">
        <v>4.798402462260003</v>
      </c>
      <c r="H39" s="185">
        <f t="shared" si="4"/>
        <v>0.92519955726519054</v>
      </c>
      <c r="I39" s="184">
        <v>4.8405082669932638</v>
      </c>
      <c r="J39" s="185">
        <f t="shared" si="4"/>
        <v>4.2105804733260754E-2</v>
      </c>
      <c r="K39" s="184">
        <v>4.589631135637525</v>
      </c>
      <c r="L39" s="185">
        <f t="shared" si="5"/>
        <v>-0.25087713135573875</v>
      </c>
      <c r="M39" s="184"/>
      <c r="N39" s="185"/>
      <c r="O39" s="185"/>
    </row>
    <row r="40" spans="2:16" x14ac:dyDescent="0.25">
      <c r="B40" s="114" t="s">
        <v>89</v>
      </c>
      <c r="C40" s="184">
        <v>4.4266133240563574</v>
      </c>
      <c r="D40" s="185">
        <v>-0.31116678798846031</v>
      </c>
      <c r="E40" s="184">
        <v>3.3712446351931331</v>
      </c>
      <c r="F40" s="185">
        <f t="shared" si="4"/>
        <v>-1.0553686888632243</v>
      </c>
      <c r="G40" s="184">
        <v>3.9725920447074294</v>
      </c>
      <c r="H40" s="185">
        <f t="shared" si="4"/>
        <v>0.60134740951429633</v>
      </c>
      <c r="I40" s="184">
        <v>4.6055787364063479</v>
      </c>
      <c r="J40" s="185">
        <f t="shared" si="4"/>
        <v>0.63298669169891841</v>
      </c>
      <c r="K40" s="184">
        <v>4.3497144962239824</v>
      </c>
      <c r="L40" s="185">
        <f t="shared" si="5"/>
        <v>-0.25586424018236542</v>
      </c>
      <c r="M40" s="184"/>
      <c r="N40" s="185"/>
      <c r="O40" s="185"/>
    </row>
    <row r="41" spans="2:16" x14ac:dyDescent="0.25">
      <c r="B41" s="114" t="s">
        <v>91</v>
      </c>
      <c r="C41" s="184">
        <v>5.0667322915384929</v>
      </c>
      <c r="D41" s="185">
        <v>-0.34207079726459622</v>
      </c>
      <c r="E41" s="184">
        <v>4.3412578994884141</v>
      </c>
      <c r="F41" s="185">
        <f t="shared" si="4"/>
        <v>-0.7254743920500788</v>
      </c>
      <c r="G41" s="184">
        <v>4.2890680747823602</v>
      </c>
      <c r="H41" s="185">
        <f t="shared" si="4"/>
        <v>-5.2189824706053933E-2</v>
      </c>
      <c r="I41" s="184">
        <v>4.9321918120132979</v>
      </c>
      <c r="J41" s="185">
        <f t="shared" si="4"/>
        <v>0.64312373723093774</v>
      </c>
      <c r="K41" s="184">
        <v>4.389671618880544</v>
      </c>
      <c r="L41" s="185">
        <f t="shared" si="5"/>
        <v>-0.5425201931327539</v>
      </c>
      <c r="M41" s="184"/>
      <c r="N41" s="185"/>
      <c r="O41" s="185"/>
    </row>
    <row r="42" spans="2:16" x14ac:dyDescent="0.25">
      <c r="B42" s="114" t="s">
        <v>93</v>
      </c>
      <c r="C42" s="184">
        <v>4.8850266222241459</v>
      </c>
      <c r="D42" s="185">
        <v>-0.62155681165299814</v>
      </c>
      <c r="E42" s="184">
        <v>2.8936170212765959</v>
      </c>
      <c r="F42" s="185">
        <f t="shared" si="4"/>
        <v>-1.9914096009475499</v>
      </c>
      <c r="G42" s="184">
        <v>3.7914828431372549</v>
      </c>
      <c r="H42" s="185">
        <f t="shared" si="4"/>
        <v>0.897865821860659</v>
      </c>
      <c r="I42" s="184">
        <v>4.8552090245520905</v>
      </c>
      <c r="J42" s="185">
        <f t="shared" si="4"/>
        <v>1.0637261814148355</v>
      </c>
      <c r="K42" s="184">
        <v>4.4141855027279817</v>
      </c>
      <c r="L42" s="185">
        <f t="shared" si="5"/>
        <v>-0.44102352182410876</v>
      </c>
      <c r="M42" s="184"/>
      <c r="N42" s="185"/>
      <c r="O42" s="185"/>
    </row>
    <row r="43" spans="2:16" ht="15.75" x14ac:dyDescent="0.25">
      <c r="B43" s="117" t="s">
        <v>30</v>
      </c>
      <c r="C43" s="186">
        <v>5.2526390537858951</v>
      </c>
      <c r="D43" s="187">
        <v>-0.14636572864708342</v>
      </c>
      <c r="E43" s="186">
        <v>4.5783308931185944</v>
      </c>
      <c r="F43" s="187">
        <f t="shared" si="4"/>
        <v>-0.6743081606673007</v>
      </c>
      <c r="G43" s="186">
        <v>4.2129416102986905</v>
      </c>
      <c r="H43" s="187">
        <f t="shared" si="4"/>
        <v>-0.3653892828199039</v>
      </c>
      <c r="I43" s="186">
        <v>4.838387231519266</v>
      </c>
      <c r="J43" s="187">
        <f t="shared" si="4"/>
        <v>0.62544562122057545</v>
      </c>
      <c r="K43" s="186">
        <v>4.7996420246663725</v>
      </c>
      <c r="L43" s="187">
        <f t="shared" si="5"/>
        <v>-3.874520685289351E-2</v>
      </c>
      <c r="M43" s="186">
        <v>4.304186624804891</v>
      </c>
      <c r="N43" s="187">
        <v>-0.54351046064862096</v>
      </c>
      <c r="O43" s="187">
        <v>-1.0823640065730924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295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6.4216133942161342</v>
      </c>
      <c r="D53" s="185">
        <v>-0.57172202996451471</v>
      </c>
      <c r="E53" s="184">
        <v>6.1083348531825639</v>
      </c>
      <c r="F53" s="185">
        <f t="shared" ref="F53:J65" si="7">IFERROR(E53-C53,"-")</f>
        <v>-0.31327854103357033</v>
      </c>
      <c r="G53" s="184">
        <v>3.663768115942029</v>
      </c>
      <c r="H53" s="185">
        <f t="shared" si="7"/>
        <v>-2.4445667372405349</v>
      </c>
      <c r="I53" s="184">
        <v>5.6583729987018607</v>
      </c>
      <c r="J53" s="185">
        <f t="shared" si="7"/>
        <v>1.9946048827598317</v>
      </c>
      <c r="K53" s="184">
        <v>6.2374595201903373</v>
      </c>
      <c r="L53" s="185">
        <f t="shared" ref="L53:N65" si="8">IFERROR(K53-I53,"-")</f>
        <v>0.57908652148847661</v>
      </c>
      <c r="M53" s="184">
        <v>5.4880858109567345</v>
      </c>
      <c r="N53" s="185">
        <f t="shared" si="8"/>
        <v>-0.7493737092336028</v>
      </c>
      <c r="O53" s="185">
        <f t="shared" ref="O53:O58" si="9">IFERROR(M53-C53,"-")</f>
        <v>-0.93352758325939966</v>
      </c>
    </row>
    <row r="54" spans="1:16" x14ac:dyDescent="0.25">
      <c r="A54" s="1">
        <v>2</v>
      </c>
      <c r="B54" s="114" t="s">
        <v>73</v>
      </c>
      <c r="C54" s="184">
        <v>5.8463292293661651</v>
      </c>
      <c r="D54" s="185">
        <v>0.16091889501966072</v>
      </c>
      <c r="E54" s="184">
        <v>5.8070107610026422</v>
      </c>
      <c r="F54" s="185">
        <f t="shared" si="7"/>
        <v>-3.9318468363522818E-2</v>
      </c>
      <c r="G54" s="184">
        <v>3.2065894924309886</v>
      </c>
      <c r="H54" s="185">
        <f t="shared" si="7"/>
        <v>-2.6004212685716537</v>
      </c>
      <c r="I54" s="184">
        <v>5.3711325473383349</v>
      </c>
      <c r="J54" s="185">
        <f t="shared" si="7"/>
        <v>2.1645430549073463</v>
      </c>
      <c r="K54" s="184">
        <v>5.6372102238953836</v>
      </c>
      <c r="L54" s="185">
        <f t="shared" si="8"/>
        <v>0.26607767655704873</v>
      </c>
      <c r="M54" s="184">
        <v>4.8943406194281183</v>
      </c>
      <c r="N54" s="185">
        <f t="shared" si="8"/>
        <v>-0.74286960446726535</v>
      </c>
      <c r="O54" s="185">
        <f>IFERROR(M54-C54,"-")</f>
        <v>-0.95198860993804679</v>
      </c>
    </row>
    <row r="55" spans="1:16" x14ac:dyDescent="0.25">
      <c r="A55" s="1">
        <v>3</v>
      </c>
      <c r="B55" s="114" t="s">
        <v>75</v>
      </c>
      <c r="C55" s="184">
        <v>5.2115355654836604</v>
      </c>
      <c r="D55" s="185">
        <v>0.29058388039826433</v>
      </c>
      <c r="E55" s="184">
        <v>6.3170347003154577</v>
      </c>
      <c r="F55" s="185">
        <f t="shared" si="7"/>
        <v>1.1054991348317973</v>
      </c>
      <c r="G55" s="184">
        <v>3.3458049886621315</v>
      </c>
      <c r="H55" s="185">
        <f t="shared" si="7"/>
        <v>-2.9712297116533262</v>
      </c>
      <c r="I55" s="184">
        <v>6.1517091436163787</v>
      </c>
      <c r="J55" s="185">
        <f t="shared" si="7"/>
        <v>2.8059041549542472</v>
      </c>
      <c r="K55" s="184">
        <v>5.3723351015914327</v>
      </c>
      <c r="L55" s="185">
        <f t="shared" si="8"/>
        <v>-0.77937404202494598</v>
      </c>
      <c r="M55" s="184">
        <v>5.1427301720081564</v>
      </c>
      <c r="N55" s="185">
        <f t="shared" si="8"/>
        <v>-0.22960492958327627</v>
      </c>
      <c r="O55" s="185">
        <f t="shared" si="9"/>
        <v>-6.8805393475503962E-2</v>
      </c>
    </row>
    <row r="56" spans="1:16" x14ac:dyDescent="0.25">
      <c r="A56" s="1">
        <v>4</v>
      </c>
      <c r="B56" s="114" t="s">
        <v>77</v>
      </c>
      <c r="C56" s="184">
        <v>5.6695792394809867</v>
      </c>
      <c r="D56" s="185">
        <v>-0.35680834684350771</v>
      </c>
      <c r="E56" s="184" t="s">
        <v>236</v>
      </c>
      <c r="F56" s="185" t="str">
        <f>IFERROR(E56-C56,"-")</f>
        <v>-</v>
      </c>
      <c r="G56" s="184">
        <v>3.1482662415304903</v>
      </c>
      <c r="H56" s="185" t="str">
        <f>IFERROR(G56-E56,"-")</f>
        <v>-</v>
      </c>
      <c r="I56" s="184">
        <v>5.4527805864509604</v>
      </c>
      <c r="J56" s="185">
        <f>IFERROR(I56-G56,"-")</f>
        <v>2.3045143449204701</v>
      </c>
      <c r="K56" s="184">
        <v>5.3310610690611631</v>
      </c>
      <c r="L56" s="185">
        <f>IFERROR(K56-I56,"-")</f>
        <v>-0.12171951738979736</v>
      </c>
      <c r="M56" s="184">
        <v>5.0093518219929054</v>
      </c>
      <c r="N56" s="185">
        <f>IFERROR(M56-K56,"-")</f>
        <v>-0.32170924706825765</v>
      </c>
      <c r="O56" s="185">
        <f t="shared" si="9"/>
        <v>-0.66022741748808134</v>
      </c>
    </row>
    <row r="57" spans="1:16" x14ac:dyDescent="0.25">
      <c r="A57" s="1">
        <v>5</v>
      </c>
      <c r="B57" s="114" t="s">
        <v>79</v>
      </c>
      <c r="C57" s="184">
        <v>6.210344264969816</v>
      </c>
      <c r="D57" s="185">
        <v>4.5360759953994467E-2</v>
      </c>
      <c r="E57" s="184" t="s">
        <v>236</v>
      </c>
      <c r="F57" s="185" t="str">
        <f t="shared" si="7"/>
        <v>-</v>
      </c>
      <c r="G57" s="184">
        <v>3.5667828106852495</v>
      </c>
      <c r="H57" s="185" t="str">
        <f t="shared" si="7"/>
        <v>-</v>
      </c>
      <c r="I57" s="184">
        <v>6.1356766100793401</v>
      </c>
      <c r="J57" s="185">
        <f t="shared" si="7"/>
        <v>2.5688937993940906</v>
      </c>
      <c r="K57" s="184">
        <v>5.4834025823169368</v>
      </c>
      <c r="L57" s="185">
        <f t="shared" si="8"/>
        <v>-0.65227402776240329</v>
      </c>
      <c r="M57" s="184">
        <v>4.6308490942752387</v>
      </c>
      <c r="N57" s="185">
        <f t="shared" si="8"/>
        <v>-0.85255348804169806</v>
      </c>
      <c r="O57" s="185">
        <f t="shared" si="9"/>
        <v>-1.5794951706945772</v>
      </c>
    </row>
    <row r="58" spans="1:16" x14ac:dyDescent="0.25">
      <c r="A58" s="1">
        <v>6</v>
      </c>
      <c r="B58" s="114" t="s">
        <v>81</v>
      </c>
      <c r="C58" s="184">
        <v>5.9979268473271139</v>
      </c>
      <c r="D58" s="185">
        <v>-0.23901970816348683</v>
      </c>
      <c r="E58" s="184" t="s">
        <v>236</v>
      </c>
      <c r="F58" s="185" t="str">
        <f t="shared" si="7"/>
        <v>-</v>
      </c>
      <c r="G58" s="184">
        <v>4.3549618320610683</v>
      </c>
      <c r="H58" s="185" t="str">
        <f t="shared" si="7"/>
        <v>-</v>
      </c>
      <c r="I58" s="184">
        <v>5.7055414580618615</v>
      </c>
      <c r="J58" s="185">
        <f t="shared" si="7"/>
        <v>1.3505796260007932</v>
      </c>
      <c r="K58" s="184">
        <v>5.2554716587215982</v>
      </c>
      <c r="L58" s="185">
        <f t="shared" si="8"/>
        <v>-0.45006979934026337</v>
      </c>
      <c r="M58" s="184">
        <v>4.9124615540609051</v>
      </c>
      <c r="N58" s="185">
        <f t="shared" si="8"/>
        <v>-0.34301010466069304</v>
      </c>
      <c r="O58" s="185">
        <f t="shared" si="9"/>
        <v>-1.0854652932662088</v>
      </c>
    </row>
    <row r="59" spans="1:16" x14ac:dyDescent="0.25">
      <c r="A59" s="1">
        <v>7</v>
      </c>
      <c r="B59" s="114" t="s">
        <v>83</v>
      </c>
      <c r="C59" s="184">
        <v>6.1918004294039468</v>
      </c>
      <c r="D59" s="185">
        <v>-3.6320299104679599E-2</v>
      </c>
      <c r="E59" s="184" t="s">
        <v>236</v>
      </c>
      <c r="F59" s="185" t="str">
        <f t="shared" si="7"/>
        <v>-</v>
      </c>
      <c r="G59" s="184">
        <v>5.4743217595176956</v>
      </c>
      <c r="H59" s="185" t="str">
        <f t="shared" si="7"/>
        <v>-</v>
      </c>
      <c r="I59" s="184">
        <v>5.5952645341548157</v>
      </c>
      <c r="J59" s="185">
        <f t="shared" si="7"/>
        <v>0.12094277463712011</v>
      </c>
      <c r="K59" s="184">
        <v>5.9278456402919923</v>
      </c>
      <c r="L59" s="185">
        <f t="shared" si="8"/>
        <v>0.33258110613717662</v>
      </c>
      <c r="M59" s="184">
        <v>5.2138678430996448</v>
      </c>
      <c r="N59" s="185">
        <f t="shared" si="8"/>
        <v>-0.71397779719234755</v>
      </c>
      <c r="O59" s="185">
        <f>IFERROR(M59-C59,"-")</f>
        <v>-0.97793258630430202</v>
      </c>
    </row>
    <row r="60" spans="1:16" x14ac:dyDescent="0.25">
      <c r="A60" s="1">
        <v>8</v>
      </c>
      <c r="B60" s="114" t="s">
        <v>85</v>
      </c>
      <c r="C60" s="184">
        <v>6.2395580788706457</v>
      </c>
      <c r="D60" s="185">
        <v>0.12413746345003052</v>
      </c>
      <c r="E60" s="184">
        <v>5.2078397380333241</v>
      </c>
      <c r="F60" s="185">
        <f t="shared" si="7"/>
        <v>-1.0317183408373216</v>
      </c>
      <c r="G60" s="184">
        <v>5.6290259655815165</v>
      </c>
      <c r="H60" s="185">
        <f t="shared" si="7"/>
        <v>0.42118622754819235</v>
      </c>
      <c r="I60" s="184">
        <v>6.177176185759877</v>
      </c>
      <c r="J60" s="185">
        <f t="shared" si="7"/>
        <v>0.54815022017836057</v>
      </c>
      <c r="K60" s="184">
        <v>6.3328700238782565</v>
      </c>
      <c r="L60" s="185">
        <f t="shared" si="8"/>
        <v>0.15569383811837945</v>
      </c>
      <c r="M60" s="184"/>
      <c r="N60" s="185"/>
      <c r="O60" s="185"/>
    </row>
    <row r="61" spans="1:16" x14ac:dyDescent="0.25">
      <c r="A61" s="1">
        <v>9</v>
      </c>
      <c r="B61" s="114" t="s">
        <v>87</v>
      </c>
      <c r="C61" s="184">
        <v>5.9281931710401521</v>
      </c>
      <c r="D61" s="185">
        <v>-8.0247974240865716E-2</v>
      </c>
      <c r="E61" s="184">
        <v>4.3924625098658252</v>
      </c>
      <c r="F61" s="185">
        <f t="shared" si="7"/>
        <v>-1.5357306611743269</v>
      </c>
      <c r="G61" s="184">
        <v>5.7059638650535627</v>
      </c>
      <c r="H61" s="185">
        <f t="shared" si="7"/>
        <v>1.3135013551877375</v>
      </c>
      <c r="I61" s="184">
        <v>5.623027303338878</v>
      </c>
      <c r="J61" s="185">
        <f t="shared" si="7"/>
        <v>-8.2936561714684665E-2</v>
      </c>
      <c r="K61" s="184">
        <v>5.4833519745332531</v>
      </c>
      <c r="L61" s="185">
        <f t="shared" si="8"/>
        <v>-0.13967532880562494</v>
      </c>
      <c r="M61" s="184"/>
      <c r="N61" s="185"/>
      <c r="O61" s="185"/>
    </row>
    <row r="62" spans="1:16" x14ac:dyDescent="0.25">
      <c r="A62" s="1">
        <v>10</v>
      </c>
      <c r="B62" s="114" t="s">
        <v>89</v>
      </c>
      <c r="C62" s="184">
        <v>5.0367759317467442</v>
      </c>
      <c r="D62" s="185">
        <v>-0.32188880554181409</v>
      </c>
      <c r="E62" s="184">
        <v>4.20913576317046</v>
      </c>
      <c r="F62" s="185">
        <f t="shared" si="7"/>
        <v>-0.8276401685762842</v>
      </c>
      <c r="G62" s="184">
        <v>5.0291377740421659</v>
      </c>
      <c r="H62" s="185">
        <f t="shared" si="7"/>
        <v>0.82000201087170588</v>
      </c>
      <c r="I62" s="184">
        <v>5.7005808131383935</v>
      </c>
      <c r="J62" s="185">
        <f t="shared" si="7"/>
        <v>0.6714430390962276</v>
      </c>
      <c r="K62" s="184">
        <v>5.0361657474742545</v>
      </c>
      <c r="L62" s="185">
        <f t="shared" si="8"/>
        <v>-0.66441506566413899</v>
      </c>
      <c r="M62" s="184"/>
      <c r="N62" s="185"/>
      <c r="O62" s="185"/>
    </row>
    <row r="63" spans="1:16" x14ac:dyDescent="0.25">
      <c r="A63" s="1">
        <v>11</v>
      </c>
      <c r="B63" s="114" t="s">
        <v>91</v>
      </c>
      <c r="C63" s="184">
        <v>5.6761354768222256</v>
      </c>
      <c r="D63" s="185">
        <v>-0.35183700083194491</v>
      </c>
      <c r="E63" s="184">
        <v>6.0644346178142765</v>
      </c>
      <c r="F63" s="185">
        <f t="shared" si="7"/>
        <v>0.38829914099205087</v>
      </c>
      <c r="G63" s="184">
        <v>5.1465581051073279</v>
      </c>
      <c r="H63" s="185">
        <f t="shared" si="7"/>
        <v>-0.91787651270694859</v>
      </c>
      <c r="I63" s="184">
        <v>5.5842795787491912</v>
      </c>
      <c r="J63" s="185">
        <f t="shared" si="7"/>
        <v>0.43772147364186331</v>
      </c>
      <c r="K63" s="184">
        <v>5.0292923433874712</v>
      </c>
      <c r="L63" s="185">
        <f t="shared" si="8"/>
        <v>-0.55498723536172001</v>
      </c>
      <c r="M63" s="184"/>
      <c r="N63" s="185"/>
      <c r="O63" s="185"/>
    </row>
    <row r="64" spans="1:16" x14ac:dyDescent="0.25">
      <c r="A64" s="1">
        <v>12</v>
      </c>
      <c r="B64" s="114" t="s">
        <v>93</v>
      </c>
      <c r="C64" s="184">
        <v>5.4184961289638354</v>
      </c>
      <c r="D64" s="185">
        <v>-0.62320595844153992</v>
      </c>
      <c r="E64" s="184">
        <v>3.5715015321756893</v>
      </c>
      <c r="F64" s="185">
        <f t="shared" si="7"/>
        <v>-1.846994596788146</v>
      </c>
      <c r="G64" s="184">
        <v>4.657102587335145</v>
      </c>
      <c r="H64" s="185">
        <f t="shared" si="7"/>
        <v>1.0856010551594557</v>
      </c>
      <c r="I64" s="184">
        <v>5.6213217845277645</v>
      </c>
      <c r="J64" s="185">
        <f t="shared" si="7"/>
        <v>0.9642191971926195</v>
      </c>
      <c r="K64" s="184">
        <v>5.014239843640933</v>
      </c>
      <c r="L64" s="185">
        <f t="shared" si="8"/>
        <v>-0.60708194088683154</v>
      </c>
      <c r="M64" s="184"/>
      <c r="N64" s="185"/>
      <c r="O64" s="185"/>
    </row>
    <row r="65" spans="1:16" ht="15.75" x14ac:dyDescent="0.25">
      <c r="B65" s="117" t="s">
        <v>30</v>
      </c>
      <c r="C65" s="186">
        <v>5.8524869906656489</v>
      </c>
      <c r="D65" s="187">
        <v>-0.15146191729066949</v>
      </c>
      <c r="E65" s="186">
        <v>5.355219012738428</v>
      </c>
      <c r="F65" s="187">
        <f t="shared" si="7"/>
        <v>-0.49726797792722088</v>
      </c>
      <c r="G65" s="186">
        <v>5.0874598967777933</v>
      </c>
      <c r="H65" s="187">
        <f t="shared" si="7"/>
        <v>-0.26775911596063473</v>
      </c>
      <c r="I65" s="186">
        <v>5.7510246905516187</v>
      </c>
      <c r="J65" s="187">
        <f t="shared" si="7"/>
        <v>0.66356479377382538</v>
      </c>
      <c r="K65" s="186">
        <v>5.5455688095428712</v>
      </c>
      <c r="L65" s="187">
        <f t="shared" si="8"/>
        <v>-0.20545588100874745</v>
      </c>
      <c r="M65" s="186">
        <v>5.0129135788429586</v>
      </c>
      <c r="N65" s="187">
        <v>-0.56283954974257355</v>
      </c>
      <c r="O65" s="187">
        <v>-0.9312185808620681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3.2827640984908659</v>
      </c>
      <c r="D75" s="185">
        <v>-1.7745544746948663</v>
      </c>
      <c r="E75" s="184">
        <v>2.528648038385549</v>
      </c>
      <c r="F75" s="185">
        <f t="shared" ref="F75:J77" si="10">IFERROR(E75-C75,"-")</f>
        <v>-0.75411606010531695</v>
      </c>
      <c r="G75" s="184">
        <v>3.2924613987284288</v>
      </c>
      <c r="H75" s="185">
        <f t="shared" si="10"/>
        <v>0.76381336034287983</v>
      </c>
      <c r="I75" s="184">
        <v>2.6512071156289707</v>
      </c>
      <c r="J75" s="185">
        <f t="shared" si="10"/>
        <v>-0.64125428309945809</v>
      </c>
      <c r="K75" s="184">
        <v>3.5954620918649693</v>
      </c>
      <c r="L75" s="185">
        <f t="shared" ref="L75:L77" si="11">IFERROR(K75-I75,"-")</f>
        <v>0.94425497623599863</v>
      </c>
      <c r="M75" s="184">
        <v>2.4090357792601576</v>
      </c>
      <c r="N75" s="185">
        <f t="shared" ref="N75:N77" si="12">IFERROR(M75-K75,"-")</f>
        <v>-1.1864263126048118</v>
      </c>
      <c r="O75" s="185">
        <f t="shared" ref="O75" si="13">IFERROR(M75-C75,"-")</f>
        <v>-0.87372831923070837</v>
      </c>
    </row>
    <row r="76" spans="1:16" x14ac:dyDescent="0.25">
      <c r="A76" s="1">
        <v>2</v>
      </c>
      <c r="B76" s="114" t="s">
        <v>73</v>
      </c>
      <c r="C76" s="184">
        <v>3.0850668647845469</v>
      </c>
      <c r="D76" s="185">
        <v>-1.0782624476400611</v>
      </c>
      <c r="E76" s="184">
        <v>1.9799448483329156</v>
      </c>
      <c r="F76" s="185">
        <f t="shared" si="10"/>
        <v>-1.1051220164516313</v>
      </c>
      <c r="G76" s="184">
        <v>2.0499728408473654</v>
      </c>
      <c r="H76" s="185">
        <f t="shared" si="10"/>
        <v>7.0027992514449799E-2</v>
      </c>
      <c r="I76" s="184">
        <v>2.2053632043448745</v>
      </c>
      <c r="J76" s="185">
        <f t="shared" si="10"/>
        <v>0.15539036349750912</v>
      </c>
      <c r="K76" s="184">
        <v>2.8121710526315788</v>
      </c>
      <c r="L76" s="185">
        <f t="shared" si="11"/>
        <v>0.60680784828670431</v>
      </c>
      <c r="M76" s="184">
        <v>2.3241944601469755</v>
      </c>
      <c r="N76" s="185">
        <f t="shared" si="12"/>
        <v>-0.48797659248460334</v>
      </c>
      <c r="O76" s="185">
        <f>IFERROR(M76-C76,"-")</f>
        <v>-0.76087240463757144</v>
      </c>
    </row>
    <row r="77" spans="1:16" x14ac:dyDescent="0.25">
      <c r="A77" s="1">
        <v>3</v>
      </c>
      <c r="B77" s="114" t="s">
        <v>75</v>
      </c>
      <c r="C77" s="184">
        <v>2.6048118761197849</v>
      </c>
      <c r="D77" s="185">
        <v>-1.0332423110723332</v>
      </c>
      <c r="E77" s="184">
        <v>4.2155737704918037</v>
      </c>
      <c r="F77" s="185">
        <f t="shared" si="10"/>
        <v>1.6107618943720188</v>
      </c>
      <c r="G77" s="184">
        <v>2.4643478260869567</v>
      </c>
      <c r="H77" s="185">
        <f t="shared" si="10"/>
        <v>-1.751225944404847</v>
      </c>
      <c r="I77" s="184">
        <v>2.324803884945835</v>
      </c>
      <c r="J77" s="185">
        <f t="shared" si="10"/>
        <v>-0.13954394114112167</v>
      </c>
      <c r="K77" s="184">
        <v>2.6021798365122617</v>
      </c>
      <c r="L77" s="185">
        <f t="shared" si="11"/>
        <v>0.27737595156642669</v>
      </c>
      <c r="M77" s="184">
        <v>2.4314678284182305</v>
      </c>
      <c r="N77" s="185">
        <f t="shared" si="12"/>
        <v>-0.1707120080940312</v>
      </c>
      <c r="O77" s="185">
        <f t="shared" ref="O77:O80" si="14">IFERROR(M77-C77,"-")</f>
        <v>-0.17334404770155443</v>
      </c>
    </row>
    <row r="78" spans="1:16" x14ac:dyDescent="0.25">
      <c r="A78" s="1">
        <v>4</v>
      </c>
      <c r="B78" s="114" t="s">
        <v>77</v>
      </c>
      <c r="C78" s="184">
        <v>3.3720771462706947</v>
      </c>
      <c r="D78" s="185">
        <v>-3.9564332107279387E-2</v>
      </c>
      <c r="E78" s="184" t="s">
        <v>236</v>
      </c>
      <c r="F78" s="185" t="str">
        <f>IFERROR(E78-C78,"-")</f>
        <v>-</v>
      </c>
      <c r="G78" s="184">
        <v>2.8340530536705737</v>
      </c>
      <c r="H78" s="185" t="str">
        <f>IFERROR(G78-E78,"-")</f>
        <v>-</v>
      </c>
      <c r="I78" s="184">
        <v>2.2430187168451607</v>
      </c>
      <c r="J78" s="185">
        <f>IFERROR(I78-G78,"-")</f>
        <v>-0.59103433682541295</v>
      </c>
      <c r="K78" s="184">
        <v>2.982060312568787</v>
      </c>
      <c r="L78" s="185">
        <f>IFERROR(K78-I78,"-")</f>
        <v>0.73904159572362627</v>
      </c>
      <c r="M78" s="184">
        <v>2.3911083281152159</v>
      </c>
      <c r="N78" s="185">
        <f>IFERROR(M78-K78,"-")</f>
        <v>-0.59095198445357111</v>
      </c>
      <c r="O78" s="185">
        <f t="shared" si="14"/>
        <v>-0.98096881815547876</v>
      </c>
    </row>
    <row r="79" spans="1:16" x14ac:dyDescent="0.25">
      <c r="A79" s="1">
        <v>5</v>
      </c>
      <c r="B79" s="114" t="s">
        <v>79</v>
      </c>
      <c r="C79" s="184">
        <v>2.5912035883379017</v>
      </c>
      <c r="D79" s="185">
        <v>-0.78436703000488439</v>
      </c>
      <c r="E79" s="184" t="s">
        <v>236</v>
      </c>
      <c r="F79" s="185" t="str">
        <f t="shared" ref="F79:J87" si="15">IFERROR(E79-C79,"-")</f>
        <v>-</v>
      </c>
      <c r="G79" s="184">
        <v>2.2670126874279122</v>
      </c>
      <c r="H79" s="185" t="str">
        <f t="shared" si="15"/>
        <v>-</v>
      </c>
      <c r="I79" s="184">
        <v>2.2658905704307335</v>
      </c>
      <c r="J79" s="185">
        <f t="shared" si="15"/>
        <v>-1.1221169971786793E-3</v>
      </c>
      <c r="K79" s="184">
        <v>2.8360398700862359</v>
      </c>
      <c r="L79" s="185">
        <f t="shared" ref="L79:L87" si="16">IFERROR(K79-I79,"-")</f>
        <v>0.57014929965550243</v>
      </c>
      <c r="M79" s="184">
        <v>2.3998426098154244</v>
      </c>
      <c r="N79" s="185">
        <f t="shared" ref="N79:N86" si="17">IFERROR(M79-K79,"-")</f>
        <v>-0.43619726027081152</v>
      </c>
      <c r="O79" s="185">
        <f t="shared" si="14"/>
        <v>-0.19136097852247724</v>
      </c>
    </row>
    <row r="80" spans="1:16" x14ac:dyDescent="0.25">
      <c r="A80" s="1">
        <v>6</v>
      </c>
      <c r="B80" s="114" t="s">
        <v>81</v>
      </c>
      <c r="C80" s="184">
        <v>3.1752475247524754</v>
      </c>
      <c r="D80" s="185">
        <v>-0.4275051543817967</v>
      </c>
      <c r="E80" s="184" t="s">
        <v>236</v>
      </c>
      <c r="F80" s="185" t="str">
        <f t="shared" si="15"/>
        <v>-</v>
      </c>
      <c r="G80" s="184">
        <v>2.4640062597809078</v>
      </c>
      <c r="H80" s="185" t="str">
        <f t="shared" si="15"/>
        <v>-</v>
      </c>
      <c r="I80" s="184">
        <v>2.6562994797557113</v>
      </c>
      <c r="J80" s="185">
        <f t="shared" si="15"/>
        <v>0.19229321997480353</v>
      </c>
      <c r="K80" s="184">
        <v>2.6943369952034657</v>
      </c>
      <c r="L80" s="185">
        <f t="shared" si="16"/>
        <v>3.8037515447754355E-2</v>
      </c>
      <c r="M80" s="184">
        <v>2.658639491107361</v>
      </c>
      <c r="N80" s="185">
        <f t="shared" si="17"/>
        <v>-3.5697504096104726E-2</v>
      </c>
      <c r="O80" s="185">
        <f t="shared" si="14"/>
        <v>-0.51660803364511443</v>
      </c>
    </row>
    <row r="81" spans="1:16" x14ac:dyDescent="0.25">
      <c r="A81" s="1">
        <v>7</v>
      </c>
      <c r="B81" s="114" t="s">
        <v>83</v>
      </c>
      <c r="C81" s="184">
        <v>3.4446353775104717</v>
      </c>
      <c r="D81" s="185">
        <v>-0.29053565596842201</v>
      </c>
      <c r="E81" s="184" t="s">
        <v>236</v>
      </c>
      <c r="F81" s="185" t="str">
        <f t="shared" si="15"/>
        <v>-</v>
      </c>
      <c r="G81" s="184">
        <v>3.0759881523848431</v>
      </c>
      <c r="H81" s="185" t="str">
        <f t="shared" si="15"/>
        <v>-</v>
      </c>
      <c r="I81" s="184">
        <v>2.8384682549582139</v>
      </c>
      <c r="J81" s="185">
        <f t="shared" si="15"/>
        <v>-0.23751989742662927</v>
      </c>
      <c r="K81" s="184">
        <v>3.0075457317073169</v>
      </c>
      <c r="L81" s="185">
        <f t="shared" si="16"/>
        <v>0.16907747674910301</v>
      </c>
      <c r="M81" s="184">
        <v>2.9497919006408138</v>
      </c>
      <c r="N81" s="185">
        <f t="shared" si="17"/>
        <v>-5.7753831066503114E-2</v>
      </c>
      <c r="O81" s="185">
        <f>IFERROR(M81-C81,"-")</f>
        <v>-0.49484347686965791</v>
      </c>
    </row>
    <row r="82" spans="1:16" x14ac:dyDescent="0.25">
      <c r="A82" s="1">
        <v>8</v>
      </c>
      <c r="B82" s="114" t="s">
        <v>85</v>
      </c>
      <c r="C82" s="184">
        <v>2.4907566884831782</v>
      </c>
      <c r="D82" s="185">
        <v>-1.0649218592254779</v>
      </c>
      <c r="E82" s="184">
        <v>2.9126119583635925</v>
      </c>
      <c r="F82" s="185">
        <f t="shared" si="15"/>
        <v>0.42185526988041433</v>
      </c>
      <c r="G82" s="184">
        <v>3.288779889638259</v>
      </c>
      <c r="H82" s="185">
        <f t="shared" si="15"/>
        <v>0.37616793127466641</v>
      </c>
      <c r="I82" s="184">
        <v>2.7815126050420167</v>
      </c>
      <c r="J82" s="185">
        <f t="shared" si="15"/>
        <v>-0.50726728459624226</v>
      </c>
      <c r="K82" s="184">
        <v>2.7460738774607387</v>
      </c>
      <c r="L82" s="185">
        <f t="shared" si="16"/>
        <v>-3.5438727581277973E-2</v>
      </c>
      <c r="M82" s="184"/>
      <c r="N82" s="185"/>
      <c r="O82" s="185"/>
    </row>
    <row r="83" spans="1:16" x14ac:dyDescent="0.25">
      <c r="A83" s="1">
        <v>9</v>
      </c>
      <c r="B83" s="114" t="s">
        <v>87</v>
      </c>
      <c r="C83" s="184">
        <v>2.9846132128740823</v>
      </c>
      <c r="D83" s="185">
        <v>-0.86511990385833837</v>
      </c>
      <c r="E83" s="184">
        <v>2.3058368076235856</v>
      </c>
      <c r="F83" s="185">
        <f t="shared" si="15"/>
        <v>-0.67877640525049676</v>
      </c>
      <c r="G83" s="184">
        <v>2.8018525032242936</v>
      </c>
      <c r="H83" s="185">
        <f t="shared" si="15"/>
        <v>0.49601569560070802</v>
      </c>
      <c r="I83" s="184">
        <v>2.4327799275995505</v>
      </c>
      <c r="J83" s="185">
        <f t="shared" si="15"/>
        <v>-0.36907257562474305</v>
      </c>
      <c r="K83" s="184">
        <v>2.7320278969957084</v>
      </c>
      <c r="L83" s="185">
        <f t="shared" si="16"/>
        <v>0.29924796939615783</v>
      </c>
      <c r="M83" s="184"/>
      <c r="N83" s="185"/>
      <c r="O83" s="185"/>
    </row>
    <row r="84" spans="1:16" x14ac:dyDescent="0.25">
      <c r="A84" s="1">
        <v>10</v>
      </c>
      <c r="B84" s="114" t="s">
        <v>89</v>
      </c>
      <c r="C84" s="184">
        <v>2.328030888030888</v>
      </c>
      <c r="D84" s="185">
        <v>-0.9491143168053604</v>
      </c>
      <c r="E84" s="184">
        <v>2.1842164599774523</v>
      </c>
      <c r="F84" s="185">
        <f t="shared" si="15"/>
        <v>-0.14381442805343569</v>
      </c>
      <c r="G84" s="184">
        <v>2.4730092454518342</v>
      </c>
      <c r="H84" s="185">
        <f t="shared" si="15"/>
        <v>0.28879278547438192</v>
      </c>
      <c r="I84" s="184">
        <v>2.5158146201624461</v>
      </c>
      <c r="J84" s="185">
        <f t="shared" si="15"/>
        <v>4.2805374710611854E-2</v>
      </c>
      <c r="K84" s="184">
        <v>2.2366286057692308</v>
      </c>
      <c r="L84" s="185">
        <f t="shared" si="16"/>
        <v>-0.27918601439321522</v>
      </c>
      <c r="M84" s="184"/>
      <c r="N84" s="185"/>
      <c r="O84" s="185"/>
    </row>
    <row r="85" spans="1:16" x14ac:dyDescent="0.25">
      <c r="A85" s="1">
        <v>11</v>
      </c>
      <c r="B85" s="114" t="s">
        <v>91</v>
      </c>
      <c r="C85" s="184">
        <v>2.7967054263565894</v>
      </c>
      <c r="D85" s="185">
        <v>-0.126629627850948</v>
      </c>
      <c r="E85" s="184">
        <v>2.7735632183908048</v>
      </c>
      <c r="F85" s="185">
        <f t="shared" si="15"/>
        <v>-2.3142207965784589E-2</v>
      </c>
      <c r="G85" s="184">
        <v>2.5095457537853849</v>
      </c>
      <c r="H85" s="185">
        <f t="shared" si="15"/>
        <v>-0.26401746460541986</v>
      </c>
      <c r="I85" s="184">
        <v>2.6985086658605399</v>
      </c>
      <c r="J85" s="185">
        <f t="shared" si="15"/>
        <v>0.18896291207515503</v>
      </c>
      <c r="K85" s="184">
        <v>2.4068329961789168</v>
      </c>
      <c r="L85" s="185">
        <f t="shared" si="16"/>
        <v>-0.29167566968162317</v>
      </c>
      <c r="M85" s="184"/>
      <c r="N85" s="185"/>
      <c r="O85" s="185"/>
    </row>
    <row r="86" spans="1:16" x14ac:dyDescent="0.25">
      <c r="A86" s="1">
        <v>12</v>
      </c>
      <c r="B86" s="114" t="s">
        <v>93</v>
      </c>
      <c r="C86" s="184">
        <v>2.5140230968654254</v>
      </c>
      <c r="D86" s="185">
        <v>-1.5708048493433768E-2</v>
      </c>
      <c r="E86" s="184">
        <v>2.4477662075915352</v>
      </c>
      <c r="F86" s="185">
        <f t="shared" si="15"/>
        <v>-6.6256889273890174E-2</v>
      </c>
      <c r="G86" s="184">
        <v>2.4452794739314232</v>
      </c>
      <c r="H86" s="185">
        <f t="shared" si="15"/>
        <v>-2.4867336601119838E-3</v>
      </c>
      <c r="I86" s="184">
        <v>2.6089754739954776</v>
      </c>
      <c r="J86" s="185">
        <f t="shared" si="15"/>
        <v>0.16369600006405438</v>
      </c>
      <c r="K86" s="184">
        <v>2.6665989022158976</v>
      </c>
      <c r="L86" s="185">
        <f t="shared" si="16"/>
        <v>5.7623428220419992E-2</v>
      </c>
      <c r="M86" s="184"/>
      <c r="N86" s="185"/>
      <c r="O86" s="185"/>
    </row>
    <row r="87" spans="1:16" ht="15.75" x14ac:dyDescent="0.25">
      <c r="B87" s="117" t="s">
        <v>30</v>
      </c>
      <c r="C87" s="186">
        <v>2.8868505772646538</v>
      </c>
      <c r="D87" s="187">
        <v>-0.71276123783440015</v>
      </c>
      <c r="E87" s="186">
        <v>2.5260240112994352</v>
      </c>
      <c r="F87" s="187">
        <f t="shared" si="15"/>
        <v>-0.36082656596521856</v>
      </c>
      <c r="G87" s="186">
        <v>2.7155204585827524</v>
      </c>
      <c r="H87" s="187">
        <f t="shared" si="15"/>
        <v>0.18949644728331716</v>
      </c>
      <c r="I87" s="186">
        <v>2.5429762503722109</v>
      </c>
      <c r="J87" s="187">
        <f t="shared" si="15"/>
        <v>-0.17254420821054151</v>
      </c>
      <c r="K87" s="186">
        <v>2.7763916484805056</v>
      </c>
      <c r="L87" s="187">
        <f t="shared" si="16"/>
        <v>0.2334153981082947</v>
      </c>
      <c r="M87" s="186">
        <v>2.5865411116214974</v>
      </c>
      <c r="N87" s="187">
        <v>-0.30707248120252295</v>
      </c>
      <c r="O87" s="187">
        <v>-0.50882194633408906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9.4476269185360096</v>
      </c>
      <c r="D97" s="185">
        <v>-0.50995937398944413</v>
      </c>
      <c r="E97" s="184">
        <v>9.2950458626781867</v>
      </c>
      <c r="F97" s="185">
        <f t="shared" ref="F97:J99" si="18">IFERROR(E97-C97,"-")</f>
        <v>-0.15258105585782289</v>
      </c>
      <c r="G97" s="184">
        <v>9.0109444669639238</v>
      </c>
      <c r="H97" s="185">
        <f t="shared" si="18"/>
        <v>-0.28410139571426285</v>
      </c>
      <c r="I97" s="184">
        <v>8.512588031881247</v>
      </c>
      <c r="J97" s="185">
        <f t="shared" si="18"/>
        <v>-0.4983564350826768</v>
      </c>
      <c r="K97" s="184">
        <v>8.5206927412137485</v>
      </c>
      <c r="L97" s="185">
        <f t="shared" ref="L97:L99" si="19">IFERROR(K97-I97,"-")</f>
        <v>8.104709332501514E-3</v>
      </c>
      <c r="M97" s="184">
        <v>8.4186966083058437</v>
      </c>
      <c r="N97" s="185">
        <f t="shared" ref="N97:N99" si="20">IFERROR(M97-K97,"-")</f>
        <v>-0.10199613290790488</v>
      </c>
      <c r="O97" s="185">
        <f t="shared" ref="O97" si="21">IFERROR(M97-C97,"-")</f>
        <v>-1.0289303102301659</v>
      </c>
    </row>
    <row r="98" spans="2:15" x14ac:dyDescent="0.25">
      <c r="B98" s="114" t="s">
        <v>73</v>
      </c>
      <c r="C98" s="184">
        <v>9.4144830743543473</v>
      </c>
      <c r="D98" s="185">
        <v>6.8467117981898085E-2</v>
      </c>
      <c r="E98" s="184">
        <v>8.7275993182116167</v>
      </c>
      <c r="F98" s="185">
        <f t="shared" si="18"/>
        <v>-0.68688375614273056</v>
      </c>
      <c r="G98" s="184">
        <v>5.75520347934141</v>
      </c>
      <c r="H98" s="185">
        <f t="shared" si="18"/>
        <v>-2.9723958388702068</v>
      </c>
      <c r="I98" s="184">
        <v>6.9325526625670548</v>
      </c>
      <c r="J98" s="185">
        <f t="shared" si="18"/>
        <v>1.1773491832256449</v>
      </c>
      <c r="K98" s="184">
        <v>8.0176301452784511</v>
      </c>
      <c r="L98" s="185">
        <f t="shared" si="19"/>
        <v>1.0850774827113963</v>
      </c>
      <c r="M98" s="184">
        <v>8.1856063750311279</v>
      </c>
      <c r="N98" s="185">
        <f t="shared" si="20"/>
        <v>0.16797622975267679</v>
      </c>
      <c r="O98" s="185">
        <f>IFERROR(M98-C98,"-")</f>
        <v>-1.2288766993232194</v>
      </c>
    </row>
    <row r="99" spans="2:15" x14ac:dyDescent="0.25">
      <c r="B99" s="114" t="s">
        <v>75</v>
      </c>
      <c r="C99" s="184">
        <v>8.0283444665102</v>
      </c>
      <c r="D99" s="185">
        <v>-5.2957423615220378E-2</v>
      </c>
      <c r="E99" s="184">
        <v>10.97488555442523</v>
      </c>
      <c r="F99" s="185">
        <f t="shared" si="18"/>
        <v>2.9465410879150298</v>
      </c>
      <c r="G99" s="184">
        <v>5.500643500643501</v>
      </c>
      <c r="H99" s="185">
        <f t="shared" si="18"/>
        <v>-5.4742420537817287</v>
      </c>
      <c r="I99" s="184">
        <v>7.1364744571072176</v>
      </c>
      <c r="J99" s="185">
        <f t="shared" si="18"/>
        <v>1.6358309564637166</v>
      </c>
      <c r="K99" s="184">
        <v>7.6281529895908982</v>
      </c>
      <c r="L99" s="185">
        <f t="shared" si="19"/>
        <v>0.49167853248368054</v>
      </c>
      <c r="M99" s="184">
        <v>7.5469198757399916</v>
      </c>
      <c r="N99" s="185">
        <f t="shared" si="20"/>
        <v>-8.1233113850906591E-2</v>
      </c>
      <c r="O99" s="185">
        <f t="shared" ref="O99:O102" si="22">IFERROR(M99-C99,"-")</f>
        <v>-0.48142459077020838</v>
      </c>
    </row>
    <row r="100" spans="2:15" x14ac:dyDescent="0.25">
      <c r="B100" s="114" t="s">
        <v>77</v>
      </c>
      <c r="C100" s="184">
        <v>8.2081832218219244</v>
      </c>
      <c r="D100" s="185">
        <v>0.6215843225406994</v>
      </c>
      <c r="E100" s="184" t="s">
        <v>236</v>
      </c>
      <c r="F100" s="185" t="str">
        <f>IFERROR(E100-C100,"-")</f>
        <v>-</v>
      </c>
      <c r="G100" s="184">
        <v>5.3676544450025112</v>
      </c>
      <c r="H100" s="185" t="str">
        <f>IFERROR(G100-E100,"-")</f>
        <v>-</v>
      </c>
      <c r="I100" s="184">
        <v>7.0535005966009869</v>
      </c>
      <c r="J100" s="185">
        <f>IFERROR(I100-G100,"-")</f>
        <v>1.6858461515984757</v>
      </c>
      <c r="K100" s="184">
        <v>6.86671840418499</v>
      </c>
      <c r="L100" s="185">
        <f>IFERROR(K100-I100,"-")</f>
        <v>-0.18678219241599692</v>
      </c>
      <c r="M100" s="184">
        <v>7.6968225110574444</v>
      </c>
      <c r="N100" s="185">
        <f>IFERROR(M100-K100,"-")</f>
        <v>0.83010410687245439</v>
      </c>
      <c r="O100" s="185">
        <f t="shared" si="22"/>
        <v>-0.51136071076447998</v>
      </c>
    </row>
    <row r="101" spans="2:15" x14ac:dyDescent="0.25">
      <c r="B101" s="114" t="s">
        <v>79</v>
      </c>
      <c r="C101" s="184">
        <v>7.4801636452351463</v>
      </c>
      <c r="D101" s="185">
        <v>-0.20334079928218873</v>
      </c>
      <c r="E101" s="184" t="s">
        <v>236</v>
      </c>
      <c r="F101" s="185" t="str">
        <f t="shared" ref="F101:J109" si="23">IFERROR(E101-C101,"-")</f>
        <v>-</v>
      </c>
      <c r="G101" s="184">
        <v>4.6154148128762102</v>
      </c>
      <c r="H101" s="185" t="str">
        <f t="shared" si="23"/>
        <v>-</v>
      </c>
      <c r="I101" s="184">
        <v>6.8128675815362678</v>
      </c>
      <c r="J101" s="185">
        <f t="shared" si="23"/>
        <v>2.1974527686600576</v>
      </c>
      <c r="K101" s="184">
        <v>7.1880833271111779</v>
      </c>
      <c r="L101" s="185">
        <f t="shared" ref="L101:L109" si="24">IFERROR(K101-I101,"-")</f>
        <v>0.37521574557491011</v>
      </c>
      <c r="M101" s="184">
        <v>6.8821328081035453</v>
      </c>
      <c r="N101" s="185">
        <f t="shared" ref="N101:N108" si="25">IFERROR(M101-K101,"-")</f>
        <v>-0.30595051900763259</v>
      </c>
      <c r="O101" s="185">
        <f t="shared" si="22"/>
        <v>-0.59803083713160099</v>
      </c>
    </row>
    <row r="102" spans="2:15" x14ac:dyDescent="0.25">
      <c r="B102" s="114" t="s">
        <v>81</v>
      </c>
      <c r="C102" s="184">
        <v>7.5924894253585062</v>
      </c>
      <c r="D102" s="185">
        <v>-0.2086226107975353</v>
      </c>
      <c r="E102" s="184" t="s">
        <v>236</v>
      </c>
      <c r="F102" s="185" t="str">
        <f t="shared" si="23"/>
        <v>-</v>
      </c>
      <c r="G102" s="184">
        <v>5.8911511354737662</v>
      </c>
      <c r="H102" s="185" t="str">
        <f t="shared" si="23"/>
        <v>-</v>
      </c>
      <c r="I102" s="184">
        <v>6.9117168591040752</v>
      </c>
      <c r="J102" s="185">
        <f t="shared" si="23"/>
        <v>1.020565723630309</v>
      </c>
      <c r="K102" s="184">
        <v>7.0050877724990732</v>
      </c>
      <c r="L102" s="185">
        <f t="shared" si="24"/>
        <v>9.3370913394998034E-2</v>
      </c>
      <c r="M102" s="184">
        <v>7.1391927083333337</v>
      </c>
      <c r="N102" s="185">
        <f t="shared" si="25"/>
        <v>0.13410493583426053</v>
      </c>
      <c r="O102" s="185">
        <f t="shared" si="22"/>
        <v>-0.45329671702517249</v>
      </c>
    </row>
    <row r="103" spans="2:15" x14ac:dyDescent="0.25">
      <c r="B103" s="114" t="s">
        <v>83</v>
      </c>
      <c r="C103" s="184">
        <v>8.0249741697416983</v>
      </c>
      <c r="D103" s="185">
        <v>-0.14030128935679897</v>
      </c>
      <c r="E103" s="184" t="s">
        <v>236</v>
      </c>
      <c r="F103" s="185" t="str">
        <f t="shared" si="23"/>
        <v>-</v>
      </c>
      <c r="G103" s="184">
        <v>7.0290555155010814</v>
      </c>
      <c r="H103" s="185" t="str">
        <f t="shared" si="23"/>
        <v>-</v>
      </c>
      <c r="I103" s="184">
        <v>7.1986132408827253</v>
      </c>
      <c r="J103" s="185">
        <f t="shared" si="23"/>
        <v>0.16955772538164382</v>
      </c>
      <c r="K103" s="184">
        <v>7.4568813279962329</v>
      </c>
      <c r="L103" s="185">
        <f t="shared" si="24"/>
        <v>0.25826808711350768</v>
      </c>
      <c r="M103" s="184">
        <v>7.4333944533577814</v>
      </c>
      <c r="N103" s="185">
        <f t="shared" si="25"/>
        <v>-2.348687463845156E-2</v>
      </c>
      <c r="O103" s="185">
        <f>IFERROR(M103-C103,"-")</f>
        <v>-0.59157971638391693</v>
      </c>
    </row>
    <row r="104" spans="2:15" x14ac:dyDescent="0.25">
      <c r="B104" s="114" t="s">
        <v>85</v>
      </c>
      <c r="C104" s="184">
        <v>8.2708453133985049</v>
      </c>
      <c r="D104" s="185">
        <v>2.9142203909062303E-2</v>
      </c>
      <c r="E104" s="184">
        <v>6.9118342372409955</v>
      </c>
      <c r="F104" s="185">
        <f t="shared" si="23"/>
        <v>-1.3590110761575094</v>
      </c>
      <c r="G104" s="184">
        <v>7.0977242302543511</v>
      </c>
      <c r="H104" s="185">
        <f t="shared" si="23"/>
        <v>0.18588999301335551</v>
      </c>
      <c r="I104" s="184">
        <v>7.778275396317623</v>
      </c>
      <c r="J104" s="185">
        <f t="shared" si="23"/>
        <v>0.68055116606327193</v>
      </c>
      <c r="K104" s="184">
        <v>7.7137433140259954</v>
      </c>
      <c r="L104" s="185">
        <f t="shared" si="24"/>
        <v>-6.4532082291627546E-2</v>
      </c>
      <c r="M104" s="184"/>
      <c r="N104" s="185"/>
      <c r="O104" s="185"/>
    </row>
    <row r="105" spans="2:15" x14ac:dyDescent="0.25">
      <c r="B105" s="114" t="s">
        <v>87</v>
      </c>
      <c r="C105" s="184">
        <v>8.1763663622734093</v>
      </c>
      <c r="D105" s="185">
        <v>-0.21150540483228397</v>
      </c>
      <c r="E105" s="184">
        <v>6.9931153184165229</v>
      </c>
      <c r="F105" s="185">
        <f t="shared" si="23"/>
        <v>-1.1832510438568864</v>
      </c>
      <c r="G105" s="184">
        <v>7.1154244794120416</v>
      </c>
      <c r="H105" s="185">
        <f t="shared" si="23"/>
        <v>0.1223091609955187</v>
      </c>
      <c r="I105" s="184">
        <v>7.4606444617626133</v>
      </c>
      <c r="J105" s="185">
        <f t="shared" si="23"/>
        <v>0.34521998235057172</v>
      </c>
      <c r="K105" s="184">
        <v>7.5650837764891374</v>
      </c>
      <c r="L105" s="185">
        <f t="shared" si="24"/>
        <v>0.10443931472652412</v>
      </c>
      <c r="M105" s="184"/>
      <c r="N105" s="185"/>
      <c r="O105" s="185"/>
    </row>
    <row r="106" spans="2:15" x14ac:dyDescent="0.25">
      <c r="B106" s="114" t="s">
        <v>89</v>
      </c>
      <c r="C106" s="184">
        <v>7.6490613397479477</v>
      </c>
      <c r="D106" s="185">
        <v>-0.63872132678228954</v>
      </c>
      <c r="E106" s="184">
        <v>4.8194545015689112</v>
      </c>
      <c r="F106" s="185">
        <f t="shared" si="23"/>
        <v>-2.8296068381790365</v>
      </c>
      <c r="G106" s="184">
        <v>6.7946358513446041</v>
      </c>
      <c r="H106" s="185">
        <f t="shared" si="23"/>
        <v>1.9751813497756929</v>
      </c>
      <c r="I106" s="184">
        <v>6.9897432857058162</v>
      </c>
      <c r="J106" s="185">
        <f t="shared" si="23"/>
        <v>0.19510743436121203</v>
      </c>
      <c r="K106" s="184">
        <v>7.1013933302878023</v>
      </c>
      <c r="L106" s="185">
        <f t="shared" si="24"/>
        <v>0.11165004458198613</v>
      </c>
      <c r="M106" s="184"/>
      <c r="N106" s="185"/>
      <c r="O106" s="185"/>
    </row>
    <row r="107" spans="2:15" x14ac:dyDescent="0.25">
      <c r="B107" s="114" t="s">
        <v>91</v>
      </c>
      <c r="C107" s="184">
        <v>8.0370396617296205</v>
      </c>
      <c r="D107" s="185">
        <v>-0.51179404095023528</v>
      </c>
      <c r="E107" s="184">
        <v>7.8686336494555675</v>
      </c>
      <c r="F107" s="185">
        <f t="shared" si="23"/>
        <v>-0.16840601227405294</v>
      </c>
      <c r="G107" s="184">
        <v>7.2640043044180072</v>
      </c>
      <c r="H107" s="185">
        <f t="shared" si="23"/>
        <v>-0.60462934503756038</v>
      </c>
      <c r="I107" s="184">
        <v>7.3783077425677881</v>
      </c>
      <c r="J107" s="185">
        <f t="shared" si="23"/>
        <v>0.11430343814978094</v>
      </c>
      <c r="K107" s="184">
        <v>7.8645584975111893</v>
      </c>
      <c r="L107" s="185">
        <f t="shared" si="24"/>
        <v>0.4862507549434012</v>
      </c>
      <c r="M107" s="184"/>
      <c r="N107" s="185"/>
      <c r="O107" s="185"/>
    </row>
    <row r="108" spans="2:15" x14ac:dyDescent="0.25">
      <c r="B108" s="114" t="s">
        <v>93</v>
      </c>
      <c r="C108" s="184">
        <v>8.9477308937657405</v>
      </c>
      <c r="D108" s="185">
        <v>8.5963572624695672E-2</v>
      </c>
      <c r="E108" s="184">
        <v>7.6856927332159923</v>
      </c>
      <c r="F108" s="185">
        <f t="shared" si="23"/>
        <v>-1.2620381605497482</v>
      </c>
      <c r="G108" s="184">
        <v>7.9840824979339589</v>
      </c>
      <c r="H108" s="185">
        <f t="shared" si="23"/>
        <v>0.29838976471796652</v>
      </c>
      <c r="I108" s="184">
        <v>7.8006234575918949</v>
      </c>
      <c r="J108" s="185">
        <f t="shared" si="23"/>
        <v>-0.18345904034206395</v>
      </c>
      <c r="K108" s="184">
        <v>8.2201690765464033</v>
      </c>
      <c r="L108" s="185">
        <f t="shared" si="24"/>
        <v>0.41954561895450837</v>
      </c>
      <c r="M108" s="184"/>
      <c r="N108" s="185"/>
      <c r="O108" s="185"/>
    </row>
    <row r="109" spans="2:15" ht="15.75" x14ac:dyDescent="0.25">
      <c r="B109" s="117" t="s">
        <v>30</v>
      </c>
      <c r="C109" s="186">
        <v>8.3160518833909762</v>
      </c>
      <c r="D109" s="187">
        <v>-0.13413496613706855</v>
      </c>
      <c r="E109" s="186">
        <v>8.7566950823947458</v>
      </c>
      <c r="F109" s="187">
        <f t="shared" si="23"/>
        <v>0.44064319900376958</v>
      </c>
      <c r="G109" s="186">
        <v>6.9670919535565847</v>
      </c>
      <c r="H109" s="187">
        <f t="shared" si="23"/>
        <v>-1.7896031288381611</v>
      </c>
      <c r="I109" s="186">
        <v>7.3284504270391047</v>
      </c>
      <c r="J109" s="187">
        <f t="shared" si="23"/>
        <v>0.36135847348251993</v>
      </c>
      <c r="K109" s="186">
        <v>7.6377013763228598</v>
      </c>
      <c r="L109" s="187">
        <f t="shared" si="24"/>
        <v>0.30925094928375518</v>
      </c>
      <c r="M109" s="186">
        <v>7.6574965292308512</v>
      </c>
      <c r="N109" s="187">
        <v>7.0742439877108154E-2</v>
      </c>
      <c r="O109" s="187">
        <v>-0.73805729930318087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70" t="s">
        <v>298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8.4721036826299976</v>
      </c>
      <c r="D119" s="185">
        <v>-2.7396983148964438E-2</v>
      </c>
      <c r="E119" s="184">
        <v>7.9339108565041219</v>
      </c>
      <c r="F119" s="185">
        <f t="shared" ref="F119:J121" si="26">IFERROR(E119-C119,"-")</f>
        <v>-0.53819282612587571</v>
      </c>
      <c r="G119" s="184">
        <v>17.864253393665159</v>
      </c>
      <c r="H119" s="185">
        <f t="shared" si="26"/>
        <v>9.930342537161037</v>
      </c>
      <c r="I119" s="184">
        <v>7.5997924593566237</v>
      </c>
      <c r="J119" s="185">
        <f t="shared" si="26"/>
        <v>-10.264460934308534</v>
      </c>
      <c r="K119" s="184">
        <v>7.4245295975827492</v>
      </c>
      <c r="L119" s="185">
        <f t="shared" ref="L119:L121" si="27">IFERROR(K119-I119,"-")</f>
        <v>-0.17526286177387451</v>
      </c>
      <c r="M119" s="184">
        <v>7.6996077576814121</v>
      </c>
      <c r="N119" s="185">
        <f t="shared" ref="N119:N121" si="28">IFERROR(M119-K119,"-")</f>
        <v>0.27507816009866293</v>
      </c>
      <c r="O119" s="185">
        <f t="shared" ref="O119" si="29">IFERROR(M119-C119,"-")</f>
        <v>-0.77249592494858543</v>
      </c>
    </row>
    <row r="120" spans="1:16" x14ac:dyDescent="0.25">
      <c r="B120" s="114" t="s">
        <v>73</v>
      </c>
      <c r="C120" s="184">
        <v>8.4321817018554057</v>
      </c>
      <c r="D120" s="185">
        <v>6.8591438163721818E-2</v>
      </c>
      <c r="E120" s="184">
        <v>7.1286418646346927</v>
      </c>
      <c r="F120" s="185">
        <f t="shared" si="26"/>
        <v>-1.303539837220713</v>
      </c>
      <c r="G120" s="184">
        <v>11.735751295336788</v>
      </c>
      <c r="H120" s="185">
        <f t="shared" si="26"/>
        <v>4.6071094307020957</v>
      </c>
      <c r="I120" s="184">
        <v>6.5968031968031964</v>
      </c>
      <c r="J120" s="185">
        <f t="shared" si="26"/>
        <v>-5.138948098533592</v>
      </c>
      <c r="K120" s="184">
        <v>6.6255956432947585</v>
      </c>
      <c r="L120" s="185">
        <f t="shared" si="27"/>
        <v>2.8792446491562096E-2</v>
      </c>
      <c r="M120" s="184">
        <v>7.0288492360294903</v>
      </c>
      <c r="N120" s="185">
        <f t="shared" si="28"/>
        <v>0.40325359273473182</v>
      </c>
      <c r="O120" s="185">
        <f>IFERROR(M120-C120,"-")</f>
        <v>-1.4033324658259154</v>
      </c>
    </row>
    <row r="121" spans="1:16" x14ac:dyDescent="0.25">
      <c r="B121" s="114" t="s">
        <v>75</v>
      </c>
      <c r="C121" s="184">
        <v>7.2954169797145001</v>
      </c>
      <c r="D121" s="185">
        <v>-2.3842619490028305E-2</v>
      </c>
      <c r="E121" s="184">
        <v>9.3786440677966105</v>
      </c>
      <c r="F121" s="185">
        <f t="shared" si="26"/>
        <v>2.0832270880821104</v>
      </c>
      <c r="G121" s="184">
        <v>8.6459854014598534</v>
      </c>
      <c r="H121" s="185">
        <f t="shared" si="26"/>
        <v>-0.73265866633675714</v>
      </c>
      <c r="I121" s="184">
        <v>7.11755751014885</v>
      </c>
      <c r="J121" s="185">
        <f t="shared" si="26"/>
        <v>-1.5284278913110034</v>
      </c>
      <c r="K121" s="184">
        <v>6.6871994801819366</v>
      </c>
      <c r="L121" s="185">
        <f t="shared" si="27"/>
        <v>-0.43035802996691341</v>
      </c>
      <c r="M121" s="184">
        <v>6.9662029881504379</v>
      </c>
      <c r="N121" s="185">
        <f t="shared" si="28"/>
        <v>0.27900350796850137</v>
      </c>
      <c r="O121" s="185">
        <f t="shared" ref="O121:O124" si="30">IFERROR(M121-C121,"-")</f>
        <v>-0.32921399156406217</v>
      </c>
    </row>
    <row r="122" spans="1:16" x14ac:dyDescent="0.25">
      <c r="B122" s="114" t="s">
        <v>77</v>
      </c>
      <c r="C122" s="184">
        <v>6.8875998478508942</v>
      </c>
      <c r="D122" s="185">
        <v>5.8893409575643041E-2</v>
      </c>
      <c r="E122" s="184" t="s">
        <v>236</v>
      </c>
      <c r="F122" s="185" t="str">
        <f>IFERROR(E122-C122,"-")</f>
        <v>-</v>
      </c>
      <c r="G122" s="184">
        <v>2.8295964125560538</v>
      </c>
      <c r="H122" s="185" t="str">
        <f>IFERROR(G122-E122,"-")</f>
        <v>-</v>
      </c>
      <c r="I122" s="184">
        <v>6.9245819397993307</v>
      </c>
      <c r="J122" s="185">
        <f>IFERROR(I122-G122,"-")</f>
        <v>4.0949855272432769</v>
      </c>
      <c r="K122" s="184">
        <v>6.5770206022187008</v>
      </c>
      <c r="L122" s="185">
        <f>IFERROR(K122-I122,"-")</f>
        <v>-0.3475613375806299</v>
      </c>
      <c r="M122" s="184">
        <v>7.1351310407514017</v>
      </c>
      <c r="N122" s="185">
        <f>IFERROR(M122-K122,"-")</f>
        <v>0.55811043853270093</v>
      </c>
      <c r="O122" s="185">
        <f t="shared" si="30"/>
        <v>0.24753119290050751</v>
      </c>
    </row>
    <row r="123" spans="1:16" x14ac:dyDescent="0.25">
      <c r="B123" s="114" t="s">
        <v>79</v>
      </c>
      <c r="C123" s="184">
        <v>7.3985921689397269</v>
      </c>
      <c r="D123" s="185">
        <v>0.47125363887291183</v>
      </c>
      <c r="E123" s="184" t="s">
        <v>236</v>
      </c>
      <c r="F123" s="185" t="str">
        <f t="shared" ref="F123:J131" si="31">IFERROR(E123-C123,"-")</f>
        <v>-</v>
      </c>
      <c r="G123" s="184">
        <v>3.0382293762575454</v>
      </c>
      <c r="H123" s="185" t="str">
        <f t="shared" si="31"/>
        <v>-</v>
      </c>
      <c r="I123" s="184">
        <v>6.689313517338995</v>
      </c>
      <c r="J123" s="185">
        <f t="shared" si="31"/>
        <v>3.6510841410814496</v>
      </c>
      <c r="K123" s="184">
        <v>6.697749196141479</v>
      </c>
      <c r="L123" s="185">
        <f t="shared" ref="L123:L131" si="32">IFERROR(K123-I123,"-")</f>
        <v>8.4356788024839702E-3</v>
      </c>
      <c r="M123" s="184">
        <v>6.6414432121297207</v>
      </c>
      <c r="N123" s="185">
        <f t="shared" ref="N123:N130" si="33">IFERROR(M123-K123,"-")</f>
        <v>-5.6305984011758348E-2</v>
      </c>
      <c r="O123" s="185">
        <f t="shared" si="30"/>
        <v>-0.75714895681000627</v>
      </c>
    </row>
    <row r="124" spans="1:16" x14ac:dyDescent="0.25">
      <c r="B124" s="114" t="s">
        <v>81</v>
      </c>
      <c r="C124" s="184">
        <v>7.0261475886112725</v>
      </c>
      <c r="D124" s="185">
        <v>0.10997518845310683</v>
      </c>
      <c r="E124" s="184" t="s">
        <v>236</v>
      </c>
      <c r="F124" s="185" t="str">
        <f t="shared" si="31"/>
        <v>-</v>
      </c>
      <c r="G124" s="184">
        <v>3.3338345864661654</v>
      </c>
      <c r="H124" s="185" t="str">
        <f t="shared" si="31"/>
        <v>-</v>
      </c>
      <c r="I124" s="184">
        <v>6.5790438114276197</v>
      </c>
      <c r="J124" s="185">
        <f t="shared" si="31"/>
        <v>3.2452092249614544</v>
      </c>
      <c r="K124" s="184">
        <v>6.8809303758471962</v>
      </c>
      <c r="L124" s="185">
        <f t="shared" si="32"/>
        <v>0.30188656441957651</v>
      </c>
      <c r="M124" s="184">
        <v>6.686951631046119</v>
      </c>
      <c r="N124" s="185">
        <f t="shared" si="33"/>
        <v>-0.19397874480107724</v>
      </c>
      <c r="O124" s="185">
        <f t="shared" si="30"/>
        <v>-0.33919595756515353</v>
      </c>
    </row>
    <row r="125" spans="1:16" x14ac:dyDescent="0.25">
      <c r="B125" s="114" t="s">
        <v>83</v>
      </c>
      <c r="C125" s="184">
        <v>7.696795516597212</v>
      </c>
      <c r="D125" s="185">
        <v>0.33317618351366018</v>
      </c>
      <c r="E125" s="184" t="s">
        <v>236</v>
      </c>
      <c r="F125" s="185" t="str">
        <f t="shared" si="31"/>
        <v>-</v>
      </c>
      <c r="G125" s="184">
        <v>7.0270270270270272</v>
      </c>
      <c r="H125" s="185" t="str">
        <f t="shared" si="31"/>
        <v>-</v>
      </c>
      <c r="I125" s="184">
        <v>7.0274575832146091</v>
      </c>
      <c r="J125" s="185">
        <f t="shared" si="31"/>
        <v>4.3055618758192082E-4</v>
      </c>
      <c r="K125" s="184">
        <v>7.4940490648530487</v>
      </c>
      <c r="L125" s="185">
        <f t="shared" si="32"/>
        <v>0.46659148163843955</v>
      </c>
      <c r="M125" s="184">
        <v>7.0650243483242621</v>
      </c>
      <c r="N125" s="185">
        <f t="shared" si="33"/>
        <v>-0.4290247165287866</v>
      </c>
      <c r="O125" s="185">
        <f>IFERROR(M125-C125,"-")</f>
        <v>-0.63177116827294988</v>
      </c>
    </row>
    <row r="126" spans="1:16" x14ac:dyDescent="0.25">
      <c r="B126" s="114" t="s">
        <v>85</v>
      </c>
      <c r="C126" s="184">
        <v>7.3975865851747376</v>
      </c>
      <c r="D126" s="185">
        <v>9.6440922326946676E-2</v>
      </c>
      <c r="E126" s="184">
        <v>6.3769470404984423</v>
      </c>
      <c r="F126" s="185">
        <f t="shared" si="31"/>
        <v>-1.0206395446762953</v>
      </c>
      <c r="G126" s="184">
        <v>5.8403361344537812</v>
      </c>
      <c r="H126" s="185">
        <f t="shared" si="31"/>
        <v>-0.53661090604466111</v>
      </c>
      <c r="I126" s="184">
        <v>7.5700397097083387</v>
      </c>
      <c r="J126" s="185">
        <f t="shared" si="31"/>
        <v>1.7297035752545575</v>
      </c>
      <c r="K126" s="184">
        <v>7.5153215849141315</v>
      </c>
      <c r="L126" s="185">
        <f t="shared" si="32"/>
        <v>-5.4718124794207235E-2</v>
      </c>
      <c r="M126" s="184"/>
      <c r="N126" s="185"/>
      <c r="O126" s="185"/>
    </row>
    <row r="127" spans="1:16" x14ac:dyDescent="0.25">
      <c r="B127" s="114" t="s">
        <v>87</v>
      </c>
      <c r="C127" s="184">
        <v>7.7395539605229429</v>
      </c>
      <c r="D127" s="185">
        <v>-0.24204113150159667</v>
      </c>
      <c r="E127" s="184">
        <v>6.0221914008321775</v>
      </c>
      <c r="F127" s="185">
        <f t="shared" si="31"/>
        <v>-1.7173625596907653</v>
      </c>
      <c r="G127" s="184">
        <v>6.9028243178554334</v>
      </c>
      <c r="H127" s="185">
        <f t="shared" si="31"/>
        <v>0.88063291702325586</v>
      </c>
      <c r="I127" s="184">
        <v>7.6120493666774927</v>
      </c>
      <c r="J127" s="185">
        <f t="shared" si="31"/>
        <v>0.70922504882205928</v>
      </c>
      <c r="K127" s="184">
        <v>7.4808184143222505</v>
      </c>
      <c r="L127" s="185">
        <f t="shared" si="32"/>
        <v>-0.13123095235524218</v>
      </c>
      <c r="M127" s="184"/>
      <c r="N127" s="185"/>
      <c r="O127" s="185"/>
    </row>
    <row r="128" spans="1:16" x14ac:dyDescent="0.25">
      <c r="A128" s="120"/>
      <c r="B128" s="114" t="s">
        <v>89</v>
      </c>
      <c r="C128" s="184">
        <v>7.7610110488875437</v>
      </c>
      <c r="D128" s="185">
        <v>0.30563347451683409</v>
      </c>
      <c r="E128" s="184">
        <v>4.5007385524372232</v>
      </c>
      <c r="F128" s="185">
        <f t="shared" si="31"/>
        <v>-3.2602724964503205</v>
      </c>
      <c r="G128" s="184">
        <v>6.6572815533980583</v>
      </c>
      <c r="H128" s="185">
        <f t="shared" si="31"/>
        <v>2.1565430009608351</v>
      </c>
      <c r="I128" s="184">
        <v>6.9833285010147872</v>
      </c>
      <c r="J128" s="185">
        <f t="shared" si="31"/>
        <v>0.32604694761672892</v>
      </c>
      <c r="K128" s="184">
        <v>6.9262397991211548</v>
      </c>
      <c r="L128" s="185">
        <f t="shared" si="32"/>
        <v>-5.7088701893632354E-2</v>
      </c>
      <c r="M128" s="184"/>
      <c r="N128" s="185"/>
      <c r="O128" s="185"/>
    </row>
    <row r="129" spans="2:16" x14ac:dyDescent="0.25">
      <c r="B129" s="114" t="s">
        <v>91</v>
      </c>
      <c r="C129" s="184">
        <v>7.4774335587356502</v>
      </c>
      <c r="D129" s="185">
        <v>0.18886546308094054</v>
      </c>
      <c r="E129" s="184">
        <v>9.5982905982905979</v>
      </c>
      <c r="F129" s="185">
        <f t="shared" si="31"/>
        <v>2.1208570395549478</v>
      </c>
      <c r="G129" s="184">
        <v>6.8495550611790881</v>
      </c>
      <c r="H129" s="185">
        <f t="shared" si="31"/>
        <v>-2.7487355371115099</v>
      </c>
      <c r="I129" s="184">
        <v>6.7162322274881516</v>
      </c>
      <c r="J129" s="185">
        <f t="shared" si="31"/>
        <v>-0.13332283369093645</v>
      </c>
      <c r="K129" s="184">
        <v>6.9560150805438132</v>
      </c>
      <c r="L129" s="185">
        <f t="shared" si="32"/>
        <v>0.2397828530556616</v>
      </c>
      <c r="M129" s="184"/>
      <c r="N129" s="185"/>
      <c r="O129" s="185"/>
    </row>
    <row r="130" spans="2:16" x14ac:dyDescent="0.25">
      <c r="B130" s="114" t="s">
        <v>93</v>
      </c>
      <c r="C130" s="184">
        <v>7.9986646884272998</v>
      </c>
      <c r="D130" s="185">
        <v>0.24712097702008506</v>
      </c>
      <c r="E130" s="184">
        <v>9.3348281016442449</v>
      </c>
      <c r="F130" s="185">
        <f t="shared" si="31"/>
        <v>1.3361634132169451</v>
      </c>
      <c r="G130" s="184">
        <v>8.0141221374045806</v>
      </c>
      <c r="H130" s="185">
        <f t="shared" si="31"/>
        <v>-1.3207059642396644</v>
      </c>
      <c r="I130" s="184">
        <v>7.1400179318589361</v>
      </c>
      <c r="J130" s="185">
        <f t="shared" si="31"/>
        <v>-0.8741042055456445</v>
      </c>
      <c r="K130" s="184">
        <v>7.5589687989398868</v>
      </c>
      <c r="L130" s="185">
        <f t="shared" si="32"/>
        <v>0.41895086708095075</v>
      </c>
      <c r="M130" s="184"/>
      <c r="N130" s="185"/>
      <c r="O130" s="185"/>
    </row>
    <row r="131" spans="2:16" ht="15.75" x14ac:dyDescent="0.25">
      <c r="B131" s="117" t="s">
        <v>30</v>
      </c>
      <c r="C131" s="186">
        <v>7.6601153912776985</v>
      </c>
      <c r="D131" s="187">
        <v>0.11830555672683651</v>
      </c>
      <c r="E131" s="186">
        <v>7.6447121695105942</v>
      </c>
      <c r="F131" s="187">
        <f t="shared" si="31"/>
        <v>-1.5403221767104291E-2</v>
      </c>
      <c r="G131" s="186">
        <v>6.8464210841569333</v>
      </c>
      <c r="H131" s="187">
        <f t="shared" si="31"/>
        <v>-0.79829108535366089</v>
      </c>
      <c r="I131" s="186">
        <v>7.0442463034910698</v>
      </c>
      <c r="J131" s="187">
        <f t="shared" si="31"/>
        <v>0.19782521933413655</v>
      </c>
      <c r="K131" s="186">
        <v>7.1014383123801403</v>
      </c>
      <c r="L131" s="187">
        <f t="shared" si="32"/>
        <v>5.71920088890705E-2</v>
      </c>
      <c r="M131" s="186">
        <v>7.0423779940974089</v>
      </c>
      <c r="N131" s="187">
        <v>0.1063551159440026</v>
      </c>
      <c r="O131" s="187">
        <v>-0.59996894467810158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299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11.168166049273829</v>
      </c>
      <c r="D141" s="185">
        <v>-0.61352409157124121</v>
      </c>
      <c r="E141" s="184">
        <v>11.637256287086748</v>
      </c>
      <c r="F141" s="185">
        <f t="shared" ref="F141:J143" si="34">IFERROR(E141-C141,"-")</f>
        <v>0.46909023781291914</v>
      </c>
      <c r="G141" s="184">
        <v>15.971804511278195</v>
      </c>
      <c r="H141" s="185">
        <f t="shared" si="34"/>
        <v>4.3345482241914475</v>
      </c>
      <c r="I141" s="184">
        <v>12.129041326960921</v>
      </c>
      <c r="J141" s="185">
        <f t="shared" si="34"/>
        <v>-3.842763184317274</v>
      </c>
      <c r="K141" s="184">
        <v>11.418379216750678</v>
      </c>
      <c r="L141" s="185">
        <f t="shared" ref="L141:L143" si="35">IFERROR(K141-I141,"-")</f>
        <v>-0.71066211021024372</v>
      </c>
      <c r="M141" s="184">
        <v>10.98589065255732</v>
      </c>
      <c r="N141" s="185">
        <f t="shared" ref="N141:N143" si="36">IFERROR(M141-K141,"-")</f>
        <v>-0.43248856419335802</v>
      </c>
      <c r="O141" s="185">
        <f t="shared" ref="O141" si="37">IFERROR(M141-C141,"-")</f>
        <v>-0.18227539671650916</v>
      </c>
    </row>
    <row r="142" spans="2:16" x14ac:dyDescent="0.25">
      <c r="B142" s="114" t="s">
        <v>73</v>
      </c>
      <c r="C142" s="184">
        <v>11.055163474002592</v>
      </c>
      <c r="D142" s="185">
        <v>6.673684307124006E-2</v>
      </c>
      <c r="E142" s="184">
        <v>11.138817878999149</v>
      </c>
      <c r="F142" s="185">
        <f t="shared" si="34"/>
        <v>8.3654404996556408E-2</v>
      </c>
      <c r="G142" s="184">
        <v>8.7712609970674489</v>
      </c>
      <c r="H142" s="185">
        <f t="shared" si="34"/>
        <v>-2.3675568819316997</v>
      </c>
      <c r="I142" s="184">
        <v>9.2217261904761898</v>
      </c>
      <c r="J142" s="185">
        <f t="shared" si="34"/>
        <v>0.45046519340874092</v>
      </c>
      <c r="K142" s="184">
        <v>10.34370308590492</v>
      </c>
      <c r="L142" s="185">
        <f t="shared" si="35"/>
        <v>1.1219768954287304</v>
      </c>
      <c r="M142" s="184">
        <v>10.596861547007361</v>
      </c>
      <c r="N142" s="185">
        <f t="shared" si="36"/>
        <v>0.25315846110244067</v>
      </c>
      <c r="O142" s="185">
        <f>IFERROR(M142-C142,"-")</f>
        <v>-0.45830192699523131</v>
      </c>
    </row>
    <row r="143" spans="2:16" x14ac:dyDescent="0.25">
      <c r="B143" s="114" t="s">
        <v>75</v>
      </c>
      <c r="C143" s="184">
        <v>9.1026453164408476</v>
      </c>
      <c r="D143" s="185">
        <v>0.52117456927770967</v>
      </c>
      <c r="E143" s="184">
        <v>12.882565337001376</v>
      </c>
      <c r="F143" s="185">
        <f t="shared" si="34"/>
        <v>3.7799200205605281</v>
      </c>
      <c r="G143" s="184">
        <v>7.0540806293018683</v>
      </c>
      <c r="H143" s="185">
        <f t="shared" si="34"/>
        <v>-5.8284847076995074</v>
      </c>
      <c r="I143" s="184">
        <v>8.391152403682236</v>
      </c>
      <c r="J143" s="185">
        <f t="shared" si="34"/>
        <v>1.3370717743803677</v>
      </c>
      <c r="K143" s="184">
        <v>9.1222556390977445</v>
      </c>
      <c r="L143" s="185">
        <f t="shared" si="35"/>
        <v>0.73110323541550848</v>
      </c>
      <c r="M143" s="184">
        <v>9.0470304492010847</v>
      </c>
      <c r="N143" s="185">
        <f t="shared" si="36"/>
        <v>-7.5225189896659828E-2</v>
      </c>
      <c r="O143" s="185">
        <f t="shared" ref="O143:O146" si="38">IFERROR(M143-C143,"-")</f>
        <v>-5.5614867239762944E-2</v>
      </c>
    </row>
    <row r="144" spans="2:16" x14ac:dyDescent="0.25">
      <c r="B144" s="114" t="s">
        <v>77</v>
      </c>
      <c r="C144" s="184">
        <v>9.6493069794144173</v>
      </c>
      <c r="D144" s="185">
        <v>0.64558869420006992</v>
      </c>
      <c r="E144" s="184" t="s">
        <v>236</v>
      </c>
      <c r="F144" s="185" t="str">
        <f>IFERROR(E144-C144,"-")</f>
        <v>-</v>
      </c>
      <c r="G144" s="184">
        <v>9.2820895522388067</v>
      </c>
      <c r="H144" s="185" t="str">
        <f>IFERROR(G144-E144,"-")</f>
        <v>-</v>
      </c>
      <c r="I144" s="184">
        <v>7.9562760261748959</v>
      </c>
      <c r="J144" s="185">
        <f>IFERROR(I144-G144,"-")</f>
        <v>-1.3258135260639108</v>
      </c>
      <c r="K144" s="184">
        <v>7.9372430802959713</v>
      </c>
      <c r="L144" s="185">
        <f>IFERROR(K144-I144,"-")</f>
        <v>-1.9032945878924679E-2</v>
      </c>
      <c r="M144" s="184">
        <v>9.8910386965376791</v>
      </c>
      <c r="N144" s="185">
        <f>IFERROR(M144-K144,"-")</f>
        <v>1.9537956162417078</v>
      </c>
      <c r="O144" s="185">
        <f t="shared" si="38"/>
        <v>0.2417317171232618</v>
      </c>
    </row>
    <row r="145" spans="1:16" x14ac:dyDescent="0.25">
      <c r="B145" s="114" t="s">
        <v>79</v>
      </c>
      <c r="C145" s="184">
        <v>8.7693846446942274</v>
      </c>
      <c r="D145" s="185">
        <v>-9.3002759741469987E-2</v>
      </c>
      <c r="E145" s="184" t="s">
        <v>236</v>
      </c>
      <c r="F145" s="185" t="str">
        <f t="shared" ref="F145:J153" si="39">IFERROR(E145-C145,"-")</f>
        <v>-</v>
      </c>
      <c r="G145" s="184">
        <v>6.829085457271364</v>
      </c>
      <c r="H145" s="185" t="str">
        <f t="shared" si="39"/>
        <v>-</v>
      </c>
      <c r="I145" s="184">
        <v>8.2949205932537087</v>
      </c>
      <c r="J145" s="185">
        <f t="shared" si="39"/>
        <v>1.4658351359823447</v>
      </c>
      <c r="K145" s="184">
        <v>9.1007148327801897</v>
      </c>
      <c r="L145" s="185">
        <f t="shared" ref="L145:L153" si="40">IFERROR(K145-I145,"-")</f>
        <v>0.80579423952648099</v>
      </c>
      <c r="M145" s="184">
        <v>9.5351974757915343</v>
      </c>
      <c r="N145" s="185">
        <f t="shared" ref="N145:N152" si="41">IFERROR(M145-K145,"-")</f>
        <v>0.43448264301134465</v>
      </c>
      <c r="O145" s="185">
        <f t="shared" si="38"/>
        <v>0.76581283109730691</v>
      </c>
    </row>
    <row r="146" spans="1:16" x14ac:dyDescent="0.25">
      <c r="B146" s="114" t="s">
        <v>81</v>
      </c>
      <c r="C146" s="184">
        <v>9.1007537035432726</v>
      </c>
      <c r="D146" s="185">
        <v>0.24671505926072612</v>
      </c>
      <c r="E146" s="184" t="s">
        <v>236</v>
      </c>
      <c r="F146" s="185" t="str">
        <f t="shared" si="39"/>
        <v>-</v>
      </c>
      <c r="G146" s="184">
        <v>8.3425669436749761</v>
      </c>
      <c r="H146" s="185" t="str">
        <f t="shared" si="39"/>
        <v>-</v>
      </c>
      <c r="I146" s="184">
        <v>8.5031024439660623</v>
      </c>
      <c r="J146" s="185">
        <f t="shared" si="39"/>
        <v>0.16053550029108621</v>
      </c>
      <c r="K146" s="184">
        <v>8.989169198256505</v>
      </c>
      <c r="L146" s="185">
        <f t="shared" si="40"/>
        <v>0.48606675429044266</v>
      </c>
      <c r="M146" s="184">
        <v>9.7805171377029456</v>
      </c>
      <c r="N146" s="185">
        <f t="shared" si="41"/>
        <v>0.79134793944644066</v>
      </c>
      <c r="O146" s="185">
        <f t="shared" si="38"/>
        <v>0.679763434159673</v>
      </c>
    </row>
    <row r="147" spans="1:16" x14ac:dyDescent="0.25">
      <c r="B147" s="114" t="s">
        <v>83</v>
      </c>
      <c r="C147" s="184">
        <v>9.2698542062845242</v>
      </c>
      <c r="D147" s="185">
        <v>0.10619998231595851</v>
      </c>
      <c r="E147" s="184" t="s">
        <v>236</v>
      </c>
      <c r="F147" s="185" t="str">
        <f t="shared" si="39"/>
        <v>-</v>
      </c>
      <c r="G147" s="184">
        <v>8.8326253186066275</v>
      </c>
      <c r="H147" s="185" t="str">
        <f t="shared" si="39"/>
        <v>-</v>
      </c>
      <c r="I147" s="184">
        <v>8.7805634182504377</v>
      </c>
      <c r="J147" s="185">
        <f t="shared" si="39"/>
        <v>-5.2061900356189739E-2</v>
      </c>
      <c r="K147" s="184">
        <v>8.5818105144784926</v>
      </c>
      <c r="L147" s="185">
        <f t="shared" si="40"/>
        <v>-0.1987529037719451</v>
      </c>
      <c r="M147" s="184">
        <v>9.7089457678661937</v>
      </c>
      <c r="N147" s="185">
        <f t="shared" si="41"/>
        <v>1.127135253387701</v>
      </c>
      <c r="O147" s="185">
        <f>IFERROR(M147-C147,"-")</f>
        <v>0.43909156158166951</v>
      </c>
    </row>
    <row r="148" spans="1:16" x14ac:dyDescent="0.25">
      <c r="B148" s="114" t="s">
        <v>85</v>
      </c>
      <c r="C148" s="184">
        <v>9.3356555313077045</v>
      </c>
      <c r="D148" s="185">
        <v>0.26005622770518677</v>
      </c>
      <c r="E148" s="184">
        <v>8.9206424185167688</v>
      </c>
      <c r="F148" s="185">
        <f t="shared" si="39"/>
        <v>-0.41501311279093578</v>
      </c>
      <c r="G148" s="184">
        <v>8.9125492925075385</v>
      </c>
      <c r="H148" s="185">
        <f t="shared" si="39"/>
        <v>-8.0931260092302892E-3</v>
      </c>
      <c r="I148" s="184">
        <v>9.1730716063035658</v>
      </c>
      <c r="J148" s="185">
        <f t="shared" si="39"/>
        <v>0.2605223137960273</v>
      </c>
      <c r="K148" s="184">
        <v>8.7677522690870262</v>
      </c>
      <c r="L148" s="185">
        <f t="shared" si="40"/>
        <v>-0.40531933721653957</v>
      </c>
      <c r="M148" s="184"/>
      <c r="N148" s="185"/>
      <c r="O148" s="185"/>
    </row>
    <row r="149" spans="1:16" x14ac:dyDescent="0.25">
      <c r="B149" s="114" t="s">
        <v>87</v>
      </c>
      <c r="C149" s="184">
        <v>9.7212130911418733</v>
      </c>
      <c r="D149" s="185">
        <v>0.28479383900378785</v>
      </c>
      <c r="E149" s="184">
        <v>12.752112676056338</v>
      </c>
      <c r="F149" s="185">
        <f t="shared" si="39"/>
        <v>3.0308995849144651</v>
      </c>
      <c r="G149" s="184">
        <v>8.8154137529137522</v>
      </c>
      <c r="H149" s="185">
        <f t="shared" si="39"/>
        <v>-3.9366989231425862</v>
      </c>
      <c r="I149" s="184">
        <v>8.7724685922903465</v>
      </c>
      <c r="J149" s="185">
        <f t="shared" si="39"/>
        <v>-4.2945160623405698E-2</v>
      </c>
      <c r="K149" s="184">
        <v>9.3442921396444643</v>
      </c>
      <c r="L149" s="185">
        <f t="shared" si="40"/>
        <v>0.57182354735411778</v>
      </c>
      <c r="M149" s="184"/>
      <c r="N149" s="185"/>
      <c r="O149" s="185"/>
    </row>
    <row r="150" spans="1:16" x14ac:dyDescent="0.25">
      <c r="A150" s="120"/>
      <c r="B150" s="114" t="s">
        <v>89</v>
      </c>
      <c r="C150" s="184">
        <v>9.3558533258444996</v>
      </c>
      <c r="D150" s="185">
        <v>-0.17889917479669037</v>
      </c>
      <c r="E150" s="184">
        <v>5.6313131313131315</v>
      </c>
      <c r="F150" s="185">
        <f t="shared" si="39"/>
        <v>-3.7245401945313681</v>
      </c>
      <c r="G150" s="184">
        <v>8.717644473742034</v>
      </c>
      <c r="H150" s="185">
        <f t="shared" si="39"/>
        <v>3.0863313424289025</v>
      </c>
      <c r="I150" s="184">
        <v>8.7037592374424335</v>
      </c>
      <c r="J150" s="185">
        <f t="shared" si="39"/>
        <v>-1.3885236299600479E-2</v>
      </c>
      <c r="K150" s="184">
        <v>8.9645416823840058</v>
      </c>
      <c r="L150" s="185">
        <f t="shared" si="40"/>
        <v>0.26078244494157232</v>
      </c>
      <c r="M150" s="184"/>
      <c r="N150" s="185"/>
      <c r="O150" s="185"/>
    </row>
    <row r="151" spans="1:16" x14ac:dyDescent="0.25">
      <c r="B151" s="114" t="s">
        <v>91</v>
      </c>
      <c r="C151" s="184">
        <v>9.1985623305378645</v>
      </c>
      <c r="D151" s="185">
        <v>-0.26306700991826837</v>
      </c>
      <c r="E151" s="184">
        <v>9.6477272727272734</v>
      </c>
      <c r="F151" s="185">
        <f t="shared" si="39"/>
        <v>0.44916494218940883</v>
      </c>
      <c r="G151" s="184">
        <v>8.8209257098405285</v>
      </c>
      <c r="H151" s="185">
        <f t="shared" si="39"/>
        <v>-0.82680156288674489</v>
      </c>
      <c r="I151" s="184">
        <v>8.7484428086070221</v>
      </c>
      <c r="J151" s="185">
        <f t="shared" si="39"/>
        <v>-7.2482901233506425E-2</v>
      </c>
      <c r="K151" s="184">
        <v>9.3741670937980519</v>
      </c>
      <c r="L151" s="185">
        <f t="shared" si="40"/>
        <v>0.62572428519102985</v>
      </c>
      <c r="M151" s="184"/>
      <c r="N151" s="185"/>
      <c r="O151" s="185"/>
    </row>
    <row r="152" spans="1:16" x14ac:dyDescent="0.25">
      <c r="B152" s="114" t="s">
        <v>93</v>
      </c>
      <c r="C152" s="184">
        <v>11.328458439038949</v>
      </c>
      <c r="D152" s="185">
        <v>1.0239167674184522</v>
      </c>
      <c r="E152" s="184">
        <v>11.419786096256685</v>
      </c>
      <c r="F152" s="185">
        <f t="shared" si="39"/>
        <v>9.1327657217735947E-2</v>
      </c>
      <c r="G152" s="184">
        <v>9.8715930335530846</v>
      </c>
      <c r="H152" s="185">
        <f t="shared" si="39"/>
        <v>-1.5481930627036</v>
      </c>
      <c r="I152" s="184">
        <v>9.601999200319872</v>
      </c>
      <c r="J152" s="185">
        <f t="shared" si="39"/>
        <v>-0.26959383323321262</v>
      </c>
      <c r="K152" s="184">
        <v>10.795986093552465</v>
      </c>
      <c r="L152" s="185">
        <f t="shared" si="40"/>
        <v>1.1939868932325925</v>
      </c>
      <c r="M152" s="184"/>
      <c r="N152" s="185"/>
      <c r="O152" s="185"/>
    </row>
    <row r="153" spans="1:16" ht="15.75" x14ac:dyDescent="0.25">
      <c r="B153" s="117" t="s">
        <v>30</v>
      </c>
      <c r="C153" s="186">
        <v>9.8070271220050955</v>
      </c>
      <c r="D153" s="187">
        <v>0.20095998642570123</v>
      </c>
      <c r="E153" s="186">
        <v>11.259829968119023</v>
      </c>
      <c r="F153" s="187">
        <f t="shared" si="39"/>
        <v>1.4528028461139275</v>
      </c>
      <c r="G153" s="186">
        <v>8.9848573092603381</v>
      </c>
      <c r="H153" s="187">
        <f t="shared" si="39"/>
        <v>-2.2749726588586849</v>
      </c>
      <c r="I153" s="186">
        <v>8.9641442715700137</v>
      </c>
      <c r="J153" s="187">
        <f t="shared" si="39"/>
        <v>-2.0713037690324398E-2</v>
      </c>
      <c r="K153" s="186">
        <v>9.5079662973403796</v>
      </c>
      <c r="L153" s="187">
        <f t="shared" si="40"/>
        <v>0.54382202577036587</v>
      </c>
      <c r="M153" s="186">
        <v>9.9655244463017141</v>
      </c>
      <c r="N153" s="187">
        <v>0.47676643873727009</v>
      </c>
      <c r="O153" s="187">
        <v>0.14164733970327426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300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7.512772585669782</v>
      </c>
      <c r="D163" s="185">
        <v>-0.39741259951540275</v>
      </c>
      <c r="E163" s="184">
        <v>6.216949152542373</v>
      </c>
      <c r="F163" s="185">
        <f t="shared" ref="F163:J165" si="42">IFERROR(E163-C163,"-")</f>
        <v>-1.295823433127409</v>
      </c>
      <c r="G163" s="184">
        <v>4.857397504456328</v>
      </c>
      <c r="H163" s="185">
        <f t="shared" si="42"/>
        <v>-1.359551648086045</v>
      </c>
      <c r="I163" s="184">
        <v>5.5207373271889404</v>
      </c>
      <c r="J163" s="185">
        <f t="shared" si="42"/>
        <v>0.66333982273261238</v>
      </c>
      <c r="K163" s="184">
        <v>6.1614379084967323</v>
      </c>
      <c r="L163" s="185">
        <f t="shared" ref="L163:L165" si="43">IFERROR(K163-I163,"-")</f>
        <v>0.64070058130779195</v>
      </c>
      <c r="M163" s="184">
        <v>7.102075154234436</v>
      </c>
      <c r="N163" s="185">
        <f t="shared" ref="N163:N165" si="44">IFERROR(M163-K163,"-")</f>
        <v>0.94063724573770369</v>
      </c>
      <c r="O163" s="185">
        <f t="shared" ref="O163" si="45">IFERROR(M163-C163,"-")</f>
        <v>-0.41069743143534598</v>
      </c>
    </row>
    <row r="164" spans="2:15" x14ac:dyDescent="0.25">
      <c r="B164" s="114" t="s">
        <v>73</v>
      </c>
      <c r="C164" s="184">
        <v>6.8542154566744733</v>
      </c>
      <c r="D164" s="185">
        <v>1.5751015326238402</v>
      </c>
      <c r="E164" s="184">
        <v>5.6151019044437023</v>
      </c>
      <c r="F164" s="185">
        <f t="shared" si="42"/>
        <v>-1.239113552230771</v>
      </c>
      <c r="G164" s="184">
        <v>3.9221902017291068</v>
      </c>
      <c r="H164" s="185">
        <f t="shared" si="42"/>
        <v>-1.6929117027145955</v>
      </c>
      <c r="I164" s="184">
        <v>4.9907069366080314</v>
      </c>
      <c r="J164" s="185">
        <f t="shared" si="42"/>
        <v>1.0685167348789246</v>
      </c>
      <c r="K164" s="184">
        <v>6.1137742718446599</v>
      </c>
      <c r="L164" s="185">
        <f t="shared" si="43"/>
        <v>1.1230673352366285</v>
      </c>
      <c r="M164" s="184">
        <v>6.2099571516017136</v>
      </c>
      <c r="N164" s="185">
        <f t="shared" si="44"/>
        <v>9.6182879757053641E-2</v>
      </c>
      <c r="O164" s="185">
        <f>IFERROR(M164-C164,"-")</f>
        <v>-0.64425830507275972</v>
      </c>
    </row>
    <row r="165" spans="2:15" x14ac:dyDescent="0.25">
      <c r="B165" s="114" t="s">
        <v>75</v>
      </c>
      <c r="C165" s="184">
        <v>5.7940283400809713</v>
      </c>
      <c r="D165" s="185">
        <v>-0.1144835302143381</v>
      </c>
      <c r="E165" s="184">
        <v>7.6801007556675067</v>
      </c>
      <c r="F165" s="185">
        <f t="shared" si="42"/>
        <v>1.8860724155865354</v>
      </c>
      <c r="G165" s="184">
        <v>4.1970519782777345</v>
      </c>
      <c r="H165" s="185">
        <f t="shared" si="42"/>
        <v>-3.4830487773897723</v>
      </c>
      <c r="I165" s="184">
        <v>5.4263868065967014</v>
      </c>
      <c r="J165" s="185">
        <f t="shared" si="42"/>
        <v>1.2293348283189669</v>
      </c>
      <c r="K165" s="184">
        <v>6.0897001303780964</v>
      </c>
      <c r="L165" s="185">
        <f t="shared" si="43"/>
        <v>0.66331332378139507</v>
      </c>
      <c r="M165" s="184">
        <v>6.2966198252943411</v>
      </c>
      <c r="N165" s="185">
        <f t="shared" si="44"/>
        <v>0.20691969491624462</v>
      </c>
      <c r="O165" s="185">
        <f t="shared" ref="O165:O168" si="46">IFERROR(M165-C165,"-")</f>
        <v>0.50259148521336972</v>
      </c>
    </row>
    <row r="166" spans="2:15" x14ac:dyDescent="0.25">
      <c r="B166" s="114" t="s">
        <v>77</v>
      </c>
      <c r="C166" s="184">
        <v>6.2980155917788805</v>
      </c>
      <c r="D166" s="185">
        <v>0.75456431927732837</v>
      </c>
      <c r="E166" s="184" t="s">
        <v>236</v>
      </c>
      <c r="F166" s="185" t="str">
        <f>IFERROR(E166-C166,"-")</f>
        <v>-</v>
      </c>
      <c r="G166" s="184">
        <v>4.46218487394958</v>
      </c>
      <c r="H166" s="185" t="str">
        <f>IFERROR(G166-E166,"-")</f>
        <v>-</v>
      </c>
      <c r="I166" s="184">
        <v>5.6983885679537858</v>
      </c>
      <c r="J166" s="185">
        <f>IFERROR(I166-G166,"-")</f>
        <v>1.2362036940042058</v>
      </c>
      <c r="K166" s="184">
        <v>5.785571142284569</v>
      </c>
      <c r="L166" s="185">
        <f>IFERROR(K166-I166,"-")</f>
        <v>8.7182574330783247E-2</v>
      </c>
      <c r="M166" s="184">
        <v>6.4245002968533544</v>
      </c>
      <c r="N166" s="185">
        <f>IFERROR(M166-K166,"-")</f>
        <v>0.63892915456878541</v>
      </c>
      <c r="O166" s="185">
        <f t="shared" si="46"/>
        <v>0.12648470507447396</v>
      </c>
    </row>
    <row r="167" spans="2:15" x14ac:dyDescent="0.25">
      <c r="B167" s="114" t="s">
        <v>79</v>
      </c>
      <c r="C167" s="184">
        <v>7.0913043478260871</v>
      </c>
      <c r="D167" s="185">
        <v>0.12163481410041932</v>
      </c>
      <c r="E167" s="184" t="s">
        <v>236</v>
      </c>
      <c r="F167" s="185" t="str">
        <f t="shared" ref="F167:J175" si="47">IFERROR(E167-C167,"-")</f>
        <v>-</v>
      </c>
      <c r="G167" s="184">
        <v>3.8213616489693942</v>
      </c>
      <c r="H167" s="185" t="str">
        <f t="shared" si="47"/>
        <v>-</v>
      </c>
      <c r="I167" s="184">
        <v>5.5327833260963963</v>
      </c>
      <c r="J167" s="185">
        <f t="shared" si="47"/>
        <v>1.7114216771270021</v>
      </c>
      <c r="K167" s="184">
        <v>5.9001769911504427</v>
      </c>
      <c r="L167" s="185">
        <f t="shared" ref="L167:L175" si="48">IFERROR(K167-I167,"-")</f>
        <v>0.36739366505404636</v>
      </c>
      <c r="M167" s="184">
        <v>6.2373262469337698</v>
      </c>
      <c r="N167" s="185">
        <f t="shared" ref="N167:N174" si="49">IFERROR(M167-K167,"-")</f>
        <v>0.33714925578332711</v>
      </c>
      <c r="O167" s="185">
        <f t="shared" si="46"/>
        <v>-0.85397810089231729</v>
      </c>
    </row>
    <row r="168" spans="2:15" x14ac:dyDescent="0.25">
      <c r="B168" s="114" t="s">
        <v>81</v>
      </c>
      <c r="C168" s="184">
        <v>7.2257889009793255</v>
      </c>
      <c r="D168" s="185">
        <v>0.45529709770063675</v>
      </c>
      <c r="E168" s="184" t="s">
        <v>236</v>
      </c>
      <c r="F168" s="185" t="str">
        <f t="shared" si="47"/>
        <v>-</v>
      </c>
      <c r="G168" s="184">
        <v>5.2825719120135366</v>
      </c>
      <c r="H168" s="185" t="str">
        <f t="shared" si="47"/>
        <v>-</v>
      </c>
      <c r="I168" s="184">
        <v>6.1491277433877318</v>
      </c>
      <c r="J168" s="185">
        <f t="shared" si="47"/>
        <v>0.86655583137419523</v>
      </c>
      <c r="K168" s="184">
        <v>6.4738689547581902</v>
      </c>
      <c r="L168" s="185">
        <f t="shared" si="48"/>
        <v>0.32474121137045842</v>
      </c>
      <c r="M168" s="184">
        <v>5.9973009446693659</v>
      </c>
      <c r="N168" s="185">
        <f t="shared" si="49"/>
        <v>-0.47656801008882432</v>
      </c>
      <c r="O168" s="185">
        <f t="shared" si="46"/>
        <v>-1.2284879563099596</v>
      </c>
    </row>
    <row r="169" spans="2:15" x14ac:dyDescent="0.25">
      <c r="B169" s="114" t="s">
        <v>83</v>
      </c>
      <c r="C169" s="184">
        <v>7.9008832188420017</v>
      </c>
      <c r="D169" s="185">
        <v>0.75251526631974652</v>
      </c>
      <c r="E169" s="184" t="s">
        <v>236</v>
      </c>
      <c r="F169" s="185" t="str">
        <f t="shared" si="47"/>
        <v>-</v>
      </c>
      <c r="G169" s="184">
        <v>5.7448173741362289</v>
      </c>
      <c r="H169" s="185" t="str">
        <f t="shared" si="47"/>
        <v>-</v>
      </c>
      <c r="I169" s="184">
        <v>6.5994865211810012</v>
      </c>
      <c r="J169" s="185">
        <f t="shared" si="47"/>
        <v>0.85466914704477226</v>
      </c>
      <c r="K169" s="184">
        <v>6.8715683180814136</v>
      </c>
      <c r="L169" s="185">
        <f t="shared" si="48"/>
        <v>0.27208179690041234</v>
      </c>
      <c r="M169" s="184">
        <v>7.223830734966592</v>
      </c>
      <c r="N169" s="185">
        <f t="shared" si="49"/>
        <v>0.35226241688517845</v>
      </c>
      <c r="O169" s="185">
        <f>IFERROR(M169-C169,"-")</f>
        <v>-0.67705248387540973</v>
      </c>
    </row>
    <row r="170" spans="2:15" x14ac:dyDescent="0.25">
      <c r="B170" s="114" t="s">
        <v>85</v>
      </c>
      <c r="C170" s="184">
        <v>8.2570772762050506</v>
      </c>
      <c r="D170" s="185">
        <v>-0.73273862665432965</v>
      </c>
      <c r="E170" s="184">
        <v>6.9232053422370621</v>
      </c>
      <c r="F170" s="185">
        <f t="shared" si="47"/>
        <v>-1.3338719339679885</v>
      </c>
      <c r="G170" s="184">
        <v>6.6801270417422867</v>
      </c>
      <c r="H170" s="185">
        <f t="shared" si="47"/>
        <v>-0.24307830049477541</v>
      </c>
      <c r="I170" s="184">
        <v>7.5064017660044149</v>
      </c>
      <c r="J170" s="185">
        <f t="shared" si="47"/>
        <v>0.82627472426212822</v>
      </c>
      <c r="K170" s="184">
        <v>8.2840572556762098</v>
      </c>
      <c r="L170" s="185">
        <f t="shared" si="48"/>
        <v>0.77765548967179488</v>
      </c>
      <c r="M170" s="184"/>
      <c r="N170" s="185"/>
      <c r="O170" s="185"/>
    </row>
    <row r="171" spans="2:15" x14ac:dyDescent="0.25">
      <c r="B171" s="114" t="s">
        <v>87</v>
      </c>
      <c r="C171" s="184">
        <v>7.6172674677347576</v>
      </c>
      <c r="D171" s="185">
        <v>0.49710658286799081</v>
      </c>
      <c r="E171" s="184">
        <v>6.2905982905982905</v>
      </c>
      <c r="F171" s="185">
        <f t="shared" si="47"/>
        <v>-1.3266691771364671</v>
      </c>
      <c r="G171" s="184">
        <v>5.9712918660287082</v>
      </c>
      <c r="H171" s="185">
        <f t="shared" si="47"/>
        <v>-0.31930642456958225</v>
      </c>
      <c r="I171" s="184">
        <v>6.4706119162640903</v>
      </c>
      <c r="J171" s="185">
        <f t="shared" si="47"/>
        <v>0.49932005023538206</v>
      </c>
      <c r="K171" s="184">
        <v>6.6430817610062896</v>
      </c>
      <c r="L171" s="185">
        <f t="shared" si="48"/>
        <v>0.17246984474219929</v>
      </c>
      <c r="M171" s="184"/>
      <c r="N171" s="185"/>
      <c r="O171" s="185"/>
    </row>
    <row r="172" spans="2:15" x14ac:dyDescent="0.25">
      <c r="B172" s="114" t="s">
        <v>89</v>
      </c>
      <c r="C172" s="184">
        <v>6.0056882821387942</v>
      </c>
      <c r="D172" s="185">
        <v>-0.86860550317194019</v>
      </c>
      <c r="E172" s="184">
        <v>4.7901376146788994</v>
      </c>
      <c r="F172" s="185">
        <f t="shared" si="47"/>
        <v>-1.2155506674598948</v>
      </c>
      <c r="G172" s="184">
        <v>5.052470187393526</v>
      </c>
      <c r="H172" s="185">
        <f t="shared" si="47"/>
        <v>0.26233257271462662</v>
      </c>
      <c r="I172" s="184">
        <v>5.5164873307879212</v>
      </c>
      <c r="J172" s="185">
        <f t="shared" si="47"/>
        <v>0.46401714339439515</v>
      </c>
      <c r="K172" s="184">
        <v>6.0223759153783565</v>
      </c>
      <c r="L172" s="185">
        <f t="shared" si="48"/>
        <v>0.50588858459043529</v>
      </c>
      <c r="M172" s="184"/>
      <c r="N172" s="185"/>
      <c r="O172" s="185"/>
    </row>
    <row r="173" spans="2:15" x14ac:dyDescent="0.25">
      <c r="B173" s="114" t="s">
        <v>91</v>
      </c>
      <c r="C173" s="184">
        <v>5.302097902097902</v>
      </c>
      <c r="D173" s="185">
        <v>-1.392392915932148</v>
      </c>
      <c r="E173" s="184">
        <v>7.1162790697674421</v>
      </c>
      <c r="F173" s="185">
        <f t="shared" si="47"/>
        <v>1.8141811676695401</v>
      </c>
      <c r="G173" s="184">
        <v>5.5709446744448625</v>
      </c>
      <c r="H173" s="185">
        <f t="shared" si="47"/>
        <v>-1.5453343953225795</v>
      </c>
      <c r="I173" s="184">
        <v>5.9016909162406606</v>
      </c>
      <c r="J173" s="185">
        <f t="shared" si="47"/>
        <v>0.33074624179579803</v>
      </c>
      <c r="K173" s="184">
        <v>6.6880329314907376</v>
      </c>
      <c r="L173" s="185">
        <f t="shared" si="48"/>
        <v>0.78634201525007708</v>
      </c>
      <c r="M173" s="184"/>
      <c r="N173" s="185"/>
      <c r="O173" s="185"/>
    </row>
    <row r="174" spans="2:15" x14ac:dyDescent="0.25">
      <c r="B174" s="114" t="s">
        <v>93</v>
      </c>
      <c r="C174" s="184">
        <v>6.1253577561534058</v>
      </c>
      <c r="D174" s="185">
        <v>0.31391241499419831</v>
      </c>
      <c r="E174" s="184">
        <v>4.2004132231404956</v>
      </c>
      <c r="F174" s="185">
        <f t="shared" si="47"/>
        <v>-1.9249445330129102</v>
      </c>
      <c r="G174" s="184">
        <v>5.4954610606784522</v>
      </c>
      <c r="H174" s="185">
        <f t="shared" si="47"/>
        <v>1.2950478375379566</v>
      </c>
      <c r="I174" s="184">
        <v>5.3227191413237929</v>
      </c>
      <c r="J174" s="185">
        <f t="shared" si="47"/>
        <v>-0.17274191935465932</v>
      </c>
      <c r="K174" s="184">
        <v>6.5164683088845834</v>
      </c>
      <c r="L174" s="185">
        <f t="shared" si="48"/>
        <v>1.1937491675607905</v>
      </c>
      <c r="M174" s="184"/>
      <c r="N174" s="185"/>
      <c r="O174" s="185"/>
    </row>
    <row r="175" spans="2:15" ht="15.75" x14ac:dyDescent="0.25">
      <c r="B175" s="117" t="s">
        <v>30</v>
      </c>
      <c r="C175" s="186">
        <v>6.8243800840963571</v>
      </c>
      <c r="D175" s="187">
        <v>6.1768418305500283E-2</v>
      </c>
      <c r="E175" s="186">
        <v>5.9098479362780596</v>
      </c>
      <c r="F175" s="187">
        <f t="shared" si="47"/>
        <v>-0.9145321478182975</v>
      </c>
      <c r="G175" s="186">
        <v>5.311838209464546</v>
      </c>
      <c r="H175" s="187">
        <f t="shared" si="47"/>
        <v>-0.59800972681351361</v>
      </c>
      <c r="I175" s="186">
        <v>5.8327914688861435</v>
      </c>
      <c r="J175" s="187">
        <f t="shared" si="47"/>
        <v>0.52095325942159754</v>
      </c>
      <c r="K175" s="186">
        <v>6.4719669009614709</v>
      </c>
      <c r="L175" s="187">
        <f t="shared" si="48"/>
        <v>0.63917543207532734</v>
      </c>
      <c r="M175" s="186">
        <v>6.4789945406241793</v>
      </c>
      <c r="N175" s="187">
        <v>0.30081416157312635</v>
      </c>
      <c r="O175" s="187">
        <v>-0.42496789801848944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301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7.1590524534686972</v>
      </c>
      <c r="D185" s="185">
        <v>-1.7502217400796907</v>
      </c>
      <c r="E185" s="184">
        <v>6.6836027713625867</v>
      </c>
      <c r="F185" s="185">
        <f t="shared" ref="F185:J187" si="50">IFERROR(E185-C185,"-")</f>
        <v>-0.47544968210611049</v>
      </c>
      <c r="G185" s="184">
        <v>3.0506329113924049</v>
      </c>
      <c r="H185" s="185">
        <f t="shared" si="50"/>
        <v>-3.6329698599701818</v>
      </c>
      <c r="I185" s="184">
        <v>5.4547069271758435</v>
      </c>
      <c r="J185" s="185">
        <f t="shared" si="50"/>
        <v>2.4040740157834386</v>
      </c>
      <c r="K185" s="184">
        <v>6.2166377816291165</v>
      </c>
      <c r="L185" s="185">
        <f t="shared" ref="L185:L187" si="51">IFERROR(K185-I185,"-")</f>
        <v>0.76193085445327302</v>
      </c>
      <c r="M185" s="184">
        <v>6.5090579710144931</v>
      </c>
      <c r="N185" s="185">
        <f t="shared" ref="N185:N187" si="52">IFERROR(M185-K185,"-")</f>
        <v>0.29242018938537662</v>
      </c>
      <c r="O185" s="185">
        <f t="shared" ref="O185" si="53">IFERROR(M185-C185,"-")</f>
        <v>-0.6499944824542041</v>
      </c>
    </row>
    <row r="186" spans="1:16" x14ac:dyDescent="0.25">
      <c r="B186" s="114" t="s">
        <v>73</v>
      </c>
      <c r="C186" s="184">
        <v>8.1317204301075261</v>
      </c>
      <c r="D186" s="185">
        <v>-1.3809058325187369</v>
      </c>
      <c r="E186" s="184">
        <v>6.6892230576441101</v>
      </c>
      <c r="F186" s="185">
        <f t="shared" si="50"/>
        <v>-1.442497372463416</v>
      </c>
      <c r="G186" s="184">
        <v>4.5471698113207548</v>
      </c>
      <c r="H186" s="185">
        <f t="shared" si="50"/>
        <v>-2.1420532463233553</v>
      </c>
      <c r="I186" s="184">
        <v>5.1804635761589406</v>
      </c>
      <c r="J186" s="185">
        <f t="shared" si="50"/>
        <v>0.63329376483818578</v>
      </c>
      <c r="K186" s="184">
        <v>5.8491379310344831</v>
      </c>
      <c r="L186" s="185">
        <f t="shared" si="51"/>
        <v>0.6686743548755425</v>
      </c>
      <c r="M186" s="184">
        <v>6.1761102603369062</v>
      </c>
      <c r="N186" s="185">
        <f t="shared" si="52"/>
        <v>0.32697232930242315</v>
      </c>
      <c r="O186" s="185">
        <f>IFERROR(M186-C186,"-")</f>
        <v>-1.9556101697706199</v>
      </c>
    </row>
    <row r="187" spans="1:16" x14ac:dyDescent="0.25">
      <c r="B187" s="114" t="s">
        <v>75</v>
      </c>
      <c r="C187" s="184">
        <v>7.5935613682092553</v>
      </c>
      <c r="D187" s="185">
        <v>-0.12043457499561327</v>
      </c>
      <c r="E187" s="184">
        <v>8.0549019607843135</v>
      </c>
      <c r="F187" s="185">
        <f t="shared" si="50"/>
        <v>0.46134059257505822</v>
      </c>
      <c r="G187" s="184">
        <v>4.4814814814814818</v>
      </c>
      <c r="H187" s="185">
        <f t="shared" si="50"/>
        <v>-3.5734204793028317</v>
      </c>
      <c r="I187" s="184">
        <v>5.3488843813387428</v>
      </c>
      <c r="J187" s="185">
        <f t="shared" si="50"/>
        <v>0.86740289985726093</v>
      </c>
      <c r="K187" s="184">
        <v>6.2137404580152671</v>
      </c>
      <c r="L187" s="185">
        <f t="shared" si="51"/>
        <v>0.86485607667652431</v>
      </c>
      <c r="M187" s="184">
        <v>6.0576923076923075</v>
      </c>
      <c r="N187" s="185">
        <f t="shared" si="52"/>
        <v>-0.1560481503229596</v>
      </c>
      <c r="O187" s="185">
        <f t="shared" ref="O187:O190" si="54">IFERROR(M187-C187,"-")</f>
        <v>-1.5358690605169478</v>
      </c>
    </row>
    <row r="188" spans="1:16" x14ac:dyDescent="0.25">
      <c r="B188" s="114" t="s">
        <v>77</v>
      </c>
      <c r="C188" s="184">
        <v>7.0707070707070709</v>
      </c>
      <c r="D188" s="185">
        <v>-2.1506044047027828E-2</v>
      </c>
      <c r="E188" s="184" t="s">
        <v>236</v>
      </c>
      <c r="F188" s="185" t="str">
        <f>IFERROR(E188-C188,"-")</f>
        <v>-</v>
      </c>
      <c r="G188" s="184">
        <v>4.3181818181818183</v>
      </c>
      <c r="H188" s="185" t="str">
        <f>IFERROR(G188-E188,"-")</f>
        <v>-</v>
      </c>
      <c r="I188" s="184">
        <v>5.7170172084130018</v>
      </c>
      <c r="J188" s="185">
        <f>IFERROR(I188-G188,"-")</f>
        <v>1.3988353902311834</v>
      </c>
      <c r="K188" s="184">
        <v>6.225609756097561</v>
      </c>
      <c r="L188" s="185">
        <f>IFERROR(K188-I188,"-")</f>
        <v>0.50859254768455919</v>
      </c>
      <c r="M188" s="184">
        <v>7.2930693069306933</v>
      </c>
      <c r="N188" s="185">
        <f>IFERROR(M188-K188,"-")</f>
        <v>1.0674595508331324</v>
      </c>
      <c r="O188" s="185">
        <f t="shared" si="54"/>
        <v>0.22236223622362239</v>
      </c>
    </row>
    <row r="189" spans="1:16" x14ac:dyDescent="0.25">
      <c r="B189" s="114" t="s">
        <v>79</v>
      </c>
      <c r="C189" s="184">
        <v>7.4046511627906977</v>
      </c>
      <c r="D189" s="185">
        <v>-0.54297975990256919</v>
      </c>
      <c r="E189" s="184" t="s">
        <v>236</v>
      </c>
      <c r="F189" s="185" t="str">
        <f t="shared" ref="F189:J197" si="55">IFERROR(E189-C189,"-")</f>
        <v>-</v>
      </c>
      <c r="G189" s="184">
        <v>3.703846153846154</v>
      </c>
      <c r="H189" s="185" t="str">
        <f t="shared" si="55"/>
        <v>-</v>
      </c>
      <c r="I189" s="184">
        <v>5.3867924528301883</v>
      </c>
      <c r="J189" s="185">
        <f t="shared" si="55"/>
        <v>1.6829462989840343</v>
      </c>
      <c r="K189" s="184">
        <v>6.3229461756373935</v>
      </c>
      <c r="L189" s="185">
        <f t="shared" ref="L189:L197" si="56">IFERROR(K189-I189,"-")</f>
        <v>0.93615372280720521</v>
      </c>
      <c r="M189" s="184">
        <v>6.0445544554455441</v>
      </c>
      <c r="N189" s="185">
        <f t="shared" ref="N189:N196" si="57">IFERROR(M189-K189,"-")</f>
        <v>-0.27839172019184932</v>
      </c>
      <c r="O189" s="185">
        <f t="shared" si="54"/>
        <v>-1.3600967073451535</v>
      </c>
    </row>
    <row r="190" spans="1:16" x14ac:dyDescent="0.25">
      <c r="B190" s="114" t="s">
        <v>120</v>
      </c>
      <c r="C190" s="184">
        <v>8.3407707910750499</v>
      </c>
      <c r="D190" s="185">
        <v>0.63426549606748583</v>
      </c>
      <c r="E190" s="184" t="s">
        <v>236</v>
      </c>
      <c r="F190" s="185" t="str">
        <f t="shared" si="55"/>
        <v>-</v>
      </c>
      <c r="G190" s="184">
        <v>6.5076923076923077</v>
      </c>
      <c r="H190" s="185" t="str">
        <f t="shared" si="55"/>
        <v>-</v>
      </c>
      <c r="I190" s="184">
        <v>5.4486215538847116</v>
      </c>
      <c r="J190" s="185">
        <f t="shared" si="55"/>
        <v>-1.0590707538075961</v>
      </c>
      <c r="K190" s="184">
        <v>7.3047858942065496</v>
      </c>
      <c r="L190" s="185">
        <f t="shared" si="56"/>
        <v>1.856164340321838</v>
      </c>
      <c r="M190" s="184">
        <v>6.8105413105413106</v>
      </c>
      <c r="N190" s="185">
        <f t="shared" si="57"/>
        <v>-0.49424458366523893</v>
      </c>
      <c r="O190" s="185">
        <f t="shared" si="54"/>
        <v>-1.5302294805337393</v>
      </c>
    </row>
    <row r="191" spans="1:16" x14ac:dyDescent="0.25">
      <c r="B191" s="114" t="s">
        <v>83</v>
      </c>
      <c r="C191" s="184">
        <v>6.6224489795918364</v>
      </c>
      <c r="D191" s="185">
        <v>-2.8021589818074402</v>
      </c>
      <c r="E191" s="184" t="s">
        <v>236</v>
      </c>
      <c r="F191" s="185" t="str">
        <f t="shared" si="55"/>
        <v>-</v>
      </c>
      <c r="G191" s="184">
        <v>5.8668341708542711</v>
      </c>
      <c r="H191" s="185" t="str">
        <f t="shared" si="55"/>
        <v>-</v>
      </c>
      <c r="I191" s="184">
        <v>6.2380952380952381</v>
      </c>
      <c r="J191" s="185">
        <f t="shared" si="55"/>
        <v>0.37126106724096708</v>
      </c>
      <c r="K191" s="184">
        <v>6.6871088861076347</v>
      </c>
      <c r="L191" s="185">
        <f t="shared" si="56"/>
        <v>0.44901364801239652</v>
      </c>
      <c r="M191" s="184">
        <v>7.3509060955518946</v>
      </c>
      <c r="N191" s="185">
        <f t="shared" si="57"/>
        <v>0.66379720944425991</v>
      </c>
      <c r="O191" s="185">
        <f>IFERROR(M191-C191,"-")</f>
        <v>0.72845711596005813</v>
      </c>
    </row>
    <row r="192" spans="1:16" x14ac:dyDescent="0.25">
      <c r="B192" s="114" t="s">
        <v>85</v>
      </c>
      <c r="C192" s="184">
        <v>8.7725903614457827</v>
      </c>
      <c r="D192" s="185">
        <v>-0.47078313253012105</v>
      </c>
      <c r="E192" s="184">
        <v>5.3166666666666664</v>
      </c>
      <c r="F192" s="185">
        <f t="shared" si="55"/>
        <v>-3.4559236947791163</v>
      </c>
      <c r="G192" s="184">
        <v>11.090909090909092</v>
      </c>
      <c r="H192" s="185">
        <f t="shared" si="55"/>
        <v>5.7742424242424253</v>
      </c>
      <c r="I192" s="184">
        <v>7</v>
      </c>
      <c r="J192" s="185">
        <f t="shared" si="55"/>
        <v>-4.0909090909090917</v>
      </c>
      <c r="K192" s="184">
        <v>7.7</v>
      </c>
      <c r="L192" s="185">
        <f t="shared" si="56"/>
        <v>0.70000000000000018</v>
      </c>
      <c r="M192" s="184"/>
      <c r="N192" s="185"/>
      <c r="O192" s="185"/>
    </row>
    <row r="193" spans="2:16" x14ac:dyDescent="0.25">
      <c r="B193" s="114" t="s">
        <v>87</v>
      </c>
      <c r="C193" s="184">
        <v>7.9200743494423795</v>
      </c>
      <c r="D193" s="185">
        <v>-0.73477927151293709</v>
      </c>
      <c r="E193" s="184">
        <v>7.760089686098655</v>
      </c>
      <c r="F193" s="185">
        <f t="shared" si="55"/>
        <v>-0.15998466334372452</v>
      </c>
      <c r="G193" s="184">
        <v>6.9529120198265177</v>
      </c>
      <c r="H193" s="185">
        <f t="shared" si="55"/>
        <v>-0.80717766627213727</v>
      </c>
      <c r="I193" s="184">
        <v>6.4234800838574424</v>
      </c>
      <c r="J193" s="185">
        <f t="shared" si="55"/>
        <v>-0.52943193596907534</v>
      </c>
      <c r="K193" s="184">
        <v>7.0376506024096388</v>
      </c>
      <c r="L193" s="185">
        <f t="shared" si="56"/>
        <v>0.6141705185521964</v>
      </c>
      <c r="M193" s="184"/>
      <c r="N193" s="185"/>
      <c r="O193" s="185"/>
    </row>
    <row r="194" spans="2:16" x14ac:dyDescent="0.25">
      <c r="B194" s="114" t="s">
        <v>89</v>
      </c>
      <c r="C194" s="184">
        <v>7.9693877551020407</v>
      </c>
      <c r="D194" s="185">
        <v>-2.2569401894707077</v>
      </c>
      <c r="E194" s="184">
        <v>10.689922480620154</v>
      </c>
      <c r="F194" s="185">
        <f t="shared" si="55"/>
        <v>2.7205347255181138</v>
      </c>
      <c r="G194" s="184">
        <v>5.4377593360995853</v>
      </c>
      <c r="H194" s="185">
        <f t="shared" si="55"/>
        <v>-5.2521631445205692</v>
      </c>
      <c r="I194" s="184">
        <v>5.0327102803738315</v>
      </c>
      <c r="J194" s="185">
        <f t="shared" si="55"/>
        <v>-0.40504905572575378</v>
      </c>
      <c r="K194" s="184">
        <v>5.7731811697574891</v>
      </c>
      <c r="L194" s="185">
        <f t="shared" si="56"/>
        <v>0.74047088938365757</v>
      </c>
      <c r="M194" s="184"/>
      <c r="N194" s="185"/>
      <c r="O194" s="185"/>
    </row>
    <row r="195" spans="2:16" x14ac:dyDescent="0.25">
      <c r="B195" s="114" t="s">
        <v>91</v>
      </c>
      <c r="C195" s="184">
        <v>6.2799145299145298</v>
      </c>
      <c r="D195" s="185">
        <v>-2.4718419103664999</v>
      </c>
      <c r="E195" s="184">
        <v>17.657894736842106</v>
      </c>
      <c r="F195" s="185">
        <f t="shared" si="55"/>
        <v>11.377980206927576</v>
      </c>
      <c r="G195" s="184">
        <v>5.9419862340216323</v>
      </c>
      <c r="H195" s="185">
        <f t="shared" si="55"/>
        <v>-11.715908502820474</v>
      </c>
      <c r="I195" s="184">
        <v>6.1750972762645917</v>
      </c>
      <c r="J195" s="185">
        <f t="shared" si="55"/>
        <v>0.23311104224295942</v>
      </c>
      <c r="K195" s="184">
        <v>6.7342419080068145</v>
      </c>
      <c r="L195" s="185">
        <f t="shared" si="56"/>
        <v>0.55914463174222284</v>
      </c>
      <c r="M195" s="184"/>
      <c r="N195" s="185"/>
      <c r="O195" s="185"/>
    </row>
    <row r="196" spans="2:16" x14ac:dyDescent="0.25">
      <c r="B196" s="114" t="s">
        <v>93</v>
      </c>
      <c r="C196" s="184">
        <v>6.922535211267606</v>
      </c>
      <c r="D196" s="185">
        <v>-1.0674647887323943</v>
      </c>
      <c r="E196" s="184">
        <v>3.3366336633663365</v>
      </c>
      <c r="F196" s="185">
        <f t="shared" si="55"/>
        <v>-3.5859015479012695</v>
      </c>
      <c r="G196" s="184">
        <v>5.6928675400291118</v>
      </c>
      <c r="H196" s="185">
        <f t="shared" si="55"/>
        <v>2.3562338766627753</v>
      </c>
      <c r="I196" s="184">
        <v>5.7333333333333334</v>
      </c>
      <c r="J196" s="185">
        <f t="shared" si="55"/>
        <v>4.046579330422162E-2</v>
      </c>
      <c r="K196" s="184">
        <v>5.8972267536704734</v>
      </c>
      <c r="L196" s="185">
        <f t="shared" si="56"/>
        <v>0.16389342033714005</v>
      </c>
      <c r="M196" s="184"/>
      <c r="N196" s="185"/>
      <c r="O196" s="185"/>
    </row>
    <row r="197" spans="2:16" ht="15.75" x14ac:dyDescent="0.25">
      <c r="B197" s="117" t="s">
        <v>30</v>
      </c>
      <c r="C197" s="186">
        <v>7.4917586813890225</v>
      </c>
      <c r="D197" s="187">
        <v>-1.1494838220709198</v>
      </c>
      <c r="E197" s="186">
        <v>7.1863592699327565</v>
      </c>
      <c r="F197" s="187">
        <f t="shared" si="55"/>
        <v>-0.30539941145626592</v>
      </c>
      <c r="G197" s="186">
        <v>6.4026148817535091</v>
      </c>
      <c r="H197" s="187">
        <f t="shared" si="55"/>
        <v>-0.78374438817924741</v>
      </c>
      <c r="I197" s="186">
        <v>5.7455722070844688</v>
      </c>
      <c r="J197" s="187">
        <f t="shared" si="55"/>
        <v>-0.65704267466904032</v>
      </c>
      <c r="K197" s="186">
        <v>6.5394661308840414</v>
      </c>
      <c r="L197" s="187">
        <f t="shared" si="56"/>
        <v>0.79389392379957258</v>
      </c>
      <c r="M197" s="186">
        <v>6.6838962108731463</v>
      </c>
      <c r="N197" s="187">
        <v>0.2780747723061161</v>
      </c>
      <c r="O197" s="187">
        <v>-0.68595223368946989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302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7.2273425499231951</v>
      </c>
      <c r="D207" s="185">
        <v>-1.0681719619501564</v>
      </c>
      <c r="E207" s="184">
        <v>8.1841620626151013</v>
      </c>
      <c r="F207" s="185">
        <f t="shared" ref="F207:J209" si="58">IFERROR(E207-C207,"-")</f>
        <v>0.95681951269190613</v>
      </c>
      <c r="G207" s="184">
        <v>9.1199999999999992</v>
      </c>
      <c r="H207" s="185">
        <f t="shared" si="58"/>
        <v>0.93583793738489796</v>
      </c>
      <c r="I207" s="184">
        <v>6.1940594059405942</v>
      </c>
      <c r="J207" s="185">
        <f t="shared" si="58"/>
        <v>-2.925940594059405</v>
      </c>
      <c r="K207" s="184">
        <v>7.4954441913439638</v>
      </c>
      <c r="L207" s="185">
        <f t="shared" ref="L207:L209" si="59">IFERROR(K207-I207,"-")</f>
        <v>1.3013847854033695</v>
      </c>
      <c r="M207" s="184">
        <v>6.8130841121495331</v>
      </c>
      <c r="N207" s="185">
        <f t="shared" ref="N207:N209" si="60">IFERROR(M207-K207,"-")</f>
        <v>-0.68236007919443065</v>
      </c>
      <c r="O207" s="185">
        <f t="shared" ref="O207" si="61">IFERROR(M207-C207,"-")</f>
        <v>-0.414258437773662</v>
      </c>
    </row>
    <row r="208" spans="2:16" x14ac:dyDescent="0.25">
      <c r="B208" s="114" t="s">
        <v>73</v>
      </c>
      <c r="C208" s="184">
        <v>7.7400346620450611</v>
      </c>
      <c r="D208" s="185">
        <v>-0.64183346982307032</v>
      </c>
      <c r="E208" s="184">
        <v>5.9428571428571431</v>
      </c>
      <c r="F208" s="185">
        <f t="shared" si="58"/>
        <v>-1.797177519187918</v>
      </c>
      <c r="G208" s="184">
        <v>5.0677966101694913</v>
      </c>
      <c r="H208" s="185">
        <f t="shared" si="58"/>
        <v>-0.87506053268765172</v>
      </c>
      <c r="I208" s="184">
        <v>6.1375661375661377</v>
      </c>
      <c r="J208" s="185">
        <f t="shared" si="58"/>
        <v>1.0697695273966463</v>
      </c>
      <c r="K208" s="184">
        <v>7.31989247311828</v>
      </c>
      <c r="L208" s="185">
        <f t="shared" si="59"/>
        <v>1.1823263355521423</v>
      </c>
      <c r="M208" s="184">
        <v>6.6363636363636367</v>
      </c>
      <c r="N208" s="185">
        <f t="shared" si="60"/>
        <v>-0.68352883675464327</v>
      </c>
      <c r="O208" s="185">
        <f>IFERROR(M208-C208,"-")</f>
        <v>-1.1036710256814244</v>
      </c>
    </row>
    <row r="209" spans="2:16" x14ac:dyDescent="0.25">
      <c r="B209" s="114" t="s">
        <v>75</v>
      </c>
      <c r="C209" s="184">
        <v>6.7868852459016393</v>
      </c>
      <c r="D209" s="185">
        <v>-0.89311475409836039</v>
      </c>
      <c r="E209" s="184">
        <v>9.87109375</v>
      </c>
      <c r="F209" s="185">
        <f t="shared" si="58"/>
        <v>3.0842085040983607</v>
      </c>
      <c r="G209" s="184">
        <v>5.1428571428571432</v>
      </c>
      <c r="H209" s="185">
        <f t="shared" si="58"/>
        <v>-4.7282366071428568</v>
      </c>
      <c r="I209" s="184">
        <v>6.5629053177691308</v>
      </c>
      <c r="J209" s="185">
        <f t="shared" si="58"/>
        <v>1.4200481749119875</v>
      </c>
      <c r="K209" s="184">
        <v>6.0713450292397662</v>
      </c>
      <c r="L209" s="185">
        <f t="shared" si="59"/>
        <v>-0.49156028852936462</v>
      </c>
      <c r="M209" s="184">
        <v>7.0371428571428574</v>
      </c>
      <c r="N209" s="185">
        <f t="shared" si="60"/>
        <v>0.96579782790309121</v>
      </c>
      <c r="O209" s="185">
        <f t="shared" ref="O209:O212" si="62">IFERROR(M209-C209,"-")</f>
        <v>0.25025761124121804</v>
      </c>
    </row>
    <row r="210" spans="2:16" x14ac:dyDescent="0.25">
      <c r="B210" s="114" t="s">
        <v>77</v>
      </c>
      <c r="C210" s="184">
        <v>8.0730050933786082</v>
      </c>
      <c r="D210" s="185">
        <v>0.92210419247770758</v>
      </c>
      <c r="E210" s="184" t="s">
        <v>236</v>
      </c>
      <c r="F210" s="185" t="str">
        <f>IFERROR(E210-C210,"-")</f>
        <v>-</v>
      </c>
      <c r="G210" s="184">
        <v>3.24</v>
      </c>
      <c r="H210" s="185" t="str">
        <f>IFERROR(G210-E210,"-")</f>
        <v>-</v>
      </c>
      <c r="I210" s="184">
        <v>6.0729281767955801</v>
      </c>
      <c r="J210" s="185">
        <f>IFERROR(I210-G210,"-")</f>
        <v>2.8329281767955798</v>
      </c>
      <c r="K210" s="184">
        <v>6.6473087818696888</v>
      </c>
      <c r="L210" s="185">
        <f>IFERROR(K210-I210,"-")</f>
        <v>0.57438060507410871</v>
      </c>
      <c r="M210" s="184">
        <v>6.7803223070398646</v>
      </c>
      <c r="N210" s="185">
        <f>IFERROR(M210-K210,"-")</f>
        <v>0.13301352517017584</v>
      </c>
      <c r="O210" s="185">
        <f t="shared" si="62"/>
        <v>-1.2926827863387436</v>
      </c>
    </row>
    <row r="211" spans="2:16" x14ac:dyDescent="0.25">
      <c r="B211" s="114" t="s">
        <v>79</v>
      </c>
      <c r="C211" s="184">
        <v>9.0617529880478092</v>
      </c>
      <c r="D211" s="185">
        <v>0.41386566410414716</v>
      </c>
      <c r="E211" s="184" t="s">
        <v>236</v>
      </c>
      <c r="F211" s="185" t="str">
        <f t="shared" ref="F211:J219" si="63">IFERROR(E211-C211,"-")</f>
        <v>-</v>
      </c>
      <c r="G211" s="184">
        <v>3.4927536231884058</v>
      </c>
      <c r="H211" s="185" t="str">
        <f t="shared" si="63"/>
        <v>-</v>
      </c>
      <c r="I211" s="184">
        <v>6.373608903020668</v>
      </c>
      <c r="J211" s="185">
        <f t="shared" si="63"/>
        <v>2.8808552798322622</v>
      </c>
      <c r="K211" s="184">
        <v>6.8310911808669657</v>
      </c>
      <c r="L211" s="185">
        <f t="shared" ref="L211:L219" si="64">IFERROR(K211-I211,"-")</f>
        <v>0.45748227784629769</v>
      </c>
      <c r="M211" s="184">
        <v>6.5109090909090908</v>
      </c>
      <c r="N211" s="185">
        <f t="shared" ref="N211:N218" si="65">IFERROR(M211-K211,"-")</f>
        <v>-0.32018208995787489</v>
      </c>
      <c r="O211" s="185">
        <f t="shared" si="62"/>
        <v>-2.5508438971387184</v>
      </c>
    </row>
    <row r="212" spans="2:16" x14ac:dyDescent="0.25">
      <c r="B212" s="114" t="s">
        <v>81</v>
      </c>
      <c r="C212" s="184">
        <v>8.0533333333333328</v>
      </c>
      <c r="D212" s="185">
        <v>0.31388821873743389</v>
      </c>
      <c r="E212" s="184" t="s">
        <v>236</v>
      </c>
      <c r="F212" s="185" t="str">
        <f t="shared" si="63"/>
        <v>-</v>
      </c>
      <c r="G212" s="184">
        <v>5.0040983606557381</v>
      </c>
      <c r="H212" s="185" t="str">
        <f t="shared" si="63"/>
        <v>-</v>
      </c>
      <c r="I212" s="184">
        <v>7.4421641791044779</v>
      </c>
      <c r="J212" s="185">
        <f t="shared" si="63"/>
        <v>2.4380658184487398</v>
      </c>
      <c r="K212" s="184">
        <v>6.7452513966480447</v>
      </c>
      <c r="L212" s="185">
        <f t="shared" si="64"/>
        <v>-0.69691278245643318</v>
      </c>
      <c r="M212" s="184">
        <v>7.1186094069529648</v>
      </c>
      <c r="N212" s="185">
        <f t="shared" si="65"/>
        <v>0.37335801030492011</v>
      </c>
      <c r="O212" s="185">
        <f t="shared" si="62"/>
        <v>-0.93472392638036794</v>
      </c>
    </row>
    <row r="213" spans="2:16" x14ac:dyDescent="0.25">
      <c r="B213" s="114" t="s">
        <v>83</v>
      </c>
      <c r="C213" s="184">
        <v>7.5969251336898393</v>
      </c>
      <c r="D213" s="185">
        <v>-0.37959043157504357</v>
      </c>
      <c r="E213" s="184" t="s">
        <v>236</v>
      </c>
      <c r="F213" s="185" t="str">
        <f t="shared" si="63"/>
        <v>-</v>
      </c>
      <c r="G213" s="184">
        <v>7.0204460966542754</v>
      </c>
      <c r="H213" s="185" t="str">
        <f t="shared" si="63"/>
        <v>-</v>
      </c>
      <c r="I213" s="184">
        <v>7.129666011787819</v>
      </c>
      <c r="J213" s="185">
        <f t="shared" si="63"/>
        <v>0.10921991513354357</v>
      </c>
      <c r="K213" s="184">
        <v>8.7765363128491618</v>
      </c>
      <c r="L213" s="185">
        <f t="shared" si="64"/>
        <v>1.6468703010613428</v>
      </c>
      <c r="M213" s="184">
        <v>7.2642276422764231</v>
      </c>
      <c r="N213" s="185">
        <f t="shared" si="65"/>
        <v>-1.5123086705727387</v>
      </c>
      <c r="O213" s="185">
        <f>IFERROR(M213-C213,"-")</f>
        <v>-0.3326974914134162</v>
      </c>
    </row>
    <row r="214" spans="2:16" x14ac:dyDescent="0.25">
      <c r="B214" s="114" t="s">
        <v>85</v>
      </c>
      <c r="C214" s="184">
        <v>9.3883299798792752</v>
      </c>
      <c r="D214" s="185">
        <v>-1.2900591295932156</v>
      </c>
      <c r="E214" s="184">
        <v>7.2149999999999999</v>
      </c>
      <c r="F214" s="185">
        <f t="shared" si="63"/>
        <v>-2.1733299798792753</v>
      </c>
      <c r="G214" s="184">
        <v>6.7904040404040407</v>
      </c>
      <c r="H214" s="185">
        <f t="shared" si="63"/>
        <v>-0.42459595959595919</v>
      </c>
      <c r="I214" s="184">
        <v>8.3278955954323006</v>
      </c>
      <c r="J214" s="185">
        <f t="shared" si="63"/>
        <v>1.53749155502826</v>
      </c>
      <c r="K214" s="184">
        <v>7.8383545770567791</v>
      </c>
      <c r="L214" s="185">
        <f t="shared" si="64"/>
        <v>-0.48954101837552155</v>
      </c>
      <c r="M214" s="184"/>
      <c r="N214" s="185"/>
      <c r="O214" s="185"/>
    </row>
    <row r="215" spans="2:16" x14ac:dyDescent="0.25">
      <c r="B215" s="114" t="s">
        <v>87</v>
      </c>
      <c r="C215" s="184">
        <v>8.5882352941176467</v>
      </c>
      <c r="D215" s="185">
        <v>9.5682102628284582E-2</v>
      </c>
      <c r="E215" s="184">
        <v>6.9473684210526319</v>
      </c>
      <c r="F215" s="185">
        <f t="shared" si="63"/>
        <v>-1.6408668730650149</v>
      </c>
      <c r="G215" s="184">
        <v>7.7776096822995457</v>
      </c>
      <c r="H215" s="185">
        <f t="shared" si="63"/>
        <v>0.83024126124691389</v>
      </c>
      <c r="I215" s="184">
        <v>8.568154402895054</v>
      </c>
      <c r="J215" s="185">
        <f t="shared" si="63"/>
        <v>0.79054472059550829</v>
      </c>
      <c r="K215" s="184">
        <v>7.7614607614607616</v>
      </c>
      <c r="L215" s="185">
        <f t="shared" si="64"/>
        <v>-0.80669364143429245</v>
      </c>
      <c r="M215" s="184"/>
      <c r="N215" s="185"/>
      <c r="O215" s="185"/>
    </row>
    <row r="216" spans="2:16" x14ac:dyDescent="0.25">
      <c r="B216" s="114" t="s">
        <v>89</v>
      </c>
      <c r="C216" s="184">
        <v>7.9839883551673942</v>
      </c>
      <c r="D216" s="185">
        <v>-0.51601164483260575</v>
      </c>
      <c r="E216" s="184">
        <v>4.541666666666667</v>
      </c>
      <c r="F216" s="185">
        <f t="shared" si="63"/>
        <v>-3.4423216885007273</v>
      </c>
      <c r="G216" s="184">
        <v>6.545696539485359</v>
      </c>
      <c r="H216" s="185">
        <f t="shared" si="63"/>
        <v>2.004029872818692</v>
      </c>
      <c r="I216" s="184">
        <v>7.2943820224719103</v>
      </c>
      <c r="J216" s="185">
        <f t="shared" si="63"/>
        <v>0.74868548298655124</v>
      </c>
      <c r="K216" s="184">
        <v>6.5623229461756374</v>
      </c>
      <c r="L216" s="185">
        <f t="shared" si="64"/>
        <v>-0.73205907629627287</v>
      </c>
      <c r="M216" s="184"/>
      <c r="N216" s="185"/>
      <c r="O216" s="185"/>
    </row>
    <row r="217" spans="2:16" x14ac:dyDescent="0.25">
      <c r="B217" s="114" t="s">
        <v>91</v>
      </c>
      <c r="C217" s="184">
        <v>7.755627009646302</v>
      </c>
      <c r="D217" s="185">
        <v>0.86364664958083548</v>
      </c>
      <c r="E217" s="184">
        <v>6.6727272727272728</v>
      </c>
      <c r="F217" s="185">
        <f t="shared" si="63"/>
        <v>-1.0828997369190292</v>
      </c>
      <c r="G217" s="184">
        <v>5.6608333333333336</v>
      </c>
      <c r="H217" s="185">
        <f t="shared" si="63"/>
        <v>-1.0118939393939392</v>
      </c>
      <c r="I217" s="184">
        <v>6.7575169738118328</v>
      </c>
      <c r="J217" s="185">
        <f t="shared" si="63"/>
        <v>1.0966836404784992</v>
      </c>
      <c r="K217" s="184">
        <v>6.2689922480620153</v>
      </c>
      <c r="L217" s="185">
        <f t="shared" si="64"/>
        <v>-0.48852472574981753</v>
      </c>
      <c r="M217" s="184"/>
      <c r="N217" s="185"/>
      <c r="O217" s="185"/>
    </row>
    <row r="218" spans="2:16" x14ac:dyDescent="0.25">
      <c r="B218" s="114" t="s">
        <v>93</v>
      </c>
      <c r="C218" s="184">
        <v>8.0787671232876708</v>
      </c>
      <c r="D218" s="185">
        <v>0.33912215287347003</v>
      </c>
      <c r="E218" s="184">
        <v>8.0144927536231876</v>
      </c>
      <c r="F218" s="185">
        <f t="shared" si="63"/>
        <v>-6.4274369664483189E-2</v>
      </c>
      <c r="G218" s="184">
        <v>6.4076433121019107</v>
      </c>
      <c r="H218" s="185">
        <f t="shared" si="63"/>
        <v>-1.6068494415212768</v>
      </c>
      <c r="I218" s="184">
        <v>7.4463705308775729</v>
      </c>
      <c r="J218" s="185">
        <f t="shared" si="63"/>
        <v>1.0387272187756622</v>
      </c>
      <c r="K218" s="184">
        <v>5.48</v>
      </c>
      <c r="L218" s="185">
        <f t="shared" si="64"/>
        <v>-1.9663705308775725</v>
      </c>
      <c r="M218" s="184"/>
      <c r="N218" s="185"/>
      <c r="O218" s="185"/>
    </row>
    <row r="219" spans="2:16" ht="15.75" x14ac:dyDescent="0.25">
      <c r="B219" s="117" t="s">
        <v>30</v>
      </c>
      <c r="C219" s="186">
        <v>8.0932659208261626</v>
      </c>
      <c r="D219" s="187">
        <v>-0.28291070077233194</v>
      </c>
      <c r="E219" s="186">
        <v>7.2815814850530378</v>
      </c>
      <c r="F219" s="187">
        <f t="shared" si="63"/>
        <v>-0.81168443577312477</v>
      </c>
      <c r="G219" s="186">
        <v>6.3749166110740489</v>
      </c>
      <c r="H219" s="187">
        <f t="shared" si="63"/>
        <v>-0.90666487397898887</v>
      </c>
      <c r="I219" s="186">
        <v>7.0487258471016521</v>
      </c>
      <c r="J219" s="187">
        <f t="shared" si="63"/>
        <v>0.67380923602760312</v>
      </c>
      <c r="K219" s="186">
        <v>6.997908759972117</v>
      </c>
      <c r="L219" s="187">
        <f t="shared" si="64"/>
        <v>-5.0817087129535032E-2</v>
      </c>
      <c r="M219" s="186">
        <v>6.938046722239374</v>
      </c>
      <c r="N219" s="187">
        <v>-0.26758804841858819</v>
      </c>
      <c r="O219" s="187">
        <v>-0.76352701003185164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301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7.1590524534686972</v>
      </c>
      <c r="D229" s="185">
        <v>-1.7502217400796907</v>
      </c>
      <c r="E229" s="184">
        <v>6.6836027713625867</v>
      </c>
      <c r="F229" s="185">
        <f t="shared" ref="F229:J231" si="66">IFERROR(E229-C229,"-")</f>
        <v>-0.47544968210611049</v>
      </c>
      <c r="G229" s="184">
        <v>3.0506329113924049</v>
      </c>
      <c r="H229" s="185">
        <f t="shared" si="66"/>
        <v>-3.6329698599701818</v>
      </c>
      <c r="I229" s="184">
        <v>5.4547069271758435</v>
      </c>
      <c r="J229" s="185">
        <f t="shared" si="66"/>
        <v>2.4040740157834386</v>
      </c>
      <c r="K229" s="184">
        <v>6.2166377816291165</v>
      </c>
      <c r="L229" s="185">
        <f t="shared" ref="L229:L231" si="67">IFERROR(K229-I229,"-")</f>
        <v>0.76193085445327302</v>
      </c>
      <c r="M229" s="184">
        <v>6.5090579710144931</v>
      </c>
      <c r="N229" s="185">
        <f t="shared" ref="N229:N231" si="68">IFERROR(M229-K229,"-")</f>
        <v>0.29242018938537662</v>
      </c>
      <c r="O229" s="185">
        <f t="shared" ref="O229" si="69">IFERROR(M229-C229,"-")</f>
        <v>-0.6499944824542041</v>
      </c>
    </row>
    <row r="230" spans="2:16" x14ac:dyDescent="0.25">
      <c r="B230" s="114" t="s">
        <v>73</v>
      </c>
      <c r="C230" s="184">
        <v>8.1317204301075261</v>
      </c>
      <c r="D230" s="185">
        <v>-1.3809058325187369</v>
      </c>
      <c r="E230" s="184">
        <v>6.6892230576441101</v>
      </c>
      <c r="F230" s="185">
        <f t="shared" si="66"/>
        <v>-1.442497372463416</v>
      </c>
      <c r="G230" s="184">
        <v>4.5471698113207548</v>
      </c>
      <c r="H230" s="185">
        <f t="shared" si="66"/>
        <v>-2.1420532463233553</v>
      </c>
      <c r="I230" s="184">
        <v>5.1804635761589406</v>
      </c>
      <c r="J230" s="185">
        <f t="shared" si="66"/>
        <v>0.63329376483818578</v>
      </c>
      <c r="K230" s="184">
        <v>5.8491379310344831</v>
      </c>
      <c r="L230" s="185">
        <f t="shared" si="67"/>
        <v>0.6686743548755425</v>
      </c>
      <c r="M230" s="184">
        <v>6.1761102603369062</v>
      </c>
      <c r="N230" s="185">
        <f t="shared" si="68"/>
        <v>0.32697232930242315</v>
      </c>
      <c r="O230" s="185">
        <f>IFERROR(M230-C230,"-")</f>
        <v>-1.9556101697706199</v>
      </c>
    </row>
    <row r="231" spans="2:16" x14ac:dyDescent="0.25">
      <c r="B231" s="114" t="s">
        <v>75</v>
      </c>
      <c r="C231" s="184">
        <v>7.5935613682092553</v>
      </c>
      <c r="D231" s="185">
        <v>-0.12043457499561327</v>
      </c>
      <c r="E231" s="184">
        <v>8.0549019607843135</v>
      </c>
      <c r="F231" s="185">
        <f t="shared" si="66"/>
        <v>0.46134059257505822</v>
      </c>
      <c r="G231" s="184">
        <v>4.4814814814814818</v>
      </c>
      <c r="H231" s="185">
        <f t="shared" si="66"/>
        <v>-3.5734204793028317</v>
      </c>
      <c r="I231" s="184">
        <v>5.3488843813387428</v>
      </c>
      <c r="J231" s="185">
        <f t="shared" si="66"/>
        <v>0.86740289985726093</v>
      </c>
      <c r="K231" s="184">
        <v>6.2137404580152671</v>
      </c>
      <c r="L231" s="185">
        <f t="shared" si="67"/>
        <v>0.86485607667652431</v>
      </c>
      <c r="M231" s="184">
        <v>6.0576923076923075</v>
      </c>
      <c r="N231" s="185">
        <f t="shared" si="68"/>
        <v>-0.1560481503229596</v>
      </c>
      <c r="O231" s="185">
        <f t="shared" ref="O231:O234" si="70">IFERROR(M231-C231,"-")</f>
        <v>-1.5358690605169478</v>
      </c>
    </row>
    <row r="232" spans="2:16" x14ac:dyDescent="0.25">
      <c r="B232" s="114" t="s">
        <v>77</v>
      </c>
      <c r="C232" s="184">
        <v>7.0707070707070709</v>
      </c>
      <c r="D232" s="185">
        <v>-2.1506044047027828E-2</v>
      </c>
      <c r="E232" s="184" t="s">
        <v>236</v>
      </c>
      <c r="F232" s="185" t="str">
        <f>IFERROR(E232-C232,"-")</f>
        <v>-</v>
      </c>
      <c r="G232" s="184">
        <v>4.3181818181818183</v>
      </c>
      <c r="H232" s="185" t="str">
        <f>IFERROR(G232-E232,"-")</f>
        <v>-</v>
      </c>
      <c r="I232" s="184">
        <v>5.7170172084130018</v>
      </c>
      <c r="J232" s="185">
        <f>IFERROR(I232-G232,"-")</f>
        <v>1.3988353902311834</v>
      </c>
      <c r="K232" s="184">
        <v>6.225609756097561</v>
      </c>
      <c r="L232" s="185">
        <f>IFERROR(K232-I232,"-")</f>
        <v>0.50859254768455919</v>
      </c>
      <c r="M232" s="184">
        <v>7.2930693069306933</v>
      </c>
      <c r="N232" s="185">
        <f>IFERROR(M232-K232,"-")</f>
        <v>1.0674595508331324</v>
      </c>
      <c r="O232" s="185">
        <f t="shared" si="70"/>
        <v>0.22236223622362239</v>
      </c>
    </row>
    <row r="233" spans="2:16" x14ac:dyDescent="0.25">
      <c r="B233" s="114" t="s">
        <v>79</v>
      </c>
      <c r="C233" s="184">
        <v>7.4046511627906977</v>
      </c>
      <c r="D233" s="185">
        <v>-0.54297975990256919</v>
      </c>
      <c r="E233" s="184" t="s">
        <v>236</v>
      </c>
      <c r="F233" s="185" t="str">
        <f t="shared" ref="F233:J241" si="71">IFERROR(E233-C233,"-")</f>
        <v>-</v>
      </c>
      <c r="G233" s="184">
        <v>3.703846153846154</v>
      </c>
      <c r="H233" s="185" t="str">
        <f t="shared" si="71"/>
        <v>-</v>
      </c>
      <c r="I233" s="184">
        <v>5.3867924528301883</v>
      </c>
      <c r="J233" s="185">
        <f t="shared" si="71"/>
        <v>1.6829462989840343</v>
      </c>
      <c r="K233" s="184">
        <v>6.3229461756373935</v>
      </c>
      <c r="L233" s="185">
        <f t="shared" ref="L233:L241" si="72">IFERROR(K233-I233,"-")</f>
        <v>0.93615372280720521</v>
      </c>
      <c r="M233" s="184">
        <v>6.0445544554455441</v>
      </c>
      <c r="N233" s="185">
        <f t="shared" ref="N233:N240" si="73">IFERROR(M233-K233,"-")</f>
        <v>-0.27839172019184932</v>
      </c>
      <c r="O233" s="185">
        <f t="shared" si="70"/>
        <v>-1.3600967073451535</v>
      </c>
    </row>
    <row r="234" spans="2:16" x14ac:dyDescent="0.25">
      <c r="B234" s="114" t="s">
        <v>81</v>
      </c>
      <c r="C234" s="184">
        <v>8.3407707910750499</v>
      </c>
      <c r="D234" s="185">
        <v>0.63426549606748583</v>
      </c>
      <c r="E234" s="184" t="s">
        <v>236</v>
      </c>
      <c r="F234" s="185" t="str">
        <f t="shared" si="71"/>
        <v>-</v>
      </c>
      <c r="G234" s="184">
        <v>6.5076923076923077</v>
      </c>
      <c r="H234" s="185" t="str">
        <f t="shared" si="71"/>
        <v>-</v>
      </c>
      <c r="I234" s="184">
        <v>5.4486215538847116</v>
      </c>
      <c r="J234" s="185">
        <f t="shared" si="71"/>
        <v>-1.0590707538075961</v>
      </c>
      <c r="K234" s="184">
        <v>7.3047858942065496</v>
      </c>
      <c r="L234" s="185">
        <f t="shared" si="72"/>
        <v>1.856164340321838</v>
      </c>
      <c r="M234" s="184">
        <v>6.8105413105413106</v>
      </c>
      <c r="N234" s="185">
        <f t="shared" si="73"/>
        <v>-0.49424458366523893</v>
      </c>
      <c r="O234" s="185">
        <f t="shared" si="70"/>
        <v>-1.5302294805337393</v>
      </c>
    </row>
    <row r="235" spans="2:16" x14ac:dyDescent="0.25">
      <c r="B235" s="114" t="s">
        <v>83</v>
      </c>
      <c r="C235" s="184">
        <v>6.6224489795918364</v>
      </c>
      <c r="D235" s="185">
        <v>-2.8021589818074402</v>
      </c>
      <c r="E235" s="184" t="s">
        <v>236</v>
      </c>
      <c r="F235" s="185" t="str">
        <f t="shared" si="71"/>
        <v>-</v>
      </c>
      <c r="G235" s="184">
        <v>5.8668341708542711</v>
      </c>
      <c r="H235" s="185" t="str">
        <f t="shared" si="71"/>
        <v>-</v>
      </c>
      <c r="I235" s="184">
        <v>6.2380952380952381</v>
      </c>
      <c r="J235" s="185">
        <f t="shared" si="71"/>
        <v>0.37126106724096708</v>
      </c>
      <c r="K235" s="184">
        <v>6.6871088861076347</v>
      </c>
      <c r="L235" s="185">
        <f t="shared" si="72"/>
        <v>0.44901364801239652</v>
      </c>
      <c r="M235" s="184">
        <v>7.3509060955518946</v>
      </c>
      <c r="N235" s="185">
        <f t="shared" si="73"/>
        <v>0.66379720944425991</v>
      </c>
      <c r="O235" s="185">
        <f>IFERROR(M235-C235,"-")</f>
        <v>0.72845711596005813</v>
      </c>
    </row>
    <row r="236" spans="2:16" x14ac:dyDescent="0.25">
      <c r="B236" s="114" t="s">
        <v>85</v>
      </c>
      <c r="C236" s="184">
        <v>8.7725903614457827</v>
      </c>
      <c r="D236" s="185">
        <v>-0.47078313253012105</v>
      </c>
      <c r="E236" s="184">
        <v>5.3166666666666664</v>
      </c>
      <c r="F236" s="185">
        <f t="shared" si="71"/>
        <v>-3.4559236947791163</v>
      </c>
      <c r="G236" s="184">
        <v>11.090909090909092</v>
      </c>
      <c r="H236" s="185">
        <f t="shared" si="71"/>
        <v>5.7742424242424253</v>
      </c>
      <c r="I236" s="184">
        <v>7</v>
      </c>
      <c r="J236" s="185">
        <f t="shared" si="71"/>
        <v>-4.0909090909090917</v>
      </c>
      <c r="K236" s="184">
        <v>7.7</v>
      </c>
      <c r="L236" s="185">
        <f t="shared" si="72"/>
        <v>0.70000000000000018</v>
      </c>
      <c r="M236" s="184"/>
      <c r="N236" s="185"/>
      <c r="O236" s="185"/>
    </row>
    <row r="237" spans="2:16" x14ac:dyDescent="0.25">
      <c r="B237" s="114" t="s">
        <v>87</v>
      </c>
      <c r="C237" s="184">
        <v>7.9200743494423795</v>
      </c>
      <c r="D237" s="185">
        <v>-0.73477927151293709</v>
      </c>
      <c r="E237" s="184">
        <v>7.760089686098655</v>
      </c>
      <c r="F237" s="185">
        <f t="shared" si="71"/>
        <v>-0.15998466334372452</v>
      </c>
      <c r="G237" s="184">
        <v>6.9529120198265177</v>
      </c>
      <c r="H237" s="185">
        <f t="shared" si="71"/>
        <v>-0.80717766627213727</v>
      </c>
      <c r="I237" s="184">
        <v>6.4234800838574424</v>
      </c>
      <c r="J237" s="185">
        <f t="shared" si="71"/>
        <v>-0.52943193596907534</v>
      </c>
      <c r="K237" s="184">
        <v>7.0376506024096388</v>
      </c>
      <c r="L237" s="185">
        <f t="shared" si="72"/>
        <v>0.6141705185521964</v>
      </c>
      <c r="M237" s="184"/>
      <c r="N237" s="185"/>
      <c r="O237" s="185"/>
    </row>
    <row r="238" spans="2:16" x14ac:dyDescent="0.25">
      <c r="B238" s="114" t="s">
        <v>89</v>
      </c>
      <c r="C238" s="184">
        <v>7.9693877551020407</v>
      </c>
      <c r="D238" s="185">
        <v>-2.2569401894707077</v>
      </c>
      <c r="E238" s="184">
        <v>10.689922480620154</v>
      </c>
      <c r="F238" s="185">
        <f t="shared" si="71"/>
        <v>2.7205347255181138</v>
      </c>
      <c r="G238" s="184">
        <v>5.4377593360995853</v>
      </c>
      <c r="H238" s="185">
        <f t="shared" si="71"/>
        <v>-5.2521631445205692</v>
      </c>
      <c r="I238" s="184">
        <v>5.0327102803738315</v>
      </c>
      <c r="J238" s="185">
        <f t="shared" si="71"/>
        <v>-0.40504905572575378</v>
      </c>
      <c r="K238" s="184">
        <v>5.7731811697574891</v>
      </c>
      <c r="L238" s="185">
        <f t="shared" si="72"/>
        <v>0.74047088938365757</v>
      </c>
      <c r="M238" s="184"/>
      <c r="N238" s="185"/>
      <c r="O238" s="185"/>
    </row>
    <row r="239" spans="2:16" x14ac:dyDescent="0.25">
      <c r="B239" s="114" t="s">
        <v>91</v>
      </c>
      <c r="C239" s="184">
        <v>6.2799145299145298</v>
      </c>
      <c r="D239" s="185">
        <v>-2.4718419103664999</v>
      </c>
      <c r="E239" s="184">
        <v>17.657894736842106</v>
      </c>
      <c r="F239" s="185">
        <f t="shared" si="71"/>
        <v>11.377980206927576</v>
      </c>
      <c r="G239" s="184">
        <v>5.9419862340216323</v>
      </c>
      <c r="H239" s="185">
        <f t="shared" si="71"/>
        <v>-11.715908502820474</v>
      </c>
      <c r="I239" s="184">
        <v>6.1750972762645917</v>
      </c>
      <c r="J239" s="185">
        <f t="shared" si="71"/>
        <v>0.23311104224295942</v>
      </c>
      <c r="K239" s="184">
        <v>6.7342419080068145</v>
      </c>
      <c r="L239" s="185">
        <f t="shared" si="72"/>
        <v>0.55914463174222284</v>
      </c>
      <c r="M239" s="184"/>
      <c r="N239" s="185"/>
      <c r="O239" s="185"/>
    </row>
    <row r="240" spans="2:16" x14ac:dyDescent="0.25">
      <c r="B240" s="114" t="s">
        <v>93</v>
      </c>
      <c r="C240" s="184">
        <v>6.922535211267606</v>
      </c>
      <c r="D240" s="185">
        <v>-1.0674647887323943</v>
      </c>
      <c r="E240" s="184">
        <v>3.3366336633663365</v>
      </c>
      <c r="F240" s="185">
        <f t="shared" si="71"/>
        <v>-3.5859015479012695</v>
      </c>
      <c r="G240" s="184">
        <v>5.6928675400291118</v>
      </c>
      <c r="H240" s="185">
        <f t="shared" si="71"/>
        <v>2.3562338766627753</v>
      </c>
      <c r="I240" s="184">
        <v>5.7333333333333334</v>
      </c>
      <c r="J240" s="185">
        <f t="shared" si="71"/>
        <v>4.046579330422162E-2</v>
      </c>
      <c r="K240" s="184">
        <v>5.8972267536704734</v>
      </c>
      <c r="L240" s="185">
        <f t="shared" si="72"/>
        <v>0.16389342033714005</v>
      </c>
      <c r="M240" s="184"/>
      <c r="N240" s="185"/>
      <c r="O240" s="185"/>
    </row>
    <row r="241" spans="2:16" ht="15.75" x14ac:dyDescent="0.25">
      <c r="B241" s="117" t="s">
        <v>30</v>
      </c>
      <c r="C241" s="186">
        <v>7.4917586813890225</v>
      </c>
      <c r="D241" s="187">
        <v>-1.1494838220709198</v>
      </c>
      <c r="E241" s="186">
        <v>7.1863592699327565</v>
      </c>
      <c r="F241" s="187">
        <f t="shared" si="71"/>
        <v>-0.30539941145626592</v>
      </c>
      <c r="G241" s="186">
        <v>6.4026148817535091</v>
      </c>
      <c r="H241" s="187">
        <f t="shared" si="71"/>
        <v>-0.78374438817924741</v>
      </c>
      <c r="I241" s="186">
        <v>5.7455722070844688</v>
      </c>
      <c r="J241" s="187">
        <f t="shared" si="71"/>
        <v>-0.65704267466904032</v>
      </c>
      <c r="K241" s="186">
        <v>6.5394661308840414</v>
      </c>
      <c r="L241" s="187">
        <f t="shared" si="72"/>
        <v>0.79389392379957258</v>
      </c>
      <c r="M241" s="186">
        <v>6.6838962108731463</v>
      </c>
      <c r="N241" s="187">
        <v>0.2780747723061161</v>
      </c>
      <c r="O241" s="187">
        <v>-0.68595223368946989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303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9.1760221760221761</v>
      </c>
      <c r="D251" s="185">
        <v>-1.3427044157381243</v>
      </c>
      <c r="E251" s="184">
        <v>10.133493205435652</v>
      </c>
      <c r="F251" s="185">
        <f t="shared" ref="F251:J253" si="74">IFERROR(E251-C251,"-")</f>
        <v>0.95747102941347606</v>
      </c>
      <c r="G251" s="184">
        <v>14.692307692307692</v>
      </c>
      <c r="H251" s="185">
        <f t="shared" si="74"/>
        <v>4.5588144868720395</v>
      </c>
      <c r="I251" s="184">
        <v>9.5601799775028127</v>
      </c>
      <c r="J251" s="185">
        <f t="shared" si="74"/>
        <v>-5.1321277148048789</v>
      </c>
      <c r="K251" s="184">
        <v>8.4134045077105579</v>
      </c>
      <c r="L251" s="185">
        <f t="shared" ref="L251:L253" si="75">IFERROR(K251-I251,"-")</f>
        <v>-1.1467754697922548</v>
      </c>
      <c r="M251" s="184">
        <v>8.7924667651403254</v>
      </c>
      <c r="N251" s="185">
        <f t="shared" ref="N251:N253" si="76">IFERROR(M251-K251,"-")</f>
        <v>0.37906225742976751</v>
      </c>
      <c r="O251" s="185">
        <f t="shared" ref="O251" si="77">IFERROR(M251-C251,"-")</f>
        <v>-0.38355541088185063</v>
      </c>
    </row>
    <row r="252" spans="2:16" x14ac:dyDescent="0.25">
      <c r="B252" s="114" t="s">
        <v>73</v>
      </c>
      <c r="C252" s="184">
        <v>9.6782690498588906</v>
      </c>
      <c r="D252" s="185">
        <v>0.37626101773037668</v>
      </c>
      <c r="E252" s="184">
        <v>8.9423728813559329</v>
      </c>
      <c r="F252" s="185">
        <f t="shared" si="74"/>
        <v>-0.73589616850295769</v>
      </c>
      <c r="G252" s="184">
        <v>7.0588235294117645</v>
      </c>
      <c r="H252" s="185">
        <f t="shared" si="74"/>
        <v>-1.8835493519441684</v>
      </c>
      <c r="I252" s="184">
        <v>9.1644144144144146</v>
      </c>
      <c r="J252" s="185">
        <f t="shared" si="74"/>
        <v>2.1055908850026501</v>
      </c>
      <c r="K252" s="184">
        <v>9.496240601503759</v>
      </c>
      <c r="L252" s="185">
        <f t="shared" si="75"/>
        <v>0.33182618708934442</v>
      </c>
      <c r="M252" s="184">
        <v>10.563145353455123</v>
      </c>
      <c r="N252" s="185">
        <f t="shared" si="76"/>
        <v>1.0669047519513644</v>
      </c>
      <c r="O252" s="185">
        <f>IFERROR(M252-C252,"-")</f>
        <v>0.88487630359623282</v>
      </c>
    </row>
    <row r="253" spans="2:16" x14ac:dyDescent="0.25">
      <c r="B253" s="114" t="s">
        <v>75</v>
      </c>
      <c r="C253" s="184">
        <v>8.2767978290366351</v>
      </c>
      <c r="D253" s="185">
        <v>-2.9441717312790363</v>
      </c>
      <c r="E253" s="184">
        <v>12.185639229422067</v>
      </c>
      <c r="F253" s="185">
        <f t="shared" si="74"/>
        <v>3.9088414003854322</v>
      </c>
      <c r="G253" s="184">
        <v>8.3571428571428577</v>
      </c>
      <c r="H253" s="185">
        <f t="shared" si="74"/>
        <v>-3.8284963722792096</v>
      </c>
      <c r="I253" s="184">
        <v>7.5493107104984096</v>
      </c>
      <c r="J253" s="185">
        <f t="shared" si="74"/>
        <v>-0.80783214664444802</v>
      </c>
      <c r="K253" s="184">
        <v>10.062709030100335</v>
      </c>
      <c r="L253" s="185">
        <f t="shared" si="75"/>
        <v>2.5133983196019249</v>
      </c>
      <c r="M253" s="184">
        <v>10.274442538593481</v>
      </c>
      <c r="N253" s="185">
        <f t="shared" si="76"/>
        <v>0.21173350849314687</v>
      </c>
      <c r="O253" s="185">
        <f t="shared" ref="O253:O256" si="78">IFERROR(M253-C253,"-")</f>
        <v>1.9976447095568464</v>
      </c>
    </row>
    <row r="254" spans="2:16" x14ac:dyDescent="0.25">
      <c r="B254" s="114" t="s">
        <v>77</v>
      </c>
      <c r="C254" s="184">
        <v>11.862612612612613</v>
      </c>
      <c r="D254" s="185">
        <v>2.0732663656392472</v>
      </c>
      <c r="E254" s="184" t="s">
        <v>236</v>
      </c>
      <c r="F254" s="185" t="str">
        <f>IFERROR(E254-C254,"-")</f>
        <v>-</v>
      </c>
      <c r="G254" s="184">
        <v>12.714285714285714</v>
      </c>
      <c r="H254" s="185" t="str">
        <f>IFERROR(G254-E254,"-")</f>
        <v>-</v>
      </c>
      <c r="I254" s="184">
        <v>8.5870020964360592</v>
      </c>
      <c r="J254" s="185">
        <f>IFERROR(I254-G254,"-")</f>
        <v>-4.1272836178496544</v>
      </c>
      <c r="K254" s="184">
        <v>8.5347490347490353</v>
      </c>
      <c r="L254" s="185">
        <f>IFERROR(K254-I254,"-")</f>
        <v>-5.2253061687023816E-2</v>
      </c>
      <c r="M254" s="184">
        <v>9.3033333333333328</v>
      </c>
      <c r="N254" s="185">
        <f>IFERROR(M254-K254,"-")</f>
        <v>0.76858429858429744</v>
      </c>
      <c r="O254" s="185">
        <f t="shared" si="78"/>
        <v>-2.5592792792792807</v>
      </c>
    </row>
    <row r="255" spans="2:16" x14ac:dyDescent="0.25">
      <c r="B255" s="114" t="s">
        <v>79</v>
      </c>
      <c r="C255" s="184">
        <v>9.7226277372262775</v>
      </c>
      <c r="D255" s="185">
        <v>1.4613664759650167</v>
      </c>
      <c r="E255" s="184" t="s">
        <v>236</v>
      </c>
      <c r="F255" s="185" t="str">
        <f t="shared" ref="F255:J263" si="79">IFERROR(E255-C255,"-")</f>
        <v>-</v>
      </c>
      <c r="G255" s="184">
        <v>5.2727272727272725</v>
      </c>
      <c r="H255" s="185" t="str">
        <f t="shared" si="79"/>
        <v>-</v>
      </c>
      <c r="I255" s="184">
        <v>7.4805194805194803</v>
      </c>
      <c r="J255" s="185">
        <f t="shared" si="79"/>
        <v>2.2077922077922079</v>
      </c>
      <c r="K255" s="184">
        <v>7.7313432835820892</v>
      </c>
      <c r="L255" s="185">
        <f t="shared" ref="L255:L263" si="80">IFERROR(K255-I255,"-")</f>
        <v>0.25082380306260887</v>
      </c>
      <c r="M255" s="184">
        <v>12.324324324324325</v>
      </c>
      <c r="N255" s="185">
        <f t="shared" ref="N255:N262" si="81">IFERROR(M255-K255,"-")</f>
        <v>4.5929810407422353</v>
      </c>
      <c r="O255" s="185">
        <f t="shared" si="78"/>
        <v>2.6016965870980471</v>
      </c>
    </row>
    <row r="256" spans="2:16" x14ac:dyDescent="0.25">
      <c r="B256" s="114" t="s">
        <v>81</v>
      </c>
      <c r="C256" s="184">
        <v>6.907692307692308</v>
      </c>
      <c r="D256" s="185">
        <v>-0.74855769230769198</v>
      </c>
      <c r="E256" s="184" t="s">
        <v>236</v>
      </c>
      <c r="F256" s="185" t="str">
        <f t="shared" si="79"/>
        <v>-</v>
      </c>
      <c r="G256" s="184">
        <v>7.9523809523809526</v>
      </c>
      <c r="H256" s="185" t="str">
        <f t="shared" si="79"/>
        <v>-</v>
      </c>
      <c r="I256" s="184">
        <v>6.5588235294117645</v>
      </c>
      <c r="J256" s="185">
        <f t="shared" si="79"/>
        <v>-1.3935574229691881</v>
      </c>
      <c r="K256" s="184">
        <v>7.1062500000000002</v>
      </c>
      <c r="L256" s="185">
        <f t="shared" si="80"/>
        <v>0.54742647058823568</v>
      </c>
      <c r="M256" s="184">
        <v>7.359375</v>
      </c>
      <c r="N256" s="185">
        <f t="shared" si="81"/>
        <v>0.25312499999999982</v>
      </c>
      <c r="O256" s="185">
        <f t="shared" si="78"/>
        <v>0.45168269230769198</v>
      </c>
    </row>
    <row r="257" spans="2:16" x14ac:dyDescent="0.25">
      <c r="B257" s="114" t="s">
        <v>83</v>
      </c>
      <c r="C257" s="184">
        <v>7.6974789915966388</v>
      </c>
      <c r="D257" s="185">
        <v>-1.0174968538139888</v>
      </c>
      <c r="E257" s="184" t="s">
        <v>236</v>
      </c>
      <c r="F257" s="185" t="str">
        <f t="shared" si="79"/>
        <v>-</v>
      </c>
      <c r="G257" s="184">
        <v>6.6304347826086953</v>
      </c>
      <c r="H257" s="185" t="str">
        <f t="shared" si="79"/>
        <v>-</v>
      </c>
      <c r="I257" s="184">
        <v>6.9949622166246854</v>
      </c>
      <c r="J257" s="185">
        <f t="shared" si="79"/>
        <v>0.36452743401599008</v>
      </c>
      <c r="K257" s="184">
        <v>8.7642857142857142</v>
      </c>
      <c r="L257" s="185">
        <f t="shared" si="80"/>
        <v>1.7693234976610288</v>
      </c>
      <c r="M257" s="184">
        <v>7.4109589041095889</v>
      </c>
      <c r="N257" s="185">
        <f t="shared" si="81"/>
        <v>-1.3533268101761253</v>
      </c>
      <c r="O257" s="185">
        <f>IFERROR(M257-C257,"-")</f>
        <v>-0.28652008748704993</v>
      </c>
    </row>
    <row r="258" spans="2:16" x14ac:dyDescent="0.25">
      <c r="B258" s="114" t="s">
        <v>85</v>
      </c>
      <c r="C258" s="184">
        <v>9.0276679841897227</v>
      </c>
      <c r="D258" s="185">
        <v>-0.40781588677801928</v>
      </c>
      <c r="E258" s="184">
        <v>4.5</v>
      </c>
      <c r="F258" s="185">
        <f t="shared" si="79"/>
        <v>-4.5276679841897227</v>
      </c>
      <c r="G258" s="184">
        <v>6.8292682926829267</v>
      </c>
      <c r="H258" s="185">
        <f t="shared" si="79"/>
        <v>2.3292682926829267</v>
      </c>
      <c r="I258" s="184">
        <v>8.3677685950413228</v>
      </c>
      <c r="J258" s="185">
        <f t="shared" si="79"/>
        <v>1.5385003023583961</v>
      </c>
      <c r="K258" s="184">
        <v>7.4968152866242042</v>
      </c>
      <c r="L258" s="185">
        <f t="shared" si="80"/>
        <v>-0.8709533084171186</v>
      </c>
      <c r="M258" s="184"/>
      <c r="N258" s="185"/>
      <c r="O258" s="185"/>
    </row>
    <row r="259" spans="2:16" x14ac:dyDescent="0.25">
      <c r="B259" s="114" t="s">
        <v>87</v>
      </c>
      <c r="C259" s="184">
        <v>8.1308016877637126</v>
      </c>
      <c r="D259" s="185">
        <v>0.1399480292271269</v>
      </c>
      <c r="E259" s="184">
        <v>5</v>
      </c>
      <c r="F259" s="185">
        <f t="shared" si="79"/>
        <v>-3.1308016877637126</v>
      </c>
      <c r="G259" s="184">
        <v>6.3693693693693696</v>
      </c>
      <c r="H259" s="185">
        <f t="shared" si="79"/>
        <v>1.3693693693693696</v>
      </c>
      <c r="I259" s="184">
        <v>6.8025210084033612</v>
      </c>
      <c r="J259" s="185">
        <f t="shared" si="79"/>
        <v>0.43315163903399156</v>
      </c>
      <c r="K259" s="184">
        <v>7.2480000000000002</v>
      </c>
      <c r="L259" s="185">
        <f t="shared" si="80"/>
        <v>0.44547899159663906</v>
      </c>
      <c r="M259" s="184"/>
      <c r="N259" s="185"/>
      <c r="O259" s="185"/>
    </row>
    <row r="260" spans="2:16" x14ac:dyDescent="0.25">
      <c r="B260" s="114" t="s">
        <v>89</v>
      </c>
      <c r="C260" s="184">
        <v>7.4550195567144719</v>
      </c>
      <c r="D260" s="185">
        <v>-2.4860657146033578</v>
      </c>
      <c r="E260" s="184">
        <v>2.6</v>
      </c>
      <c r="F260" s="185">
        <f t="shared" si="79"/>
        <v>-4.8550195567144723</v>
      </c>
      <c r="G260" s="184">
        <v>6.5376344086021509</v>
      </c>
      <c r="H260" s="185">
        <f t="shared" si="79"/>
        <v>3.9376344086021509</v>
      </c>
      <c r="I260" s="184">
        <v>7.2698048220436284</v>
      </c>
      <c r="J260" s="185">
        <f t="shared" si="79"/>
        <v>0.73217041344147749</v>
      </c>
      <c r="K260" s="184">
        <v>6.4125560538116595</v>
      </c>
      <c r="L260" s="185">
        <f t="shared" si="80"/>
        <v>-0.85724876823196894</v>
      </c>
      <c r="M260" s="184"/>
      <c r="N260" s="185"/>
      <c r="O260" s="185"/>
    </row>
    <row r="261" spans="2:16" x14ac:dyDescent="0.25">
      <c r="B261" s="114" t="s">
        <v>91</v>
      </c>
      <c r="C261" s="184">
        <v>8.7460184409052815</v>
      </c>
      <c r="D261" s="185">
        <v>-0.21619086142029964</v>
      </c>
      <c r="E261" s="184">
        <v>8.3333333333333339</v>
      </c>
      <c r="F261" s="185">
        <f t="shared" si="79"/>
        <v>-0.41268510757194754</v>
      </c>
      <c r="G261" s="184">
        <v>7.9464980544747084</v>
      </c>
      <c r="H261" s="185">
        <f t="shared" si="79"/>
        <v>-0.38683527885862556</v>
      </c>
      <c r="I261" s="184">
        <v>7.8936464088397793</v>
      </c>
      <c r="J261" s="185">
        <f t="shared" si="79"/>
        <v>-5.2851645634929056E-2</v>
      </c>
      <c r="K261" s="184">
        <v>8.7702589807852966</v>
      </c>
      <c r="L261" s="185">
        <f t="shared" si="80"/>
        <v>0.87661257194551734</v>
      </c>
      <c r="M261" s="184"/>
      <c r="N261" s="185"/>
      <c r="O261" s="185"/>
    </row>
    <row r="262" spans="2:16" x14ac:dyDescent="0.25">
      <c r="B262" s="114" t="s">
        <v>93</v>
      </c>
      <c r="C262" s="184">
        <v>8.2935420743639927</v>
      </c>
      <c r="D262" s="185">
        <v>0.95942071896604197</v>
      </c>
      <c r="E262" s="184">
        <v>10</v>
      </c>
      <c r="F262" s="185">
        <f t="shared" si="79"/>
        <v>1.7064579256360073</v>
      </c>
      <c r="G262" s="184">
        <v>10.456521739130435</v>
      </c>
      <c r="H262" s="185">
        <f t="shared" si="79"/>
        <v>0.45652173913043548</v>
      </c>
      <c r="I262" s="184">
        <v>10.09217046580773</v>
      </c>
      <c r="J262" s="185">
        <f t="shared" si="79"/>
        <v>-0.36435127332270589</v>
      </c>
      <c r="K262" s="184">
        <v>9.4980237154150196</v>
      </c>
      <c r="L262" s="185">
        <f t="shared" si="80"/>
        <v>-0.59414675039271003</v>
      </c>
      <c r="M262" s="184"/>
      <c r="N262" s="185"/>
      <c r="O262" s="185"/>
    </row>
    <row r="263" spans="2:16" ht="15.75" x14ac:dyDescent="0.25">
      <c r="B263" s="117" t="s">
        <v>30</v>
      </c>
      <c r="C263" s="186">
        <v>8.7808685446009385</v>
      </c>
      <c r="D263" s="187">
        <v>-0.51556243183003758</v>
      </c>
      <c r="E263" s="186">
        <v>10</v>
      </c>
      <c r="F263" s="187">
        <f t="shared" si="79"/>
        <v>1.2191314553990615</v>
      </c>
      <c r="G263" s="186">
        <v>8.1052427184466023</v>
      </c>
      <c r="H263" s="187">
        <f t="shared" si="79"/>
        <v>-1.8947572815533977</v>
      </c>
      <c r="I263" s="186">
        <v>8.3713230444532378</v>
      </c>
      <c r="J263" s="187">
        <f t="shared" si="79"/>
        <v>0.26608032600663556</v>
      </c>
      <c r="K263" s="186">
        <v>8.7910605349601134</v>
      </c>
      <c r="L263" s="187">
        <f t="shared" si="80"/>
        <v>0.41973749050687559</v>
      </c>
      <c r="M263" s="186">
        <v>9.6777606347806913</v>
      </c>
      <c r="N263" s="187">
        <v>0.64494929995593431</v>
      </c>
      <c r="O263" s="187">
        <v>0.57039137963013609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304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9.2667893284268636</v>
      </c>
      <c r="D273" s="185">
        <v>0.37205248632159993</v>
      </c>
      <c r="E273" s="184">
        <v>10.432530667878238</v>
      </c>
      <c r="F273" s="185">
        <f t="shared" ref="F273:J275" si="82">IFERROR(E273-C273,"-")</f>
        <v>1.1657413394513743</v>
      </c>
      <c r="G273" s="184">
        <v>5.5945945945945947</v>
      </c>
      <c r="H273" s="185">
        <f t="shared" si="82"/>
        <v>-4.8379360732836432</v>
      </c>
      <c r="I273" s="184">
        <v>8.8008705114254617</v>
      </c>
      <c r="J273" s="185">
        <f t="shared" si="82"/>
        <v>3.206275916830867</v>
      </c>
      <c r="K273" s="184">
        <v>8.1389693109438337</v>
      </c>
      <c r="L273" s="185">
        <f t="shared" ref="L273:L275" si="83">IFERROR(K273-I273,"-")</f>
        <v>-0.66190120048162804</v>
      </c>
      <c r="M273" s="184">
        <v>8.8081096516276407</v>
      </c>
      <c r="N273" s="185">
        <f t="shared" ref="N273:N275" si="84">IFERROR(M273-K273,"-")</f>
        <v>0.66914034068380701</v>
      </c>
      <c r="O273" s="185">
        <f t="shared" ref="O273" si="85">IFERROR(M273-C273,"-")</f>
        <v>-0.45867967679922295</v>
      </c>
    </row>
    <row r="274" spans="2:15" x14ac:dyDescent="0.25">
      <c r="B274" s="114" t="s">
        <v>73</v>
      </c>
      <c r="C274" s="184">
        <v>9.3773119605425403</v>
      </c>
      <c r="D274" s="185">
        <v>-0.99999300399646707</v>
      </c>
      <c r="E274" s="184">
        <v>9.7348002316155178</v>
      </c>
      <c r="F274" s="185">
        <f t="shared" si="82"/>
        <v>0.35748827107297743</v>
      </c>
      <c r="G274" s="184">
        <v>5.2272727272727275</v>
      </c>
      <c r="H274" s="185">
        <f t="shared" si="82"/>
        <v>-4.5075275043427903</v>
      </c>
      <c r="I274" s="184">
        <v>8.0541310541310533</v>
      </c>
      <c r="J274" s="185">
        <f t="shared" si="82"/>
        <v>2.8268583268583258</v>
      </c>
      <c r="K274" s="184">
        <v>8.5094637223974772</v>
      </c>
      <c r="L274" s="185">
        <f t="shared" si="83"/>
        <v>0.45533266826642382</v>
      </c>
      <c r="M274" s="184">
        <v>8.6939151813153046</v>
      </c>
      <c r="N274" s="185">
        <f t="shared" si="84"/>
        <v>0.18445145891782744</v>
      </c>
      <c r="O274" s="185">
        <f>IFERROR(M274-C274,"-")</f>
        <v>-0.68339677922723574</v>
      </c>
    </row>
    <row r="275" spans="2:15" x14ac:dyDescent="0.25">
      <c r="B275" s="114" t="s">
        <v>75</v>
      </c>
      <c r="C275" s="184">
        <v>7.6190949776230728</v>
      </c>
      <c r="D275" s="185">
        <v>-2.3613855028574076</v>
      </c>
      <c r="E275" s="184">
        <v>12.519774011299434</v>
      </c>
      <c r="F275" s="185">
        <f t="shared" si="82"/>
        <v>4.9006790336763615</v>
      </c>
      <c r="G275" s="184">
        <v>6.3513513513513518</v>
      </c>
      <c r="H275" s="185">
        <f t="shared" si="82"/>
        <v>-6.1684226599480825</v>
      </c>
      <c r="I275" s="184">
        <v>8.6628930817610055</v>
      </c>
      <c r="J275" s="185">
        <f t="shared" si="82"/>
        <v>2.3115417304096537</v>
      </c>
      <c r="K275" s="184">
        <v>8.5167827739075364</v>
      </c>
      <c r="L275" s="185">
        <f t="shared" si="83"/>
        <v>-0.14611030785346912</v>
      </c>
      <c r="M275" s="184">
        <v>7.8153126826417303</v>
      </c>
      <c r="N275" s="185">
        <f t="shared" si="84"/>
        <v>-0.70147009126580606</v>
      </c>
      <c r="O275" s="185">
        <f t="shared" ref="O275:O278" si="86">IFERROR(M275-C275,"-")</f>
        <v>0.19621770501865754</v>
      </c>
    </row>
    <row r="276" spans="2:15" x14ac:dyDescent="0.25">
      <c r="B276" s="114" t="s">
        <v>77</v>
      </c>
      <c r="C276" s="184">
        <v>11.323485967503693</v>
      </c>
      <c r="D276" s="185">
        <v>1.2909045138696076</v>
      </c>
      <c r="E276" s="184" t="s">
        <v>236</v>
      </c>
      <c r="F276" s="185" t="str">
        <f>IFERROR(E276-C276,"-")</f>
        <v>-</v>
      </c>
      <c r="G276" s="184">
        <v>11.684210526315789</v>
      </c>
      <c r="H276" s="185" t="str">
        <f>IFERROR(G276-E276,"-")</f>
        <v>-</v>
      </c>
      <c r="I276" s="184">
        <v>8.3247999999999998</v>
      </c>
      <c r="J276" s="185">
        <f>IFERROR(I276-G276,"-")</f>
        <v>-3.3594105263157896</v>
      </c>
      <c r="K276" s="184">
        <v>8.1567436208991495</v>
      </c>
      <c r="L276" s="185">
        <f>IFERROR(K276-I276,"-")</f>
        <v>-0.16805637910085025</v>
      </c>
      <c r="M276" s="184">
        <v>9.968036529680365</v>
      </c>
      <c r="N276" s="185">
        <f>IFERROR(M276-K276,"-")</f>
        <v>1.8112929087812155</v>
      </c>
      <c r="O276" s="185">
        <f t="shared" si="86"/>
        <v>-1.3554494378233279</v>
      </c>
    </row>
    <row r="277" spans="2:15" x14ac:dyDescent="0.25">
      <c r="B277" s="114" t="s">
        <v>79</v>
      </c>
      <c r="C277" s="184">
        <v>7.6984126984126986</v>
      </c>
      <c r="D277" s="185">
        <v>-5.2593337804605413</v>
      </c>
      <c r="E277" s="184" t="s">
        <v>236</v>
      </c>
      <c r="F277" s="185" t="str">
        <f t="shared" ref="F277:J285" si="87">IFERROR(E277-C277,"-")</f>
        <v>-</v>
      </c>
      <c r="G277" s="184">
        <v>9.1962616822429908</v>
      </c>
      <c r="H277" s="185" t="str">
        <f t="shared" si="87"/>
        <v>-</v>
      </c>
      <c r="I277" s="184">
        <v>10.846153846153847</v>
      </c>
      <c r="J277" s="185">
        <f t="shared" si="87"/>
        <v>1.6498921639108559</v>
      </c>
      <c r="K277" s="184">
        <v>8.5614035087719298</v>
      </c>
      <c r="L277" s="185">
        <f t="shared" ref="L277:L285" si="88">IFERROR(K277-I277,"-")</f>
        <v>-2.2847503373819169</v>
      </c>
      <c r="M277" s="184">
        <v>7.6216216216216219</v>
      </c>
      <c r="N277" s="185">
        <f t="shared" ref="N277:N284" si="89">IFERROR(M277-K277,"-")</f>
        <v>-0.93978188715030786</v>
      </c>
      <c r="O277" s="185">
        <f t="shared" si="86"/>
        <v>-7.6791076791076662E-2</v>
      </c>
    </row>
    <row r="278" spans="2:15" x14ac:dyDescent="0.25">
      <c r="B278" s="114" t="s">
        <v>81</v>
      </c>
      <c r="C278" s="184">
        <v>7.9226190476190474</v>
      </c>
      <c r="D278" s="185">
        <v>1.2429315476190474</v>
      </c>
      <c r="E278" s="184" t="s">
        <v>236</v>
      </c>
      <c r="F278" s="185" t="str">
        <f t="shared" si="87"/>
        <v>-</v>
      </c>
      <c r="G278" s="184">
        <v>22.302325581395348</v>
      </c>
      <c r="H278" s="185" t="str">
        <f t="shared" si="87"/>
        <v>-</v>
      </c>
      <c r="I278" s="184">
        <v>6.3466666666666667</v>
      </c>
      <c r="J278" s="185">
        <f t="shared" si="87"/>
        <v>-15.95565891472868</v>
      </c>
      <c r="K278" s="184">
        <v>7.9863945578231297</v>
      </c>
      <c r="L278" s="185">
        <f t="shared" si="88"/>
        <v>1.639727891156463</v>
      </c>
      <c r="M278" s="184">
        <v>6.5042016806722689</v>
      </c>
      <c r="N278" s="185">
        <f t="shared" si="89"/>
        <v>-1.4821928771508608</v>
      </c>
      <c r="O278" s="185">
        <f t="shared" si="86"/>
        <v>-1.4184173669467786</v>
      </c>
    </row>
    <row r="279" spans="2:15" x14ac:dyDescent="0.25">
      <c r="B279" s="114" t="s">
        <v>83</v>
      </c>
      <c r="C279" s="184">
        <v>8.0138408304498263</v>
      </c>
      <c r="D279" s="185">
        <v>0.2285300959865495</v>
      </c>
      <c r="E279" s="184" t="s">
        <v>236</v>
      </c>
      <c r="F279" s="185" t="str">
        <f t="shared" si="87"/>
        <v>-</v>
      </c>
      <c r="G279" s="184">
        <v>5.3</v>
      </c>
      <c r="H279" s="185" t="str">
        <f t="shared" si="87"/>
        <v>-</v>
      </c>
      <c r="I279" s="184">
        <v>6.798657718120805</v>
      </c>
      <c r="J279" s="185">
        <f t="shared" si="87"/>
        <v>1.4986577181208052</v>
      </c>
      <c r="K279" s="184">
        <v>9.247863247863247</v>
      </c>
      <c r="L279" s="185">
        <f t="shared" si="88"/>
        <v>2.449205529742442</v>
      </c>
      <c r="M279" s="184">
        <v>6.2028985507246377</v>
      </c>
      <c r="N279" s="185">
        <f t="shared" si="89"/>
        <v>-3.0449646971386093</v>
      </c>
      <c r="O279" s="185">
        <f>IFERROR(M279-C279,"-")</f>
        <v>-1.8109422797251886</v>
      </c>
    </row>
    <row r="280" spans="2:15" x14ac:dyDescent="0.25">
      <c r="B280" s="114" t="s">
        <v>85</v>
      </c>
      <c r="C280" s="184">
        <v>8.384615384615385</v>
      </c>
      <c r="D280" s="185">
        <v>1.3701226309921966</v>
      </c>
      <c r="E280" s="184">
        <v>2.9130434782608696</v>
      </c>
      <c r="F280" s="185">
        <f t="shared" si="87"/>
        <v>-5.4715719063545158</v>
      </c>
      <c r="G280" s="184">
        <v>7.1923076923076925</v>
      </c>
      <c r="H280" s="185">
        <f t="shared" si="87"/>
        <v>4.2792642140468224</v>
      </c>
      <c r="I280" s="184">
        <v>6.5476190476190474</v>
      </c>
      <c r="J280" s="185">
        <f t="shared" si="87"/>
        <v>-0.64468864468864506</v>
      </c>
      <c r="K280" s="184">
        <v>6.8297872340425529</v>
      </c>
      <c r="L280" s="185">
        <f t="shared" si="88"/>
        <v>0.2821681864235055</v>
      </c>
      <c r="M280" s="184"/>
      <c r="N280" s="185"/>
      <c r="O280" s="185"/>
    </row>
    <row r="281" spans="2:15" x14ac:dyDescent="0.25">
      <c r="B281" s="114" t="s">
        <v>87</v>
      </c>
      <c r="C281" s="184">
        <v>8.4054054054054053</v>
      </c>
      <c r="D281" s="185">
        <v>0.29889652966576108</v>
      </c>
      <c r="E281" s="184">
        <v>5.583333333333333</v>
      </c>
      <c r="F281" s="185">
        <f t="shared" si="87"/>
        <v>-2.8220720720720722</v>
      </c>
      <c r="G281" s="184">
        <v>7.2073170731707314</v>
      </c>
      <c r="H281" s="185">
        <f t="shared" si="87"/>
        <v>1.6239837398373984</v>
      </c>
      <c r="I281" s="184">
        <v>5.1529411764705886</v>
      </c>
      <c r="J281" s="185">
        <f t="shared" si="87"/>
        <v>-2.0543758967001429</v>
      </c>
      <c r="K281" s="184">
        <v>6.7029702970297027</v>
      </c>
      <c r="L281" s="185">
        <f t="shared" si="88"/>
        <v>1.5500291205591141</v>
      </c>
      <c r="M281" s="184"/>
      <c r="N281" s="185"/>
      <c r="O281" s="185"/>
    </row>
    <row r="282" spans="2:15" x14ac:dyDescent="0.25">
      <c r="B282" s="114" t="s">
        <v>89</v>
      </c>
      <c r="C282" s="184">
        <v>6.5905567300916141</v>
      </c>
      <c r="D282" s="185">
        <v>-0.55217454744142547</v>
      </c>
      <c r="E282" s="184">
        <v>5.2173913043478262</v>
      </c>
      <c r="F282" s="185">
        <f t="shared" si="87"/>
        <v>-1.373165425743788</v>
      </c>
      <c r="G282" s="184">
        <v>5.2435530085959883</v>
      </c>
      <c r="H282" s="185">
        <f t="shared" si="87"/>
        <v>2.616170424816211E-2</v>
      </c>
      <c r="I282" s="184">
        <v>6.176154672395274</v>
      </c>
      <c r="J282" s="185">
        <f t="shared" si="87"/>
        <v>0.93260166379928577</v>
      </c>
      <c r="K282" s="184">
        <v>6.3087885985748215</v>
      </c>
      <c r="L282" s="185">
        <f t="shared" si="88"/>
        <v>0.1326339261795475</v>
      </c>
      <c r="M282" s="184"/>
      <c r="N282" s="185"/>
      <c r="O282" s="185"/>
    </row>
    <row r="283" spans="2:15" x14ac:dyDescent="0.25">
      <c r="B283" s="114" t="s">
        <v>91</v>
      </c>
      <c r="C283" s="184">
        <v>8.4270318814548713</v>
      </c>
      <c r="D283" s="185">
        <v>-0.64008221250485953</v>
      </c>
      <c r="E283" s="184">
        <v>9.1702127659574462</v>
      </c>
      <c r="F283" s="185">
        <f t="shared" si="87"/>
        <v>0.74318088450257491</v>
      </c>
      <c r="G283" s="184">
        <v>7.6117886178861784</v>
      </c>
      <c r="H283" s="185">
        <f t="shared" si="87"/>
        <v>-1.5584241480712677</v>
      </c>
      <c r="I283" s="184">
        <v>7.768624641833811</v>
      </c>
      <c r="J283" s="185">
        <f t="shared" si="87"/>
        <v>0.15683602394763252</v>
      </c>
      <c r="K283" s="184">
        <v>9.0835714285714282</v>
      </c>
      <c r="L283" s="185">
        <f t="shared" si="88"/>
        <v>1.3149467867376172</v>
      </c>
      <c r="M283" s="184"/>
      <c r="N283" s="185"/>
      <c r="O283" s="185"/>
    </row>
    <row r="284" spans="2:15" x14ac:dyDescent="0.25">
      <c r="B284" s="114" t="s">
        <v>93</v>
      </c>
      <c r="C284" s="184">
        <v>8.8075868372943322</v>
      </c>
      <c r="D284" s="185">
        <v>-0.20784372517455729</v>
      </c>
      <c r="E284" s="184">
        <v>9.0740740740740744</v>
      </c>
      <c r="F284" s="185">
        <f t="shared" si="87"/>
        <v>0.26648723677974218</v>
      </c>
      <c r="G284" s="184">
        <v>9.2411575562700961</v>
      </c>
      <c r="H284" s="185">
        <f t="shared" si="87"/>
        <v>0.16708348219602165</v>
      </c>
      <c r="I284" s="184">
        <v>8.3785276073619634</v>
      </c>
      <c r="J284" s="185">
        <f t="shared" si="87"/>
        <v>-0.8626299489081326</v>
      </c>
      <c r="K284" s="184">
        <v>8.0674671240708982</v>
      </c>
      <c r="L284" s="185">
        <f t="shared" si="88"/>
        <v>-0.31106048329106528</v>
      </c>
      <c r="M284" s="184"/>
      <c r="N284" s="185"/>
      <c r="O284" s="185"/>
    </row>
    <row r="285" spans="2:15" ht="15.75" x14ac:dyDescent="0.25">
      <c r="B285" s="117" t="s">
        <v>30</v>
      </c>
      <c r="C285" s="186">
        <v>8.5535998786131557</v>
      </c>
      <c r="D285" s="187">
        <v>-0.67615107494304816</v>
      </c>
      <c r="E285" s="186">
        <v>10.33891299855342</v>
      </c>
      <c r="F285" s="187">
        <f t="shared" si="87"/>
        <v>1.7853131199402643</v>
      </c>
      <c r="G285" s="186">
        <v>7.9606243348705217</v>
      </c>
      <c r="H285" s="187">
        <f t="shared" si="87"/>
        <v>-2.3782886636828984</v>
      </c>
      <c r="I285" s="186">
        <v>7.8920910646137648</v>
      </c>
      <c r="J285" s="187">
        <f t="shared" si="87"/>
        <v>-6.8533270256756929E-2</v>
      </c>
      <c r="K285" s="186">
        <v>8.2016865776528469</v>
      </c>
      <c r="L285" s="187">
        <f t="shared" si="88"/>
        <v>0.30959551303908217</v>
      </c>
      <c r="M285" s="186">
        <v>8.5311251664447401</v>
      </c>
      <c r="N285" s="187">
        <v>0.17805157337114785</v>
      </c>
      <c r="O285" s="187">
        <v>-0.3889205217334446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572CB-E288-444A-8FC0-779861CC93F1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8.5183170302174336</v>
      </c>
      <c r="D9" s="185">
        <v>-0.4281174843125104</v>
      </c>
      <c r="E9" s="184">
        <v>8.049077653275921</v>
      </c>
      <c r="F9" s="185">
        <f t="shared" ref="F9:J21" si="0">IFERROR(E9-C9,"-")</f>
        <v>-0.46923937694151263</v>
      </c>
      <c r="G9" s="184">
        <v>6.4407994786009128</v>
      </c>
      <c r="H9" s="185">
        <f t="shared" si="0"/>
        <v>-1.6082781746750081</v>
      </c>
      <c r="I9" s="184">
        <v>7.2707658219083227</v>
      </c>
      <c r="J9" s="185">
        <f t="shared" si="0"/>
        <v>0.82996634330740982</v>
      </c>
      <c r="K9" s="184">
        <v>7.6495140460657698</v>
      </c>
      <c r="L9" s="185">
        <f t="shared" ref="L9:L21" si="1">IFERROR(K9-I9,"-")</f>
        <v>0.37874822415744713</v>
      </c>
      <c r="M9" s="184">
        <v>7.4799863525689734</v>
      </c>
      <c r="N9" s="185">
        <f t="shared" ref="N9:N14" si="2">IFERROR(M9-K9,"-")</f>
        <v>-0.16952769349679642</v>
      </c>
      <c r="O9" s="185">
        <f>IFERROR(M9-C9,"-")</f>
        <v>-1.0383306776484602</v>
      </c>
    </row>
    <row r="10" spans="1:16" x14ac:dyDescent="0.25">
      <c r="A10" s="1" t="s">
        <v>72</v>
      </c>
      <c r="B10" s="114" t="s">
        <v>73</v>
      </c>
      <c r="C10" s="184">
        <v>8.2067644338750156</v>
      </c>
      <c r="D10" s="185">
        <v>-2.9044716383719305E-3</v>
      </c>
      <c r="E10" s="184">
        <v>7.4743507451034814</v>
      </c>
      <c r="F10" s="185">
        <f t="shared" si="0"/>
        <v>-0.73241368877153423</v>
      </c>
      <c r="G10" s="184">
        <v>4.1890667960536954</v>
      </c>
      <c r="H10" s="185">
        <f t="shared" si="0"/>
        <v>-3.285283949049786</v>
      </c>
      <c r="I10" s="184">
        <v>5.9475019322618365</v>
      </c>
      <c r="J10" s="185">
        <f t="shared" si="0"/>
        <v>1.7584351362081412</v>
      </c>
      <c r="K10" s="184">
        <v>7.1207352712306973</v>
      </c>
      <c r="L10" s="185">
        <f t="shared" si="1"/>
        <v>1.1732333389688607</v>
      </c>
      <c r="M10" s="184">
        <v>7.130149994765886</v>
      </c>
      <c r="N10" s="185">
        <f t="shared" si="2"/>
        <v>9.4147235351886849E-3</v>
      </c>
      <c r="O10" s="185">
        <f>IFERROR(M10-C10,"-")</f>
        <v>-1.0766144391091297</v>
      </c>
    </row>
    <row r="11" spans="1:16" x14ac:dyDescent="0.25">
      <c r="A11" s="1" t="s">
        <v>74</v>
      </c>
      <c r="B11" s="114" t="s">
        <v>75</v>
      </c>
      <c r="C11" s="184">
        <v>6.8938655708834755</v>
      </c>
      <c r="D11" s="185">
        <v>0.21065307785503151</v>
      </c>
      <c r="E11" s="184">
        <v>9.3527138440398492</v>
      </c>
      <c r="F11" s="185">
        <f t="shared" si="0"/>
        <v>2.4588482731563737</v>
      </c>
      <c r="G11" s="184">
        <v>4.3917310759416024</v>
      </c>
      <c r="H11" s="185">
        <f t="shared" si="0"/>
        <v>-4.9609827680982468</v>
      </c>
      <c r="I11" s="184">
        <v>6.4008498583569402</v>
      </c>
      <c r="J11" s="185">
        <f t="shared" si="0"/>
        <v>2.0091187824153378</v>
      </c>
      <c r="K11" s="184">
        <v>6.5608761101911783</v>
      </c>
      <c r="L11" s="185">
        <f t="shared" si="1"/>
        <v>0.16002625183423813</v>
      </c>
      <c r="M11" s="184">
        <v>6.5438265292744955</v>
      </c>
      <c r="N11" s="185">
        <f t="shared" si="2"/>
        <v>-1.7049580916682849E-2</v>
      </c>
      <c r="O11" s="185">
        <f t="shared" ref="O11:O14" si="3">IFERROR(M11-C11,"-")</f>
        <v>-0.35003904160898003</v>
      </c>
    </row>
    <row r="12" spans="1:16" x14ac:dyDescent="0.25">
      <c r="A12" s="1" t="s">
        <v>76</v>
      </c>
      <c r="B12" s="114" t="s">
        <v>77</v>
      </c>
      <c r="C12" s="184">
        <v>6.6985993429016082</v>
      </c>
      <c r="D12" s="185">
        <v>0.12948967606667594</v>
      </c>
      <c r="E12" s="184" t="s">
        <v>236</v>
      </c>
      <c r="F12" s="185" t="str">
        <f t="shared" si="0"/>
        <v>-</v>
      </c>
      <c r="G12" s="184">
        <v>4.1749260355029589</v>
      </c>
      <c r="H12" s="185" t="str">
        <f t="shared" si="0"/>
        <v>-</v>
      </c>
      <c r="I12" s="184">
        <v>5.741822968081606</v>
      </c>
      <c r="J12" s="185">
        <f t="shared" si="0"/>
        <v>1.566896932578647</v>
      </c>
      <c r="K12" s="184">
        <v>5.8235402468226196</v>
      </c>
      <c r="L12" s="185">
        <f t="shared" si="1"/>
        <v>8.1717278741013644E-2</v>
      </c>
      <c r="M12" s="184">
        <v>6.1835149147193631</v>
      </c>
      <c r="N12" s="185">
        <f t="shared" si="2"/>
        <v>0.35997466789674348</v>
      </c>
      <c r="O12" s="185">
        <f>IFERROR(M12-C12,"-")</f>
        <v>-0.51508442818224509</v>
      </c>
    </row>
    <row r="13" spans="1:16" x14ac:dyDescent="0.25">
      <c r="A13" s="1" t="s">
        <v>78</v>
      </c>
      <c r="B13" s="114" t="s">
        <v>79</v>
      </c>
      <c r="C13" s="184">
        <v>6.283599228343081</v>
      </c>
      <c r="D13" s="185">
        <v>-0.26895038454292042</v>
      </c>
      <c r="E13" s="184" t="s">
        <v>236</v>
      </c>
      <c r="F13" s="185" t="str">
        <f t="shared" si="0"/>
        <v>-</v>
      </c>
      <c r="G13" s="184">
        <v>3.6363131593559133</v>
      </c>
      <c r="H13" s="185" t="str">
        <f t="shared" si="0"/>
        <v>-</v>
      </c>
      <c r="I13" s="184">
        <v>5.7990297602388283</v>
      </c>
      <c r="J13" s="185">
        <f t="shared" si="0"/>
        <v>2.1627166008829151</v>
      </c>
      <c r="K13" s="184">
        <v>5.8624737512478911</v>
      </c>
      <c r="L13" s="185">
        <f t="shared" si="1"/>
        <v>6.3443991009062728E-2</v>
      </c>
      <c r="M13" s="184">
        <v>5.2644131577239994</v>
      </c>
      <c r="N13" s="185">
        <f t="shared" si="2"/>
        <v>-0.59806059352389163</v>
      </c>
      <c r="O13" s="185">
        <f>IFERROR(M13-C13,"-")</f>
        <v>-1.0191860706190816</v>
      </c>
    </row>
    <row r="14" spans="1:16" x14ac:dyDescent="0.25">
      <c r="A14" s="1" t="s">
        <v>80</v>
      </c>
      <c r="B14" s="114" t="s">
        <v>81</v>
      </c>
      <c r="C14" s="184">
        <v>6.3301280243641083</v>
      </c>
      <c r="D14" s="185">
        <v>-0.27077612759687053</v>
      </c>
      <c r="E14" s="184" t="s">
        <v>236</v>
      </c>
      <c r="F14" s="185" t="str">
        <f t="shared" si="0"/>
        <v>-</v>
      </c>
      <c r="G14" s="184">
        <v>4.4208528154098232</v>
      </c>
      <c r="H14" s="185" t="str">
        <f t="shared" si="0"/>
        <v>-</v>
      </c>
      <c r="I14" s="184">
        <v>5.7599316531396836</v>
      </c>
      <c r="J14" s="185">
        <f t="shared" si="0"/>
        <v>1.3390788377298604</v>
      </c>
      <c r="K14" s="184">
        <v>5.5192868356133662</v>
      </c>
      <c r="L14" s="185">
        <f t="shared" si="1"/>
        <v>-0.24064481752631739</v>
      </c>
      <c r="M14" s="184">
        <v>5.5214346527886038</v>
      </c>
      <c r="N14" s="185">
        <f t="shared" si="2"/>
        <v>2.1478171752375985E-3</v>
      </c>
      <c r="O14" s="185">
        <f t="shared" si="3"/>
        <v>-0.80869337157550447</v>
      </c>
    </row>
    <row r="15" spans="1:16" x14ac:dyDescent="0.25">
      <c r="A15" s="1" t="s">
        <v>82</v>
      </c>
      <c r="B15" s="114" t="s">
        <v>83</v>
      </c>
      <c r="C15" s="184">
        <v>6.6953218712514992</v>
      </c>
      <c r="D15" s="185">
        <v>-0.1142893888021197</v>
      </c>
      <c r="E15" s="184" t="s">
        <v>236</v>
      </c>
      <c r="F15" s="185" t="str">
        <f t="shared" si="0"/>
        <v>-</v>
      </c>
      <c r="G15" s="184">
        <v>5.4281900180396869</v>
      </c>
      <c r="H15" s="185" t="str">
        <f t="shared" si="0"/>
        <v>-</v>
      </c>
      <c r="I15" s="184">
        <v>5.6479330349294781</v>
      </c>
      <c r="J15" s="185">
        <f t="shared" si="0"/>
        <v>0.21974301688979114</v>
      </c>
      <c r="K15" s="184">
        <v>6.1112336431001788</v>
      </c>
      <c r="L15" s="185">
        <f t="shared" si="1"/>
        <v>0.46330060817070073</v>
      </c>
      <c r="M15" s="184">
        <v>5.9086820362473347</v>
      </c>
      <c r="N15" s="185">
        <f>IFERROR(M15-K15,"-")</f>
        <v>-0.20255160685284412</v>
      </c>
      <c r="O15" s="185">
        <f>IFERROR(M15-C15,"-")</f>
        <v>-0.78663983500416457</v>
      </c>
    </row>
    <row r="16" spans="1:16" x14ac:dyDescent="0.25">
      <c r="A16" s="1" t="s">
        <v>84</v>
      </c>
      <c r="B16" s="114" t="s">
        <v>85</v>
      </c>
      <c r="C16" s="184">
        <v>6.7390698530378312</v>
      </c>
      <c r="D16" s="185">
        <v>9.9418980219875941E-2</v>
      </c>
      <c r="E16" s="184">
        <v>5.3355448053443908</v>
      </c>
      <c r="F16" s="185">
        <f t="shared" si="0"/>
        <v>-1.4035250476934404</v>
      </c>
      <c r="G16" s="184">
        <v>5.6756335438484289</v>
      </c>
      <c r="H16" s="185">
        <f t="shared" si="0"/>
        <v>0.34008873850403809</v>
      </c>
      <c r="I16" s="184">
        <v>6.327599318610452</v>
      </c>
      <c r="J16" s="185">
        <f t="shared" si="0"/>
        <v>0.65196577476202311</v>
      </c>
      <c r="K16" s="184">
        <v>6.5705482072584172</v>
      </c>
      <c r="L16" s="185">
        <f t="shared" si="1"/>
        <v>0.24294888864796516</v>
      </c>
      <c r="M16" s="184"/>
      <c r="N16" s="185"/>
      <c r="O16" s="185"/>
    </row>
    <row r="17" spans="1:16" x14ac:dyDescent="0.25">
      <c r="A17" s="1" t="s">
        <v>86</v>
      </c>
      <c r="B17" s="114" t="s">
        <v>87</v>
      </c>
      <c r="C17" s="184">
        <v>6.8203205304532881</v>
      </c>
      <c r="D17" s="185">
        <v>-0.24346072736986013</v>
      </c>
      <c r="E17" s="184">
        <v>4.5957519503445132</v>
      </c>
      <c r="F17" s="185">
        <f t="shared" si="0"/>
        <v>-2.2245685801087749</v>
      </c>
      <c r="G17" s="184">
        <v>5.8120697473102769</v>
      </c>
      <c r="H17" s="185">
        <f t="shared" si="0"/>
        <v>1.2163177969657637</v>
      </c>
      <c r="I17" s="184">
        <v>6.0842648738198255</v>
      </c>
      <c r="J17" s="185">
        <f t="shared" si="0"/>
        <v>0.27219512650954858</v>
      </c>
      <c r="K17" s="184">
        <v>6.1392882492936769</v>
      </c>
      <c r="L17" s="185">
        <f t="shared" si="1"/>
        <v>5.5023375473851388E-2</v>
      </c>
      <c r="M17" s="184"/>
      <c r="N17" s="185"/>
      <c r="O17" s="185"/>
    </row>
    <row r="18" spans="1:16" x14ac:dyDescent="0.25">
      <c r="A18" s="1" t="s">
        <v>88</v>
      </c>
      <c r="B18" s="114" t="s">
        <v>89</v>
      </c>
      <c r="C18" s="184">
        <v>6.2663492110880563</v>
      </c>
      <c r="D18" s="185">
        <v>-0.52276271464954238</v>
      </c>
      <c r="E18" s="184">
        <v>3.774981495188749</v>
      </c>
      <c r="F18" s="185">
        <f t="shared" si="0"/>
        <v>-2.4913677158993073</v>
      </c>
      <c r="G18" s="184">
        <v>5.4833505174323136</v>
      </c>
      <c r="H18" s="185">
        <f t="shared" si="0"/>
        <v>1.7083690222435646</v>
      </c>
      <c r="I18" s="184">
        <v>5.8589082295741068</v>
      </c>
      <c r="J18" s="185">
        <f t="shared" si="0"/>
        <v>0.37555771214179323</v>
      </c>
      <c r="K18" s="184">
        <v>6.0482481494536486</v>
      </c>
      <c r="L18" s="185">
        <f t="shared" si="1"/>
        <v>0.1893399198795418</v>
      </c>
      <c r="M18" s="184"/>
      <c r="N18" s="185"/>
      <c r="O18" s="185"/>
    </row>
    <row r="19" spans="1:16" x14ac:dyDescent="0.25">
      <c r="A19" s="1" t="s">
        <v>90</v>
      </c>
      <c r="B19" s="114" t="s">
        <v>91</v>
      </c>
      <c r="C19" s="184">
        <v>6.9515244176634585</v>
      </c>
      <c r="D19" s="185">
        <v>-0.63213594058706324</v>
      </c>
      <c r="E19" s="184">
        <v>5.968881685575365</v>
      </c>
      <c r="F19" s="185">
        <f t="shared" si="0"/>
        <v>-0.9826427320880935</v>
      </c>
      <c r="G19" s="184">
        <v>6.385712479986517</v>
      </c>
      <c r="H19" s="185">
        <f t="shared" si="0"/>
        <v>0.41683079441115201</v>
      </c>
      <c r="I19" s="184">
        <v>6.5084693613162328</v>
      </c>
      <c r="J19" s="185">
        <f t="shared" si="0"/>
        <v>0.12275688132971574</v>
      </c>
      <c r="K19" s="184">
        <v>6.9049731284535616</v>
      </c>
      <c r="L19" s="185">
        <f t="shared" si="1"/>
        <v>0.39650376713732882</v>
      </c>
      <c r="M19" s="184"/>
      <c r="N19" s="185"/>
      <c r="O19" s="185"/>
    </row>
    <row r="20" spans="1:16" x14ac:dyDescent="0.25">
      <c r="A20" s="1" t="s">
        <v>92</v>
      </c>
      <c r="B20" s="114" t="s">
        <v>93</v>
      </c>
      <c r="C20" s="184">
        <v>7.4343465290655484</v>
      </c>
      <c r="D20" s="185">
        <v>-0.3732646388152574</v>
      </c>
      <c r="E20" s="184">
        <v>5.0320915619389588</v>
      </c>
      <c r="F20" s="185">
        <f t="shared" si="0"/>
        <v>-2.4022549671265896</v>
      </c>
      <c r="G20" s="184">
        <v>6.4343276482978871</v>
      </c>
      <c r="H20" s="185">
        <f t="shared" si="0"/>
        <v>1.4022360863589283</v>
      </c>
      <c r="I20" s="184">
        <v>6.7109165302782321</v>
      </c>
      <c r="J20" s="185">
        <f t="shared" si="0"/>
        <v>0.27658888198034504</v>
      </c>
      <c r="K20" s="184">
        <v>7.0489614480564127</v>
      </c>
      <c r="L20" s="185">
        <f t="shared" si="1"/>
        <v>0.33804491777818058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6.9374830274806403</v>
      </c>
      <c r="D21" s="187">
        <v>-0.18177606401274549</v>
      </c>
      <c r="E21" s="186">
        <v>6.8485442911860428</v>
      </c>
      <c r="F21" s="187">
        <f t="shared" si="0"/>
        <v>-8.8938736294597476E-2</v>
      </c>
      <c r="G21" s="186">
        <v>5.5543189800228117</v>
      </c>
      <c r="H21" s="187">
        <f t="shared" si="0"/>
        <v>-1.2942253111632311</v>
      </c>
      <c r="I21" s="186">
        <v>6.1281889542046537</v>
      </c>
      <c r="J21" s="187">
        <f t="shared" si="0"/>
        <v>0.57386997418184205</v>
      </c>
      <c r="K21" s="186">
        <v>6.4214324031645127</v>
      </c>
      <c r="L21" s="187">
        <f t="shared" si="1"/>
        <v>0.29324344895985899</v>
      </c>
      <c r="M21" s="186">
        <v>6.2284768401251052</v>
      </c>
      <c r="N21" s="187">
        <v>-0.11495369281819467</v>
      </c>
      <c r="O21" s="187">
        <v>-0.78973526401503769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70" t="s">
        <v>305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8.133783992754104</v>
      </c>
      <c r="D31" s="185">
        <v>-0.33309496054283727</v>
      </c>
      <c r="E31" s="184">
        <v>7.5954477961068285</v>
      </c>
      <c r="F31" s="185">
        <f t="shared" ref="F31:J43" si="4">IFERROR(E31-C31,"-")</f>
        <v>-0.5383361966472755</v>
      </c>
      <c r="G31" s="184">
        <v>5.8213649851632043</v>
      </c>
      <c r="H31" s="185">
        <f t="shared" si="4"/>
        <v>-1.7740828109436242</v>
      </c>
      <c r="I31" s="184">
        <v>6.9119119825093449</v>
      </c>
      <c r="J31" s="185">
        <f t="shared" si="4"/>
        <v>1.0905469973461406</v>
      </c>
      <c r="K31" s="184">
        <v>7.2951352442470734</v>
      </c>
      <c r="L31" s="185">
        <f t="shared" ref="L31:L43" si="5">IFERROR(K31-I31,"-")</f>
        <v>0.38322326173772847</v>
      </c>
      <c r="M31" s="184">
        <v>7.1438314612938214</v>
      </c>
      <c r="N31" s="185">
        <f>IFERROR(M31-K31,"-")</f>
        <v>-0.15130378295325198</v>
      </c>
      <c r="O31" s="185">
        <f>IFERROR(M31-C31,"-")</f>
        <v>-0.98995253146028261</v>
      </c>
    </row>
    <row r="32" spans="1:16" x14ac:dyDescent="0.25">
      <c r="B32" s="114" t="s">
        <v>73</v>
      </c>
      <c r="C32" s="184">
        <v>7.7673200168405296</v>
      </c>
      <c r="D32" s="185">
        <v>2.9646716938099615E-2</v>
      </c>
      <c r="E32" s="184">
        <v>6.9212380158399336</v>
      </c>
      <c r="F32" s="185">
        <f t="shared" si="4"/>
        <v>-0.84608200100059605</v>
      </c>
      <c r="G32" s="184">
        <v>3.6173596909793231</v>
      </c>
      <c r="H32" s="185">
        <f t="shared" si="4"/>
        <v>-3.3038783248606105</v>
      </c>
      <c r="I32" s="184">
        <v>5.5299104363235791</v>
      </c>
      <c r="J32" s="185">
        <f t="shared" si="4"/>
        <v>1.9125507453442561</v>
      </c>
      <c r="K32" s="184">
        <v>6.6877820526151606</v>
      </c>
      <c r="L32" s="185">
        <f t="shared" si="5"/>
        <v>1.1578716162915814</v>
      </c>
      <c r="M32" s="184">
        <v>6.8093968971177432</v>
      </c>
      <c r="N32" s="185">
        <f t="shared" ref="N32:N39" si="6">IFERROR(M32-K32,"-")</f>
        <v>0.12161484450258264</v>
      </c>
      <c r="O32" s="185">
        <f t="shared" ref="O32:O42" si="7">IFERROR(M32-C32,"-")</f>
        <v>-0.95792311972278643</v>
      </c>
    </row>
    <row r="33" spans="2:16" x14ac:dyDescent="0.25">
      <c r="B33" s="114" t="s">
        <v>75</v>
      </c>
      <c r="C33" s="184">
        <v>6.7402277394063841</v>
      </c>
      <c r="D33" s="185">
        <v>0.29343905952161897</v>
      </c>
      <c r="E33" s="184">
        <v>8.5903753407422947</v>
      </c>
      <c r="F33" s="185">
        <f t="shared" si="4"/>
        <v>1.8501476013359106</v>
      </c>
      <c r="G33" s="184">
        <v>3.9838980207983896</v>
      </c>
      <c r="H33" s="185">
        <f t="shared" si="4"/>
        <v>-4.6064773199439051</v>
      </c>
      <c r="I33" s="184">
        <v>6.1933873720136523</v>
      </c>
      <c r="J33" s="185">
        <f t="shared" si="4"/>
        <v>2.2094893512152627</v>
      </c>
      <c r="K33" s="184">
        <v>6.3821791406468451</v>
      </c>
      <c r="L33" s="185">
        <f t="shared" si="5"/>
        <v>0.1887917686331928</v>
      </c>
      <c r="M33" s="184">
        <v>6.3870607741853203</v>
      </c>
      <c r="N33" s="185">
        <f t="shared" si="6"/>
        <v>4.8816335384751497E-3</v>
      </c>
      <c r="O33" s="185">
        <f t="shared" si="7"/>
        <v>-0.35316696522106383</v>
      </c>
    </row>
    <row r="34" spans="2:16" x14ac:dyDescent="0.25">
      <c r="B34" s="114" t="s">
        <v>77</v>
      </c>
      <c r="C34" s="184">
        <v>6.5989966954652228</v>
      </c>
      <c r="D34" s="185">
        <v>3.2205827358917638E-2</v>
      </c>
      <c r="E34" s="184" t="s">
        <v>236</v>
      </c>
      <c r="F34" s="185" t="str">
        <f t="shared" si="4"/>
        <v>-</v>
      </c>
      <c r="G34" s="184">
        <v>3.6613133476088509</v>
      </c>
      <c r="H34" s="185" t="str">
        <f t="shared" si="4"/>
        <v>-</v>
      </c>
      <c r="I34" s="184">
        <v>5.6651906319189127</v>
      </c>
      <c r="J34" s="185">
        <f t="shared" si="4"/>
        <v>2.0038772843100618</v>
      </c>
      <c r="K34" s="184">
        <v>5.8500116090085905</v>
      </c>
      <c r="L34" s="185">
        <f t="shared" si="5"/>
        <v>0.18482097708967782</v>
      </c>
      <c r="M34" s="184">
        <v>6.3142779576877581</v>
      </c>
      <c r="N34" s="185">
        <f t="shared" si="6"/>
        <v>0.46426634867916761</v>
      </c>
      <c r="O34" s="185">
        <f t="shared" si="7"/>
        <v>-0.2847187377774647</v>
      </c>
    </row>
    <row r="35" spans="2:16" x14ac:dyDescent="0.25">
      <c r="B35" s="114" t="s">
        <v>79</v>
      </c>
      <c r="C35" s="184">
        <v>6.1684452855219778</v>
      </c>
      <c r="D35" s="185">
        <v>-0.2724833256939494</v>
      </c>
      <c r="E35" s="184" t="s">
        <v>236</v>
      </c>
      <c r="F35" s="185" t="str">
        <f t="shared" si="4"/>
        <v>-</v>
      </c>
      <c r="G35" s="184">
        <v>3.2940076307324007</v>
      </c>
      <c r="H35" s="185" t="str">
        <f t="shared" si="4"/>
        <v>-</v>
      </c>
      <c r="I35" s="184">
        <v>5.8009572649572654</v>
      </c>
      <c r="J35" s="185">
        <f t="shared" si="4"/>
        <v>2.5069496342248647</v>
      </c>
      <c r="K35" s="184">
        <v>5.9152615464228733</v>
      </c>
      <c r="L35" s="185">
        <f t="shared" si="5"/>
        <v>0.11430428146560789</v>
      </c>
      <c r="M35" s="184">
        <v>5.4284928225793401</v>
      </c>
      <c r="N35" s="185">
        <f t="shared" si="6"/>
        <v>-0.4867687238435332</v>
      </c>
      <c r="O35" s="185">
        <f t="shared" si="7"/>
        <v>-0.73995246294263772</v>
      </c>
    </row>
    <row r="36" spans="2:16" x14ac:dyDescent="0.25">
      <c r="B36" s="114" t="s">
        <v>81</v>
      </c>
      <c r="C36" s="184">
        <v>6.3381482487102909</v>
      </c>
      <c r="D36" s="185">
        <v>-0.30979865157727637</v>
      </c>
      <c r="E36" s="184" t="s">
        <v>236</v>
      </c>
      <c r="F36" s="185" t="str">
        <f t="shared" si="4"/>
        <v>-</v>
      </c>
      <c r="G36" s="184">
        <v>4.3794594594594596</v>
      </c>
      <c r="H36" s="185" t="str">
        <f t="shared" si="4"/>
        <v>-</v>
      </c>
      <c r="I36" s="184">
        <v>5.7954434531362864</v>
      </c>
      <c r="J36" s="185">
        <f t="shared" si="4"/>
        <v>1.4159839936768268</v>
      </c>
      <c r="K36" s="184">
        <v>5.5275941664043646</v>
      </c>
      <c r="L36" s="185">
        <f t="shared" si="5"/>
        <v>-0.26784928673192177</v>
      </c>
      <c r="M36" s="184">
        <v>5.6843582161607626</v>
      </c>
      <c r="N36" s="185">
        <f t="shared" si="6"/>
        <v>0.15676404975639802</v>
      </c>
      <c r="O36" s="185">
        <f t="shared" si="7"/>
        <v>-0.65379003254952828</v>
      </c>
    </row>
    <row r="37" spans="2:16" x14ac:dyDescent="0.25">
      <c r="B37" s="114" t="s">
        <v>83</v>
      </c>
      <c r="C37" s="184">
        <v>6.527745965642894</v>
      </c>
      <c r="D37" s="185">
        <v>-0.16334469083504999</v>
      </c>
      <c r="E37" s="184" t="s">
        <v>236</v>
      </c>
      <c r="F37" s="185" t="str">
        <f t="shared" si="4"/>
        <v>-</v>
      </c>
      <c r="G37" s="184">
        <v>5.2023697794462693</v>
      </c>
      <c r="H37" s="185" t="str">
        <f t="shared" si="4"/>
        <v>-</v>
      </c>
      <c r="I37" s="184">
        <v>5.6538348920925268</v>
      </c>
      <c r="J37" s="185">
        <f t="shared" si="4"/>
        <v>0.45146511264625744</v>
      </c>
      <c r="K37" s="184">
        <v>5.9000261028452101</v>
      </c>
      <c r="L37" s="185">
        <f t="shared" si="5"/>
        <v>0.24619121075268335</v>
      </c>
      <c r="M37" s="184">
        <v>5.9975975975975979</v>
      </c>
      <c r="N37" s="185">
        <f t="shared" si="6"/>
        <v>9.75714947523878E-2</v>
      </c>
      <c r="O37" s="185">
        <f t="shared" si="7"/>
        <v>-0.53014836804529608</v>
      </c>
    </row>
    <row r="38" spans="2:16" x14ac:dyDescent="0.25">
      <c r="B38" s="114" t="s">
        <v>85</v>
      </c>
      <c r="C38" s="184">
        <v>6.6000425156163125</v>
      </c>
      <c r="D38" s="185">
        <v>1.8046339708090997E-2</v>
      </c>
      <c r="E38" s="184">
        <v>5.0789443289443286</v>
      </c>
      <c r="F38" s="185">
        <f t="shared" si="4"/>
        <v>-1.5210981866719839</v>
      </c>
      <c r="G38" s="184">
        <v>5.5314553990610325</v>
      </c>
      <c r="H38" s="185">
        <f t="shared" si="4"/>
        <v>0.45251107011670388</v>
      </c>
      <c r="I38" s="184">
        <v>6.3208030592734223</v>
      </c>
      <c r="J38" s="185">
        <f t="shared" si="4"/>
        <v>0.78934766021238989</v>
      </c>
      <c r="K38" s="184">
        <v>6.5134050880626226</v>
      </c>
      <c r="L38" s="185">
        <f t="shared" si="5"/>
        <v>0.1926020287892003</v>
      </c>
      <c r="M38" s="184"/>
      <c r="N38" s="185"/>
      <c r="O38" s="185"/>
    </row>
    <row r="39" spans="2:16" x14ac:dyDescent="0.25">
      <c r="B39" s="114" t="s">
        <v>87</v>
      </c>
      <c r="C39" s="184">
        <v>6.6955531223509466</v>
      </c>
      <c r="D39" s="185">
        <v>-0.316734477705225</v>
      </c>
      <c r="E39" s="184">
        <v>4.4273724983860552</v>
      </c>
      <c r="F39" s="185">
        <f t="shared" si="4"/>
        <v>-2.2681806239648914</v>
      </c>
      <c r="G39" s="184">
        <v>5.693527794146533</v>
      </c>
      <c r="H39" s="185">
        <f t="shared" si="4"/>
        <v>1.2661552957604778</v>
      </c>
      <c r="I39" s="184">
        <v>6.0728080637094601</v>
      </c>
      <c r="J39" s="185">
        <f t="shared" si="4"/>
        <v>0.37928026956292715</v>
      </c>
      <c r="K39" s="184">
        <v>6.2223256455338367</v>
      </c>
      <c r="L39" s="185">
        <f t="shared" si="5"/>
        <v>0.14951758182437658</v>
      </c>
      <c r="M39" s="184"/>
      <c r="N39" s="185"/>
      <c r="O39" s="185"/>
    </row>
    <row r="40" spans="2:16" x14ac:dyDescent="0.25">
      <c r="B40" s="114" t="s">
        <v>89</v>
      </c>
      <c r="C40" s="184">
        <v>6.0229738585888004</v>
      </c>
      <c r="D40" s="185">
        <v>-0.78977262837371409</v>
      </c>
      <c r="E40" s="184">
        <v>3.842143638352169</v>
      </c>
      <c r="F40" s="185">
        <f t="shared" si="4"/>
        <v>-2.1808302202366314</v>
      </c>
      <c r="G40" s="184">
        <v>5.4093930200782756</v>
      </c>
      <c r="H40" s="185">
        <f t="shared" si="4"/>
        <v>1.5672493817261066</v>
      </c>
      <c r="I40" s="184">
        <v>5.8925504254648597</v>
      </c>
      <c r="J40" s="185">
        <f t="shared" si="4"/>
        <v>0.48315740538658414</v>
      </c>
      <c r="K40" s="184">
        <v>5.9883141112618725</v>
      </c>
      <c r="L40" s="185">
        <f t="shared" si="5"/>
        <v>9.5763685797012776E-2</v>
      </c>
      <c r="M40" s="184"/>
      <c r="N40" s="185"/>
      <c r="O40" s="185"/>
    </row>
    <row r="41" spans="2:16" x14ac:dyDescent="0.25">
      <c r="B41" s="114" t="s">
        <v>91</v>
      </c>
      <c r="C41" s="184">
        <v>6.6276748554381051</v>
      </c>
      <c r="D41" s="185">
        <v>-0.72715810140412529</v>
      </c>
      <c r="E41" s="184">
        <v>6.1645193260654114</v>
      </c>
      <c r="F41" s="185">
        <f t="shared" si="4"/>
        <v>-0.46315552937269366</v>
      </c>
      <c r="G41" s="184">
        <v>6.1288739735082505</v>
      </c>
      <c r="H41" s="185">
        <f t="shared" si="4"/>
        <v>-3.5645352557160948E-2</v>
      </c>
      <c r="I41" s="184">
        <v>6.2818283121741549</v>
      </c>
      <c r="J41" s="185">
        <f t="shared" si="4"/>
        <v>0.15295433866590447</v>
      </c>
      <c r="K41" s="184">
        <v>6.5813258435058151</v>
      </c>
      <c r="L41" s="185">
        <f t="shared" si="5"/>
        <v>0.29949753133166013</v>
      </c>
      <c r="M41" s="184"/>
      <c r="N41" s="185"/>
      <c r="O41" s="185"/>
    </row>
    <row r="42" spans="2:16" x14ac:dyDescent="0.25">
      <c r="B42" s="114" t="s">
        <v>93</v>
      </c>
      <c r="C42" s="184">
        <v>7.0996168582375478</v>
      </c>
      <c r="D42" s="185">
        <v>-0.51894289165154994</v>
      </c>
      <c r="E42" s="184">
        <v>5.060939794419971</v>
      </c>
      <c r="F42" s="185">
        <f t="shared" si="4"/>
        <v>-2.0386770638175769</v>
      </c>
      <c r="G42" s="184">
        <v>6.1506012109497146</v>
      </c>
      <c r="H42" s="185">
        <f t="shared" si="4"/>
        <v>1.0896614165297436</v>
      </c>
      <c r="I42" s="184">
        <v>6.3477289055639821</v>
      </c>
      <c r="J42" s="185">
        <f t="shared" si="4"/>
        <v>0.19712769461426749</v>
      </c>
      <c r="K42" s="184">
        <v>6.8286991646731243</v>
      </c>
      <c r="L42" s="185">
        <f t="shared" si="5"/>
        <v>0.48097025910914226</v>
      </c>
      <c r="M42" s="184"/>
      <c r="N42" s="185"/>
      <c r="O42" s="185"/>
    </row>
    <row r="43" spans="2:16" ht="15.75" x14ac:dyDescent="0.25">
      <c r="B43" s="117" t="s">
        <v>30</v>
      </c>
      <c r="C43" s="186">
        <v>6.7360246237900334</v>
      </c>
      <c r="D43" s="187">
        <v>-0.24432668651126477</v>
      </c>
      <c r="E43" s="186">
        <v>6.5331335331335332</v>
      </c>
      <c r="F43" s="187">
        <f t="shared" si="4"/>
        <v>-0.20289109065650024</v>
      </c>
      <c r="G43" s="186">
        <v>5.3807667498667859</v>
      </c>
      <c r="H43" s="187">
        <f t="shared" si="4"/>
        <v>-1.1523667832667472</v>
      </c>
      <c r="I43" s="186">
        <v>6.0107846207376481</v>
      </c>
      <c r="J43" s="187">
        <f t="shared" si="4"/>
        <v>0.63001787087086214</v>
      </c>
      <c r="K43" s="186">
        <v>6.292885291918461</v>
      </c>
      <c r="L43" s="187">
        <f t="shared" si="5"/>
        <v>0.28210067118081295</v>
      </c>
      <c r="M43" s="186">
        <v>6.2168289738998679</v>
      </c>
      <c r="N43" s="187">
        <v>1.8603783994100453E-2</v>
      </c>
      <c r="O43" s="187">
        <v>-0.62491033730907031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70" t="s">
        <v>306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>
        <v>8.4101365305185869</v>
      </c>
      <c r="D53" s="185">
        <v>-0.39018195893144991</v>
      </c>
      <c r="E53" s="184">
        <v>7.8575377202992263</v>
      </c>
      <c r="F53" s="185">
        <f t="shared" ref="F53:J65" si="8">IFERROR(E53-C53,"-")</f>
        <v>-0.55259881021936064</v>
      </c>
      <c r="G53" s="184">
        <v>6.7388571428571424</v>
      </c>
      <c r="H53" s="185">
        <f t="shared" si="8"/>
        <v>-1.1186805774420838</v>
      </c>
      <c r="I53" s="184">
        <v>7.3537526837513134</v>
      </c>
      <c r="J53" s="185">
        <f t="shared" si="8"/>
        <v>0.61489554089417098</v>
      </c>
      <c r="K53" s="184">
        <v>7.4522752628955304</v>
      </c>
      <c r="L53" s="185">
        <f t="shared" ref="L53:L65" si="9">IFERROR(K53-I53,"-")</f>
        <v>9.8522579144217026E-2</v>
      </c>
      <c r="M53" s="184">
        <v>7.2061604213434638</v>
      </c>
      <c r="N53" s="185">
        <f>IFERROR(M53-K53,"-")</f>
        <v>-0.24611484155206664</v>
      </c>
      <c r="O53" s="185">
        <f>IFERROR(M53-C53,"-")</f>
        <v>-1.2039761091751231</v>
      </c>
    </row>
    <row r="54" spans="1:16" x14ac:dyDescent="0.25">
      <c r="A54" s="1"/>
      <c r="B54" s="114" t="s">
        <v>73</v>
      </c>
      <c r="C54" s="184">
        <v>7.9652919927754366</v>
      </c>
      <c r="D54" s="185">
        <v>5.6091699305150122E-2</v>
      </c>
      <c r="E54" s="184">
        <v>7.1317147822478146</v>
      </c>
      <c r="F54" s="185">
        <f t="shared" si="8"/>
        <v>-0.83357721052762201</v>
      </c>
      <c r="G54" s="184">
        <v>3.9739895958383356</v>
      </c>
      <c r="H54" s="185">
        <f t="shared" si="8"/>
        <v>-3.1577251864094791</v>
      </c>
      <c r="I54" s="184">
        <v>5.9991786188159475</v>
      </c>
      <c r="J54" s="185">
        <f t="shared" si="8"/>
        <v>2.0251890229776119</v>
      </c>
      <c r="K54" s="184">
        <v>6.8233836393824499</v>
      </c>
      <c r="L54" s="185">
        <f t="shared" si="9"/>
        <v>0.82420502056650236</v>
      </c>
      <c r="M54" s="184">
        <v>6.9122049926699844</v>
      </c>
      <c r="N54" s="185">
        <f t="shared" ref="N54:N64" si="10">IFERROR(M54-K54,"-")</f>
        <v>8.8821353287534599E-2</v>
      </c>
      <c r="O54" s="185">
        <f t="shared" ref="O54:O64" si="11">IFERROR(M54-C54,"-")</f>
        <v>-1.0530870001054522</v>
      </c>
    </row>
    <row r="55" spans="1:16" x14ac:dyDescent="0.25">
      <c r="A55" s="1"/>
      <c r="B55" s="114" t="s">
        <v>75</v>
      </c>
      <c r="C55" s="184">
        <v>7.0266923632859548</v>
      </c>
      <c r="D55" s="185">
        <v>0.46212172199260415</v>
      </c>
      <c r="E55" s="184">
        <v>8.9422952096585746</v>
      </c>
      <c r="F55" s="185">
        <f t="shared" si="8"/>
        <v>1.9156028463726198</v>
      </c>
      <c r="G55" s="184">
        <v>4.8597499155119976</v>
      </c>
      <c r="H55" s="185">
        <f t="shared" si="8"/>
        <v>-4.082545294146577</v>
      </c>
      <c r="I55" s="184">
        <v>6.6894059676977831</v>
      </c>
      <c r="J55" s="185">
        <f t="shared" si="8"/>
        <v>1.8296560521857854</v>
      </c>
      <c r="K55" s="184">
        <v>6.649440715883669</v>
      </c>
      <c r="L55" s="185">
        <f t="shared" si="9"/>
        <v>-3.9965251814114033E-2</v>
      </c>
      <c r="M55" s="184">
        <v>6.5643052542213001</v>
      </c>
      <c r="N55" s="185">
        <f t="shared" si="10"/>
        <v>-8.5135461662368961E-2</v>
      </c>
      <c r="O55" s="185">
        <f t="shared" si="11"/>
        <v>-0.46238710906465474</v>
      </c>
    </row>
    <row r="56" spans="1:16" x14ac:dyDescent="0.25">
      <c r="A56" s="1"/>
      <c r="B56" s="114" t="s">
        <v>77</v>
      </c>
      <c r="C56" s="184">
        <v>6.7685224359772036</v>
      </c>
      <c r="D56" s="185">
        <v>-1.4466123230540973E-3</v>
      </c>
      <c r="E56" s="184" t="s">
        <v>236</v>
      </c>
      <c r="F56" s="185" t="str">
        <f t="shared" si="8"/>
        <v>-</v>
      </c>
      <c r="G56" s="184">
        <v>3.6185723584291605</v>
      </c>
      <c r="H56" s="185" t="str">
        <f t="shared" si="8"/>
        <v>-</v>
      </c>
      <c r="I56" s="184">
        <v>6.0060613557644729</v>
      </c>
      <c r="J56" s="185">
        <f t="shared" si="8"/>
        <v>2.3874889973353124</v>
      </c>
      <c r="K56" s="184">
        <v>6.0809907379465633</v>
      </c>
      <c r="L56" s="185">
        <f t="shared" si="9"/>
        <v>7.4929382182090443E-2</v>
      </c>
      <c r="M56" s="184">
        <v>6.674921068752651</v>
      </c>
      <c r="N56" s="185">
        <f t="shared" si="10"/>
        <v>0.5939303308060877</v>
      </c>
      <c r="O56" s="185">
        <f t="shared" si="11"/>
        <v>-9.360136722455259E-2</v>
      </c>
    </row>
    <row r="57" spans="1:16" x14ac:dyDescent="0.25">
      <c r="A57" s="1"/>
      <c r="B57" s="114" t="s">
        <v>79</v>
      </c>
      <c r="C57" s="184">
        <v>6.4127248664281167</v>
      </c>
      <c r="D57" s="185">
        <v>-0.19057173922320736</v>
      </c>
      <c r="E57" s="184" t="s">
        <v>236</v>
      </c>
      <c r="F57" s="185" t="str">
        <f t="shared" si="8"/>
        <v>-</v>
      </c>
      <c r="G57" s="184">
        <v>4.1149956659924873</v>
      </c>
      <c r="H57" s="185" t="str">
        <f t="shared" si="8"/>
        <v>-</v>
      </c>
      <c r="I57" s="184">
        <v>6.1274882823269916</v>
      </c>
      <c r="J57" s="185">
        <f t="shared" si="8"/>
        <v>2.0124926163345043</v>
      </c>
      <c r="K57" s="184">
        <v>6.1505074160811866</v>
      </c>
      <c r="L57" s="185">
        <f t="shared" si="9"/>
        <v>2.3019133754194954E-2</v>
      </c>
      <c r="M57" s="184">
        <v>5.7345799120519905</v>
      </c>
      <c r="N57" s="185">
        <f t="shared" si="10"/>
        <v>-0.41592750402919609</v>
      </c>
      <c r="O57" s="185">
        <f t="shared" si="11"/>
        <v>-0.67814495437612621</v>
      </c>
    </row>
    <row r="58" spans="1:16" x14ac:dyDescent="0.25">
      <c r="A58" s="1"/>
      <c r="B58" s="114" t="s">
        <v>81</v>
      </c>
      <c r="C58" s="184">
        <v>6.5926338271380533</v>
      </c>
      <c r="D58" s="185">
        <v>-0.30064160658707628</v>
      </c>
      <c r="E58" s="184" t="s">
        <v>236</v>
      </c>
      <c r="F58" s="185" t="str">
        <f t="shared" si="8"/>
        <v>-</v>
      </c>
      <c r="G58" s="184">
        <v>5.0995921696574227</v>
      </c>
      <c r="H58" s="185" t="str">
        <f t="shared" si="8"/>
        <v>-</v>
      </c>
      <c r="I58" s="184">
        <v>6.0414866831443028</v>
      </c>
      <c r="J58" s="185">
        <f t="shared" si="8"/>
        <v>0.94189451348688014</v>
      </c>
      <c r="K58" s="184">
        <v>5.7960487723120755</v>
      </c>
      <c r="L58" s="185">
        <f t="shared" si="9"/>
        <v>-0.24543791083222732</v>
      </c>
      <c r="M58" s="184">
        <v>6.0057444356407119</v>
      </c>
      <c r="N58" s="185">
        <f t="shared" si="10"/>
        <v>0.20969566332863643</v>
      </c>
      <c r="O58" s="185">
        <f t="shared" si="11"/>
        <v>-0.58688939149734143</v>
      </c>
    </row>
    <row r="59" spans="1:16" x14ac:dyDescent="0.25">
      <c r="A59" s="1"/>
      <c r="B59" s="114" t="s">
        <v>83</v>
      </c>
      <c r="C59" s="184">
        <v>6.8911155644622575</v>
      </c>
      <c r="D59" s="185">
        <v>-6.6547083522971562E-2</v>
      </c>
      <c r="E59" s="184" t="s">
        <v>236</v>
      </c>
      <c r="F59" s="185" t="str">
        <f t="shared" si="8"/>
        <v>-</v>
      </c>
      <c r="G59" s="184">
        <v>5.5323207732277169</v>
      </c>
      <c r="H59" s="185" t="str">
        <f t="shared" si="8"/>
        <v>-</v>
      </c>
      <c r="I59" s="184">
        <v>5.830469000963701</v>
      </c>
      <c r="J59" s="185">
        <f t="shared" si="8"/>
        <v>0.29814822773598415</v>
      </c>
      <c r="K59" s="184">
        <v>6.2268733148410371</v>
      </c>
      <c r="L59" s="185">
        <f t="shared" si="9"/>
        <v>0.3964043138773361</v>
      </c>
      <c r="M59" s="184">
        <v>6.2800901752117628</v>
      </c>
      <c r="N59" s="185">
        <f t="shared" si="10"/>
        <v>5.3216860370725705E-2</v>
      </c>
      <c r="O59" s="185">
        <f t="shared" si="11"/>
        <v>-0.61102538925049465</v>
      </c>
    </row>
    <row r="60" spans="1:16" x14ac:dyDescent="0.25">
      <c r="A60" s="1"/>
      <c r="B60" s="114" t="s">
        <v>85</v>
      </c>
      <c r="C60" s="184">
        <v>7.023291222583433</v>
      </c>
      <c r="D60" s="185">
        <v>0.18643567438553266</v>
      </c>
      <c r="E60" s="184">
        <v>5.2951926897099719</v>
      </c>
      <c r="F60" s="185">
        <f t="shared" si="8"/>
        <v>-1.728098532873461</v>
      </c>
      <c r="G60" s="184">
        <v>5.8371572467823167</v>
      </c>
      <c r="H60" s="185">
        <f t="shared" si="8"/>
        <v>0.54196455707234481</v>
      </c>
      <c r="I60" s="184">
        <v>6.6544105936156175</v>
      </c>
      <c r="J60" s="185">
        <f t="shared" si="8"/>
        <v>0.81725334683330075</v>
      </c>
      <c r="K60" s="184">
        <v>6.8111707717883556</v>
      </c>
      <c r="L60" s="185">
        <f t="shared" si="9"/>
        <v>0.15676017817273813</v>
      </c>
      <c r="M60" s="184"/>
      <c r="N60" s="185"/>
      <c r="O60" s="185"/>
    </row>
    <row r="61" spans="1:16" x14ac:dyDescent="0.25">
      <c r="A61" s="1"/>
      <c r="B61" s="114" t="s">
        <v>87</v>
      </c>
      <c r="C61" s="184">
        <v>6.9763059535463201</v>
      </c>
      <c r="D61" s="185">
        <v>-0.2818399044548201</v>
      </c>
      <c r="E61" s="184">
        <v>4.6933310591847182</v>
      </c>
      <c r="F61" s="185">
        <f t="shared" si="8"/>
        <v>-2.2829748943616019</v>
      </c>
      <c r="G61" s="184">
        <v>6.1426823529411765</v>
      </c>
      <c r="H61" s="185">
        <f t="shared" si="8"/>
        <v>1.4493512937564583</v>
      </c>
      <c r="I61" s="184">
        <v>6.2479502657897106</v>
      </c>
      <c r="J61" s="185">
        <f t="shared" si="8"/>
        <v>0.1052679128485341</v>
      </c>
      <c r="K61" s="184">
        <v>6.4222709551656916</v>
      </c>
      <c r="L61" s="185">
        <f t="shared" si="9"/>
        <v>0.174320689375981</v>
      </c>
      <c r="M61" s="184"/>
      <c r="N61" s="185"/>
      <c r="O61" s="185"/>
    </row>
    <row r="62" spans="1:16" x14ac:dyDescent="0.25">
      <c r="A62" s="1"/>
      <c r="B62" s="114" t="s">
        <v>89</v>
      </c>
      <c r="C62" s="184">
        <v>6.2493775654397412</v>
      </c>
      <c r="D62" s="185">
        <v>-0.83316112079737348</v>
      </c>
      <c r="E62" s="184">
        <v>4.0031424581005588</v>
      </c>
      <c r="F62" s="185">
        <f t="shared" si="8"/>
        <v>-2.2462351073391824</v>
      </c>
      <c r="G62" s="184">
        <v>5.8492952656306469</v>
      </c>
      <c r="H62" s="185">
        <f t="shared" si="8"/>
        <v>1.8461528075300881</v>
      </c>
      <c r="I62" s="184">
        <v>6.0814325500034521</v>
      </c>
      <c r="J62" s="185">
        <f t="shared" si="8"/>
        <v>0.23213728437280512</v>
      </c>
      <c r="K62" s="184">
        <v>6.1433065569229548</v>
      </c>
      <c r="L62" s="185">
        <f t="shared" si="9"/>
        <v>6.1874006919502733E-2</v>
      </c>
      <c r="M62" s="184"/>
      <c r="N62" s="185"/>
      <c r="O62" s="185"/>
    </row>
    <row r="63" spans="1:16" x14ac:dyDescent="0.25">
      <c r="A63" s="1"/>
      <c r="B63" s="114" t="s">
        <v>91</v>
      </c>
      <c r="C63" s="184">
        <v>6.9830768867144108</v>
      </c>
      <c r="D63" s="185">
        <v>-0.72533672921365611</v>
      </c>
      <c r="E63" s="184">
        <v>7.5808177302254487</v>
      </c>
      <c r="F63" s="185">
        <f t="shared" si="8"/>
        <v>0.59774084351103784</v>
      </c>
      <c r="G63" s="184">
        <v>6.5630226495581816</v>
      </c>
      <c r="H63" s="185">
        <f t="shared" si="8"/>
        <v>-1.0177950806672671</v>
      </c>
      <c r="I63" s="184">
        <v>6.5263070024804426</v>
      </c>
      <c r="J63" s="185">
        <f t="shared" si="8"/>
        <v>-3.6715647077739E-2</v>
      </c>
      <c r="K63" s="184">
        <v>6.6964430937807649</v>
      </c>
      <c r="L63" s="185">
        <f t="shared" si="9"/>
        <v>0.17013609130032226</v>
      </c>
      <c r="M63" s="184"/>
      <c r="N63" s="185"/>
      <c r="O63" s="185"/>
    </row>
    <row r="64" spans="1:16" x14ac:dyDescent="0.25">
      <c r="A64" s="1"/>
      <c r="B64" s="114" t="s">
        <v>93</v>
      </c>
      <c r="C64" s="184">
        <v>7.305640071412407</v>
      </c>
      <c r="D64" s="185">
        <v>-0.56772213757514045</v>
      </c>
      <c r="E64" s="184">
        <v>5.1866415297603012</v>
      </c>
      <c r="F64" s="185">
        <f t="shared" si="8"/>
        <v>-2.1189985416521058</v>
      </c>
      <c r="G64" s="184">
        <v>6.3429773226042432</v>
      </c>
      <c r="H64" s="185">
        <f t="shared" si="8"/>
        <v>1.1563357928439419</v>
      </c>
      <c r="I64" s="184">
        <v>6.4088591608587864</v>
      </c>
      <c r="J64" s="185">
        <f t="shared" si="8"/>
        <v>6.588183825454319E-2</v>
      </c>
      <c r="K64" s="184">
        <v>6.9909702299769556</v>
      </c>
      <c r="L64" s="185">
        <f t="shared" si="9"/>
        <v>0.58211106911816923</v>
      </c>
      <c r="M64" s="184"/>
      <c r="N64" s="185"/>
      <c r="O64" s="185"/>
    </row>
    <row r="65" spans="1:16" ht="15.75" x14ac:dyDescent="0.25">
      <c r="B65" s="117" t="s">
        <v>30</v>
      </c>
      <c r="C65" s="186">
        <v>7.0082480891128816</v>
      </c>
      <c r="D65" s="187">
        <v>-0.20145830189411473</v>
      </c>
      <c r="E65" s="186">
        <v>6.7828565838934614</v>
      </c>
      <c r="F65" s="187">
        <f t="shared" si="8"/>
        <v>-0.2253915052194202</v>
      </c>
      <c r="G65" s="186">
        <v>5.8365146505370076</v>
      </c>
      <c r="H65" s="187">
        <f t="shared" si="8"/>
        <v>-0.94634193335645378</v>
      </c>
      <c r="I65" s="186">
        <v>6.2852371395462105</v>
      </c>
      <c r="J65" s="187">
        <f t="shared" si="8"/>
        <v>0.44872248900920297</v>
      </c>
      <c r="K65" s="186">
        <v>6.5094102291985605</v>
      </c>
      <c r="L65" s="187">
        <f t="shared" si="9"/>
        <v>0.22417308965234994</v>
      </c>
      <c r="M65" s="186">
        <v>6.453727560363566</v>
      </c>
      <c r="N65" s="187">
        <v>1.645038761521711E-2</v>
      </c>
      <c r="O65" s="187">
        <v>-0.63913141271790153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70" t="s">
        <v>307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>
        <v>7.2076324137268095</v>
      </c>
      <c r="D75" s="185">
        <v>-0.19307680613134615</v>
      </c>
      <c r="E75" s="184">
        <v>6.5329975328947372</v>
      </c>
      <c r="F75" s="185">
        <f t="shared" ref="F75:J87" si="12">IFERROR(E75-C75,"-")</f>
        <v>-0.67463488083207235</v>
      </c>
      <c r="G75" s="184">
        <v>4.8302469135802468</v>
      </c>
      <c r="H75" s="185">
        <f t="shared" si="12"/>
        <v>-1.7027506193144903</v>
      </c>
      <c r="I75" s="184">
        <v>5.4162672027215093</v>
      </c>
      <c r="J75" s="185">
        <f t="shared" si="12"/>
        <v>0.58602028914126247</v>
      </c>
      <c r="K75" s="184">
        <v>6.402131390799946</v>
      </c>
      <c r="L75" s="185">
        <f t="shared" ref="L75:L87" si="13">IFERROR(K75-I75,"-")</f>
        <v>0.98586418807843668</v>
      </c>
      <c r="M75" s="184">
        <v>6.7859710001239311</v>
      </c>
      <c r="N75" s="185">
        <f>IFERROR(M75-K75,"-")</f>
        <v>0.38383960932398509</v>
      </c>
      <c r="O75" s="185">
        <f>IFERROR(M75-C75,"-")</f>
        <v>-0.42166141360287845</v>
      </c>
    </row>
    <row r="76" spans="1:16" x14ac:dyDescent="0.25">
      <c r="A76" s="1"/>
      <c r="B76" s="114" t="s">
        <v>73</v>
      </c>
      <c r="C76" s="184">
        <v>7.0775120620935601</v>
      </c>
      <c r="D76" s="185">
        <v>-7.5449122380229383E-2</v>
      </c>
      <c r="E76" s="184">
        <v>6.0604646228916943</v>
      </c>
      <c r="F76" s="185">
        <f t="shared" si="12"/>
        <v>-1.0170474392018658</v>
      </c>
      <c r="G76" s="184">
        <v>3.1487907465825447</v>
      </c>
      <c r="H76" s="185">
        <f t="shared" si="12"/>
        <v>-2.9116738763091496</v>
      </c>
      <c r="I76" s="184">
        <v>4.0597783056215357</v>
      </c>
      <c r="J76" s="185">
        <f t="shared" si="12"/>
        <v>0.91098755903899109</v>
      </c>
      <c r="K76" s="184">
        <v>5.980082772891878</v>
      </c>
      <c r="L76" s="185">
        <f t="shared" si="13"/>
        <v>1.9203044672703422</v>
      </c>
      <c r="M76" s="184">
        <v>6.2041089229273041</v>
      </c>
      <c r="N76" s="185">
        <f t="shared" ref="N76:N86" si="14">IFERROR(M76-K76,"-")</f>
        <v>0.22402615003542614</v>
      </c>
      <c r="O76" s="185">
        <f t="shared" ref="O76:O86" si="15">IFERROR(M76-C76,"-")</f>
        <v>-0.873403139166256</v>
      </c>
    </row>
    <row r="77" spans="1:16" x14ac:dyDescent="0.25">
      <c r="A77" s="1"/>
      <c r="B77" s="114" t="s">
        <v>75</v>
      </c>
      <c r="C77" s="184">
        <v>5.7542288557213928</v>
      </c>
      <c r="D77" s="185">
        <v>-0.25684066725384014</v>
      </c>
      <c r="E77" s="184">
        <v>7.1130790190735693</v>
      </c>
      <c r="F77" s="185">
        <f t="shared" si="12"/>
        <v>1.3588501633521766</v>
      </c>
      <c r="G77" s="184">
        <v>3.1208791208791209</v>
      </c>
      <c r="H77" s="185">
        <f t="shared" si="12"/>
        <v>-3.9921998981944484</v>
      </c>
      <c r="I77" s="184">
        <v>4.442705314009662</v>
      </c>
      <c r="J77" s="185">
        <f t="shared" si="12"/>
        <v>1.3218261931305411</v>
      </c>
      <c r="K77" s="184">
        <v>5.0466182224706539</v>
      </c>
      <c r="L77" s="185">
        <f t="shared" si="13"/>
        <v>0.60391290846099199</v>
      </c>
      <c r="M77" s="184">
        <v>5.4204136228006998</v>
      </c>
      <c r="N77" s="185">
        <f t="shared" si="14"/>
        <v>0.37379540033004588</v>
      </c>
      <c r="O77" s="185">
        <f t="shared" si="15"/>
        <v>-0.33381523292069293</v>
      </c>
    </row>
    <row r="78" spans="1:16" x14ac:dyDescent="0.25">
      <c r="A78" s="1"/>
      <c r="B78" s="114" t="s">
        <v>77</v>
      </c>
      <c r="C78" s="184">
        <v>5.9214164925892767</v>
      </c>
      <c r="D78" s="185">
        <v>0.12576002664653263</v>
      </c>
      <c r="E78" s="184" t="s">
        <v>236</v>
      </c>
      <c r="F78" s="185" t="str">
        <f t="shared" si="12"/>
        <v>-</v>
      </c>
      <c r="G78" s="184">
        <v>3.8592964824120601</v>
      </c>
      <c r="H78" s="185" t="str">
        <f t="shared" si="12"/>
        <v>-</v>
      </c>
      <c r="I78" s="184">
        <v>4.1014640789921692</v>
      </c>
      <c r="J78" s="185">
        <f t="shared" si="12"/>
        <v>0.24216759658010911</v>
      </c>
      <c r="K78" s="184">
        <v>4.6936664729808255</v>
      </c>
      <c r="L78" s="185">
        <f t="shared" si="13"/>
        <v>0.59220239398865626</v>
      </c>
      <c r="M78" s="184">
        <v>4.637230196121398</v>
      </c>
      <c r="N78" s="185">
        <f t="shared" si="14"/>
        <v>-5.6436276859427537E-2</v>
      </c>
      <c r="O78" s="185">
        <f t="shared" si="15"/>
        <v>-1.2841862964678787</v>
      </c>
    </row>
    <row r="79" spans="1:16" x14ac:dyDescent="0.25">
      <c r="A79" s="1"/>
      <c r="B79" s="114" t="s">
        <v>79</v>
      </c>
      <c r="C79" s="184">
        <v>5.2151123864179816</v>
      </c>
      <c r="D79" s="185">
        <v>-0.53867157522533926</v>
      </c>
      <c r="E79" s="184" t="s">
        <v>236</v>
      </c>
      <c r="F79" s="185" t="str">
        <f t="shared" si="12"/>
        <v>-</v>
      </c>
      <c r="G79" s="184">
        <v>2.4122575640031032</v>
      </c>
      <c r="H79" s="185" t="str">
        <f t="shared" si="12"/>
        <v>-</v>
      </c>
      <c r="I79" s="184">
        <v>4.2436554898093357</v>
      </c>
      <c r="J79" s="185">
        <f t="shared" si="12"/>
        <v>1.8313979258062325</v>
      </c>
      <c r="K79" s="184">
        <v>4.7778057372924003</v>
      </c>
      <c r="L79" s="185">
        <f t="shared" si="13"/>
        <v>0.53415024748306461</v>
      </c>
      <c r="M79" s="184">
        <v>3.9154563816485526</v>
      </c>
      <c r="N79" s="185">
        <f t="shared" si="14"/>
        <v>-0.86234935564384774</v>
      </c>
      <c r="O79" s="185">
        <f t="shared" si="15"/>
        <v>-1.299656004769429</v>
      </c>
    </row>
    <row r="80" spans="1:16" x14ac:dyDescent="0.25">
      <c r="A80" s="1"/>
      <c r="B80" s="114" t="s">
        <v>81</v>
      </c>
      <c r="C80" s="184">
        <v>5.3410486958069976</v>
      </c>
      <c r="D80" s="185">
        <v>-0.32049751421566697</v>
      </c>
      <c r="E80" s="184" t="s">
        <v>236</v>
      </c>
      <c r="F80" s="185" t="str">
        <f t="shared" si="12"/>
        <v>-</v>
      </c>
      <c r="G80" s="184">
        <v>2.9645833333333331</v>
      </c>
      <c r="H80" s="185" t="str">
        <f t="shared" si="12"/>
        <v>-</v>
      </c>
      <c r="I80" s="184">
        <v>4.4525970751386792</v>
      </c>
      <c r="J80" s="185">
        <f t="shared" si="12"/>
        <v>1.4880137418053461</v>
      </c>
      <c r="K80" s="184">
        <v>4.1722022424370637</v>
      </c>
      <c r="L80" s="185">
        <f t="shared" si="13"/>
        <v>-0.28039483270161547</v>
      </c>
      <c r="M80" s="184">
        <v>4.0244605654761907</v>
      </c>
      <c r="N80" s="185">
        <f t="shared" si="14"/>
        <v>-0.14774167696087304</v>
      </c>
      <c r="O80" s="185">
        <f t="shared" si="15"/>
        <v>-1.3165881303308069</v>
      </c>
    </row>
    <row r="81" spans="1:16" x14ac:dyDescent="0.25">
      <c r="A81" s="1"/>
      <c r="B81" s="114" t="s">
        <v>83</v>
      </c>
      <c r="C81" s="184">
        <v>5.0252160741334757</v>
      </c>
      <c r="D81" s="185">
        <v>-0.60293464046158718</v>
      </c>
      <c r="E81" s="184" t="s">
        <v>236</v>
      </c>
      <c r="F81" s="185" t="str">
        <f t="shared" si="12"/>
        <v>-</v>
      </c>
      <c r="G81" s="184">
        <v>3.8212927756653992</v>
      </c>
      <c r="H81" s="185" t="str">
        <f t="shared" si="12"/>
        <v>-</v>
      </c>
      <c r="I81" s="184">
        <v>4.5875651436189555</v>
      </c>
      <c r="J81" s="185">
        <f t="shared" si="12"/>
        <v>0.76627236795355635</v>
      </c>
      <c r="K81" s="184">
        <v>4.170584009032126</v>
      </c>
      <c r="L81" s="185">
        <f t="shared" si="13"/>
        <v>-0.4169811345868295</v>
      </c>
      <c r="M81" s="184">
        <v>4.4851792687255942</v>
      </c>
      <c r="N81" s="185">
        <f t="shared" si="14"/>
        <v>0.31459525969346824</v>
      </c>
      <c r="O81" s="185">
        <f t="shared" si="15"/>
        <v>-0.54003680540788146</v>
      </c>
    </row>
    <row r="82" spans="1:16" x14ac:dyDescent="0.25">
      <c r="A82" s="1"/>
      <c r="B82" s="114" t="s">
        <v>85</v>
      </c>
      <c r="C82" s="184">
        <v>4.961201402166985</v>
      </c>
      <c r="D82" s="185">
        <v>-0.54486888537295108</v>
      </c>
      <c r="E82" s="184">
        <v>3.6038843721770553</v>
      </c>
      <c r="F82" s="185">
        <f t="shared" si="12"/>
        <v>-1.3573170299899298</v>
      </c>
      <c r="G82" s="184">
        <v>4.1624901081508838</v>
      </c>
      <c r="H82" s="185">
        <f t="shared" si="12"/>
        <v>0.55860573597382857</v>
      </c>
      <c r="I82" s="184">
        <v>4.5646185171876867</v>
      </c>
      <c r="J82" s="185">
        <f t="shared" si="12"/>
        <v>0.40212840903680291</v>
      </c>
      <c r="K82" s="184">
        <v>4.779459218871704</v>
      </c>
      <c r="L82" s="185">
        <f t="shared" si="13"/>
        <v>0.21484070168401725</v>
      </c>
      <c r="M82" s="184"/>
      <c r="N82" s="185"/>
      <c r="O82" s="185"/>
    </row>
    <row r="83" spans="1:16" x14ac:dyDescent="0.25">
      <c r="A83" s="1"/>
      <c r="B83" s="114" t="s">
        <v>87</v>
      </c>
      <c r="C83" s="184">
        <v>5.614765330592669</v>
      </c>
      <c r="D83" s="185">
        <v>-0.41067033214276449</v>
      </c>
      <c r="E83" s="184">
        <v>3.0194130925507903</v>
      </c>
      <c r="F83" s="185">
        <f t="shared" si="12"/>
        <v>-2.5953522380418788</v>
      </c>
      <c r="G83" s="184">
        <v>4.0763582966226135</v>
      </c>
      <c r="H83" s="185">
        <f t="shared" si="12"/>
        <v>1.0569452040718232</v>
      </c>
      <c r="I83" s="184">
        <v>5.0483530961791834</v>
      </c>
      <c r="J83" s="185">
        <f t="shared" si="12"/>
        <v>0.97199479955656987</v>
      </c>
      <c r="K83" s="184">
        <v>5.0990189368012775</v>
      </c>
      <c r="L83" s="185">
        <f t="shared" si="13"/>
        <v>5.0665840622094116E-2</v>
      </c>
      <c r="M83" s="184"/>
      <c r="N83" s="185"/>
      <c r="O83" s="185"/>
    </row>
    <row r="84" spans="1:16" x14ac:dyDescent="0.25">
      <c r="A84" s="1"/>
      <c r="B84" s="114" t="s">
        <v>89</v>
      </c>
      <c r="C84" s="184">
        <v>5.0476374528939996</v>
      </c>
      <c r="D84" s="185">
        <v>-0.73138391423207594</v>
      </c>
      <c r="E84" s="184">
        <v>3.2609243697478991</v>
      </c>
      <c r="F84" s="185">
        <f t="shared" si="12"/>
        <v>-1.7867130831461004</v>
      </c>
      <c r="G84" s="184">
        <v>3.9453743610303698</v>
      </c>
      <c r="H84" s="185">
        <f t="shared" si="12"/>
        <v>0.68444999128247064</v>
      </c>
      <c r="I84" s="184">
        <v>4.7716158994672861</v>
      </c>
      <c r="J84" s="185">
        <f t="shared" si="12"/>
        <v>0.82624153843691639</v>
      </c>
      <c r="K84" s="184">
        <v>5.0577334283677837</v>
      </c>
      <c r="L84" s="185">
        <f t="shared" si="13"/>
        <v>0.28611752890049758</v>
      </c>
      <c r="M84" s="184"/>
      <c r="N84" s="185"/>
      <c r="O84" s="185"/>
    </row>
    <row r="85" spans="1:16" x14ac:dyDescent="0.25">
      <c r="A85" s="1"/>
      <c r="B85" s="114" t="s">
        <v>91</v>
      </c>
      <c r="C85" s="184">
        <v>5.3738847661135658</v>
      </c>
      <c r="D85" s="185">
        <v>-0.78840619654131672</v>
      </c>
      <c r="E85" s="184">
        <v>3.5525017618040873</v>
      </c>
      <c r="F85" s="185">
        <f t="shared" si="12"/>
        <v>-1.8213830043094785</v>
      </c>
      <c r="G85" s="184">
        <v>4.8198244181298486</v>
      </c>
      <c r="H85" s="185">
        <f t="shared" si="12"/>
        <v>1.2673226563257614</v>
      </c>
      <c r="I85" s="184">
        <v>5.0506846024501559</v>
      </c>
      <c r="J85" s="185">
        <f t="shared" si="12"/>
        <v>0.2308601843203073</v>
      </c>
      <c r="K85" s="184">
        <v>5.9711887477313974</v>
      </c>
      <c r="L85" s="185">
        <f t="shared" si="13"/>
        <v>0.92050414528124147</v>
      </c>
      <c r="M85" s="184"/>
      <c r="N85" s="185"/>
      <c r="O85" s="185"/>
    </row>
    <row r="86" spans="1:16" x14ac:dyDescent="0.25">
      <c r="A86" s="1"/>
      <c r="B86" s="114" t="s">
        <v>93</v>
      </c>
      <c r="C86" s="184">
        <v>6.2653497607168314</v>
      </c>
      <c r="D86" s="185">
        <v>-0.44808422332009545</v>
      </c>
      <c r="E86" s="184">
        <v>4.7919308357348704</v>
      </c>
      <c r="F86" s="185">
        <f t="shared" si="12"/>
        <v>-1.4734189249819609</v>
      </c>
      <c r="G86" s="184">
        <v>5.4796530169664495</v>
      </c>
      <c r="H86" s="185">
        <f t="shared" si="12"/>
        <v>0.68772218123157902</v>
      </c>
      <c r="I86" s="184">
        <v>5.992108843537415</v>
      </c>
      <c r="J86" s="185">
        <f t="shared" si="12"/>
        <v>0.51245582657096556</v>
      </c>
      <c r="K86" s="184">
        <v>6.0141643059490084</v>
      </c>
      <c r="L86" s="185">
        <f t="shared" si="13"/>
        <v>2.2055462411593396E-2</v>
      </c>
      <c r="M86" s="184"/>
      <c r="N86" s="185"/>
      <c r="O86" s="185"/>
    </row>
    <row r="87" spans="1:16" ht="15.75" x14ac:dyDescent="0.25">
      <c r="B87" s="117" t="s">
        <v>30</v>
      </c>
      <c r="C87" s="186">
        <v>5.6972866800657771</v>
      </c>
      <c r="D87" s="187">
        <v>-0.41478170821179372</v>
      </c>
      <c r="E87" s="186">
        <v>5.4836294229922187</v>
      </c>
      <c r="F87" s="187">
        <f t="shared" si="12"/>
        <v>-0.21365725707355843</v>
      </c>
      <c r="G87" s="186">
        <v>4.00098832366188</v>
      </c>
      <c r="H87" s="187">
        <f t="shared" si="12"/>
        <v>-1.4826410993303387</v>
      </c>
      <c r="I87" s="186">
        <v>4.682944665637442</v>
      </c>
      <c r="J87" s="187">
        <f t="shared" si="12"/>
        <v>0.6819563419755621</v>
      </c>
      <c r="K87" s="186">
        <v>5.1413953668476946</v>
      </c>
      <c r="L87" s="187">
        <f t="shared" si="13"/>
        <v>0.45845070121025255</v>
      </c>
      <c r="M87" s="186">
        <v>4.9633648124574439</v>
      </c>
      <c r="N87" s="187">
        <v>-4.5496260452297932E-3</v>
      </c>
      <c r="O87" s="187">
        <v>-0.93703672967779994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70" t="s">
        <v>308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tr">
        <f>CONCATENATE("def ",RIGHT(M95,2),"/",RIGHT(K95,2))</f>
        <v>def 24/23</v>
      </c>
      <c r="O96" s="112" t="str">
        <f>CONCATENATE("def ",RIGHT(M95,2),"/",RIGHT(C95,2))</f>
        <v>def 24/19</v>
      </c>
    </row>
    <row r="97" spans="2:15" x14ac:dyDescent="0.25">
      <c r="B97" s="114" t="s">
        <v>71</v>
      </c>
      <c r="C97" s="184">
        <v>9.9587884806355511</v>
      </c>
      <c r="D97" s="185">
        <v>-1.014026164673373</v>
      </c>
      <c r="E97" s="184">
        <v>9.8849193282844912</v>
      </c>
      <c r="F97" s="185">
        <f t="shared" ref="F97:J109" si="16">IFERROR(E97-C97,"-")</f>
        <v>-7.3869152351059952E-2</v>
      </c>
      <c r="G97" s="184">
        <v>8.1338199513382001</v>
      </c>
      <c r="H97" s="185">
        <f t="shared" si="16"/>
        <v>-1.751099376946291</v>
      </c>
      <c r="I97" s="184">
        <v>8.5843552342842386</v>
      </c>
      <c r="J97" s="185">
        <f t="shared" si="16"/>
        <v>0.45053528294603851</v>
      </c>
      <c r="K97" s="184">
        <v>9.3138983693591211</v>
      </c>
      <c r="L97" s="185">
        <f t="shared" ref="L97:L109" si="17">IFERROR(K97-I97,"-")</f>
        <v>0.72954313507488244</v>
      </c>
      <c r="M97" s="184">
        <v>9.293335977786592</v>
      </c>
      <c r="N97" s="185">
        <f>IFERROR(M97-K97,"-")</f>
        <v>-2.0562391572529037E-2</v>
      </c>
      <c r="O97" s="185">
        <f>IFERROR(M97-C97,"-")</f>
        <v>-0.66545250284895907</v>
      </c>
    </row>
    <row r="98" spans="2:15" x14ac:dyDescent="0.25">
      <c r="B98" s="114" t="s">
        <v>73</v>
      </c>
      <c r="C98" s="184">
        <v>10.043503763808779</v>
      </c>
      <c r="D98" s="185">
        <v>-8.0162044067554561E-2</v>
      </c>
      <c r="E98" s="184">
        <v>10.220738900962434</v>
      </c>
      <c r="F98" s="185">
        <f t="shared" si="16"/>
        <v>0.17723513715365513</v>
      </c>
      <c r="G98" s="184">
        <v>5.6010101010101012</v>
      </c>
      <c r="H98" s="185">
        <f t="shared" si="16"/>
        <v>-4.6197287999523331</v>
      </c>
      <c r="I98" s="184">
        <v>7.9516147569244913</v>
      </c>
      <c r="J98" s="185">
        <f t="shared" si="16"/>
        <v>2.3506046559143901</v>
      </c>
      <c r="K98" s="184">
        <v>9.257286535303777</v>
      </c>
      <c r="L98" s="185">
        <f t="shared" si="17"/>
        <v>1.3056717783792857</v>
      </c>
      <c r="M98" s="184">
        <v>8.9097140618879749</v>
      </c>
      <c r="N98" s="185">
        <f t="shared" ref="N98:N108" si="18">IFERROR(M98-K98,"-")</f>
        <v>-0.34757247341580211</v>
      </c>
      <c r="O98" s="185">
        <f t="shared" ref="O98:O108" si="19">IFERROR(M98-C98,"-")</f>
        <v>-1.1337897019208043</v>
      </c>
    </row>
    <row r="99" spans="2:15" x14ac:dyDescent="0.25">
      <c r="B99" s="114" t="s">
        <v>75</v>
      </c>
      <c r="C99" s="184">
        <v>7.4587508579272477</v>
      </c>
      <c r="D99" s="185">
        <v>-8.0583948160136032E-2</v>
      </c>
      <c r="E99" s="184">
        <v>12.805318138651472</v>
      </c>
      <c r="F99" s="185">
        <f t="shared" si="16"/>
        <v>5.3465672807242246</v>
      </c>
      <c r="G99" s="184">
        <v>5.5025125628140703</v>
      </c>
      <c r="H99" s="185">
        <f t="shared" si="16"/>
        <v>-7.302805575837402</v>
      </c>
      <c r="I99" s="184">
        <v>7.3445565689889385</v>
      </c>
      <c r="J99" s="185">
        <f t="shared" si="16"/>
        <v>1.8420440061748682</v>
      </c>
      <c r="K99" s="184">
        <v>7.3106765741102855</v>
      </c>
      <c r="L99" s="185">
        <f t="shared" si="17"/>
        <v>-3.3879994878653008E-2</v>
      </c>
      <c r="M99" s="184">
        <v>7.2692931975800503</v>
      </c>
      <c r="N99" s="185">
        <f t="shared" si="18"/>
        <v>-4.1383376530235161E-2</v>
      </c>
      <c r="O99" s="185">
        <f t="shared" si="19"/>
        <v>-0.18945766034719735</v>
      </c>
    </row>
    <row r="100" spans="2:15" x14ac:dyDescent="0.25">
      <c r="B100" s="114" t="s">
        <v>77</v>
      </c>
      <c r="C100" s="184">
        <v>7.0725764257418344</v>
      </c>
      <c r="D100" s="185">
        <v>0.49586363465172312</v>
      </c>
      <c r="E100" s="184" t="s">
        <v>236</v>
      </c>
      <c r="F100" s="185" t="str">
        <f t="shared" si="16"/>
        <v>-</v>
      </c>
      <c r="G100" s="184">
        <v>5.3225677830940992</v>
      </c>
      <c r="H100" s="185" t="str">
        <f t="shared" si="16"/>
        <v>-</v>
      </c>
      <c r="I100" s="184">
        <v>6.0684907784223743</v>
      </c>
      <c r="J100" s="185">
        <f t="shared" si="16"/>
        <v>0.74592299532827511</v>
      </c>
      <c r="K100" s="184">
        <v>5.7219251336898393</v>
      </c>
      <c r="L100" s="185">
        <f t="shared" si="17"/>
        <v>-0.34656564473253493</v>
      </c>
      <c r="M100" s="184">
        <v>5.7332398504273501</v>
      </c>
      <c r="N100" s="185">
        <f t="shared" si="18"/>
        <v>1.1314716737510722E-2</v>
      </c>
      <c r="O100" s="185">
        <f t="shared" si="19"/>
        <v>-1.3393365753144844</v>
      </c>
    </row>
    <row r="101" spans="2:15" x14ac:dyDescent="0.25">
      <c r="B101" s="114" t="s">
        <v>79</v>
      </c>
      <c r="C101" s="184">
        <v>6.7034929216760331</v>
      </c>
      <c r="D101" s="185">
        <v>-0.37688773938268039</v>
      </c>
      <c r="E101" s="184" t="s">
        <v>236</v>
      </c>
      <c r="F101" s="185" t="str">
        <f t="shared" si="16"/>
        <v>-</v>
      </c>
      <c r="G101" s="184">
        <v>4.6217962524230023</v>
      </c>
      <c r="H101" s="185" t="str">
        <f t="shared" si="16"/>
        <v>-</v>
      </c>
      <c r="I101" s="184">
        <v>5.7903292181069963</v>
      </c>
      <c r="J101" s="185">
        <f t="shared" si="16"/>
        <v>1.168532965683994</v>
      </c>
      <c r="K101" s="184">
        <v>5.6535836177474401</v>
      </c>
      <c r="L101" s="185">
        <f t="shared" si="17"/>
        <v>-0.13674560035955619</v>
      </c>
      <c r="M101" s="184">
        <v>4.600628519051984</v>
      </c>
      <c r="N101" s="185">
        <f t="shared" si="18"/>
        <v>-1.0529550986954561</v>
      </c>
      <c r="O101" s="185">
        <f t="shared" si="19"/>
        <v>-2.1028644026240491</v>
      </c>
    </row>
    <row r="102" spans="2:15" x14ac:dyDescent="0.25">
      <c r="B102" s="114" t="s">
        <v>81</v>
      </c>
      <c r="C102" s="184">
        <v>6.3018687416289305</v>
      </c>
      <c r="D102" s="185">
        <v>-0.12139030250264327</v>
      </c>
      <c r="E102" s="184" t="s">
        <v>236</v>
      </c>
      <c r="F102" s="185" t="str">
        <f t="shared" si="16"/>
        <v>-</v>
      </c>
      <c r="G102" s="184">
        <v>4.5382492718074507</v>
      </c>
      <c r="H102" s="185" t="str">
        <f t="shared" si="16"/>
        <v>-</v>
      </c>
      <c r="I102" s="184">
        <v>5.6081441922563418</v>
      </c>
      <c r="J102" s="185">
        <f t="shared" si="16"/>
        <v>1.069894920448891</v>
      </c>
      <c r="K102" s="184">
        <v>5.485732448085888</v>
      </c>
      <c r="L102" s="185">
        <f t="shared" si="17"/>
        <v>-0.12241174417045375</v>
      </c>
      <c r="M102" s="184">
        <v>4.8902332105909174</v>
      </c>
      <c r="N102" s="185">
        <f t="shared" si="18"/>
        <v>-0.59549923749497058</v>
      </c>
      <c r="O102" s="185">
        <f t="shared" si="19"/>
        <v>-1.4116355310380131</v>
      </c>
    </row>
    <row r="103" spans="2:15" x14ac:dyDescent="0.25">
      <c r="B103" s="114" t="s">
        <v>83</v>
      </c>
      <c r="C103" s="184">
        <v>7.3435129874488219</v>
      </c>
      <c r="D103" s="185">
        <v>0.1329371942643327</v>
      </c>
      <c r="E103" s="184" t="s">
        <v>236</v>
      </c>
      <c r="F103" s="185" t="str">
        <f t="shared" si="16"/>
        <v>-</v>
      </c>
      <c r="G103" s="184">
        <v>6.4576815082230246</v>
      </c>
      <c r="H103" s="185" t="str">
        <f t="shared" si="16"/>
        <v>-</v>
      </c>
      <c r="I103" s="184">
        <v>5.626368785399622</v>
      </c>
      <c r="J103" s="185">
        <f t="shared" si="16"/>
        <v>-0.83131272282340252</v>
      </c>
      <c r="K103" s="184">
        <v>7.1024423857285051</v>
      </c>
      <c r="L103" s="185">
        <f t="shared" si="17"/>
        <v>1.476073600328883</v>
      </c>
      <c r="M103" s="184">
        <v>5.563702379016962</v>
      </c>
      <c r="N103" s="185">
        <f t="shared" si="18"/>
        <v>-1.5387400067115431</v>
      </c>
      <c r="O103" s="185">
        <f t="shared" si="19"/>
        <v>-1.7798106084318599</v>
      </c>
    </row>
    <row r="104" spans="2:15" x14ac:dyDescent="0.25">
      <c r="B104" s="114" t="s">
        <v>85</v>
      </c>
      <c r="C104" s="184">
        <v>7.3089142091152812</v>
      </c>
      <c r="D104" s="185">
        <v>0.47732078853168947</v>
      </c>
      <c r="E104" s="184">
        <v>6.3479152426520846</v>
      </c>
      <c r="F104" s="185">
        <f t="shared" si="16"/>
        <v>-0.9609989664631966</v>
      </c>
      <c r="G104" s="184">
        <v>6.3800729325961649</v>
      </c>
      <c r="H104" s="185">
        <f t="shared" si="16"/>
        <v>3.2157689944080303E-2</v>
      </c>
      <c r="I104" s="184">
        <v>6.354030339083879</v>
      </c>
      <c r="J104" s="185">
        <f t="shared" si="16"/>
        <v>-2.6042593512285883E-2</v>
      </c>
      <c r="K104" s="184">
        <v>6.8658968307484827</v>
      </c>
      <c r="L104" s="185">
        <f t="shared" si="17"/>
        <v>0.51186649166460363</v>
      </c>
      <c r="M104" s="184"/>
      <c r="N104" s="185"/>
      <c r="O104" s="185"/>
    </row>
    <row r="105" spans="2:15" x14ac:dyDescent="0.25">
      <c r="B105" s="114" t="s">
        <v>87</v>
      </c>
      <c r="C105" s="184">
        <v>7.3878223150453852</v>
      </c>
      <c r="D105" s="185">
        <v>0.12761071734885387</v>
      </c>
      <c r="E105" s="184">
        <v>5.2441988950276244</v>
      </c>
      <c r="F105" s="185">
        <f t="shared" si="16"/>
        <v>-2.1436234200177608</v>
      </c>
      <c r="G105" s="184">
        <v>6.4318356867779203</v>
      </c>
      <c r="H105" s="185">
        <f t="shared" si="16"/>
        <v>1.1876367917502959</v>
      </c>
      <c r="I105" s="184">
        <v>6.1427309315794636</v>
      </c>
      <c r="J105" s="185">
        <f t="shared" si="16"/>
        <v>-0.28910475519845669</v>
      </c>
      <c r="K105" s="184">
        <v>5.7911396979113974</v>
      </c>
      <c r="L105" s="185">
        <f t="shared" si="17"/>
        <v>-0.35159123366806622</v>
      </c>
      <c r="M105" s="184"/>
      <c r="N105" s="185"/>
      <c r="O105" s="185"/>
    </row>
    <row r="106" spans="2:15" x14ac:dyDescent="0.25">
      <c r="B106" s="114" t="s">
        <v>89</v>
      </c>
      <c r="C106" s="184">
        <v>7.3749896342980348</v>
      </c>
      <c r="D106" s="185">
        <v>0.66594825409307923</v>
      </c>
      <c r="E106" s="184">
        <v>3.5854975572126513</v>
      </c>
      <c r="F106" s="185">
        <f t="shared" si="16"/>
        <v>-3.7894920770853835</v>
      </c>
      <c r="G106" s="184">
        <v>5.8307407810290437</v>
      </c>
      <c r="H106" s="185">
        <f t="shared" si="16"/>
        <v>2.2452432238163924</v>
      </c>
      <c r="I106" s="184">
        <v>5.7314780273073191</v>
      </c>
      <c r="J106" s="185">
        <f t="shared" si="16"/>
        <v>-9.926275372172455E-2</v>
      </c>
      <c r="K106" s="184">
        <v>6.3435854575846218</v>
      </c>
      <c r="L106" s="185">
        <f t="shared" si="17"/>
        <v>0.61210743027730263</v>
      </c>
      <c r="M106" s="184"/>
      <c r="N106" s="185"/>
      <c r="O106" s="185"/>
    </row>
    <row r="107" spans="2:15" x14ac:dyDescent="0.25">
      <c r="B107" s="114" t="s">
        <v>91</v>
      </c>
      <c r="C107" s="184">
        <v>8.3683532065742838</v>
      </c>
      <c r="D107" s="185">
        <v>-0.12245590575878751</v>
      </c>
      <c r="E107" s="184">
        <v>5.598875351452671</v>
      </c>
      <c r="F107" s="185">
        <f t="shared" si="16"/>
        <v>-2.7694778551216128</v>
      </c>
      <c r="G107" s="184">
        <v>7.6275353411186231</v>
      </c>
      <c r="H107" s="185">
        <f t="shared" si="16"/>
        <v>2.0286599896659521</v>
      </c>
      <c r="I107" s="184">
        <v>7.4990433118803272</v>
      </c>
      <c r="J107" s="185">
        <f t="shared" si="16"/>
        <v>-0.12849202923829584</v>
      </c>
      <c r="K107" s="184">
        <v>8.6148577951108152</v>
      </c>
      <c r="L107" s="185">
        <f t="shared" si="17"/>
        <v>1.1158144832304879</v>
      </c>
      <c r="M107" s="184"/>
      <c r="N107" s="185"/>
      <c r="O107" s="185"/>
    </row>
    <row r="108" spans="2:15" x14ac:dyDescent="0.25">
      <c r="B108" s="114" t="s">
        <v>93</v>
      </c>
      <c r="C108" s="184">
        <v>8.7703018108651918</v>
      </c>
      <c r="D108" s="185">
        <v>0.29156165338487661</v>
      </c>
      <c r="E108" s="184">
        <v>4.9867205542725177</v>
      </c>
      <c r="F108" s="185">
        <f t="shared" si="16"/>
        <v>-3.7835812565926741</v>
      </c>
      <c r="G108" s="184">
        <v>7.5468123049487295</v>
      </c>
      <c r="H108" s="185">
        <f t="shared" si="16"/>
        <v>2.5600917506762118</v>
      </c>
      <c r="I108" s="184">
        <v>8.3665393013100431</v>
      </c>
      <c r="J108" s="185">
        <f t="shared" si="16"/>
        <v>0.81972699636131363</v>
      </c>
      <c r="K108" s="184">
        <v>8.0222684342777928</v>
      </c>
      <c r="L108" s="185">
        <f t="shared" si="17"/>
        <v>-0.34427086703225029</v>
      </c>
      <c r="M108" s="184"/>
      <c r="N108" s="185"/>
      <c r="O108" s="185"/>
    </row>
    <row r="109" spans="2:15" ht="15.75" x14ac:dyDescent="0.25">
      <c r="B109" s="117" t="s">
        <v>30</v>
      </c>
      <c r="C109" s="186">
        <v>7.7381410135585131</v>
      </c>
      <c r="D109" s="187">
        <v>0.10413827140188747</v>
      </c>
      <c r="E109" s="186">
        <v>7.997040568868429</v>
      </c>
      <c r="F109" s="187">
        <f t="shared" si="16"/>
        <v>0.25889955530991582</v>
      </c>
      <c r="G109" s="186">
        <v>6.2723501769449443</v>
      </c>
      <c r="H109" s="187">
        <f t="shared" si="16"/>
        <v>-1.7246903919234846</v>
      </c>
      <c r="I109" s="186">
        <v>6.6265017537382311</v>
      </c>
      <c r="J109" s="187">
        <f t="shared" si="16"/>
        <v>0.35415157679328679</v>
      </c>
      <c r="K109" s="186">
        <v>6.9992286501377414</v>
      </c>
      <c r="L109" s="187">
        <f t="shared" si="17"/>
        <v>0.37272689639951029</v>
      </c>
      <c r="M109" s="186">
        <v>6.2781501474985451</v>
      </c>
      <c r="N109" s="187">
        <v>-0.69008803687206832</v>
      </c>
      <c r="O109" s="187">
        <v>-1.402008340124878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EECC5-CB72-4FAF-9237-DE27CF80768F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7F64C-9AA3-4422-85A4-EF395718BA82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70" t="s">
        <v>309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92" t="s">
        <v>152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0.73620000000000008</v>
      </c>
      <c r="D9" s="116">
        <v>-1.9968051118210872E-2</v>
      </c>
      <c r="E9" s="193">
        <v>0.74319999999999997</v>
      </c>
      <c r="F9" s="116">
        <f t="shared" ref="F9:L21" si="0">IFERROR(E9/C9-1,"-")</f>
        <v>9.5082857919042141E-3</v>
      </c>
      <c r="G9" s="193">
        <v>0.1467</v>
      </c>
      <c r="H9" s="116">
        <f t="shared" si="0"/>
        <v>-0.80261033369214208</v>
      </c>
      <c r="I9" s="193">
        <v>0.46729999999999999</v>
      </c>
      <c r="J9" s="116">
        <f t="shared" si="0"/>
        <v>2.1854124062713018</v>
      </c>
      <c r="K9" s="193">
        <v>0.77790000000000004</v>
      </c>
      <c r="L9" s="116">
        <f t="shared" si="0"/>
        <v>0.66466937727370001</v>
      </c>
      <c r="M9" s="193">
        <v>0.78709999999999991</v>
      </c>
      <c r="N9" s="116">
        <f t="shared" ref="N9:N14" si="1">IFERROR(M9/K9-1,"-")</f>
        <v>1.1826712945108397E-2</v>
      </c>
      <c r="O9" s="116">
        <f>IFERROR(M9/C9-1,"-")</f>
        <v>6.9138820972561632E-2</v>
      </c>
    </row>
    <row r="10" spans="1:17" x14ac:dyDescent="0.25">
      <c r="A10" s="1" t="s">
        <v>72</v>
      </c>
      <c r="B10" s="114" t="s">
        <v>73</v>
      </c>
      <c r="C10" s="193">
        <v>0.72540000000000004</v>
      </c>
      <c r="D10" s="116">
        <v>-1.2523822488428871E-2</v>
      </c>
      <c r="E10" s="193">
        <v>0.69359999999999999</v>
      </c>
      <c r="F10" s="116">
        <f t="shared" si="0"/>
        <v>-4.3837882547560048E-2</v>
      </c>
      <c r="G10" s="193">
        <v>0.16760000000000003</v>
      </c>
      <c r="H10" s="116">
        <f t="shared" si="0"/>
        <v>-0.7583621683967704</v>
      </c>
      <c r="I10" s="193">
        <v>0.58499999999999996</v>
      </c>
      <c r="J10" s="116">
        <f t="shared" si="0"/>
        <v>2.4904534606205244</v>
      </c>
      <c r="K10" s="193">
        <v>0.76489999999999991</v>
      </c>
      <c r="L10" s="116">
        <f t="shared" si="0"/>
        <v>0.30752136752136749</v>
      </c>
      <c r="M10" s="193">
        <v>0.83169999999999999</v>
      </c>
      <c r="N10" s="116">
        <f t="shared" si="1"/>
        <v>8.7331677343443603E-2</v>
      </c>
      <c r="O10" s="116">
        <f t="shared" ref="O10:O14" si="2">IFERROR(M10/C10-1,"-")</f>
        <v>0.14653984008822718</v>
      </c>
    </row>
    <row r="11" spans="1:17" x14ac:dyDescent="0.25">
      <c r="A11" s="1" t="s">
        <v>74</v>
      </c>
      <c r="B11" s="114" t="s">
        <v>75</v>
      </c>
      <c r="C11" s="193">
        <v>0.70829999999999993</v>
      </c>
      <c r="D11" s="116">
        <v>-4.1153377555164572E-2</v>
      </c>
      <c r="E11" s="193">
        <v>0.33079999999999998</v>
      </c>
      <c r="F11" s="116">
        <f t="shared" si="0"/>
        <v>-0.53296625723563462</v>
      </c>
      <c r="G11" s="193">
        <v>0.21809999999999999</v>
      </c>
      <c r="H11" s="116">
        <f t="shared" si="0"/>
        <v>-0.34068923821039898</v>
      </c>
      <c r="I11" s="193">
        <v>0.64450000000000007</v>
      </c>
      <c r="J11" s="116">
        <f t="shared" si="0"/>
        <v>1.9550664832645581</v>
      </c>
      <c r="K11" s="193">
        <v>0.73129999999999995</v>
      </c>
      <c r="L11" s="116">
        <f t="shared" si="0"/>
        <v>0.1346780449961209</v>
      </c>
      <c r="M11" s="193">
        <v>0.81389999999999996</v>
      </c>
      <c r="N11" s="116">
        <f t="shared" si="1"/>
        <v>0.11294954191166418</v>
      </c>
      <c r="O11" s="116">
        <f t="shared" si="2"/>
        <v>0.14908936891147828</v>
      </c>
    </row>
    <row r="12" spans="1:17" x14ac:dyDescent="0.25">
      <c r="A12" s="1" t="s">
        <v>76</v>
      </c>
      <c r="B12" s="114" t="s">
        <v>77</v>
      </c>
      <c r="C12" s="193">
        <v>0.6603</v>
      </c>
      <c r="D12" s="116">
        <v>3.4790785143394398E-2</v>
      </c>
      <c r="E12" s="193">
        <v>0</v>
      </c>
      <c r="F12" s="116">
        <f t="shared" si="0"/>
        <v>-1</v>
      </c>
      <c r="G12" s="193">
        <v>0.2036</v>
      </c>
      <c r="H12" s="116" t="str">
        <f t="shared" si="0"/>
        <v>-</v>
      </c>
      <c r="I12" s="193">
        <v>0.61619999999999997</v>
      </c>
      <c r="J12" s="116">
        <f t="shared" si="0"/>
        <v>2.0265225933202355</v>
      </c>
      <c r="K12" s="193">
        <v>0.65780000000000005</v>
      </c>
      <c r="L12" s="116">
        <f t="shared" si="0"/>
        <v>6.7510548523206815E-2</v>
      </c>
      <c r="M12" s="193">
        <v>0.68099999999999994</v>
      </c>
      <c r="N12" s="116">
        <f t="shared" si="1"/>
        <v>3.5269078747339533E-2</v>
      </c>
      <c r="O12" s="116">
        <f t="shared" si="2"/>
        <v>3.1349386642435251E-2</v>
      </c>
    </row>
    <row r="13" spans="1:17" x14ac:dyDescent="0.25">
      <c r="A13" s="1" t="s">
        <v>78</v>
      </c>
      <c r="B13" s="114" t="s">
        <v>79</v>
      </c>
      <c r="C13" s="193">
        <v>0.65040000000000009</v>
      </c>
      <c r="D13" s="116">
        <v>-1.1850501367365207E-2</v>
      </c>
      <c r="E13" s="193">
        <v>0</v>
      </c>
      <c r="F13" s="116">
        <f t="shared" si="0"/>
        <v>-1</v>
      </c>
      <c r="G13" s="193">
        <v>0.35240000000000005</v>
      </c>
      <c r="H13" s="116" t="str">
        <f t="shared" si="0"/>
        <v>-</v>
      </c>
      <c r="I13" s="193">
        <v>0.56340000000000001</v>
      </c>
      <c r="J13" s="116">
        <f t="shared" si="0"/>
        <v>0.59875141884222449</v>
      </c>
      <c r="K13" s="193">
        <v>0.59040000000000004</v>
      </c>
      <c r="L13" s="116">
        <f t="shared" si="0"/>
        <v>4.7923322683706138E-2</v>
      </c>
      <c r="M13" s="193">
        <v>0.64980000000000004</v>
      </c>
      <c r="N13" s="116">
        <f t="shared" si="1"/>
        <v>0.10060975609756095</v>
      </c>
      <c r="O13" s="116">
        <f t="shared" si="2"/>
        <v>-9.2250922509229394E-4</v>
      </c>
    </row>
    <row r="14" spans="1:17" x14ac:dyDescent="0.25">
      <c r="A14" s="1" t="s">
        <v>80</v>
      </c>
      <c r="B14" s="114" t="s">
        <v>81</v>
      </c>
      <c r="C14" s="193">
        <v>0.70819999999999994</v>
      </c>
      <c r="D14" s="116">
        <v>-6.9749113358728576E-2</v>
      </c>
      <c r="E14" s="193">
        <v>0</v>
      </c>
      <c r="F14" s="116">
        <f t="shared" si="0"/>
        <v>-1</v>
      </c>
      <c r="G14" s="193">
        <v>0.3962</v>
      </c>
      <c r="H14" s="116" t="str">
        <f t="shared" si="0"/>
        <v>-</v>
      </c>
      <c r="I14" s="193">
        <v>0.66049999999999998</v>
      </c>
      <c r="J14" s="116">
        <f t="shared" si="0"/>
        <v>0.66708732963149919</v>
      </c>
      <c r="K14" s="193">
        <v>0.70200000000000007</v>
      </c>
      <c r="L14" s="116">
        <f t="shared" si="0"/>
        <v>6.2831188493565726E-2</v>
      </c>
      <c r="M14" s="193">
        <v>0.76209999999999989</v>
      </c>
      <c r="N14" s="116">
        <f t="shared" si="1"/>
        <v>8.5612535612535456E-2</v>
      </c>
      <c r="O14" s="116">
        <f t="shared" si="2"/>
        <v>7.6108443942389137E-2</v>
      </c>
    </row>
    <row r="15" spans="1:17" x14ac:dyDescent="0.25">
      <c r="A15" s="1" t="s">
        <v>82</v>
      </c>
      <c r="B15" s="114" t="s">
        <v>83</v>
      </c>
      <c r="C15" s="193">
        <v>0.72829999999999995</v>
      </c>
      <c r="D15" s="116">
        <v>-2.5424862839555917E-2</v>
      </c>
      <c r="E15" s="193">
        <v>0</v>
      </c>
      <c r="F15" s="116">
        <f t="shared" si="0"/>
        <v>-1</v>
      </c>
      <c r="G15" s="193">
        <v>0.53280000000000005</v>
      </c>
      <c r="H15" s="116" t="str">
        <f t="shared" si="0"/>
        <v>-</v>
      </c>
      <c r="I15" s="193">
        <v>0.7229000000000001</v>
      </c>
      <c r="J15" s="116">
        <f t="shared" si="0"/>
        <v>0.35679429429429432</v>
      </c>
      <c r="K15" s="193">
        <v>0.75970000000000004</v>
      </c>
      <c r="L15" s="116">
        <f t="shared" si="0"/>
        <v>5.0906072762484378E-2</v>
      </c>
      <c r="M15" s="193">
        <v>0.85219999999999996</v>
      </c>
      <c r="N15" s="116">
        <f>IFERROR(M15/K15-1,"-")</f>
        <v>0.12175858891667746</v>
      </c>
      <c r="O15" s="116">
        <f>IFERROR(M15/C15-1,"-")</f>
        <v>0.17012220238912534</v>
      </c>
    </row>
    <row r="16" spans="1:17" x14ac:dyDescent="0.25">
      <c r="A16" s="1" t="s">
        <v>84</v>
      </c>
      <c r="B16" s="114" t="s">
        <v>85</v>
      </c>
      <c r="C16" s="193">
        <v>0.76890000000000003</v>
      </c>
      <c r="D16" s="116">
        <v>-6.9916535623563481E-2</v>
      </c>
      <c r="E16" s="193">
        <v>0.43159999999999998</v>
      </c>
      <c r="F16" s="116">
        <f t="shared" si="0"/>
        <v>-0.4386786318116791</v>
      </c>
      <c r="G16" s="193">
        <v>0.60020000000000007</v>
      </c>
      <c r="H16" s="116">
        <f t="shared" si="0"/>
        <v>0.39063948100092705</v>
      </c>
      <c r="I16" s="193">
        <v>0.72010000000000007</v>
      </c>
      <c r="J16" s="116">
        <f t="shared" si="0"/>
        <v>0.19976674441852715</v>
      </c>
      <c r="K16" s="193">
        <v>0.79819999999999991</v>
      </c>
      <c r="L16" s="116">
        <f t="shared" si="0"/>
        <v>0.10845715872795414</v>
      </c>
      <c r="M16" s="193"/>
      <c r="N16" s="116"/>
      <c r="O16" s="116"/>
    </row>
    <row r="17" spans="1:30" x14ac:dyDescent="0.25">
      <c r="A17" s="1" t="s">
        <v>86</v>
      </c>
      <c r="B17" s="114" t="s">
        <v>87</v>
      </c>
      <c r="C17" s="193">
        <v>0.73010000000000008</v>
      </c>
      <c r="D17" s="116">
        <v>-5.0214648107193893E-2</v>
      </c>
      <c r="E17" s="193">
        <v>0.29139999999999999</v>
      </c>
      <c r="F17" s="116">
        <f t="shared" si="0"/>
        <v>-0.60087659224763734</v>
      </c>
      <c r="G17" s="193">
        <v>0.60299999999999998</v>
      </c>
      <c r="H17" s="116">
        <f t="shared" si="0"/>
        <v>1.0693205216197668</v>
      </c>
      <c r="I17" s="193">
        <v>0.69769999999999999</v>
      </c>
      <c r="J17" s="116">
        <f t="shared" si="0"/>
        <v>0.15704809286898835</v>
      </c>
      <c r="K17" s="193">
        <v>0.75659999999999994</v>
      </c>
      <c r="L17" s="116">
        <f t="shared" si="0"/>
        <v>8.4420237924609287E-2</v>
      </c>
      <c r="M17" s="193"/>
      <c r="N17" s="116"/>
      <c r="O17" s="116"/>
    </row>
    <row r="18" spans="1:30" x14ac:dyDescent="0.25">
      <c r="A18" s="1" t="s">
        <v>88</v>
      </c>
      <c r="B18" s="114" t="s">
        <v>89</v>
      </c>
      <c r="C18" s="193">
        <v>0.62960000000000005</v>
      </c>
      <c r="D18" s="116">
        <v>-8.4484513596044697E-2</v>
      </c>
      <c r="E18" s="193">
        <v>0.22320000000000001</v>
      </c>
      <c r="F18" s="116">
        <f t="shared" si="0"/>
        <v>-0.64548919949174077</v>
      </c>
      <c r="G18" s="193">
        <v>0.5877</v>
      </c>
      <c r="H18" s="116">
        <f t="shared" si="0"/>
        <v>1.633064516129032</v>
      </c>
      <c r="I18" s="193">
        <v>0.67110000000000003</v>
      </c>
      <c r="J18" s="116">
        <f t="shared" si="0"/>
        <v>0.14190913731495658</v>
      </c>
      <c r="K18" s="193">
        <v>0.71200000000000008</v>
      </c>
      <c r="L18" s="116">
        <f t="shared" si="0"/>
        <v>6.0944717627775313E-2</v>
      </c>
      <c r="M18" s="193"/>
      <c r="N18" s="116"/>
      <c r="O18" s="116"/>
      <c r="AC18" s="194"/>
    </row>
    <row r="19" spans="1:30" x14ac:dyDescent="0.25">
      <c r="A19" s="1" t="s">
        <v>90</v>
      </c>
      <c r="B19" s="114" t="s">
        <v>91</v>
      </c>
      <c r="C19" s="193">
        <v>0.72180000000000011</v>
      </c>
      <c r="D19" s="116">
        <v>-2.5779457416655327E-2</v>
      </c>
      <c r="E19" s="193">
        <v>0.18469999999999998</v>
      </c>
      <c r="F19" s="116">
        <f t="shared" si="0"/>
        <v>-0.74411194236630651</v>
      </c>
      <c r="G19" s="193">
        <v>0.59840000000000004</v>
      </c>
      <c r="H19" s="116">
        <f t="shared" si="0"/>
        <v>2.2398484028153769</v>
      </c>
      <c r="I19" s="193">
        <v>0.74129999999999996</v>
      </c>
      <c r="J19" s="116">
        <f t="shared" si="0"/>
        <v>0.23880347593582862</v>
      </c>
      <c r="K19" s="193">
        <v>0.7823</v>
      </c>
      <c r="L19" s="116">
        <f t="shared" si="0"/>
        <v>5.5308242277080755E-2</v>
      </c>
      <c r="M19" s="193"/>
      <c r="N19" s="116"/>
      <c r="O19" s="116"/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0.69400000000000006</v>
      </c>
      <c r="D20" s="116">
        <v>-2.0742204035557932E-2</v>
      </c>
      <c r="E20" s="193">
        <v>0.2039</v>
      </c>
      <c r="F20" s="116">
        <f t="shared" si="0"/>
        <v>-0.70619596541786744</v>
      </c>
      <c r="G20" s="193">
        <v>0.53079999999999994</v>
      </c>
      <c r="H20" s="116">
        <f t="shared" si="0"/>
        <v>1.6032368808239332</v>
      </c>
      <c r="I20" s="193">
        <v>0.69389999999999996</v>
      </c>
      <c r="J20" s="116">
        <f t="shared" si="0"/>
        <v>0.30727204220045223</v>
      </c>
      <c r="K20" s="193">
        <v>0.73170000000000002</v>
      </c>
      <c r="L20" s="116">
        <f t="shared" si="0"/>
        <v>5.4474708171206254E-2</v>
      </c>
      <c r="M20" s="193"/>
      <c r="N20" s="116"/>
      <c r="O20" s="116"/>
      <c r="P20" s="122"/>
    </row>
    <row r="21" spans="1:30" ht="15.75" x14ac:dyDescent="0.25">
      <c r="A21" s="1" t="s">
        <v>0</v>
      </c>
      <c r="B21" s="117" t="s">
        <v>30</v>
      </c>
      <c r="C21" s="195">
        <v>0.70518161483742259</v>
      </c>
      <c r="D21" s="119">
        <v>-3.4555794929021499E-2</v>
      </c>
      <c r="E21" s="195">
        <v>0.48948502261743165</v>
      </c>
      <c r="F21" s="119">
        <v>-0.3058738170162294</v>
      </c>
      <c r="G21" s="195">
        <v>0.48615455783025679</v>
      </c>
      <c r="H21" s="119">
        <v>-6.8040177600651175E-3</v>
      </c>
      <c r="I21" s="195">
        <v>0.6493275173640638</v>
      </c>
      <c r="J21" s="119">
        <v>0.33564008997891492</v>
      </c>
      <c r="K21" s="195">
        <v>0.73071425433679682</v>
      </c>
      <c r="L21" s="119">
        <v>0.12534003995875831</v>
      </c>
      <c r="M21" s="195"/>
      <c r="N21" s="119"/>
      <c r="O21" s="119"/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70" t="s">
        <v>310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0.73069999999999991</v>
      </c>
      <c r="D31" s="116"/>
      <c r="E31" s="193">
        <v>0.74199999999999999</v>
      </c>
      <c r="F31" s="116">
        <f t="shared" ref="F31:J43" si="3">IFERROR(E31/C31-1,"-")</f>
        <v>1.5464622964280972E-2</v>
      </c>
      <c r="G31" s="193">
        <v>0.1583</v>
      </c>
      <c r="H31" s="116">
        <f t="shared" si="3"/>
        <v>-0.78665768194070085</v>
      </c>
      <c r="I31" s="193">
        <v>0.4451</v>
      </c>
      <c r="J31" s="116">
        <f t="shared" si="3"/>
        <v>1.8117498420720151</v>
      </c>
      <c r="K31" s="193">
        <v>0.79239999999999999</v>
      </c>
      <c r="L31" s="116">
        <f t="shared" ref="L31:L43" si="4">IFERROR(K31/I31-1,"-")</f>
        <v>0.78027409570882944</v>
      </c>
      <c r="M31" s="193">
        <v>0.81290000000000007</v>
      </c>
      <c r="N31" s="116">
        <f t="shared" ref="N31:N39" si="5">IFERROR(M31/K31-1,"-")</f>
        <v>2.5870772337203585E-2</v>
      </c>
      <c r="O31" s="116">
        <f>IFERROR(M31/C31-1,"-")</f>
        <v>0.11249486793485719</v>
      </c>
    </row>
    <row r="32" spans="1:30" x14ac:dyDescent="0.25">
      <c r="B32" s="114" t="s">
        <v>73</v>
      </c>
      <c r="C32" s="193">
        <v>0.72959999999999992</v>
      </c>
      <c r="D32" s="116"/>
      <c r="E32" s="193">
        <v>0.70540000000000003</v>
      </c>
      <c r="F32" s="116">
        <f t="shared" si="3"/>
        <v>-3.316885964912264E-2</v>
      </c>
      <c r="G32" s="193">
        <v>0.1638</v>
      </c>
      <c r="H32" s="116">
        <f t="shared" si="3"/>
        <v>-0.7677913240714489</v>
      </c>
      <c r="I32" s="193">
        <v>0.57899999999999996</v>
      </c>
      <c r="J32" s="116">
        <f t="shared" si="3"/>
        <v>2.5347985347985347</v>
      </c>
      <c r="K32" s="193">
        <v>0.77190000000000003</v>
      </c>
      <c r="L32" s="116">
        <f t="shared" si="4"/>
        <v>0.33316062176165828</v>
      </c>
      <c r="M32" s="193">
        <v>0.89349999999999996</v>
      </c>
      <c r="N32" s="116">
        <f t="shared" si="5"/>
        <v>0.15753335924342515</v>
      </c>
      <c r="O32" s="116">
        <f t="shared" ref="O32:O39" si="6">IFERROR(M32/C32-1,"-")</f>
        <v>0.22464364035087736</v>
      </c>
    </row>
    <row r="33" spans="2:17" x14ac:dyDescent="0.25">
      <c r="B33" s="114" t="s">
        <v>75</v>
      </c>
      <c r="C33" s="193">
        <v>0.71660000000000001</v>
      </c>
      <c r="D33" s="116"/>
      <c r="E33" s="193">
        <v>0.32929999999999998</v>
      </c>
      <c r="F33" s="116">
        <f t="shared" si="3"/>
        <v>-0.54046888082612332</v>
      </c>
      <c r="G33" s="193">
        <v>0.23600000000000002</v>
      </c>
      <c r="H33" s="116">
        <f t="shared" si="3"/>
        <v>-0.28332827209231692</v>
      </c>
      <c r="I33" s="193">
        <v>0.65749999999999997</v>
      </c>
      <c r="J33" s="116">
        <f t="shared" si="3"/>
        <v>1.7860169491525419</v>
      </c>
      <c r="K33" s="193">
        <v>0.74230000000000007</v>
      </c>
      <c r="L33" s="116">
        <f t="shared" si="4"/>
        <v>0.12897338403041836</v>
      </c>
      <c r="M33" s="193">
        <v>0.83799999999999997</v>
      </c>
      <c r="N33" s="116">
        <f t="shared" si="5"/>
        <v>0.12892361578876455</v>
      </c>
      <c r="O33" s="116">
        <f t="shared" si="6"/>
        <v>0.16941110801004733</v>
      </c>
    </row>
    <row r="34" spans="2:17" x14ac:dyDescent="0.25">
      <c r="B34" s="114" t="s">
        <v>77</v>
      </c>
      <c r="C34" s="193">
        <v>0.68030000000000002</v>
      </c>
      <c r="D34" s="116"/>
      <c r="E34" s="193">
        <v>0</v>
      </c>
      <c r="F34" s="116">
        <f t="shared" si="3"/>
        <v>-1</v>
      </c>
      <c r="G34" s="193">
        <v>0.2</v>
      </c>
      <c r="H34" s="116" t="str">
        <f t="shared" si="3"/>
        <v>-</v>
      </c>
      <c r="I34" s="193">
        <v>0.62850000000000006</v>
      </c>
      <c r="J34" s="116">
        <f t="shared" si="3"/>
        <v>2.1425000000000001</v>
      </c>
      <c r="K34" s="193">
        <v>0.6774</v>
      </c>
      <c r="L34" s="116">
        <f t="shared" si="4"/>
        <v>7.7804295942720758E-2</v>
      </c>
      <c r="M34" s="193">
        <v>0.68799999999999994</v>
      </c>
      <c r="N34" s="116">
        <f t="shared" si="5"/>
        <v>1.5648066135222738E-2</v>
      </c>
      <c r="O34" s="116">
        <f t="shared" si="6"/>
        <v>1.1318535940026297E-2</v>
      </c>
    </row>
    <row r="35" spans="2:17" x14ac:dyDescent="0.25">
      <c r="B35" s="114" t="s">
        <v>79</v>
      </c>
      <c r="C35" s="193">
        <v>0.67610000000000003</v>
      </c>
      <c r="D35" s="116"/>
      <c r="E35" s="193">
        <v>0</v>
      </c>
      <c r="F35" s="116">
        <f t="shared" si="3"/>
        <v>-1</v>
      </c>
      <c r="G35" s="193">
        <v>0.41539999999999999</v>
      </c>
      <c r="H35" s="116" t="str">
        <f t="shared" si="3"/>
        <v>-</v>
      </c>
      <c r="I35" s="193">
        <v>0.59889999999999999</v>
      </c>
      <c r="J35" s="116">
        <f t="shared" si="3"/>
        <v>0.44174289841116998</v>
      </c>
      <c r="K35" s="193">
        <v>0.62049999999999994</v>
      </c>
      <c r="L35" s="116">
        <f t="shared" si="4"/>
        <v>3.6066121222240621E-2</v>
      </c>
      <c r="M35" s="193">
        <v>0.68579999999999997</v>
      </c>
      <c r="N35" s="116">
        <f t="shared" si="5"/>
        <v>0.10523771152296546</v>
      </c>
      <c r="O35" s="116">
        <f t="shared" si="6"/>
        <v>1.4346990090223333E-2</v>
      </c>
    </row>
    <row r="36" spans="2:17" x14ac:dyDescent="0.25">
      <c r="B36" s="114" t="s">
        <v>81</v>
      </c>
      <c r="C36" s="193">
        <v>0.73580000000000001</v>
      </c>
      <c r="D36" s="116"/>
      <c r="E36" s="193">
        <v>0</v>
      </c>
      <c r="F36" s="116">
        <f t="shared" si="3"/>
        <v>-1</v>
      </c>
      <c r="G36" s="193">
        <v>0.41689999999999999</v>
      </c>
      <c r="H36" s="116" t="str">
        <f t="shared" si="3"/>
        <v>-</v>
      </c>
      <c r="I36" s="193">
        <v>0.6926000000000001</v>
      </c>
      <c r="J36" s="116">
        <f t="shared" si="3"/>
        <v>0.66130966658671175</v>
      </c>
      <c r="K36" s="193">
        <v>0.73419999999999996</v>
      </c>
      <c r="L36" s="116">
        <f t="shared" si="4"/>
        <v>6.0063528732312799E-2</v>
      </c>
      <c r="M36" s="193">
        <v>0.79610000000000003</v>
      </c>
      <c r="N36" s="116">
        <f t="shared" si="5"/>
        <v>8.4309452465268331E-2</v>
      </c>
      <c r="O36" s="116">
        <f t="shared" si="6"/>
        <v>8.1951617287306266E-2</v>
      </c>
    </row>
    <row r="37" spans="2:17" x14ac:dyDescent="0.25">
      <c r="B37" s="114" t="s">
        <v>83</v>
      </c>
      <c r="C37" s="193">
        <v>0.75019999999999998</v>
      </c>
      <c r="D37" s="116"/>
      <c r="E37" s="193">
        <v>0</v>
      </c>
      <c r="F37" s="116">
        <f t="shared" si="3"/>
        <v>-1</v>
      </c>
      <c r="G37" s="193">
        <v>0.55659999999999998</v>
      </c>
      <c r="H37" s="116" t="str">
        <f t="shared" si="3"/>
        <v>-</v>
      </c>
      <c r="I37" s="193">
        <v>0.74109999999999998</v>
      </c>
      <c r="J37" s="116">
        <f t="shared" si="3"/>
        <v>0.33147682357168518</v>
      </c>
      <c r="K37" s="193">
        <v>0.78040000000000009</v>
      </c>
      <c r="L37" s="116">
        <f t="shared" si="4"/>
        <v>5.3029280798812639E-2</v>
      </c>
      <c r="M37" s="193">
        <v>0.878</v>
      </c>
      <c r="N37" s="116">
        <f t="shared" si="5"/>
        <v>0.12506406970784201</v>
      </c>
      <c r="O37" s="116">
        <f t="shared" si="6"/>
        <v>0.17035457211410288</v>
      </c>
    </row>
    <row r="38" spans="2:17" x14ac:dyDescent="0.25">
      <c r="B38" s="114" t="s">
        <v>85</v>
      </c>
      <c r="C38" s="193">
        <v>0.80489999999999995</v>
      </c>
      <c r="D38" s="116"/>
      <c r="E38" s="193">
        <v>0.49719999999999998</v>
      </c>
      <c r="F38" s="116">
        <f t="shared" si="3"/>
        <v>-0.38228351347993539</v>
      </c>
      <c r="G38" s="193">
        <v>0.61680000000000001</v>
      </c>
      <c r="H38" s="116">
        <f t="shared" si="3"/>
        <v>0.24054706355591327</v>
      </c>
      <c r="I38" s="193">
        <v>0.74629999999999996</v>
      </c>
      <c r="J38" s="116">
        <f t="shared" si="3"/>
        <v>0.20995460440985725</v>
      </c>
      <c r="K38" s="193">
        <v>0.85400000000000009</v>
      </c>
      <c r="L38" s="116">
        <f t="shared" si="4"/>
        <v>0.14431193889856653</v>
      </c>
      <c r="M38" s="193"/>
      <c r="N38" s="116"/>
      <c r="O38" s="116"/>
    </row>
    <row r="39" spans="2:17" x14ac:dyDescent="0.25">
      <c r="B39" s="114" t="s">
        <v>87</v>
      </c>
      <c r="C39" s="193">
        <v>0.78129999999999999</v>
      </c>
      <c r="D39" s="116"/>
      <c r="E39" s="193">
        <v>0.32750000000000001</v>
      </c>
      <c r="F39" s="116">
        <f t="shared" si="3"/>
        <v>-0.58082682708306665</v>
      </c>
      <c r="G39" s="193">
        <v>0.63070000000000004</v>
      </c>
      <c r="H39" s="116">
        <f t="shared" si="3"/>
        <v>0.92580152671755722</v>
      </c>
      <c r="I39" s="193">
        <v>0.76680000000000004</v>
      </c>
      <c r="J39" s="116">
        <f t="shared" si="3"/>
        <v>0.21579197716822573</v>
      </c>
      <c r="K39" s="193">
        <v>0.79760000000000009</v>
      </c>
      <c r="L39" s="116">
        <f t="shared" si="4"/>
        <v>4.016692749087114E-2</v>
      </c>
      <c r="M39" s="193"/>
      <c r="N39" s="116"/>
      <c r="O39" s="116"/>
    </row>
    <row r="40" spans="2:17" x14ac:dyDescent="0.25">
      <c r="B40" s="114" t="s">
        <v>89</v>
      </c>
      <c r="C40" s="193">
        <v>0.65980000000000005</v>
      </c>
      <c r="D40" s="116"/>
      <c r="E40" s="193">
        <v>0.25489999999999996</v>
      </c>
      <c r="F40" s="116">
        <f t="shared" si="3"/>
        <v>-0.61367080933616258</v>
      </c>
      <c r="G40" s="193">
        <v>0.60609999999999997</v>
      </c>
      <c r="H40" s="116">
        <f t="shared" si="3"/>
        <v>1.3777952138093372</v>
      </c>
      <c r="I40" s="193">
        <v>0.70319999999999994</v>
      </c>
      <c r="J40" s="116">
        <f t="shared" si="3"/>
        <v>0.16020458670186444</v>
      </c>
      <c r="K40" s="193">
        <v>0.7548999999999999</v>
      </c>
      <c r="L40" s="116">
        <f t="shared" si="4"/>
        <v>7.3521046643913568E-2</v>
      </c>
      <c r="M40" s="193"/>
      <c r="N40" s="116"/>
      <c r="O40" s="116"/>
    </row>
    <row r="41" spans="2:17" x14ac:dyDescent="0.25">
      <c r="B41" s="114" t="s">
        <v>91</v>
      </c>
      <c r="C41" s="193">
        <v>0.73860000000000003</v>
      </c>
      <c r="D41" s="116"/>
      <c r="E41" s="193">
        <v>0.19</v>
      </c>
      <c r="F41" s="116">
        <f t="shared" si="3"/>
        <v>-0.74275656647711896</v>
      </c>
      <c r="G41" s="193">
        <v>0.61960000000000004</v>
      </c>
      <c r="H41" s="116">
        <f t="shared" si="3"/>
        <v>2.2610526315789476</v>
      </c>
      <c r="I41" s="193">
        <v>0.76680000000000004</v>
      </c>
      <c r="J41" s="116">
        <f t="shared" si="3"/>
        <v>0.2375726275016139</v>
      </c>
      <c r="K41" s="193">
        <v>0.8076000000000001</v>
      </c>
      <c r="L41" s="116">
        <f t="shared" si="4"/>
        <v>5.3208137715180071E-2</v>
      </c>
      <c r="M41" s="193"/>
      <c r="N41" s="116"/>
      <c r="O41" s="116"/>
    </row>
    <row r="42" spans="2:17" x14ac:dyDescent="0.25">
      <c r="B42" s="114" t="s">
        <v>93</v>
      </c>
      <c r="C42" s="193">
        <v>0.69920000000000004</v>
      </c>
      <c r="D42" s="116"/>
      <c r="E42" s="193">
        <v>0.20379999999999998</v>
      </c>
      <c r="F42" s="116">
        <f t="shared" si="3"/>
        <v>-0.70852402745995424</v>
      </c>
      <c r="G42" s="193">
        <v>0.52300000000000002</v>
      </c>
      <c r="H42" s="116">
        <f t="shared" si="3"/>
        <v>1.5662414131501476</v>
      </c>
      <c r="I42" s="193">
        <v>0.69739999999999991</v>
      </c>
      <c r="J42" s="116">
        <f t="shared" si="3"/>
        <v>0.33346080305927317</v>
      </c>
      <c r="K42" s="193">
        <v>0.74459999999999993</v>
      </c>
      <c r="L42" s="116">
        <f t="shared" si="4"/>
        <v>6.767995411528549E-2</v>
      </c>
      <c r="M42" s="193"/>
      <c r="N42" s="116"/>
      <c r="O42" s="116"/>
    </row>
    <row r="43" spans="2:17" ht="15.75" x14ac:dyDescent="0.25">
      <c r="B43" s="117" t="s">
        <v>30</v>
      </c>
      <c r="C43" s="201">
        <v>0.7253556911866621</v>
      </c>
      <c r="D43" s="119"/>
      <c r="E43" s="201">
        <v>0.51022458290172568</v>
      </c>
      <c r="F43" s="119">
        <v>-0.29658705501157345</v>
      </c>
      <c r="G43" s="201">
        <v>0.51651565552296963</v>
      </c>
      <c r="H43" s="119">
        <v>1.2330006887292022E-2</v>
      </c>
      <c r="I43" s="201">
        <v>0.66840723443186234</v>
      </c>
      <c r="J43" s="119">
        <v>0.29406965168384525</v>
      </c>
      <c r="K43" s="201">
        <v>0.75711049413019116</v>
      </c>
      <c r="L43" s="119">
        <v>0.1327084075828795</v>
      </c>
      <c r="M43" s="195"/>
      <c r="N43" s="119"/>
      <c r="O43" s="119"/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70" t="s">
        <v>311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Q48" s="1" t="s">
        <v>155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156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0.72629999999999995</v>
      </c>
      <c r="D53" s="116"/>
      <c r="E53" s="193">
        <v>0</v>
      </c>
      <c r="F53" s="116">
        <f t="shared" ref="F53:J65" si="7">IFERROR(E53/C53-1,"-")</f>
        <v>-1</v>
      </c>
      <c r="G53" s="193">
        <v>0</v>
      </c>
      <c r="H53" s="116" t="str">
        <f t="shared" si="7"/>
        <v>-</v>
      </c>
      <c r="I53" s="193">
        <v>0.43799999999999994</v>
      </c>
      <c r="J53" s="116" t="str">
        <f t="shared" si="7"/>
        <v>-</v>
      </c>
      <c r="K53" s="193">
        <v>0.79079999999999995</v>
      </c>
      <c r="L53" s="116">
        <f t="shared" ref="L53:L65" si="8">IFERROR(K53/I53-1,"-")</f>
        <v>0.80547945205479454</v>
      </c>
      <c r="M53" s="193">
        <v>0.80859999999999999</v>
      </c>
      <c r="N53" s="116">
        <f t="shared" ref="N53:N61" si="9">IFERROR(M53/K53-1,"-")</f>
        <v>2.2508851795649987E-2</v>
      </c>
      <c r="O53" s="116">
        <f>IFERROR(M53/C53-1,"-")</f>
        <v>0.11331405755197577</v>
      </c>
    </row>
    <row r="54" spans="2:17" x14ac:dyDescent="0.25">
      <c r="B54" s="114" t="s">
        <v>73</v>
      </c>
      <c r="C54" s="193">
        <v>0.7256999999999999</v>
      </c>
      <c r="D54" s="116"/>
      <c r="E54" s="193">
        <v>0</v>
      </c>
      <c r="F54" s="116">
        <f t="shared" si="7"/>
        <v>-1</v>
      </c>
      <c r="G54" s="193">
        <v>0</v>
      </c>
      <c r="H54" s="116" t="str">
        <f t="shared" si="7"/>
        <v>-</v>
      </c>
      <c r="I54" s="193">
        <v>0.57200000000000006</v>
      </c>
      <c r="J54" s="116" t="str">
        <f t="shared" si="7"/>
        <v>-</v>
      </c>
      <c r="K54" s="193">
        <v>0.76780000000000004</v>
      </c>
      <c r="L54" s="116">
        <f t="shared" si="8"/>
        <v>0.3423076923076922</v>
      </c>
      <c r="M54" s="193">
        <v>0.89769999999999994</v>
      </c>
      <c r="N54" s="116">
        <f t="shared" si="9"/>
        <v>0.16918468351133087</v>
      </c>
      <c r="O54" s="116">
        <f t="shared" ref="O54:O61" si="10">IFERROR(M54/C54-1,"-")</f>
        <v>0.23701253961692159</v>
      </c>
    </row>
    <row r="55" spans="2:17" x14ac:dyDescent="0.25">
      <c r="B55" s="114" t="s">
        <v>75</v>
      </c>
      <c r="C55" s="193">
        <v>0.72250000000000003</v>
      </c>
      <c r="D55" s="116"/>
      <c r="E55" s="193">
        <v>0</v>
      </c>
      <c r="F55" s="116">
        <f t="shared" si="7"/>
        <v>-1</v>
      </c>
      <c r="G55" s="193">
        <v>0</v>
      </c>
      <c r="H55" s="116" t="str">
        <f t="shared" si="7"/>
        <v>-</v>
      </c>
      <c r="I55" s="193">
        <v>0.66480000000000006</v>
      </c>
      <c r="J55" s="116" t="str">
        <f t="shared" si="7"/>
        <v>-</v>
      </c>
      <c r="K55" s="193">
        <v>0.74870000000000003</v>
      </c>
      <c r="L55" s="116">
        <f t="shared" si="8"/>
        <v>0.12620336943441623</v>
      </c>
      <c r="M55" s="193">
        <v>0.84279999999999999</v>
      </c>
      <c r="N55" s="116">
        <f t="shared" si="9"/>
        <v>0.12568451983437945</v>
      </c>
      <c r="O55" s="116">
        <f t="shared" si="10"/>
        <v>0.16650519031141853</v>
      </c>
    </row>
    <row r="56" spans="2:17" x14ac:dyDescent="0.25">
      <c r="B56" s="114" t="s">
        <v>77</v>
      </c>
      <c r="C56" s="193">
        <v>0.69620000000000004</v>
      </c>
      <c r="D56" s="116"/>
      <c r="E56" s="193">
        <v>0</v>
      </c>
      <c r="F56" s="116">
        <f t="shared" si="7"/>
        <v>-1</v>
      </c>
      <c r="G56" s="193">
        <v>0</v>
      </c>
      <c r="H56" s="116" t="str">
        <f t="shared" si="7"/>
        <v>-</v>
      </c>
      <c r="I56" s="193">
        <v>0.65489999999999993</v>
      </c>
      <c r="J56" s="116" t="str">
        <f t="shared" si="7"/>
        <v>-</v>
      </c>
      <c r="K56" s="193">
        <v>0.68180000000000007</v>
      </c>
      <c r="L56" s="116">
        <f t="shared" si="8"/>
        <v>4.1074973278363291E-2</v>
      </c>
      <c r="M56" s="193">
        <v>0.69059999999999999</v>
      </c>
      <c r="N56" s="116">
        <f t="shared" si="9"/>
        <v>1.2907010853622669E-2</v>
      </c>
      <c r="O56" s="116">
        <f t="shared" si="10"/>
        <v>-8.043665613329587E-3</v>
      </c>
    </row>
    <row r="57" spans="2:17" x14ac:dyDescent="0.25">
      <c r="B57" s="114" t="s">
        <v>79</v>
      </c>
      <c r="C57" s="193">
        <v>0.69819999999999993</v>
      </c>
      <c r="D57" s="116"/>
      <c r="E57" s="193">
        <v>0</v>
      </c>
      <c r="F57" s="116">
        <f t="shared" si="7"/>
        <v>-1</v>
      </c>
      <c r="G57" s="193">
        <v>0</v>
      </c>
      <c r="H57" s="116" t="str">
        <f t="shared" si="7"/>
        <v>-</v>
      </c>
      <c r="I57" s="193">
        <v>0.60740000000000005</v>
      </c>
      <c r="J57" s="116" t="str">
        <f t="shared" si="7"/>
        <v>-</v>
      </c>
      <c r="K57" s="193">
        <v>0.62229999999999996</v>
      </c>
      <c r="L57" s="116">
        <f t="shared" si="8"/>
        <v>2.4530786960816453E-2</v>
      </c>
      <c r="M57" s="193">
        <v>0.69530000000000003</v>
      </c>
      <c r="N57" s="116">
        <f t="shared" si="9"/>
        <v>0.11730676522577554</v>
      </c>
      <c r="O57" s="116">
        <f t="shared" si="10"/>
        <v>-4.1535376682897418E-3</v>
      </c>
    </row>
    <row r="58" spans="2:17" x14ac:dyDescent="0.25">
      <c r="B58" s="114" t="s">
        <v>81</v>
      </c>
      <c r="C58" s="193">
        <v>0.7651</v>
      </c>
      <c r="D58" s="116"/>
      <c r="E58" s="193">
        <v>0</v>
      </c>
      <c r="F58" s="116">
        <f t="shared" si="7"/>
        <v>-1</v>
      </c>
      <c r="G58" s="193">
        <v>0</v>
      </c>
      <c r="H58" s="116" t="str">
        <f t="shared" si="7"/>
        <v>-</v>
      </c>
      <c r="I58" s="193">
        <v>0.70400000000000007</v>
      </c>
      <c r="J58" s="116" t="str">
        <f t="shared" si="7"/>
        <v>-</v>
      </c>
      <c r="K58" s="193">
        <v>0.75269999999999992</v>
      </c>
      <c r="L58" s="116">
        <f t="shared" si="8"/>
        <v>6.9176136363636065E-2</v>
      </c>
      <c r="M58" s="193">
        <v>0.81299999999999994</v>
      </c>
      <c r="N58" s="116">
        <f t="shared" si="9"/>
        <v>8.0111598246313198E-2</v>
      </c>
      <c r="O58" s="116">
        <f t="shared" si="10"/>
        <v>6.2606195268592346E-2</v>
      </c>
    </row>
    <row r="59" spans="2:17" x14ac:dyDescent="0.25">
      <c r="B59" s="114" t="s">
        <v>83</v>
      </c>
      <c r="C59" s="193">
        <v>0.79220000000000002</v>
      </c>
      <c r="D59" s="116"/>
      <c r="E59" s="193">
        <v>0</v>
      </c>
      <c r="F59" s="116">
        <f t="shared" si="7"/>
        <v>-1</v>
      </c>
      <c r="G59" s="193">
        <v>0</v>
      </c>
      <c r="H59" s="116" t="str">
        <f t="shared" si="7"/>
        <v>-</v>
      </c>
      <c r="I59" s="193">
        <v>0.75650000000000006</v>
      </c>
      <c r="J59" s="116" t="str">
        <f t="shared" si="7"/>
        <v>-</v>
      </c>
      <c r="K59" s="193">
        <v>0.80590000000000006</v>
      </c>
      <c r="L59" s="116">
        <f t="shared" si="8"/>
        <v>6.5300727032385986E-2</v>
      </c>
      <c r="M59" s="193">
        <v>0.89379999999999993</v>
      </c>
      <c r="N59" s="116">
        <f t="shared" si="9"/>
        <v>0.10907060429333648</v>
      </c>
      <c r="O59" s="116">
        <f t="shared" si="10"/>
        <v>0.12825044180762424</v>
      </c>
    </row>
    <row r="60" spans="2:17" x14ac:dyDescent="0.25">
      <c r="B60" s="114" t="s">
        <v>85</v>
      </c>
      <c r="C60" s="193">
        <v>0.84560000000000002</v>
      </c>
      <c r="D60" s="116"/>
      <c r="E60" s="193">
        <v>0</v>
      </c>
      <c r="F60" s="116">
        <f t="shared" si="7"/>
        <v>-1</v>
      </c>
      <c r="G60" s="193">
        <v>0</v>
      </c>
      <c r="H60" s="116" t="str">
        <f t="shared" si="7"/>
        <v>-</v>
      </c>
      <c r="I60" s="193">
        <v>0.76190000000000002</v>
      </c>
      <c r="J60" s="116" t="str">
        <f t="shared" si="7"/>
        <v>-</v>
      </c>
      <c r="K60" s="193">
        <v>0.88529999999999998</v>
      </c>
      <c r="L60" s="116">
        <f t="shared" si="8"/>
        <v>0.1619635122719516</v>
      </c>
      <c r="M60" s="193"/>
      <c r="N60" s="116"/>
      <c r="O60" s="116"/>
    </row>
    <row r="61" spans="2:17" x14ac:dyDescent="0.25">
      <c r="B61" s="114" t="s">
        <v>87</v>
      </c>
      <c r="C61" s="193">
        <v>0.80269999999999997</v>
      </c>
      <c r="D61" s="116"/>
      <c r="E61" s="193">
        <v>0</v>
      </c>
      <c r="F61" s="116">
        <f t="shared" si="7"/>
        <v>-1</v>
      </c>
      <c r="G61" s="193">
        <v>0</v>
      </c>
      <c r="H61" s="116" t="str">
        <f t="shared" si="7"/>
        <v>-</v>
      </c>
      <c r="I61" s="193">
        <v>0.7823</v>
      </c>
      <c r="J61" s="116" t="str">
        <f t="shared" si="7"/>
        <v>-</v>
      </c>
      <c r="K61" s="193">
        <v>0.81169999999999998</v>
      </c>
      <c r="L61" s="116">
        <f t="shared" si="8"/>
        <v>3.7581490476799262E-2</v>
      </c>
      <c r="M61" s="193"/>
      <c r="N61" s="116"/>
      <c r="O61" s="116"/>
    </row>
    <row r="62" spans="2:17" x14ac:dyDescent="0.25">
      <c r="B62" s="114" t="s">
        <v>89</v>
      </c>
      <c r="C62" s="193">
        <v>0.69019999999999992</v>
      </c>
      <c r="D62" s="116"/>
      <c r="E62" s="193">
        <v>0</v>
      </c>
      <c r="F62" s="116">
        <f t="shared" si="7"/>
        <v>-1</v>
      </c>
      <c r="G62" s="193">
        <v>0</v>
      </c>
      <c r="H62" s="116" t="str">
        <f t="shared" si="7"/>
        <v>-</v>
      </c>
      <c r="I62" s="193">
        <v>0.72109999999999996</v>
      </c>
      <c r="J62" s="116" t="str">
        <f t="shared" si="7"/>
        <v>-</v>
      </c>
      <c r="K62" s="193">
        <v>0.7712</v>
      </c>
      <c r="L62" s="116">
        <f t="shared" si="8"/>
        <v>6.9477187630009762E-2</v>
      </c>
      <c r="M62" s="193"/>
      <c r="N62" s="116"/>
      <c r="O62" s="116"/>
    </row>
    <row r="63" spans="2:17" x14ac:dyDescent="0.25">
      <c r="B63" s="114" t="s">
        <v>91</v>
      </c>
      <c r="C63" s="193">
        <v>0.75629999999999997</v>
      </c>
      <c r="D63" s="116"/>
      <c r="E63" s="193">
        <v>0</v>
      </c>
      <c r="F63" s="116">
        <f t="shared" si="7"/>
        <v>-1</v>
      </c>
      <c r="G63" s="193">
        <v>0</v>
      </c>
      <c r="H63" s="116" t="str">
        <f t="shared" si="7"/>
        <v>-</v>
      </c>
      <c r="I63" s="193">
        <v>0.77170000000000005</v>
      </c>
      <c r="J63" s="116" t="str">
        <f t="shared" si="7"/>
        <v>-</v>
      </c>
      <c r="K63" s="193">
        <v>0.80299999999999994</v>
      </c>
      <c r="L63" s="116">
        <f t="shared" si="8"/>
        <v>4.0559803032266251E-2</v>
      </c>
      <c r="M63" s="193"/>
      <c r="N63" s="116"/>
      <c r="O63" s="116"/>
    </row>
    <row r="64" spans="2:17" x14ac:dyDescent="0.25">
      <c r="B64" s="114" t="s">
        <v>93</v>
      </c>
      <c r="C64" s="193">
        <v>0.71970000000000001</v>
      </c>
      <c r="D64" s="116"/>
      <c r="E64" s="193">
        <v>0</v>
      </c>
      <c r="F64" s="116">
        <f t="shared" si="7"/>
        <v>-1</v>
      </c>
      <c r="G64" s="193">
        <v>0</v>
      </c>
      <c r="H64" s="116" t="str">
        <f t="shared" si="7"/>
        <v>-</v>
      </c>
      <c r="I64" s="193">
        <v>0.69019999999999992</v>
      </c>
      <c r="J64" s="116" t="str">
        <f t="shared" si="7"/>
        <v>-</v>
      </c>
      <c r="K64" s="193">
        <v>0.73840000000000006</v>
      </c>
      <c r="L64" s="116">
        <f t="shared" si="8"/>
        <v>6.9834830483917809E-2</v>
      </c>
      <c r="M64" s="193"/>
      <c r="N64" s="116"/>
      <c r="O64" s="116"/>
    </row>
    <row r="65" spans="2:17" ht="15.75" x14ac:dyDescent="0.25">
      <c r="B65" s="117" t="s">
        <v>30</v>
      </c>
      <c r="C65" s="201">
        <v>0.74534296318442883</v>
      </c>
      <c r="D65" s="119"/>
      <c r="E65" s="201">
        <v>0.51812467109371418</v>
      </c>
      <c r="F65" s="119">
        <v>-0.30485065709876624</v>
      </c>
      <c r="G65" s="201">
        <v>0.52124365322614574</v>
      </c>
      <c r="H65" s="119">
        <v>6.0197522072200638E-3</v>
      </c>
      <c r="I65" s="201">
        <v>0.67804411957207555</v>
      </c>
      <c r="J65" s="119">
        <v>0.3008199051929763</v>
      </c>
      <c r="K65" s="201">
        <v>0.76577549497344044</v>
      </c>
      <c r="L65" s="119">
        <v>0.12938888911348956</v>
      </c>
      <c r="M65" s="200"/>
      <c r="N65" s="199"/>
      <c r="O65" s="199"/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/>
      <c r="K68" s="197"/>
      <c r="L68" s="197"/>
    </row>
    <row r="70" spans="2:17" ht="21.75" customHeight="1" thickBot="1" x14ac:dyDescent="0.3">
      <c r="B70" s="270" t="s">
        <v>312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Q70" s="1" t="s">
        <v>157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158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2:17" x14ac:dyDescent="0.25">
      <c r="B75" s="114" t="s">
        <v>71</v>
      </c>
      <c r="C75" s="193">
        <v>0.74809999999999999</v>
      </c>
      <c r="D75" s="116"/>
      <c r="E75" s="193">
        <v>0</v>
      </c>
      <c r="F75" s="116">
        <f t="shared" ref="F75:J87" si="11">IFERROR(E75/C75-1,"-")</f>
        <v>-1</v>
      </c>
      <c r="G75" s="193">
        <v>0</v>
      </c>
      <c r="H75" s="116" t="str">
        <f t="shared" si="11"/>
        <v>-</v>
      </c>
      <c r="I75" s="193">
        <v>0.48100000000000004</v>
      </c>
      <c r="J75" s="116" t="str">
        <f t="shared" si="11"/>
        <v>-</v>
      </c>
      <c r="K75" s="193">
        <v>0.80359999999999998</v>
      </c>
      <c r="L75" s="116">
        <f t="shared" ref="L75:L87" si="12">IFERROR(K75/I75-1,"-")</f>
        <v>0.67068607068607045</v>
      </c>
      <c r="M75" s="193">
        <v>0.83989999999999998</v>
      </c>
      <c r="N75" s="116">
        <f t="shared" ref="N75:N83" si="13">IFERROR(M75/K75-1,"-")</f>
        <v>4.517172722747631E-2</v>
      </c>
      <c r="O75" s="116">
        <f>IFERROR(M75/C75-1,"-")</f>
        <v>0.12271086753107863</v>
      </c>
    </row>
    <row r="76" spans="2:17" x14ac:dyDescent="0.25">
      <c r="B76" s="114" t="s">
        <v>73</v>
      </c>
      <c r="C76" s="193">
        <v>0.74540000000000006</v>
      </c>
      <c r="D76" s="116"/>
      <c r="E76" s="193">
        <v>0</v>
      </c>
      <c r="F76" s="116">
        <f t="shared" si="11"/>
        <v>-1</v>
      </c>
      <c r="G76" s="193">
        <v>0</v>
      </c>
      <c r="H76" s="116" t="str">
        <f t="shared" si="11"/>
        <v>-</v>
      </c>
      <c r="I76" s="193">
        <v>0.61370000000000002</v>
      </c>
      <c r="J76" s="116" t="str">
        <f t="shared" si="11"/>
        <v>-</v>
      </c>
      <c r="K76" s="193">
        <v>0.79700000000000004</v>
      </c>
      <c r="L76" s="116">
        <f t="shared" si="12"/>
        <v>0.29868013687469452</v>
      </c>
      <c r="M76" s="193">
        <v>0.86670000000000003</v>
      </c>
      <c r="N76" s="116">
        <f t="shared" si="13"/>
        <v>8.7452948557088961E-2</v>
      </c>
      <c r="O76" s="116">
        <f t="shared" ref="O76:O83" si="14">IFERROR(M76/C76-1,"-")</f>
        <v>0.16273141937214919</v>
      </c>
    </row>
    <row r="77" spans="2:17" x14ac:dyDescent="0.25">
      <c r="B77" s="114" t="s">
        <v>75</v>
      </c>
      <c r="C77" s="193">
        <v>0.6923999999999999</v>
      </c>
      <c r="D77" s="116"/>
      <c r="E77" s="193">
        <v>0</v>
      </c>
      <c r="F77" s="116">
        <f t="shared" si="11"/>
        <v>-1</v>
      </c>
      <c r="G77" s="193">
        <v>0</v>
      </c>
      <c r="H77" s="116" t="str">
        <f t="shared" si="11"/>
        <v>-</v>
      </c>
      <c r="I77" s="193">
        <v>0.62139999999999995</v>
      </c>
      <c r="J77" s="116" t="str">
        <f t="shared" si="11"/>
        <v>-</v>
      </c>
      <c r="K77" s="193">
        <v>0.70279999999999998</v>
      </c>
      <c r="L77" s="116">
        <f t="shared" si="12"/>
        <v>0.13099452848406834</v>
      </c>
      <c r="M77" s="193">
        <v>0.80810000000000004</v>
      </c>
      <c r="N77" s="116">
        <f t="shared" si="13"/>
        <v>0.14982925441092787</v>
      </c>
      <c r="O77" s="116">
        <f t="shared" si="14"/>
        <v>0.16709994222992508</v>
      </c>
    </row>
    <row r="78" spans="2:17" x14ac:dyDescent="0.25">
      <c r="B78" s="114" t="s">
        <v>77</v>
      </c>
      <c r="C78" s="193">
        <v>0.61599999999999999</v>
      </c>
      <c r="D78" s="116"/>
      <c r="E78" s="193">
        <v>0</v>
      </c>
      <c r="F78" s="116">
        <f t="shared" si="11"/>
        <v>-1</v>
      </c>
      <c r="G78" s="193">
        <v>0</v>
      </c>
      <c r="H78" s="116" t="str">
        <f t="shared" si="11"/>
        <v>-</v>
      </c>
      <c r="I78" s="193">
        <v>0.49450000000000005</v>
      </c>
      <c r="J78" s="116" t="str">
        <f t="shared" si="11"/>
        <v>-</v>
      </c>
      <c r="K78" s="193">
        <v>0.64980000000000004</v>
      </c>
      <c r="L78" s="116">
        <f t="shared" si="12"/>
        <v>0.31405460060667334</v>
      </c>
      <c r="M78" s="193">
        <v>0.67090000000000005</v>
      </c>
      <c r="N78" s="116">
        <f t="shared" si="13"/>
        <v>3.2471529701446622E-2</v>
      </c>
      <c r="O78" s="116">
        <f t="shared" si="14"/>
        <v>8.9123376623376771E-2</v>
      </c>
    </row>
    <row r="79" spans="2:17" x14ac:dyDescent="0.25">
      <c r="B79" s="114" t="s">
        <v>79</v>
      </c>
      <c r="C79" s="193">
        <v>0.58689999999999998</v>
      </c>
      <c r="D79" s="116"/>
      <c r="E79" s="193">
        <v>0</v>
      </c>
      <c r="F79" s="116">
        <f t="shared" si="11"/>
        <v>-1</v>
      </c>
      <c r="G79" s="193">
        <v>0</v>
      </c>
      <c r="H79" s="116" t="str">
        <f t="shared" si="11"/>
        <v>-</v>
      </c>
      <c r="I79" s="193">
        <v>0.54649999999999999</v>
      </c>
      <c r="J79" s="116" t="str">
        <f t="shared" si="11"/>
        <v>-</v>
      </c>
      <c r="K79" s="193">
        <v>0.60970000000000002</v>
      </c>
      <c r="L79" s="116">
        <f t="shared" si="12"/>
        <v>0.1156450137236964</v>
      </c>
      <c r="M79" s="193">
        <v>0.62439999999999996</v>
      </c>
      <c r="N79" s="116">
        <f t="shared" si="13"/>
        <v>2.4110218140068751E-2</v>
      </c>
      <c r="O79" s="116">
        <f t="shared" si="14"/>
        <v>6.3895041744760572E-2</v>
      </c>
    </row>
    <row r="80" spans="2:17" x14ac:dyDescent="0.25">
      <c r="B80" s="114" t="s">
        <v>81</v>
      </c>
      <c r="C80" s="193">
        <v>0.62090000000000001</v>
      </c>
      <c r="D80" s="116"/>
      <c r="E80" s="193">
        <v>0</v>
      </c>
      <c r="F80" s="116">
        <f t="shared" si="11"/>
        <v>-1</v>
      </c>
      <c r="G80" s="193">
        <v>0</v>
      </c>
      <c r="H80" s="116" t="str">
        <f t="shared" si="11"/>
        <v>-</v>
      </c>
      <c r="I80" s="193">
        <v>0.61799999999999999</v>
      </c>
      <c r="J80" s="116" t="str">
        <f t="shared" si="11"/>
        <v>-</v>
      </c>
      <c r="K80" s="193">
        <v>0.62639999999999996</v>
      </c>
      <c r="L80" s="116">
        <f t="shared" si="12"/>
        <v>1.3592233009708687E-2</v>
      </c>
      <c r="M80" s="193">
        <v>0.68590000000000007</v>
      </c>
      <c r="N80" s="116">
        <f t="shared" si="13"/>
        <v>9.4987228607918528E-2</v>
      </c>
      <c r="O80" s="116">
        <f t="shared" si="14"/>
        <v>0.10468674504751174</v>
      </c>
    </row>
    <row r="81" spans="2:17" x14ac:dyDescent="0.25">
      <c r="B81" s="114" t="s">
        <v>83</v>
      </c>
      <c r="C81" s="193">
        <v>0.57679999999999998</v>
      </c>
      <c r="D81" s="116"/>
      <c r="E81" s="193">
        <v>0</v>
      </c>
      <c r="F81" s="116">
        <f t="shared" si="11"/>
        <v>-1</v>
      </c>
      <c r="G81" s="193">
        <v>0</v>
      </c>
      <c r="H81" s="116" t="str">
        <f t="shared" si="11"/>
        <v>-</v>
      </c>
      <c r="I81" s="193">
        <v>0.6409999999999999</v>
      </c>
      <c r="J81" s="116" t="str">
        <f t="shared" si="11"/>
        <v>-</v>
      </c>
      <c r="K81" s="193">
        <v>0.62450000000000006</v>
      </c>
      <c r="L81" s="116">
        <f t="shared" si="12"/>
        <v>-2.5741029641185409E-2</v>
      </c>
      <c r="M81" s="193">
        <v>0.7752</v>
      </c>
      <c r="N81" s="116">
        <f t="shared" si="13"/>
        <v>0.24131305044035223</v>
      </c>
      <c r="O81" s="116">
        <f t="shared" si="14"/>
        <v>0.3439667128987518</v>
      </c>
    </row>
    <row r="82" spans="2:17" x14ac:dyDescent="0.25">
      <c r="B82" s="114" t="s">
        <v>85</v>
      </c>
      <c r="C82" s="193">
        <v>0.63690000000000002</v>
      </c>
      <c r="D82" s="116"/>
      <c r="E82" s="193">
        <v>0</v>
      </c>
      <c r="F82" s="116">
        <f t="shared" si="11"/>
        <v>-1</v>
      </c>
      <c r="G82" s="193">
        <v>0</v>
      </c>
      <c r="H82" s="116" t="str">
        <f t="shared" si="11"/>
        <v>-</v>
      </c>
      <c r="I82" s="193">
        <v>0.64529999999999998</v>
      </c>
      <c r="J82" s="116" t="str">
        <f t="shared" si="11"/>
        <v>-</v>
      </c>
      <c r="K82" s="193">
        <v>0.66010000000000002</v>
      </c>
      <c r="L82" s="116">
        <f t="shared" si="12"/>
        <v>2.2935068960173721E-2</v>
      </c>
      <c r="M82" s="193"/>
      <c r="N82" s="116"/>
      <c r="O82" s="116"/>
    </row>
    <row r="83" spans="2:17" x14ac:dyDescent="0.25">
      <c r="B83" s="114" t="s">
        <v>87</v>
      </c>
      <c r="C83" s="193">
        <v>0.69290000000000007</v>
      </c>
      <c r="D83" s="116"/>
      <c r="E83" s="193">
        <v>0</v>
      </c>
      <c r="F83" s="116">
        <f t="shared" si="11"/>
        <v>-1</v>
      </c>
      <c r="G83" s="193">
        <v>0</v>
      </c>
      <c r="H83" s="116" t="str">
        <f t="shared" si="11"/>
        <v>-</v>
      </c>
      <c r="I83" s="193">
        <v>0.67049999999999998</v>
      </c>
      <c r="J83" s="116" t="str">
        <f t="shared" si="11"/>
        <v>-</v>
      </c>
      <c r="K83" s="193">
        <v>0.70979999999999999</v>
      </c>
      <c r="L83" s="116">
        <f t="shared" si="12"/>
        <v>5.8612975391498789E-2</v>
      </c>
      <c r="M83" s="193"/>
      <c r="N83" s="116"/>
      <c r="O83" s="116"/>
    </row>
    <row r="84" spans="2:17" x14ac:dyDescent="0.25">
      <c r="B84" s="114" t="s">
        <v>89</v>
      </c>
      <c r="C84" s="193">
        <v>0.5343</v>
      </c>
      <c r="D84" s="116"/>
      <c r="E84" s="193">
        <v>0</v>
      </c>
      <c r="F84" s="116">
        <f t="shared" si="11"/>
        <v>-1</v>
      </c>
      <c r="G84" s="193">
        <v>0</v>
      </c>
      <c r="H84" s="116" t="str">
        <f t="shared" si="11"/>
        <v>-</v>
      </c>
      <c r="I84" s="193">
        <v>0.59150000000000003</v>
      </c>
      <c r="J84" s="116" t="str">
        <f t="shared" si="11"/>
        <v>-</v>
      </c>
      <c r="K84" s="193">
        <v>0.6543000000000001</v>
      </c>
      <c r="L84" s="116">
        <f t="shared" si="12"/>
        <v>0.10617075232459872</v>
      </c>
      <c r="M84" s="193"/>
      <c r="N84" s="116"/>
      <c r="O84" s="116"/>
    </row>
    <row r="85" spans="2:17" x14ac:dyDescent="0.25">
      <c r="B85" s="114" t="s">
        <v>91</v>
      </c>
      <c r="C85" s="193">
        <v>0.66700000000000004</v>
      </c>
      <c r="D85" s="116"/>
      <c r="E85" s="193">
        <v>0</v>
      </c>
      <c r="F85" s="116">
        <f t="shared" si="11"/>
        <v>-1</v>
      </c>
      <c r="G85" s="193">
        <v>0</v>
      </c>
      <c r="H85" s="116" t="str">
        <f t="shared" si="11"/>
        <v>-</v>
      </c>
      <c r="I85" s="193">
        <v>0.73580000000000001</v>
      </c>
      <c r="J85" s="116" t="str">
        <f t="shared" si="11"/>
        <v>-</v>
      </c>
      <c r="K85" s="193">
        <v>0.83599999999999997</v>
      </c>
      <c r="L85" s="116">
        <f t="shared" si="12"/>
        <v>0.13617830932318564</v>
      </c>
      <c r="M85" s="193"/>
      <c r="N85" s="116"/>
      <c r="O85" s="116"/>
    </row>
    <row r="86" spans="2:17" x14ac:dyDescent="0.25">
      <c r="B86" s="114" t="s">
        <v>93</v>
      </c>
      <c r="C86" s="193">
        <v>0.61619999999999997</v>
      </c>
      <c r="D86" s="116"/>
      <c r="E86" s="193">
        <v>0</v>
      </c>
      <c r="F86" s="116">
        <f t="shared" si="11"/>
        <v>-1</v>
      </c>
      <c r="G86" s="193">
        <v>0</v>
      </c>
      <c r="H86" s="116" t="str">
        <f t="shared" si="11"/>
        <v>-</v>
      </c>
      <c r="I86" s="193">
        <v>0.74580000000000002</v>
      </c>
      <c r="J86" s="116" t="str">
        <f t="shared" si="11"/>
        <v>-</v>
      </c>
      <c r="K86" s="193">
        <v>0.78299999999999992</v>
      </c>
      <c r="L86" s="116">
        <f t="shared" si="12"/>
        <v>4.9879324215607257E-2</v>
      </c>
      <c r="M86" s="193"/>
      <c r="N86" s="116"/>
      <c r="O86" s="116"/>
    </row>
    <row r="87" spans="2:17" ht="15.75" x14ac:dyDescent="0.25">
      <c r="B87" s="117" t="s">
        <v>30</v>
      </c>
      <c r="C87" s="201">
        <v>0.64448333333333341</v>
      </c>
      <c r="D87" s="119"/>
      <c r="E87" s="201">
        <v>0</v>
      </c>
      <c r="F87" s="119">
        <v>-1</v>
      </c>
      <c r="G87" s="201">
        <v>0</v>
      </c>
      <c r="H87" s="119" t="s">
        <v>236</v>
      </c>
      <c r="I87" s="201">
        <v>0.61708333333333332</v>
      </c>
      <c r="J87" s="119" t="s">
        <v>236</v>
      </c>
      <c r="K87" s="201">
        <v>0.7047500000000001</v>
      </c>
      <c r="L87" s="119">
        <v>0.14206617150573964</v>
      </c>
      <c r="M87" s="198"/>
      <c r="N87" s="199"/>
      <c r="O87" s="199"/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70" t="s">
        <v>313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Q92" s="1" t="s">
        <v>159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160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93">
        <v>0.75349999999999995</v>
      </c>
      <c r="D97" s="116"/>
      <c r="E97" s="193">
        <v>0.74680000000000002</v>
      </c>
      <c r="F97" s="116">
        <f t="shared" ref="F97:J109" si="15">IFERROR(E97/C97-1,"-")</f>
        <v>-8.8918380889182469E-3</v>
      </c>
      <c r="G97" s="193">
        <v>0.12839999999999999</v>
      </c>
      <c r="H97" s="116">
        <f t="shared" si="15"/>
        <v>-0.82806641671130155</v>
      </c>
      <c r="I97" s="193">
        <v>0.54770000000000008</v>
      </c>
      <c r="J97" s="116">
        <f t="shared" si="15"/>
        <v>3.2655763239875402</v>
      </c>
      <c r="K97" s="193">
        <v>0.72870000000000001</v>
      </c>
      <c r="L97" s="116">
        <f t="shared" ref="L97:L109" si="16">IFERROR(K97/I97-1,"-")</f>
        <v>0.33047288661676077</v>
      </c>
      <c r="M97" s="193">
        <v>0.69540000000000002</v>
      </c>
      <c r="N97" s="116">
        <f t="shared" ref="N97:N105" si="17">IFERROR(M97/K97-1,"-")</f>
        <v>-4.5697818032111925E-2</v>
      </c>
      <c r="O97" s="116">
        <f>IFERROR(M97/C97-1,"-")</f>
        <v>-7.7106834771068278E-2</v>
      </c>
    </row>
    <row r="98" spans="2:15" x14ac:dyDescent="0.25">
      <c r="B98" s="114" t="s">
        <v>73</v>
      </c>
      <c r="C98" s="193">
        <v>0.71219999999999994</v>
      </c>
      <c r="D98" s="116"/>
      <c r="E98" s="193">
        <v>0.65659999999999996</v>
      </c>
      <c r="F98" s="116">
        <f t="shared" si="15"/>
        <v>-7.8067958438640783E-2</v>
      </c>
      <c r="G98" s="193">
        <v>0.1741</v>
      </c>
      <c r="H98" s="116">
        <f t="shared" si="15"/>
        <v>-0.73484617727688084</v>
      </c>
      <c r="I98" s="193">
        <v>0.60609999999999997</v>
      </c>
      <c r="J98" s="116">
        <f t="shared" si="15"/>
        <v>2.481332567489948</v>
      </c>
      <c r="K98" s="193">
        <v>0.74080000000000001</v>
      </c>
      <c r="L98" s="116">
        <f t="shared" si="16"/>
        <v>0.2222405543639665</v>
      </c>
      <c r="M98" s="193">
        <v>0.74750000000000005</v>
      </c>
      <c r="N98" s="116">
        <f t="shared" si="17"/>
        <v>9.0442764578835266E-3</v>
      </c>
      <c r="O98" s="116">
        <f t="shared" ref="O98:O105" si="18">IFERROR(M98/C98-1,"-")</f>
        <v>4.9564729008705566E-2</v>
      </c>
    </row>
    <row r="99" spans="2:15" x14ac:dyDescent="0.25">
      <c r="B99" s="114" t="s">
        <v>75</v>
      </c>
      <c r="C99" s="193">
        <v>0.68200000000000005</v>
      </c>
      <c r="D99" s="116"/>
      <c r="E99" s="193">
        <v>0.33539999999999998</v>
      </c>
      <c r="F99" s="116">
        <f t="shared" si="15"/>
        <v>-0.50821114369501474</v>
      </c>
      <c r="G99" s="193">
        <v>0.1898</v>
      </c>
      <c r="H99" s="116">
        <f t="shared" si="15"/>
        <v>-0.43410852713178294</v>
      </c>
      <c r="I99" s="193">
        <v>0.59889999999999999</v>
      </c>
      <c r="J99" s="116">
        <f t="shared" si="15"/>
        <v>2.1554267650158061</v>
      </c>
      <c r="K99" s="193">
        <v>0.69359999999999999</v>
      </c>
      <c r="L99" s="116">
        <f t="shared" si="16"/>
        <v>0.15812322591417605</v>
      </c>
      <c r="M99" s="193">
        <v>0.72849999999999993</v>
      </c>
      <c r="N99" s="116">
        <f t="shared" si="17"/>
        <v>5.0317185697808409E-2</v>
      </c>
      <c r="O99" s="116">
        <f t="shared" si="18"/>
        <v>6.8181818181817899E-2</v>
      </c>
    </row>
    <row r="100" spans="2:15" x14ac:dyDescent="0.25">
      <c r="B100" s="114" t="s">
        <v>77</v>
      </c>
      <c r="C100" s="193">
        <v>0.59870000000000001</v>
      </c>
      <c r="D100" s="116"/>
      <c r="E100" s="193">
        <v>0</v>
      </c>
      <c r="F100" s="116">
        <f t="shared" si="15"/>
        <v>-1</v>
      </c>
      <c r="G100" s="193">
        <v>0.20920000000000002</v>
      </c>
      <c r="H100" s="116" t="str">
        <f t="shared" si="15"/>
        <v>-</v>
      </c>
      <c r="I100" s="193">
        <v>0.57189999999999996</v>
      </c>
      <c r="J100" s="116">
        <f t="shared" si="15"/>
        <v>1.7337476099426383</v>
      </c>
      <c r="K100" s="193">
        <v>0.59079999999999999</v>
      </c>
      <c r="L100" s="116">
        <f t="shared" si="16"/>
        <v>3.3047735618115137E-2</v>
      </c>
      <c r="M100" s="193">
        <v>0.65599999999999992</v>
      </c>
      <c r="N100" s="116">
        <f t="shared" si="17"/>
        <v>0.11035883547731884</v>
      </c>
      <c r="O100" s="116">
        <f t="shared" si="18"/>
        <v>9.570736595957885E-2</v>
      </c>
    </row>
    <row r="101" spans="2:15" x14ac:dyDescent="0.25">
      <c r="B101" s="114" t="s">
        <v>79</v>
      </c>
      <c r="C101" s="193">
        <v>0.57700000000000007</v>
      </c>
      <c r="D101" s="116"/>
      <c r="E101" s="193">
        <v>0</v>
      </c>
      <c r="F101" s="116">
        <f t="shared" si="15"/>
        <v>-1</v>
      </c>
      <c r="G101" s="193">
        <v>0.26879999999999998</v>
      </c>
      <c r="H101" s="116" t="str">
        <f t="shared" si="15"/>
        <v>-</v>
      </c>
      <c r="I101" s="193">
        <v>0.44439999999999996</v>
      </c>
      <c r="J101" s="116">
        <f t="shared" si="15"/>
        <v>0.65327380952380953</v>
      </c>
      <c r="K101" s="193">
        <v>0.49170000000000003</v>
      </c>
      <c r="L101" s="116">
        <f t="shared" si="16"/>
        <v>0.10643564356435653</v>
      </c>
      <c r="M101" s="193">
        <v>0.51950000000000007</v>
      </c>
      <c r="N101" s="116">
        <f t="shared" si="17"/>
        <v>5.6538539760016437E-2</v>
      </c>
      <c r="O101" s="116">
        <f t="shared" si="18"/>
        <v>-9.9653379549393351E-2</v>
      </c>
    </row>
    <row r="102" spans="2:15" x14ac:dyDescent="0.25">
      <c r="B102" s="114" t="s">
        <v>81</v>
      </c>
      <c r="C102" s="193">
        <v>0.62519999999999998</v>
      </c>
      <c r="D102" s="116"/>
      <c r="E102" s="193">
        <v>0</v>
      </c>
      <c r="F102" s="116">
        <f t="shared" si="15"/>
        <v>-1</v>
      </c>
      <c r="G102" s="193">
        <v>0.34889999999999999</v>
      </c>
      <c r="H102" s="116" t="str">
        <f t="shared" si="15"/>
        <v>-</v>
      </c>
      <c r="I102" s="193">
        <v>0.5484</v>
      </c>
      <c r="J102" s="116">
        <f t="shared" si="15"/>
        <v>0.57179707652622525</v>
      </c>
      <c r="K102" s="193">
        <v>0.59560000000000002</v>
      </c>
      <c r="L102" s="116">
        <f t="shared" si="16"/>
        <v>8.6068563092633221E-2</v>
      </c>
      <c r="M102" s="193">
        <v>0.63919999999999999</v>
      </c>
      <c r="N102" s="116">
        <f t="shared" si="17"/>
        <v>7.3203492276695759E-2</v>
      </c>
      <c r="O102" s="116">
        <f t="shared" si="18"/>
        <v>2.2392834293026187E-2</v>
      </c>
    </row>
    <row r="103" spans="2:15" x14ac:dyDescent="0.25">
      <c r="B103" s="114" t="s">
        <v>83</v>
      </c>
      <c r="C103" s="193">
        <v>0.66189999999999993</v>
      </c>
      <c r="D103" s="116"/>
      <c r="E103" s="193">
        <v>0</v>
      </c>
      <c r="F103" s="116">
        <f t="shared" si="15"/>
        <v>-1</v>
      </c>
      <c r="G103" s="193">
        <v>0.46039999999999998</v>
      </c>
      <c r="H103" s="116" t="str">
        <f t="shared" si="15"/>
        <v>-</v>
      </c>
      <c r="I103" s="193">
        <v>0.66310000000000002</v>
      </c>
      <c r="J103" s="116">
        <f t="shared" si="15"/>
        <v>0.44026933101650756</v>
      </c>
      <c r="K103" s="193">
        <v>0.68840000000000001</v>
      </c>
      <c r="L103" s="116">
        <f t="shared" si="16"/>
        <v>3.8154124566430303E-2</v>
      </c>
      <c r="M103" s="193">
        <v>0.7591</v>
      </c>
      <c r="N103" s="116">
        <f t="shared" si="17"/>
        <v>0.10270191748983137</v>
      </c>
      <c r="O103" s="116">
        <f t="shared" si="18"/>
        <v>0.14684997733796656</v>
      </c>
    </row>
    <row r="104" spans="2:15" x14ac:dyDescent="0.25">
      <c r="B104" s="114" t="s">
        <v>85</v>
      </c>
      <c r="C104" s="193">
        <v>0.65969999999999995</v>
      </c>
      <c r="D104" s="116"/>
      <c r="E104" s="193">
        <v>0.30469999999999997</v>
      </c>
      <c r="F104" s="116">
        <f t="shared" si="15"/>
        <v>-0.53812338941943305</v>
      </c>
      <c r="G104" s="193">
        <v>0.53900000000000003</v>
      </c>
      <c r="H104" s="116">
        <f t="shared" si="15"/>
        <v>0.76895306859205803</v>
      </c>
      <c r="I104" s="193">
        <v>0.63380000000000003</v>
      </c>
      <c r="J104" s="116">
        <f t="shared" si="15"/>
        <v>0.1758812615955474</v>
      </c>
      <c r="K104" s="193">
        <v>0.60450000000000004</v>
      </c>
      <c r="L104" s="116">
        <f t="shared" si="16"/>
        <v>-4.6229094351530442E-2</v>
      </c>
      <c r="M104" s="193"/>
      <c r="N104" s="116"/>
      <c r="O104" s="116"/>
    </row>
    <row r="105" spans="2:15" x14ac:dyDescent="0.25">
      <c r="B105" s="114" t="s">
        <v>87</v>
      </c>
      <c r="C105" s="193">
        <v>0.57499999999999996</v>
      </c>
      <c r="D105" s="116"/>
      <c r="E105" s="193">
        <v>0.2145</v>
      </c>
      <c r="F105" s="116">
        <f t="shared" si="15"/>
        <v>-0.62695652173913041</v>
      </c>
      <c r="G105" s="193">
        <v>0.50109999999999999</v>
      </c>
      <c r="H105" s="116">
        <f t="shared" si="15"/>
        <v>1.3361305361305362</v>
      </c>
      <c r="I105" s="193">
        <v>0.47960000000000003</v>
      </c>
      <c r="J105" s="116">
        <f t="shared" si="15"/>
        <v>-4.2905607663140999E-2</v>
      </c>
      <c r="K105" s="193">
        <v>0.61450000000000005</v>
      </c>
      <c r="L105" s="116">
        <f t="shared" si="16"/>
        <v>0.28127606338615507</v>
      </c>
      <c r="M105" s="193"/>
      <c r="N105" s="116"/>
      <c r="O105" s="116"/>
    </row>
    <row r="106" spans="2:15" x14ac:dyDescent="0.25">
      <c r="B106" s="114" t="s">
        <v>89</v>
      </c>
      <c r="C106" s="193">
        <v>0.53799999999999992</v>
      </c>
      <c r="D106" s="116"/>
      <c r="E106" s="193">
        <v>0.16219999999999998</v>
      </c>
      <c r="F106" s="116">
        <f t="shared" si="15"/>
        <v>-0.69851301115241626</v>
      </c>
      <c r="G106" s="193">
        <v>0.51880000000000004</v>
      </c>
      <c r="H106" s="116">
        <f t="shared" si="15"/>
        <v>2.1985203452527751</v>
      </c>
      <c r="I106" s="193">
        <v>0.56979999999999997</v>
      </c>
      <c r="J106" s="116">
        <f t="shared" si="15"/>
        <v>9.8303777949113158E-2</v>
      </c>
      <c r="K106" s="193">
        <v>0.56320000000000003</v>
      </c>
      <c r="L106" s="116">
        <f t="shared" si="16"/>
        <v>-1.1583011583011449E-2</v>
      </c>
      <c r="M106" s="193"/>
      <c r="N106" s="116"/>
      <c r="O106" s="116"/>
    </row>
    <row r="107" spans="2:15" x14ac:dyDescent="0.25">
      <c r="B107" s="114" t="s">
        <v>91</v>
      </c>
      <c r="C107" s="193">
        <v>0.66900000000000004</v>
      </c>
      <c r="D107" s="116"/>
      <c r="E107" s="193">
        <v>0.1744</v>
      </c>
      <c r="F107" s="116">
        <f t="shared" si="15"/>
        <v>-0.73931240657698061</v>
      </c>
      <c r="G107" s="193">
        <v>0.52800000000000002</v>
      </c>
      <c r="H107" s="116">
        <f t="shared" si="15"/>
        <v>2.0275229357798166</v>
      </c>
      <c r="I107" s="193">
        <v>0.66090000000000004</v>
      </c>
      <c r="J107" s="116">
        <f t="shared" si="15"/>
        <v>0.25170454545454546</v>
      </c>
      <c r="K107" s="193">
        <v>0.69450000000000001</v>
      </c>
      <c r="L107" s="116">
        <f t="shared" si="16"/>
        <v>5.0839763958238748E-2</v>
      </c>
      <c r="M107" s="193"/>
      <c r="N107" s="116"/>
      <c r="O107" s="116"/>
    </row>
    <row r="108" spans="2:15" x14ac:dyDescent="0.25">
      <c r="B108" s="114" t="s">
        <v>93</v>
      </c>
      <c r="C108" s="193">
        <v>0.67769999999999997</v>
      </c>
      <c r="D108" s="116"/>
      <c r="E108" s="193">
        <v>0.20399999999999999</v>
      </c>
      <c r="F108" s="116">
        <f t="shared" si="15"/>
        <v>-0.6989818503762727</v>
      </c>
      <c r="G108" s="193">
        <v>0.55759999999999998</v>
      </c>
      <c r="H108" s="116">
        <f t="shared" si="15"/>
        <v>1.7333333333333334</v>
      </c>
      <c r="I108" s="193">
        <v>0.68209999999999993</v>
      </c>
      <c r="J108" s="116">
        <f t="shared" si="15"/>
        <v>0.22327833572453359</v>
      </c>
      <c r="K108" s="193">
        <v>0.68709999999999993</v>
      </c>
      <c r="L108" s="116">
        <f t="shared" si="16"/>
        <v>7.3303034745637596E-3</v>
      </c>
      <c r="M108" s="193"/>
      <c r="N108" s="116"/>
      <c r="O108" s="116"/>
    </row>
    <row r="109" spans="2:15" ht="15.75" x14ac:dyDescent="0.25">
      <c r="B109" s="117" t="s">
        <v>30</v>
      </c>
      <c r="C109" s="201">
        <v>0.64415833333333339</v>
      </c>
      <c r="D109" s="119"/>
      <c r="E109" s="201">
        <v>0.23321666666666666</v>
      </c>
      <c r="F109" s="119">
        <v>-0.63795133184129171</v>
      </c>
      <c r="G109" s="201">
        <v>0.36867500000000003</v>
      </c>
      <c r="H109" s="119">
        <v>0.5808261273493891</v>
      </c>
      <c r="I109" s="201">
        <v>0.58389166666666659</v>
      </c>
      <c r="J109" s="119">
        <v>0.58375714834655601</v>
      </c>
      <c r="K109" s="201">
        <v>0.64111666666666667</v>
      </c>
      <c r="L109" s="119">
        <v>9.8006194071388997E-2</v>
      </c>
      <c r="M109" s="201"/>
      <c r="N109" s="119"/>
      <c r="O109" s="119"/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40761-3678-45CB-A577-AA8DFF677714}">
  <sheetPr>
    <tabColor theme="2" tint="-0.499984740745262"/>
  </sheetPr>
  <dimension ref="B4:B25"/>
  <sheetViews>
    <sheetView showGridLines="0" workbookViewId="0">
      <selection activeCell="J13" sqref="J13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6729C-B30E-403B-ADE7-B21D493405F9}">
  <sheetPr>
    <tabColor theme="2" tint="-9.9978637043366805E-2"/>
  </sheetPr>
  <dimension ref="B1:BB44"/>
  <sheetViews>
    <sheetView showGridLines="0" workbookViewId="0">
      <selection activeCell="J13" sqref="J13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70" t="s">
        <v>162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R5" s="270" t="s">
        <v>163</v>
      </c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H5" s="270" t="s">
        <v>164</v>
      </c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262</v>
      </c>
      <c r="D7" s="203" t="s">
        <v>269</v>
      </c>
      <c r="E7" s="203" t="s">
        <v>264</v>
      </c>
      <c r="F7" s="90" t="s">
        <v>265</v>
      </c>
      <c r="G7" s="90" t="s">
        <v>266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234</v>
      </c>
      <c r="K7" s="205" t="s">
        <v>225</v>
      </c>
      <c r="L7" s="205" t="s">
        <v>226</v>
      </c>
      <c r="M7" s="13" t="s">
        <v>227</v>
      </c>
      <c r="N7" s="13" t="s">
        <v>228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262</v>
      </c>
      <c r="T7" s="205" t="s">
        <v>269</v>
      </c>
      <c r="U7" s="205" t="s">
        <v>264</v>
      </c>
      <c r="V7" s="90" t="s">
        <v>265</v>
      </c>
      <c r="W7" s="90" t="s">
        <v>266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234</v>
      </c>
      <c r="AA7" s="203" t="s">
        <v>225</v>
      </c>
      <c r="AB7" s="203" t="s">
        <v>226</v>
      </c>
      <c r="AC7" s="13" t="s">
        <v>227</v>
      </c>
      <c r="AD7" s="13" t="s">
        <v>228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262</v>
      </c>
      <c r="AJ7" s="205" t="s">
        <v>269</v>
      </c>
      <c r="AK7" s="205" t="s">
        <v>264</v>
      </c>
      <c r="AL7" s="90" t="s">
        <v>265</v>
      </c>
      <c r="AM7" s="90" t="s">
        <v>266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234</v>
      </c>
      <c r="AT7" s="205" t="s">
        <v>225</v>
      </c>
      <c r="AU7" s="205" t="s">
        <v>226</v>
      </c>
      <c r="AV7" s="13" t="s">
        <v>227</v>
      </c>
      <c r="AW7" s="13" t="s">
        <v>228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87.154332908665026</v>
      </c>
      <c r="D8" s="209">
        <v>89.90479582975324</v>
      </c>
      <c r="E8" s="209">
        <v>103.32696609432543</v>
      </c>
      <c r="F8" s="210">
        <v>109.52769989581103</v>
      </c>
      <c r="G8" s="209">
        <v>121.46827305804845</v>
      </c>
      <c r="H8" s="132">
        <f>G8/F8-1</f>
        <v>0.10901875209281275</v>
      </c>
      <c r="I8" s="132">
        <f t="shared" ref="I8:I18" si="0">G8/C8-1</f>
        <v>0.3937146783665173</v>
      </c>
      <c r="J8" s="208">
        <v>81.36</v>
      </c>
      <c r="K8" s="211">
        <v>93.57</v>
      </c>
      <c r="L8" s="211">
        <v>103.46</v>
      </c>
      <c r="M8" s="211">
        <v>2659.6699999999996</v>
      </c>
      <c r="N8" s="211">
        <v>2876</v>
      </c>
      <c r="O8" s="132">
        <f t="shared" ref="O8:O18" si="1">N8/M8-1</f>
        <v>8.1337158369271467E-2</v>
      </c>
      <c r="P8" s="212">
        <f t="shared" ref="P8:P18" si="2">N8/J8-1</f>
        <v>34.349065880039333</v>
      </c>
      <c r="R8" s="207" t="s">
        <v>43</v>
      </c>
      <c r="S8" s="208">
        <v>69.394070347048668</v>
      </c>
      <c r="T8" s="210">
        <v>29.518151412447832</v>
      </c>
      <c r="U8" s="210">
        <v>75.322478251185714</v>
      </c>
      <c r="V8" s="210">
        <v>88.285721478147337</v>
      </c>
      <c r="W8" s="210">
        <v>100.38063315546135</v>
      </c>
      <c r="X8" s="132">
        <f t="shared" ref="X8:X18" si="3">W8/V8-1</f>
        <v>0.13699737029739034</v>
      </c>
      <c r="Y8" s="132">
        <f t="shared" ref="Y8:Y18" si="4">W8/S8-1</f>
        <v>0.44653041179808151</v>
      </c>
      <c r="Z8" s="208">
        <v>24.64</v>
      </c>
      <c r="AA8" s="211">
        <v>42.5</v>
      </c>
      <c r="AB8" s="211">
        <v>79.03</v>
      </c>
      <c r="AC8" s="211">
        <v>2072.0700000000002</v>
      </c>
      <c r="AD8" s="211">
        <v>2252.2499999999995</v>
      </c>
      <c r="AE8" s="132">
        <f t="shared" ref="AE8:AE18" si="5">AD8/AC8-1</f>
        <v>8.6956521739130155E-2</v>
      </c>
      <c r="AF8" s="132">
        <f t="shared" ref="AF8:AF18" si="6">AD8/Z8-1</f>
        <v>90.406249999999986</v>
      </c>
      <c r="AH8" s="63" t="s">
        <v>43</v>
      </c>
      <c r="AI8" s="213">
        <v>810177317.74000001</v>
      </c>
      <c r="AJ8" s="131">
        <v>153848722.74000001</v>
      </c>
      <c r="AK8" s="131">
        <v>822227787.43999982</v>
      </c>
      <c r="AL8" s="131">
        <v>985719951.83000004</v>
      </c>
      <c r="AM8" s="131">
        <v>1137217373.2800002</v>
      </c>
      <c r="AN8" s="132">
        <f t="shared" ref="AN8:AN18" si="7">AM8/AL8-1</f>
        <v>0.15369215279526749</v>
      </c>
      <c r="AO8" s="131">
        <f t="shared" ref="AO8:AO18" si="8">AM8-AL8</f>
        <v>151497421.45000017</v>
      </c>
      <c r="AP8" s="132">
        <f t="shared" ref="AP8:AP18" si="9">AM8/AI8-1</f>
        <v>0.40366478840987874</v>
      </c>
      <c r="AQ8" s="131">
        <f t="shared" ref="AQ8:AQ18" si="10">AM8-AI8</f>
        <v>327040055.5400002</v>
      </c>
      <c r="AR8" s="133">
        <f t="shared" ref="AR8:AR18" si="11">AM8/AM$8</f>
        <v>1</v>
      </c>
      <c r="AS8" s="214">
        <v>16890366.510000002</v>
      </c>
      <c r="AT8" s="215">
        <v>51434123.310000002</v>
      </c>
      <c r="AU8" s="215">
        <v>128324371.27</v>
      </c>
      <c r="AV8" s="215">
        <v>430250378.53000003</v>
      </c>
      <c r="AW8" s="215">
        <v>490123866.32000011</v>
      </c>
      <c r="AX8" s="132">
        <f t="shared" ref="AX8:AX18" si="12">AW8/AV8-1</f>
        <v>0.139159640009068</v>
      </c>
      <c r="AY8" s="131">
        <f t="shared" ref="AY8:AY18" si="13">AW8-AV8</f>
        <v>59873487.790000081</v>
      </c>
      <c r="AZ8" s="132">
        <f t="shared" ref="AZ8:AZ18" si="14">AW8/AS8-1</f>
        <v>28.017953283004282</v>
      </c>
      <c r="BA8" s="131">
        <f t="shared" ref="BA8:BA18" si="15">AW8-AS8</f>
        <v>473233499.81000012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106.64910135106426</v>
      </c>
      <c r="D9" s="217">
        <v>118.7067371053658</v>
      </c>
      <c r="E9" s="217">
        <v>128.03721098266536</v>
      </c>
      <c r="F9" s="217">
        <v>134.39836133388042</v>
      </c>
      <c r="G9" s="217">
        <v>147.32635484172022</v>
      </c>
      <c r="H9" s="74">
        <f>G9/F9-1</f>
        <v>9.6191600697595581E-2</v>
      </c>
      <c r="I9" s="74">
        <f t="shared" si="0"/>
        <v>0.38141206044255171</v>
      </c>
      <c r="J9" s="216">
        <v>0</v>
      </c>
      <c r="K9" s="217">
        <v>122.22</v>
      </c>
      <c r="L9" s="217">
        <v>127.32</v>
      </c>
      <c r="M9" s="217">
        <v>137.09</v>
      </c>
      <c r="N9" s="217">
        <v>143.27000000000001</v>
      </c>
      <c r="O9" s="74">
        <f t="shared" si="1"/>
        <v>4.5079874534976971E-2</v>
      </c>
      <c r="P9" s="74" t="e">
        <f t="shared" si="2"/>
        <v>#DIV/0!</v>
      </c>
      <c r="R9" s="15" t="s">
        <v>44</v>
      </c>
      <c r="S9" s="216">
        <v>89.16091651887406</v>
      </c>
      <c r="T9" s="217">
        <v>41.148600288143349</v>
      </c>
      <c r="U9" s="217">
        <v>101.35543609516807</v>
      </c>
      <c r="V9" s="217">
        <v>114.02618019767255</v>
      </c>
      <c r="W9" s="217">
        <v>125.78340298034419</v>
      </c>
      <c r="X9" s="74">
        <f t="shared" si="3"/>
        <v>0.10310985391503658</v>
      </c>
      <c r="Y9" s="74">
        <f t="shared" si="4"/>
        <v>0.41074596237150263</v>
      </c>
      <c r="Z9" s="216">
        <v>0</v>
      </c>
      <c r="AA9" s="217">
        <v>60.54</v>
      </c>
      <c r="AB9" s="217">
        <v>106.97</v>
      </c>
      <c r="AC9" s="217">
        <v>115.29</v>
      </c>
      <c r="AD9" s="217">
        <v>120.9</v>
      </c>
      <c r="AE9" s="74">
        <f t="shared" si="5"/>
        <v>4.8659901118917492E-2</v>
      </c>
      <c r="AF9" s="74" t="e">
        <f t="shared" si="6"/>
        <v>#DIV/0!</v>
      </c>
      <c r="AH9" s="15" t="s">
        <v>44</v>
      </c>
      <c r="AI9" s="218">
        <v>363256252.49000001</v>
      </c>
      <c r="AJ9" s="52">
        <v>79810137</v>
      </c>
      <c r="AK9" s="52">
        <v>403656815.66999996</v>
      </c>
      <c r="AL9" s="52">
        <v>473972942.78000003</v>
      </c>
      <c r="AM9" s="52">
        <v>530975675.31999999</v>
      </c>
      <c r="AN9" s="74">
        <f t="shared" si="7"/>
        <v>0.1202657945106762</v>
      </c>
      <c r="AO9" s="52">
        <f t="shared" si="8"/>
        <v>57002732.539999962</v>
      </c>
      <c r="AP9" s="74">
        <f t="shared" si="9"/>
        <v>0.46171104194446611</v>
      </c>
      <c r="AQ9" s="52">
        <f t="shared" si="10"/>
        <v>167719422.82999998</v>
      </c>
      <c r="AR9" s="98">
        <f t="shared" si="11"/>
        <v>0.46690781181837054</v>
      </c>
      <c r="AS9" s="219">
        <v>0</v>
      </c>
      <c r="AT9" s="220">
        <v>28916162.579999998</v>
      </c>
      <c r="AU9" s="220">
        <v>62580353.969999999</v>
      </c>
      <c r="AV9" s="220">
        <v>68968286.400000006</v>
      </c>
      <c r="AW9" s="220">
        <v>74124272.450000003</v>
      </c>
      <c r="AX9" s="74">
        <f t="shared" si="12"/>
        <v>7.4758795950017998E-2</v>
      </c>
      <c r="AY9" s="52">
        <f t="shared" si="13"/>
        <v>5155986.049999997</v>
      </c>
      <c r="AZ9" s="74" t="e">
        <f t="shared" si="14"/>
        <v>#DIV/0!</v>
      </c>
      <c r="BA9" s="52">
        <f t="shared" si="15"/>
        <v>74124272.450000003</v>
      </c>
      <c r="BB9" s="98">
        <f t="shared" si="16"/>
        <v>0.15123579475235049</v>
      </c>
    </row>
    <row r="10" spans="2:54" x14ac:dyDescent="0.25">
      <c r="B10" s="19" t="s">
        <v>45</v>
      </c>
      <c r="C10" s="216">
        <v>84.343643693458219</v>
      </c>
      <c r="D10" s="217">
        <v>72.483000992402523</v>
      </c>
      <c r="E10" s="217">
        <v>90.599691002209667</v>
      </c>
      <c r="F10" s="217">
        <v>97.767835052321757</v>
      </c>
      <c r="G10" s="217">
        <v>111.42021648051494</v>
      </c>
      <c r="H10" s="74">
        <f>G10/F10-1</f>
        <v>0.13964082789484822</v>
      </c>
      <c r="I10" s="74">
        <f t="shared" si="0"/>
        <v>0.32102683262611764</v>
      </c>
      <c r="J10" s="216">
        <v>0</v>
      </c>
      <c r="K10" s="217">
        <v>76.540000000000006</v>
      </c>
      <c r="L10" s="217">
        <v>92.75</v>
      </c>
      <c r="M10" s="217">
        <v>99.75</v>
      </c>
      <c r="N10" s="217">
        <v>115.09</v>
      </c>
      <c r="O10" s="74">
        <f t="shared" si="1"/>
        <v>0.15378446115288225</v>
      </c>
      <c r="P10" s="74" t="e">
        <f t="shared" si="2"/>
        <v>#DIV/0!</v>
      </c>
      <c r="R10" s="19" t="s">
        <v>45</v>
      </c>
      <c r="S10" s="216">
        <v>67.40411664393973</v>
      </c>
      <c r="T10" s="217">
        <v>18.72022074122162</v>
      </c>
      <c r="U10" s="217">
        <v>65.501264631652873</v>
      </c>
      <c r="V10" s="217">
        <v>79.184087155233172</v>
      </c>
      <c r="W10" s="217">
        <v>93.028124281518529</v>
      </c>
      <c r="X10" s="74">
        <f t="shared" si="3"/>
        <v>0.17483357608385863</v>
      </c>
      <c r="Y10" s="74">
        <f t="shared" si="4"/>
        <v>0.38015493583184057</v>
      </c>
      <c r="Z10" s="216">
        <v>0</v>
      </c>
      <c r="AA10" s="217">
        <v>29.48</v>
      </c>
      <c r="AB10" s="217">
        <v>71.13</v>
      </c>
      <c r="AC10" s="217">
        <v>80.13</v>
      </c>
      <c r="AD10" s="217">
        <v>92.86</v>
      </c>
      <c r="AE10" s="74">
        <f t="shared" si="5"/>
        <v>0.15886684138275298</v>
      </c>
      <c r="AF10" s="74" t="e">
        <f t="shared" si="6"/>
        <v>#DIV/0!</v>
      </c>
      <c r="AH10" s="19" t="s">
        <v>45</v>
      </c>
      <c r="AI10" s="218">
        <v>224649520.81</v>
      </c>
      <c r="AJ10" s="52">
        <v>23517059.390000001</v>
      </c>
      <c r="AK10" s="52">
        <v>200088543.44</v>
      </c>
      <c r="AL10" s="52">
        <v>239785241.54999998</v>
      </c>
      <c r="AM10" s="52">
        <v>284877435.64999998</v>
      </c>
      <c r="AN10" s="74">
        <f t="shared" si="7"/>
        <v>0.18805241643947213</v>
      </c>
      <c r="AO10" s="52">
        <f t="shared" si="8"/>
        <v>45092194.099999994</v>
      </c>
      <c r="AP10" s="74">
        <f t="shared" si="9"/>
        <v>0.26809723262636487</v>
      </c>
      <c r="AQ10" s="52">
        <f t="shared" si="10"/>
        <v>60227914.839999974</v>
      </c>
      <c r="AR10" s="98">
        <f t="shared" si="11"/>
        <v>0.25050394264409365</v>
      </c>
      <c r="AS10" s="219">
        <v>0</v>
      </c>
      <c r="AT10" s="220">
        <v>8520627.4600000009</v>
      </c>
      <c r="AU10" s="220">
        <v>33031284.920000002</v>
      </c>
      <c r="AV10" s="220">
        <v>35140342.009999998</v>
      </c>
      <c r="AW10" s="220">
        <v>42256315.93</v>
      </c>
      <c r="AX10" s="74">
        <f t="shared" si="12"/>
        <v>0.20250155556183791</v>
      </c>
      <c r="AY10" s="52">
        <f t="shared" si="13"/>
        <v>7115973.9200000018</v>
      </c>
      <c r="AZ10" s="74" t="e">
        <f t="shared" si="14"/>
        <v>#DIV/0!</v>
      </c>
      <c r="BA10" s="52">
        <f t="shared" si="15"/>
        <v>42256315.93</v>
      </c>
      <c r="BB10" s="98">
        <f t="shared" si="16"/>
        <v>8.6215585148451027E-2</v>
      </c>
    </row>
    <row r="11" spans="2:54" x14ac:dyDescent="0.25">
      <c r="B11" s="19" t="s">
        <v>46</v>
      </c>
      <c r="C11" s="216">
        <v>67.425680045023526</v>
      </c>
      <c r="D11" s="217">
        <v>57.546921426146014</v>
      </c>
      <c r="E11" s="217">
        <v>70.808030229653028</v>
      </c>
      <c r="F11" s="217">
        <v>77.704808534141804</v>
      </c>
      <c r="G11" s="217">
        <v>84.435346665146383</v>
      </c>
      <c r="H11" s="74">
        <f>G11/F11-1</f>
        <v>8.6616752012809162E-2</v>
      </c>
      <c r="I11" s="74">
        <f t="shared" si="0"/>
        <v>0.25227282259169859</v>
      </c>
      <c r="J11" s="216">
        <v>0</v>
      </c>
      <c r="K11" s="217">
        <v>65.69</v>
      </c>
      <c r="L11" s="217">
        <v>82.68</v>
      </c>
      <c r="M11" s="217">
        <v>80.44</v>
      </c>
      <c r="N11" s="217">
        <v>94.54</v>
      </c>
      <c r="O11" s="74">
        <f t="shared" si="1"/>
        <v>0.17528592739930393</v>
      </c>
      <c r="P11" s="74" t="e">
        <f t="shared" si="2"/>
        <v>#DIV/0!</v>
      </c>
      <c r="R11" s="19" t="s">
        <v>46</v>
      </c>
      <c r="S11" s="216">
        <v>46.814349451721881</v>
      </c>
      <c r="T11" s="217">
        <v>22.194343089655948</v>
      </c>
      <c r="U11" s="217">
        <v>47.643750828203792</v>
      </c>
      <c r="V11" s="217">
        <v>50.523052414693986</v>
      </c>
      <c r="W11" s="217">
        <v>58.433731556719493</v>
      </c>
      <c r="X11" s="74">
        <f t="shared" si="3"/>
        <v>0.15657563753461545</v>
      </c>
      <c r="Y11" s="74">
        <f t="shared" si="4"/>
        <v>0.24820129385713896</v>
      </c>
      <c r="Z11" s="216">
        <v>0</v>
      </c>
      <c r="AA11" s="217">
        <v>32.93</v>
      </c>
      <c r="AB11" s="217">
        <v>44.17</v>
      </c>
      <c r="AC11" s="217">
        <v>43.02</v>
      </c>
      <c r="AD11" s="217">
        <v>48.91</v>
      </c>
      <c r="AE11" s="74">
        <f t="shared" si="5"/>
        <v>0.13691306369130629</v>
      </c>
      <c r="AF11" s="74" t="e">
        <f t="shared" si="6"/>
        <v>#DIV/0!</v>
      </c>
      <c r="AH11" s="19" t="s">
        <v>46</v>
      </c>
      <c r="AI11" s="218">
        <v>5130908.6399999997</v>
      </c>
      <c r="AJ11" s="52">
        <v>1316159.4100000001</v>
      </c>
      <c r="AK11" s="52">
        <v>4079383.75</v>
      </c>
      <c r="AL11" s="52">
        <v>4704061.0200000005</v>
      </c>
      <c r="AM11" s="52">
        <v>5470948.4300000006</v>
      </c>
      <c r="AN11" s="74">
        <f t="shared" si="7"/>
        <v>0.16302667136745597</v>
      </c>
      <c r="AO11" s="52">
        <f t="shared" si="8"/>
        <v>766887.41000000015</v>
      </c>
      <c r="AP11" s="74">
        <f t="shared" si="9"/>
        <v>6.6272821026102102E-2</v>
      </c>
      <c r="AQ11" s="52">
        <f t="shared" si="10"/>
        <v>340039.79000000097</v>
      </c>
      <c r="AR11" s="98">
        <f t="shared" si="11"/>
        <v>4.8108203044950936E-3</v>
      </c>
      <c r="AS11" s="219">
        <v>0</v>
      </c>
      <c r="AT11" s="220">
        <v>396083.64</v>
      </c>
      <c r="AU11" s="220">
        <v>561379.94999999995</v>
      </c>
      <c r="AV11" s="220">
        <v>501385.38</v>
      </c>
      <c r="AW11" s="220">
        <v>682239.06</v>
      </c>
      <c r="AX11" s="74">
        <f t="shared" si="12"/>
        <v>0.3607079249099765</v>
      </c>
      <c r="AY11" s="52">
        <f t="shared" si="13"/>
        <v>180853.68000000005</v>
      </c>
      <c r="AZ11" s="74" t="e">
        <f t="shared" si="14"/>
        <v>#DIV/0!</v>
      </c>
      <c r="BA11" s="52">
        <f t="shared" si="15"/>
        <v>682239.06</v>
      </c>
      <c r="BB11" s="98">
        <f t="shared" si="16"/>
        <v>1.3919727376723349E-3</v>
      </c>
    </row>
    <row r="12" spans="2:54" x14ac:dyDescent="0.25">
      <c r="B12" s="19" t="s">
        <v>47</v>
      </c>
      <c r="C12" s="216">
        <v>140.08442188989247</v>
      </c>
      <c r="D12" s="217">
        <v>154.2044832186981</v>
      </c>
      <c r="E12" s="217">
        <v>217.66150873240741</v>
      </c>
      <c r="F12" s="217">
        <v>177.9103158320419</v>
      </c>
      <c r="G12" s="217">
        <v>198.99931855415863</v>
      </c>
      <c r="H12" s="74">
        <f t="shared" ref="H12:H18" si="17">G12/F12-1</f>
        <v>0.11853726763110251</v>
      </c>
      <c r="I12" s="74">
        <f t="shared" si="0"/>
        <v>0.4205670828307646</v>
      </c>
      <c r="J12" s="216">
        <v>0</v>
      </c>
      <c r="K12" s="217">
        <v>190.16</v>
      </c>
      <c r="L12" s="217">
        <v>133.82</v>
      </c>
      <c r="M12" s="217">
        <v>193.33</v>
      </c>
      <c r="N12" s="217">
        <v>234.03</v>
      </c>
      <c r="O12" s="74">
        <f t="shared" si="1"/>
        <v>0.21052087104950079</v>
      </c>
      <c r="P12" s="74" t="e">
        <f t="shared" si="2"/>
        <v>#DIV/0!</v>
      </c>
      <c r="R12" s="19" t="s">
        <v>47</v>
      </c>
      <c r="S12" s="216">
        <v>100.60091112239516</v>
      </c>
      <c r="T12" s="217">
        <v>28.283731759604429</v>
      </c>
      <c r="U12" s="217">
        <v>106.93503731273283</v>
      </c>
      <c r="V12" s="217">
        <v>95.836796990363538</v>
      </c>
      <c r="W12" s="217">
        <v>118.92008778368977</v>
      </c>
      <c r="X12" s="74">
        <f t="shared" si="3"/>
        <v>0.24086041602211794</v>
      </c>
      <c r="Y12" s="74">
        <f t="shared" si="4"/>
        <v>0.18209752234755361</v>
      </c>
      <c r="Z12" s="216">
        <v>0</v>
      </c>
      <c r="AA12" s="217">
        <v>5.81</v>
      </c>
      <c r="AB12" s="217">
        <v>64.5</v>
      </c>
      <c r="AC12" s="217">
        <v>104.39</v>
      </c>
      <c r="AD12" s="217">
        <v>129.34</v>
      </c>
      <c r="AE12" s="74">
        <f t="shared" si="5"/>
        <v>0.23900756777469101</v>
      </c>
      <c r="AF12" s="74" t="e">
        <f t="shared" si="6"/>
        <v>#DIV/0!</v>
      </c>
      <c r="AH12" s="19" t="s">
        <v>47</v>
      </c>
      <c r="AI12" s="218">
        <v>33356204.430000003</v>
      </c>
      <c r="AJ12" s="52">
        <v>7595375.9500000011</v>
      </c>
      <c r="AK12" s="52">
        <v>36939560.329999998</v>
      </c>
      <c r="AL12" s="52">
        <v>31119151.560000002</v>
      </c>
      <c r="AM12" s="52">
        <v>31258534.350000001</v>
      </c>
      <c r="AN12" s="74">
        <f t="shared" si="7"/>
        <v>4.4790035400308348E-3</v>
      </c>
      <c r="AO12" s="52">
        <f t="shared" si="8"/>
        <v>139382.78999999911</v>
      </c>
      <c r="AP12" s="74">
        <f t="shared" si="9"/>
        <v>-6.2886953592159678E-2</v>
      </c>
      <c r="AQ12" s="52">
        <f t="shared" si="10"/>
        <v>-2097670.0800000019</v>
      </c>
      <c r="AR12" s="98">
        <f t="shared" si="11"/>
        <v>2.7486859666805034E-2</v>
      </c>
      <c r="AS12" s="219">
        <v>0</v>
      </c>
      <c r="AT12" s="220">
        <v>276122.98</v>
      </c>
      <c r="AU12" s="220">
        <v>3301054.15</v>
      </c>
      <c r="AV12" s="220">
        <v>3465759.76</v>
      </c>
      <c r="AW12" s="220">
        <v>5601144.4900000002</v>
      </c>
      <c r="AX12" s="74">
        <f t="shared" si="12"/>
        <v>0.61613755074587173</v>
      </c>
      <c r="AY12" s="52">
        <f t="shared" si="13"/>
        <v>2135384.7300000004</v>
      </c>
      <c r="AZ12" s="74" t="e">
        <f t="shared" si="14"/>
        <v>#DIV/0!</v>
      </c>
      <c r="BA12" s="52">
        <f t="shared" si="15"/>
        <v>5601144.4900000002</v>
      </c>
      <c r="BB12" s="98">
        <f t="shared" si="16"/>
        <v>1.1428018251906617E-2</v>
      </c>
    </row>
    <row r="13" spans="2:54" x14ac:dyDescent="0.25">
      <c r="B13" s="19" t="s">
        <v>48</v>
      </c>
      <c r="C13" s="216">
        <v>51.910853322503037</v>
      </c>
      <c r="D13" s="217">
        <v>39.120441588128308</v>
      </c>
      <c r="E13" s="217">
        <v>55.750286653691745</v>
      </c>
      <c r="F13" s="217">
        <v>62.940037660434335</v>
      </c>
      <c r="G13" s="217">
        <v>71.998810322002782</v>
      </c>
      <c r="H13" s="74">
        <f t="shared" si="17"/>
        <v>0.14392702957124248</v>
      </c>
      <c r="I13" s="74">
        <f t="shared" si="0"/>
        <v>0.38697027141319862</v>
      </c>
      <c r="J13" s="216">
        <v>0</v>
      </c>
      <c r="K13" s="217">
        <v>46.06</v>
      </c>
      <c r="L13" s="217">
        <v>60</v>
      </c>
      <c r="M13" s="217">
        <v>66.819999999999993</v>
      </c>
      <c r="N13" s="217">
        <v>72.59</v>
      </c>
      <c r="O13" s="74">
        <f t="shared" si="1"/>
        <v>8.6351391798862753E-2</v>
      </c>
      <c r="P13" s="74" t="e">
        <f t="shared" si="2"/>
        <v>#DIV/0!</v>
      </c>
      <c r="R13" s="19" t="s">
        <v>48</v>
      </c>
      <c r="S13" s="216">
        <v>40.438171976669985</v>
      </c>
      <c r="T13" s="217">
        <v>15.364356645640338</v>
      </c>
      <c r="U13" s="217">
        <v>37.117422100590225</v>
      </c>
      <c r="V13" s="217">
        <v>49.066947630799199</v>
      </c>
      <c r="W13" s="217">
        <v>57.850230654723923</v>
      </c>
      <c r="X13" s="74">
        <f t="shared" si="3"/>
        <v>0.17900610182671084</v>
      </c>
      <c r="Y13" s="74">
        <f t="shared" si="4"/>
        <v>0.43058471307999491</v>
      </c>
      <c r="Z13" s="216">
        <v>0</v>
      </c>
      <c r="AA13" s="217">
        <v>24.92</v>
      </c>
      <c r="AB13" s="217">
        <v>42.68</v>
      </c>
      <c r="AC13" s="217">
        <v>50.92</v>
      </c>
      <c r="AD13" s="217">
        <v>58.42</v>
      </c>
      <c r="AE13" s="74">
        <f t="shared" si="5"/>
        <v>0.14728986645718778</v>
      </c>
      <c r="AF13" s="74" t="e">
        <f t="shared" si="6"/>
        <v>#DIV/0!</v>
      </c>
      <c r="AH13" s="19" t="s">
        <v>48</v>
      </c>
      <c r="AI13" s="218">
        <v>87885370.840000004</v>
      </c>
      <c r="AJ13" s="52">
        <v>11490349.32</v>
      </c>
      <c r="AK13" s="52">
        <v>70191709.870000005</v>
      </c>
      <c r="AL13" s="52">
        <v>96619681.010000005</v>
      </c>
      <c r="AM13" s="52">
        <v>119889428.77000001</v>
      </c>
      <c r="AN13" s="74">
        <f t="shared" si="7"/>
        <v>0.24083859019977116</v>
      </c>
      <c r="AO13" s="52">
        <f t="shared" si="8"/>
        <v>23269747.760000005</v>
      </c>
      <c r="AP13" s="74">
        <f t="shared" si="9"/>
        <v>0.36415682865200738</v>
      </c>
      <c r="AQ13" s="52">
        <f t="shared" si="10"/>
        <v>32004057.930000007</v>
      </c>
      <c r="AR13" s="98">
        <f t="shared" si="11"/>
        <v>0.10542349386046657</v>
      </c>
      <c r="AS13" s="219">
        <v>0</v>
      </c>
      <c r="AT13" s="220">
        <v>5084608.95</v>
      </c>
      <c r="AU13" s="220">
        <v>12005834.189999999</v>
      </c>
      <c r="AV13" s="220">
        <v>14818574.74</v>
      </c>
      <c r="AW13" s="220">
        <v>17747817.48</v>
      </c>
      <c r="AX13" s="74">
        <f t="shared" si="12"/>
        <v>0.1976737163590403</v>
      </c>
      <c r="AY13" s="52">
        <f t="shared" si="13"/>
        <v>2929242.74</v>
      </c>
      <c r="AZ13" s="74" t="e">
        <f t="shared" si="14"/>
        <v>#DIV/0!</v>
      </c>
      <c r="BA13" s="52">
        <f t="shared" si="15"/>
        <v>17747817.48</v>
      </c>
      <c r="BB13" s="98">
        <f t="shared" si="16"/>
        <v>3.6210881982254896E-2</v>
      </c>
    </row>
    <row r="14" spans="2:54" x14ac:dyDescent="0.25">
      <c r="B14" s="19" t="s">
        <v>49</v>
      </c>
      <c r="C14" s="216">
        <v>81.890160498290783</v>
      </c>
      <c r="D14" s="217">
        <v>79.409698525552827</v>
      </c>
      <c r="E14" s="217">
        <v>86.843517211728013</v>
      </c>
      <c r="F14" s="217">
        <v>95.563416658904558</v>
      </c>
      <c r="G14" s="217">
        <v>107.71973652891266</v>
      </c>
      <c r="H14" s="74">
        <f t="shared" si="17"/>
        <v>0.12720683599454974</v>
      </c>
      <c r="I14" s="74">
        <f t="shared" si="0"/>
        <v>0.31541733308925424</v>
      </c>
      <c r="J14" s="216">
        <v>0</v>
      </c>
      <c r="K14" s="217">
        <v>76.2</v>
      </c>
      <c r="L14" s="217">
        <v>78.63</v>
      </c>
      <c r="M14" s="217">
        <v>82.69</v>
      </c>
      <c r="N14" s="217">
        <v>89.63</v>
      </c>
      <c r="O14" s="74">
        <f t="shared" si="1"/>
        <v>8.392792356996015E-2</v>
      </c>
      <c r="P14" s="74" t="e">
        <f t="shared" si="2"/>
        <v>#DIV/0!</v>
      </c>
      <c r="R14" s="19" t="s">
        <v>49</v>
      </c>
      <c r="S14" s="216">
        <v>52.624139013238604</v>
      </c>
      <c r="T14" s="217">
        <v>33.514801602241391</v>
      </c>
      <c r="U14" s="217">
        <v>63.569832414965049</v>
      </c>
      <c r="V14" s="217">
        <v>72.119812533126122</v>
      </c>
      <c r="W14" s="217">
        <v>82.693475174333727</v>
      </c>
      <c r="X14" s="74">
        <f t="shared" si="3"/>
        <v>0.14661245321943817</v>
      </c>
      <c r="Y14" s="74">
        <f t="shared" si="4"/>
        <v>0.57139815918946635</v>
      </c>
      <c r="Z14" s="216">
        <v>0</v>
      </c>
      <c r="AA14" s="217">
        <v>37.950000000000003</v>
      </c>
      <c r="AB14" s="217">
        <v>51.12</v>
      </c>
      <c r="AC14" s="217">
        <v>44.64</v>
      </c>
      <c r="AD14" s="217">
        <v>46.43</v>
      </c>
      <c r="AE14" s="74">
        <f t="shared" si="5"/>
        <v>4.0098566308243599E-2</v>
      </c>
      <c r="AF14" s="74" t="e">
        <f t="shared" si="6"/>
        <v>#DIV/0!</v>
      </c>
      <c r="AH14" s="19" t="s">
        <v>49</v>
      </c>
      <c r="AI14" s="218">
        <v>4116176.46</v>
      </c>
      <c r="AJ14" s="52">
        <v>1683907.8599999999</v>
      </c>
      <c r="AK14" s="52">
        <v>4436970.32</v>
      </c>
      <c r="AL14" s="52">
        <v>5183245.46</v>
      </c>
      <c r="AM14" s="52">
        <v>6059064.0900000008</v>
      </c>
      <c r="AN14" s="74">
        <f t="shared" si="7"/>
        <v>0.16897108901340752</v>
      </c>
      <c r="AO14" s="52">
        <f t="shared" si="8"/>
        <v>875818.63000000082</v>
      </c>
      <c r="AP14" s="74">
        <f t="shared" si="9"/>
        <v>0.47201271589799654</v>
      </c>
      <c r="AQ14" s="52">
        <f t="shared" si="10"/>
        <v>1942887.6300000008</v>
      </c>
      <c r="AR14" s="98">
        <f t="shared" si="11"/>
        <v>5.3279735540130262E-3</v>
      </c>
      <c r="AS14" s="219">
        <v>0</v>
      </c>
      <c r="AT14" s="220">
        <v>278791.86</v>
      </c>
      <c r="AU14" s="220">
        <v>537233.99</v>
      </c>
      <c r="AV14" s="220">
        <v>469158.32</v>
      </c>
      <c r="AW14" s="220">
        <v>495153.03</v>
      </c>
      <c r="AX14" s="74">
        <f t="shared" si="12"/>
        <v>5.5407117153970509E-2</v>
      </c>
      <c r="AY14" s="52">
        <f t="shared" si="13"/>
        <v>25994.710000000021</v>
      </c>
      <c r="AZ14" s="74" t="e">
        <f t="shared" si="14"/>
        <v>#DIV/0!</v>
      </c>
      <c r="BA14" s="52">
        <f t="shared" si="15"/>
        <v>495153.03</v>
      </c>
      <c r="BB14" s="98">
        <f t="shared" si="16"/>
        <v>1.0102610054836963E-3</v>
      </c>
    </row>
    <row r="15" spans="2:54" x14ac:dyDescent="0.25">
      <c r="B15" s="19" t="s">
        <v>50</v>
      </c>
      <c r="C15" s="216">
        <v>84.464182501602906</v>
      </c>
      <c r="D15" s="217">
        <v>127.39066452917253</v>
      </c>
      <c r="E15" s="217">
        <v>118.17059733966715</v>
      </c>
      <c r="F15" s="217">
        <v>141.16213419593666</v>
      </c>
      <c r="G15" s="217">
        <v>162.19405303149395</v>
      </c>
      <c r="H15" s="74">
        <f t="shared" si="17"/>
        <v>0.14899122172780732</v>
      </c>
      <c r="I15" s="74">
        <f t="shared" si="0"/>
        <v>0.92027020481037547</v>
      </c>
      <c r="J15" s="216">
        <v>0</v>
      </c>
      <c r="K15" s="217">
        <v>151.46</v>
      </c>
      <c r="L15" s="217">
        <v>119.18</v>
      </c>
      <c r="M15" s="217">
        <v>150.33000000000001</v>
      </c>
      <c r="N15" s="217">
        <v>160</v>
      </c>
      <c r="O15" s="74">
        <f t="shared" si="1"/>
        <v>6.43251513337324E-2</v>
      </c>
      <c r="P15" s="74" t="e">
        <f t="shared" si="2"/>
        <v>#DIV/0!</v>
      </c>
      <c r="R15" s="19" t="s">
        <v>50</v>
      </c>
      <c r="S15" s="216">
        <v>67.41359089566734</v>
      </c>
      <c r="T15" s="217">
        <v>64.262465356517538</v>
      </c>
      <c r="U15" s="217">
        <v>85.966822387254055</v>
      </c>
      <c r="V15" s="217">
        <v>112.43280007530863</v>
      </c>
      <c r="W15" s="217">
        <v>138.36677946934333</v>
      </c>
      <c r="X15" s="74">
        <f t="shared" si="3"/>
        <v>0.23066204325307083</v>
      </c>
      <c r="Y15" s="74">
        <f t="shared" si="4"/>
        <v>1.0525056984946359</v>
      </c>
      <c r="Z15" s="216">
        <v>0</v>
      </c>
      <c r="AA15" s="217">
        <v>92.57</v>
      </c>
      <c r="AB15" s="217">
        <v>83.02</v>
      </c>
      <c r="AC15" s="217">
        <v>119.31</v>
      </c>
      <c r="AD15" s="217">
        <v>136.03</v>
      </c>
      <c r="AE15" s="74">
        <f t="shared" si="5"/>
        <v>0.14013913335009631</v>
      </c>
      <c r="AF15" s="74" t="e">
        <f t="shared" si="6"/>
        <v>#DIV/0!</v>
      </c>
      <c r="AH15" s="19" t="s">
        <v>50</v>
      </c>
      <c r="AI15" s="218">
        <v>24481845.300000001</v>
      </c>
      <c r="AJ15" s="52">
        <v>10027062.17</v>
      </c>
      <c r="AK15" s="52">
        <v>28507487.399999999</v>
      </c>
      <c r="AL15" s="52">
        <v>42546736.370000005</v>
      </c>
      <c r="AM15" s="52">
        <v>52695730.439999998</v>
      </c>
      <c r="AN15" s="74">
        <f t="shared" si="7"/>
        <v>0.23853754567074437</v>
      </c>
      <c r="AO15" s="52">
        <f t="shared" si="8"/>
        <v>10148994.069999993</v>
      </c>
      <c r="AP15" s="74">
        <f t="shared" si="9"/>
        <v>1.1524411168466946</v>
      </c>
      <c r="AQ15" s="52">
        <f t="shared" si="10"/>
        <v>28213885.139999997</v>
      </c>
      <c r="AR15" s="98">
        <f t="shared" si="11"/>
        <v>4.6337430009544454E-2</v>
      </c>
      <c r="AS15" s="219">
        <v>0</v>
      </c>
      <c r="AT15" s="220">
        <v>3394934.98</v>
      </c>
      <c r="AU15" s="220">
        <v>4429438.9400000004</v>
      </c>
      <c r="AV15" s="220">
        <v>6601892.1299999999</v>
      </c>
      <c r="AW15" s="220">
        <v>7539753.7300000004</v>
      </c>
      <c r="AX15" s="74">
        <f t="shared" si="12"/>
        <v>0.14205951589820964</v>
      </c>
      <c r="AY15" s="52">
        <f t="shared" si="13"/>
        <v>937861.60000000056</v>
      </c>
      <c r="AZ15" s="74" t="e">
        <f t="shared" si="14"/>
        <v>#DIV/0!</v>
      </c>
      <c r="BA15" s="52">
        <f t="shared" si="15"/>
        <v>7539753.7300000004</v>
      </c>
      <c r="BB15" s="98">
        <f t="shared" si="16"/>
        <v>1.5383363774163411E-2</v>
      </c>
    </row>
    <row r="16" spans="2:54" x14ac:dyDescent="0.25">
      <c r="B16" s="19" t="s">
        <v>51</v>
      </c>
      <c r="C16" s="216">
        <v>64.133985855205083</v>
      </c>
      <c r="D16" s="217">
        <v>63.450284199079881</v>
      </c>
      <c r="E16" s="217">
        <v>75.502983681783121</v>
      </c>
      <c r="F16" s="217">
        <v>85.412123454308372</v>
      </c>
      <c r="G16" s="217">
        <v>95.019647480655635</v>
      </c>
      <c r="H16" s="74">
        <f t="shared" si="17"/>
        <v>0.11248431297328487</v>
      </c>
      <c r="I16" s="74">
        <f t="shared" si="0"/>
        <v>0.48158026066212267</v>
      </c>
      <c r="J16" s="216">
        <v>0</v>
      </c>
      <c r="K16" s="217">
        <v>64.75</v>
      </c>
      <c r="L16" s="217">
        <v>72.41</v>
      </c>
      <c r="M16" s="217">
        <v>79.19</v>
      </c>
      <c r="N16" s="217">
        <v>85.57</v>
      </c>
      <c r="O16" s="74">
        <f t="shared" si="1"/>
        <v>8.0565727995959069E-2</v>
      </c>
      <c r="P16" s="74" t="e">
        <f t="shared" si="2"/>
        <v>#DIV/0!</v>
      </c>
      <c r="R16" s="19" t="s">
        <v>51</v>
      </c>
      <c r="S16" s="216">
        <v>43.923292376144033</v>
      </c>
      <c r="T16" s="217">
        <v>27.816126144773094</v>
      </c>
      <c r="U16" s="217">
        <v>53.663116113839074</v>
      </c>
      <c r="V16" s="217">
        <v>60.263588580042246</v>
      </c>
      <c r="W16" s="217">
        <v>68.88442343583273</v>
      </c>
      <c r="X16" s="74">
        <f t="shared" si="3"/>
        <v>0.14305213245540904</v>
      </c>
      <c r="Y16" s="74">
        <f t="shared" si="4"/>
        <v>0.56828916297826937</v>
      </c>
      <c r="Z16" s="216">
        <v>0</v>
      </c>
      <c r="AA16" s="217">
        <v>31.75</v>
      </c>
      <c r="AB16" s="217">
        <v>45.96</v>
      </c>
      <c r="AC16" s="217">
        <v>49.48</v>
      </c>
      <c r="AD16" s="217">
        <v>50.51</v>
      </c>
      <c r="AE16" s="74">
        <f t="shared" si="5"/>
        <v>2.0816491511721935E-2</v>
      </c>
      <c r="AF16" s="74" t="e">
        <f t="shared" si="6"/>
        <v>#DIV/0!</v>
      </c>
      <c r="AH16" s="19" t="s">
        <v>51</v>
      </c>
      <c r="AI16" s="218">
        <v>13785553.51</v>
      </c>
      <c r="AJ16" s="52">
        <v>6741130.8299999991</v>
      </c>
      <c r="AK16" s="52">
        <v>15697281.609999999</v>
      </c>
      <c r="AL16" s="52">
        <v>19135398.729999997</v>
      </c>
      <c r="AM16" s="52">
        <v>21569170.66</v>
      </c>
      <c r="AN16" s="74">
        <f t="shared" si="7"/>
        <v>0.12718689400416805</v>
      </c>
      <c r="AO16" s="52">
        <f t="shared" si="8"/>
        <v>2433771.9300000034</v>
      </c>
      <c r="AP16" s="74">
        <f t="shared" si="9"/>
        <v>0.56462130043264414</v>
      </c>
      <c r="AQ16" s="52">
        <f t="shared" si="10"/>
        <v>7783617.1500000004</v>
      </c>
      <c r="AR16" s="98">
        <f t="shared" si="11"/>
        <v>1.8966620776984335E-2</v>
      </c>
      <c r="AS16" s="219">
        <v>0</v>
      </c>
      <c r="AT16" s="220">
        <v>1231356.98</v>
      </c>
      <c r="AU16" s="220">
        <v>1994587.39</v>
      </c>
      <c r="AV16" s="220">
        <v>2158355.4500000002</v>
      </c>
      <c r="AW16" s="220">
        <v>2301918.7799999998</v>
      </c>
      <c r="AX16" s="74">
        <f t="shared" si="12"/>
        <v>6.6515146983783247E-2</v>
      </c>
      <c r="AY16" s="52">
        <f t="shared" si="13"/>
        <v>143563.32999999961</v>
      </c>
      <c r="AZ16" s="74" t="e">
        <f t="shared" si="14"/>
        <v>#DIV/0!</v>
      </c>
      <c r="BA16" s="52">
        <f t="shared" si="15"/>
        <v>2301918.7799999998</v>
      </c>
      <c r="BB16" s="98">
        <f t="shared" si="16"/>
        <v>4.6966061809711693E-3</v>
      </c>
    </row>
    <row r="17" spans="2:54" x14ac:dyDescent="0.25">
      <c r="B17" s="19" t="s">
        <v>52</v>
      </c>
      <c r="C17" s="216">
        <v>94.64750560257761</v>
      </c>
      <c r="D17" s="217">
        <v>85.935635582084458</v>
      </c>
      <c r="E17" s="217">
        <v>111.50736069301333</v>
      </c>
      <c r="F17" s="217">
        <v>125.96585685974379</v>
      </c>
      <c r="G17" s="217">
        <v>139.8548201882582</v>
      </c>
      <c r="H17" s="74">
        <f t="shared" si="17"/>
        <v>0.11025974557517615</v>
      </c>
      <c r="I17" s="74">
        <f t="shared" si="0"/>
        <v>0.47763873223986408</v>
      </c>
      <c r="J17" s="216">
        <v>0</v>
      </c>
      <c r="K17" s="217">
        <v>91.16</v>
      </c>
      <c r="L17" s="217">
        <v>124.87</v>
      </c>
      <c r="M17" s="217">
        <v>136.29</v>
      </c>
      <c r="N17" s="217">
        <v>155.41999999999999</v>
      </c>
      <c r="O17" s="74">
        <f t="shared" si="1"/>
        <v>0.14036246239636063</v>
      </c>
      <c r="P17" s="74" t="e">
        <f t="shared" si="2"/>
        <v>#DIV/0!</v>
      </c>
      <c r="R17" s="19" t="s">
        <v>52</v>
      </c>
      <c r="S17" s="216">
        <v>69.668276420757593</v>
      </c>
      <c r="T17" s="217">
        <v>28.513392514038237</v>
      </c>
      <c r="U17" s="217">
        <v>81.728170964630749</v>
      </c>
      <c r="V17" s="217">
        <v>104.13009537655051</v>
      </c>
      <c r="W17" s="217">
        <v>119.59843418164837</v>
      </c>
      <c r="X17" s="74">
        <f t="shared" si="3"/>
        <v>0.1485482054843219</v>
      </c>
      <c r="Y17" s="74">
        <f t="shared" si="4"/>
        <v>0.71668426902569582</v>
      </c>
      <c r="Z17" s="216">
        <v>0</v>
      </c>
      <c r="AA17" s="217">
        <v>40.869999999999997</v>
      </c>
      <c r="AB17" s="217">
        <v>101.08</v>
      </c>
      <c r="AC17" s="217">
        <v>114.36</v>
      </c>
      <c r="AD17" s="217">
        <v>131.32</v>
      </c>
      <c r="AE17" s="74">
        <f t="shared" si="5"/>
        <v>0.14830360265827203</v>
      </c>
      <c r="AF17" s="74" t="e">
        <f t="shared" si="6"/>
        <v>#DIV/0!</v>
      </c>
      <c r="AH17" s="19" t="s">
        <v>52</v>
      </c>
      <c r="AI17" s="218">
        <v>41813216.859999992</v>
      </c>
      <c r="AJ17" s="52">
        <v>7356003.3200000012</v>
      </c>
      <c r="AK17" s="52">
        <v>47144692.859999999</v>
      </c>
      <c r="AL17" s="52">
        <v>58990467.630000003</v>
      </c>
      <c r="AM17" s="52">
        <v>69340386.010000005</v>
      </c>
      <c r="AN17" s="74">
        <f t="shared" si="7"/>
        <v>0.17545069221889809</v>
      </c>
      <c r="AO17" s="52">
        <f t="shared" si="8"/>
        <v>10349918.380000003</v>
      </c>
      <c r="AP17" s="74">
        <f t="shared" si="9"/>
        <v>0.65833655521332246</v>
      </c>
      <c r="AQ17" s="52">
        <f t="shared" si="10"/>
        <v>27527169.150000013</v>
      </c>
      <c r="AR17" s="98">
        <f t="shared" si="11"/>
        <v>6.097373082685692E-2</v>
      </c>
      <c r="AS17" s="219">
        <v>0</v>
      </c>
      <c r="AT17" s="220">
        <v>2488452.33</v>
      </c>
      <c r="AU17" s="220">
        <v>8526586.6400000006</v>
      </c>
      <c r="AV17" s="220">
        <v>9649565.0299999993</v>
      </c>
      <c r="AW17" s="220">
        <v>11081336.34</v>
      </c>
      <c r="AX17" s="74">
        <f t="shared" si="12"/>
        <v>0.14837677196316079</v>
      </c>
      <c r="AY17" s="52">
        <f t="shared" si="13"/>
        <v>1431771.3100000005</v>
      </c>
      <c r="AZ17" s="74" t="e">
        <f t="shared" si="14"/>
        <v>#DIV/0!</v>
      </c>
      <c r="BA17" s="52">
        <f t="shared" si="15"/>
        <v>11081336.34</v>
      </c>
      <c r="BB17" s="98">
        <f t="shared" si="16"/>
        <v>2.2609256764421742E-2</v>
      </c>
    </row>
    <row r="18" spans="2:54" x14ac:dyDescent="0.25">
      <c r="B18" s="23" t="s">
        <v>53</v>
      </c>
      <c r="C18" s="216">
        <v>52.68361031720444</v>
      </c>
      <c r="D18" s="217">
        <v>75.831620481228683</v>
      </c>
      <c r="E18" s="217">
        <v>61.42692427514649</v>
      </c>
      <c r="F18" s="217">
        <v>67.64683213103639</v>
      </c>
      <c r="G18" s="217">
        <v>71.675111528093851</v>
      </c>
      <c r="H18" s="74">
        <f t="shared" si="17"/>
        <v>5.954867759741389E-2</v>
      </c>
      <c r="I18" s="74">
        <f t="shared" si="0"/>
        <v>0.36048215178388254</v>
      </c>
      <c r="J18" s="216">
        <v>0</v>
      </c>
      <c r="K18" s="217">
        <v>73.63</v>
      </c>
      <c r="L18" s="217">
        <v>63.81</v>
      </c>
      <c r="M18" s="217">
        <v>67.17</v>
      </c>
      <c r="N18" s="217">
        <v>61.64</v>
      </c>
      <c r="O18" s="74">
        <f t="shared" si="1"/>
        <v>-8.2328420425785365E-2</v>
      </c>
      <c r="P18" s="74" t="e">
        <f t="shared" si="2"/>
        <v>#DIV/0!</v>
      </c>
      <c r="R18" s="23" t="s">
        <v>53</v>
      </c>
      <c r="S18" s="216">
        <v>39.25864704270726</v>
      </c>
      <c r="T18" s="217">
        <v>18.439062632948929</v>
      </c>
      <c r="U18" s="217">
        <v>40.184450231984655</v>
      </c>
      <c r="V18" s="217">
        <v>52.776908382162915</v>
      </c>
      <c r="W18" s="217">
        <v>55.950548437226814</v>
      </c>
      <c r="X18" s="74">
        <f t="shared" si="3"/>
        <v>6.0133117917466006E-2</v>
      </c>
      <c r="Y18" s="74">
        <f t="shared" si="4"/>
        <v>0.42517770356073092</v>
      </c>
      <c r="Z18" s="216">
        <v>0</v>
      </c>
      <c r="AA18" s="217">
        <v>23.33</v>
      </c>
      <c r="AB18" s="217">
        <v>36.11</v>
      </c>
      <c r="AC18" s="217">
        <v>43.74</v>
      </c>
      <c r="AD18" s="217">
        <v>39.58</v>
      </c>
      <c r="AE18" s="74">
        <f t="shared" si="5"/>
        <v>-9.5107453132144526E-2</v>
      </c>
      <c r="AF18" s="74" t="e">
        <f t="shared" si="6"/>
        <v>#DIV/0!</v>
      </c>
      <c r="AH18" s="23" t="s">
        <v>53</v>
      </c>
      <c r="AI18" s="218">
        <v>11702268.390000001</v>
      </c>
      <c r="AJ18" s="52">
        <v>4311537.5</v>
      </c>
      <c r="AK18" s="52">
        <v>11485342.190000001</v>
      </c>
      <c r="AL18" s="52">
        <v>13663025.75</v>
      </c>
      <c r="AM18" s="52">
        <v>15080999.539999999</v>
      </c>
      <c r="AN18" s="74">
        <f t="shared" si="7"/>
        <v>0.10378182812105141</v>
      </c>
      <c r="AO18" s="52">
        <f t="shared" si="8"/>
        <v>1417973.7899999991</v>
      </c>
      <c r="AP18" s="74">
        <f t="shared" si="9"/>
        <v>0.28872446242022987</v>
      </c>
      <c r="AQ18" s="52">
        <f t="shared" si="10"/>
        <v>3378731.1499999985</v>
      </c>
      <c r="AR18" s="98">
        <f t="shared" si="11"/>
        <v>1.3261316520783425E-2</v>
      </c>
      <c r="AS18" s="219">
        <v>0</v>
      </c>
      <c r="AT18" s="220">
        <v>846981.56</v>
      </c>
      <c r="AU18" s="220">
        <v>1356617.13</v>
      </c>
      <c r="AV18" s="220">
        <v>1643473.64</v>
      </c>
      <c r="AW18" s="220">
        <v>1544670.82</v>
      </c>
      <c r="AX18" s="74">
        <f t="shared" si="12"/>
        <v>-6.011828702041111E-2</v>
      </c>
      <c r="AY18" s="52">
        <f t="shared" si="13"/>
        <v>-98802.819999999832</v>
      </c>
      <c r="AZ18" s="74" t="e">
        <f t="shared" si="14"/>
        <v>#DIV/0!</v>
      </c>
      <c r="BA18" s="52">
        <f t="shared" si="15"/>
        <v>1544670.82</v>
      </c>
      <c r="BB18" s="98">
        <f t="shared" si="16"/>
        <v>3.1515927424588829E-3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8" t="s">
        <v>165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R21" s="268" t="s">
        <v>166</v>
      </c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H21" s="309" t="s">
        <v>167</v>
      </c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</row>
    <row r="22" spans="2:54" ht="24" customHeight="1" x14ac:dyDescent="0.25">
      <c r="B22" s="268" t="s">
        <v>168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R22" s="310" t="s">
        <v>169</v>
      </c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P22" s="120"/>
      <c r="AQ22" s="120"/>
      <c r="AW22" s="52">
        <f>AW11/N11</f>
        <v>7216.4063888301253</v>
      </c>
    </row>
    <row r="23" spans="2:5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70" t="s">
        <v>170</v>
      </c>
      <c r="C27" s="270"/>
      <c r="D27" s="270"/>
      <c r="E27" s="270"/>
      <c r="F27" s="270"/>
      <c r="G27" s="270"/>
      <c r="H27" s="270"/>
      <c r="I27" s="270"/>
      <c r="R27" s="270" t="s">
        <v>171</v>
      </c>
      <c r="S27" s="270"/>
      <c r="T27" s="270"/>
      <c r="U27" s="270"/>
      <c r="V27" s="270"/>
      <c r="W27" s="270"/>
      <c r="X27" s="270"/>
      <c r="Y27" s="270"/>
      <c r="AH27" s="270" t="s">
        <v>172</v>
      </c>
      <c r="AI27" s="270"/>
      <c r="AJ27" s="270"/>
      <c r="AK27" s="270"/>
      <c r="AL27" s="270"/>
      <c r="AM27" s="270"/>
      <c r="AN27" s="270"/>
      <c r="AO27" s="270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8" t="s">
        <v>55</v>
      </c>
      <c r="C42" s="308"/>
      <c r="D42" s="308"/>
      <c r="E42" s="308"/>
      <c r="F42" s="308"/>
      <c r="G42" s="308"/>
      <c r="H42" s="308"/>
      <c r="I42" s="308"/>
      <c r="R42" s="308" t="s">
        <v>55</v>
      </c>
      <c r="S42" s="308"/>
      <c r="T42" s="308"/>
      <c r="U42" s="308"/>
      <c r="V42" s="308"/>
      <c r="W42" s="308"/>
      <c r="X42" s="308"/>
      <c r="Y42" s="308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8" t="s">
        <v>165</v>
      </c>
      <c r="C43" s="268"/>
      <c r="D43" s="268"/>
      <c r="E43" s="268"/>
      <c r="F43" s="268"/>
      <c r="G43" s="268"/>
      <c r="H43" s="268"/>
      <c r="I43" s="268"/>
      <c r="R43" s="268" t="s">
        <v>166</v>
      </c>
      <c r="S43" s="268"/>
      <c r="T43" s="268"/>
      <c r="U43" s="268"/>
      <c r="V43" s="268"/>
      <c r="W43" s="268"/>
      <c r="X43" s="268"/>
      <c r="Y43" s="268"/>
      <c r="AH43" s="309" t="s">
        <v>167</v>
      </c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</row>
    <row r="44" spans="2:44" ht="24" customHeight="1" x14ac:dyDescent="0.25">
      <c r="B44" s="268" t="s">
        <v>168</v>
      </c>
      <c r="C44" s="268"/>
      <c r="D44" s="268"/>
      <c r="E44" s="268"/>
      <c r="F44" s="268"/>
      <c r="G44" s="268"/>
      <c r="H44" s="268"/>
      <c r="I44" s="268"/>
      <c r="R44" s="310" t="s">
        <v>169</v>
      </c>
      <c r="S44" s="310"/>
      <c r="T44" s="310"/>
      <c r="U44" s="310"/>
      <c r="V44" s="310"/>
      <c r="W44" s="310"/>
      <c r="X44" s="310"/>
      <c r="Y44" s="310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A6BDE-4BB5-42AA-9122-DC8D6E941382}">
  <sheetPr>
    <tabColor theme="4"/>
  </sheetPr>
  <dimension ref="B4:B25"/>
  <sheetViews>
    <sheetView showGridLines="0" workbookViewId="0">
      <selection activeCell="J13" sqref="J13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FCA1A-7A10-4D0E-B5CC-5DA33614CC24}">
  <sheetPr>
    <tabColor theme="4" tint="0.39997558519241921"/>
  </sheetPr>
  <dimension ref="A1:AE131"/>
  <sheetViews>
    <sheetView showGridLines="0" zoomScaleNormal="100" workbookViewId="0">
      <selection activeCell="J13" sqref="J13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314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262</v>
      </c>
      <c r="D5" s="172" t="s">
        <v>263</v>
      </c>
      <c r="E5" s="172" t="s">
        <v>269</v>
      </c>
      <c r="F5" s="172" t="s">
        <v>264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265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266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173</v>
      </c>
      <c r="C6" s="225">
        <v>450854</v>
      </c>
      <c r="D6" s="225">
        <v>142242</v>
      </c>
      <c r="E6" s="225">
        <v>111657</v>
      </c>
      <c r="F6" s="225">
        <v>395281</v>
      </c>
      <c r="G6" s="226">
        <f t="shared" ref="G6:G11" si="0">F6/E6-1</f>
        <v>2.5401363103074592</v>
      </c>
      <c r="H6" s="225">
        <f t="shared" ref="H6:H11" si="1">F6-E6</f>
        <v>283624</v>
      </c>
      <c r="I6" s="226"/>
      <c r="J6" s="225">
        <v>453294</v>
      </c>
      <c r="K6" s="226">
        <f t="shared" ref="K6:K11" si="2">J6/F6-1</f>
        <v>0.14676394767266832</v>
      </c>
      <c r="L6" s="225">
        <f t="shared" ref="L6:L11" si="3">J6-F6</f>
        <v>58013</v>
      </c>
      <c r="M6" s="226"/>
      <c r="N6" s="225">
        <v>524679</v>
      </c>
      <c r="O6" s="226">
        <f t="shared" ref="O6:O11" si="4">N6/J6-1</f>
        <v>0.15748057552052308</v>
      </c>
      <c r="P6" s="225">
        <f t="shared" ref="P6:P11" si="5">N6-J6</f>
        <v>71385</v>
      </c>
      <c r="Q6" s="226">
        <f>N6/C6-1</f>
        <v>0.16374480430471938</v>
      </c>
      <c r="R6" s="225">
        <f>N6-C6</f>
        <v>73825</v>
      </c>
      <c r="S6" s="226"/>
      <c r="T6" s="226"/>
      <c r="V6" s="29"/>
      <c r="AE6" s="1"/>
    </row>
    <row r="7" spans="1:31" ht="18.75" x14ac:dyDescent="0.3">
      <c r="A7" s="4"/>
      <c r="B7" s="224" t="s">
        <v>174</v>
      </c>
      <c r="C7" s="225">
        <v>206374</v>
      </c>
      <c r="D7" s="225">
        <v>47060</v>
      </c>
      <c r="E7" s="225">
        <v>66876</v>
      </c>
      <c r="F7" s="225">
        <v>197068</v>
      </c>
      <c r="G7" s="226">
        <f t="shared" si="0"/>
        <v>1.9467671511454032</v>
      </c>
      <c r="H7" s="225">
        <f t="shared" si="1"/>
        <v>130192</v>
      </c>
      <c r="I7" s="226">
        <f>F7/$F$7</f>
        <v>1</v>
      </c>
      <c r="J7" s="225">
        <v>205761</v>
      </c>
      <c r="K7" s="226">
        <f t="shared" si="2"/>
        <v>4.4111677187569809E-2</v>
      </c>
      <c r="L7" s="225">
        <f t="shared" si="3"/>
        <v>8693</v>
      </c>
      <c r="M7" s="226">
        <f>J7/$J$7</f>
        <v>1</v>
      </c>
      <c r="N7" s="225">
        <v>223593</v>
      </c>
      <c r="O7" s="226">
        <f t="shared" si="4"/>
        <v>8.6663653462026424E-2</v>
      </c>
      <c r="P7" s="225">
        <f t="shared" si="5"/>
        <v>17832</v>
      </c>
      <c r="Q7" s="226">
        <f t="shared" ref="Q7:Q11" si="6">N7/C7-1</f>
        <v>8.3435897932879088E-2</v>
      </c>
      <c r="R7" s="225">
        <f t="shared" ref="R7:R11" si="7">N7-C7</f>
        <v>17219</v>
      </c>
      <c r="S7" s="226">
        <f>N7/$N$7</f>
        <v>1</v>
      </c>
      <c r="T7" s="226">
        <f>N7/$N$6</f>
        <v>0.4261519900739309</v>
      </c>
      <c r="V7" s="29"/>
      <c r="W7" s="79"/>
      <c r="AE7" s="1" t="s">
        <v>175</v>
      </c>
    </row>
    <row r="8" spans="1:31" ht="15.75" x14ac:dyDescent="0.25">
      <c r="A8" s="4"/>
      <c r="B8" s="227" t="s">
        <v>100</v>
      </c>
      <c r="C8" s="228">
        <v>165981</v>
      </c>
      <c r="D8" s="228">
        <v>38308</v>
      </c>
      <c r="E8" s="228">
        <v>39205</v>
      </c>
      <c r="F8" s="228">
        <v>139217</v>
      </c>
      <c r="G8" s="229">
        <f t="shared" si="0"/>
        <v>2.5510011478127792</v>
      </c>
      <c r="H8" s="228">
        <f t="shared" si="1"/>
        <v>100012</v>
      </c>
      <c r="I8" s="229">
        <f>F8/$F$7</f>
        <v>0.70644143138409077</v>
      </c>
      <c r="J8" s="228">
        <v>149908</v>
      </c>
      <c r="K8" s="229">
        <f t="shared" si="2"/>
        <v>7.6793782368532515E-2</v>
      </c>
      <c r="L8" s="228">
        <f t="shared" si="3"/>
        <v>10691</v>
      </c>
      <c r="M8" s="229">
        <f>J8/$J$7</f>
        <v>0.728554001973163</v>
      </c>
      <c r="N8" s="228">
        <v>158283</v>
      </c>
      <c r="O8" s="229">
        <f t="shared" si="4"/>
        <v>5.5867598793926998E-2</v>
      </c>
      <c r="P8" s="228">
        <f t="shared" si="5"/>
        <v>8375</v>
      </c>
      <c r="Q8" s="229">
        <f t="shared" si="6"/>
        <v>-4.6378802393045038E-2</v>
      </c>
      <c r="R8" s="228">
        <f t="shared" si="7"/>
        <v>-7698</v>
      </c>
      <c r="S8" s="229">
        <f>N8/$N$7</f>
        <v>0.70790677704579308</v>
      </c>
      <c r="T8" s="229">
        <f>N8/$N$6</f>
        <v>0.30167588182488719</v>
      </c>
      <c r="V8" s="29"/>
      <c r="W8" s="79"/>
      <c r="AE8" s="1" t="s">
        <v>176</v>
      </c>
    </row>
    <row r="9" spans="1:31" s="4" customFormat="1" x14ac:dyDescent="0.25">
      <c r="B9" s="230" t="s">
        <v>103</v>
      </c>
      <c r="C9" s="231">
        <v>40393</v>
      </c>
      <c r="D9" s="231">
        <v>8752</v>
      </c>
      <c r="E9" s="231">
        <v>27671</v>
      </c>
      <c r="F9" s="231">
        <v>57851</v>
      </c>
      <c r="G9" s="232">
        <f t="shared" si="0"/>
        <v>1.0906725452639949</v>
      </c>
      <c r="H9" s="233">
        <f t="shared" si="1"/>
        <v>30180</v>
      </c>
      <c r="I9" s="234">
        <f>F9/$F$7</f>
        <v>0.29355856861590923</v>
      </c>
      <c r="J9" s="231">
        <v>55853</v>
      </c>
      <c r="K9" s="232">
        <f t="shared" si="2"/>
        <v>-3.4537000224715175E-2</v>
      </c>
      <c r="L9" s="233">
        <f t="shared" si="3"/>
        <v>-1998</v>
      </c>
      <c r="M9" s="234">
        <f>J9/$J$7</f>
        <v>0.27144599802683694</v>
      </c>
      <c r="N9" s="231">
        <v>65310</v>
      </c>
      <c r="O9" s="232">
        <f t="shared" si="4"/>
        <v>0.16931946359192884</v>
      </c>
      <c r="P9" s="233">
        <f t="shared" si="5"/>
        <v>9457</v>
      </c>
      <c r="Q9" s="232">
        <f t="shared" si="6"/>
        <v>0.61686430817220805</v>
      </c>
      <c r="R9" s="233">
        <f t="shared" si="7"/>
        <v>24917</v>
      </c>
      <c r="S9" s="234">
        <f>N9/$N$7</f>
        <v>0.29209322295420698</v>
      </c>
      <c r="T9" s="234">
        <f>N9/$N$6</f>
        <v>0.1244761082490437</v>
      </c>
      <c r="V9" s="29"/>
      <c r="W9" s="79"/>
      <c r="AE9" s="1" t="s">
        <v>177</v>
      </c>
    </row>
    <row r="10" spans="1:31" s="4" customFormat="1" x14ac:dyDescent="0.25">
      <c r="B10" s="235" t="s">
        <v>178</v>
      </c>
      <c r="C10" s="29">
        <v>22042</v>
      </c>
      <c r="D10" s="29">
        <v>6294</v>
      </c>
      <c r="E10" s="29">
        <v>10463</v>
      </c>
      <c r="F10" s="29">
        <v>28768</v>
      </c>
      <c r="G10" s="22">
        <f t="shared" si="0"/>
        <v>1.7494982318646661</v>
      </c>
      <c r="H10" s="20">
        <f t="shared" si="1"/>
        <v>18305</v>
      </c>
      <c r="I10" s="31">
        <f>F10/$F$7</f>
        <v>0.14598006779385797</v>
      </c>
      <c r="J10" s="29">
        <v>29856</v>
      </c>
      <c r="K10" s="22">
        <f t="shared" si="2"/>
        <v>3.7819799777530694E-2</v>
      </c>
      <c r="L10" s="20">
        <f t="shared" si="3"/>
        <v>1088</v>
      </c>
      <c r="M10" s="31">
        <f>J10/$J$7</f>
        <v>0.14510038345459053</v>
      </c>
      <c r="N10" s="29">
        <v>29752</v>
      </c>
      <c r="O10" s="22">
        <f t="shared" si="4"/>
        <v>-3.4833869239013771E-3</v>
      </c>
      <c r="P10" s="20">
        <f t="shared" si="5"/>
        <v>-104</v>
      </c>
      <c r="Q10" s="22">
        <f t="shared" si="6"/>
        <v>0.34978677071046183</v>
      </c>
      <c r="R10" s="20">
        <f t="shared" si="7"/>
        <v>7710</v>
      </c>
      <c r="S10" s="31">
        <f>N10/$N$7</f>
        <v>0.13306319965294083</v>
      </c>
      <c r="T10" s="31">
        <f>N10/$N$6</f>
        <v>5.6705147337705528E-2</v>
      </c>
      <c r="V10" s="29"/>
      <c r="W10" s="79"/>
      <c r="AE10" s="1" t="s">
        <v>179</v>
      </c>
    </row>
    <row r="11" spans="1:31" s="4" customFormat="1" x14ac:dyDescent="0.25">
      <c r="B11" s="235" t="s">
        <v>180</v>
      </c>
      <c r="C11" s="29">
        <f>C9-C10</f>
        <v>18351</v>
      </c>
      <c r="D11" s="29">
        <f>D9-D10</f>
        <v>2458</v>
      </c>
      <c r="E11" s="29">
        <f>E9-E10</f>
        <v>17208</v>
      </c>
      <c r="F11" s="29">
        <f>F9-F10</f>
        <v>29083</v>
      </c>
      <c r="G11" s="22">
        <f t="shared" si="0"/>
        <v>0.69008600650860075</v>
      </c>
      <c r="H11" s="20">
        <f t="shared" si="1"/>
        <v>11875</v>
      </c>
      <c r="I11" s="31">
        <f>F11/$F$7</f>
        <v>0.14757850082205126</v>
      </c>
      <c r="J11" s="29">
        <f>J9-J10</f>
        <v>25997</v>
      </c>
      <c r="K11" s="22">
        <f t="shared" si="2"/>
        <v>-0.10611009868307941</v>
      </c>
      <c r="L11" s="20">
        <f t="shared" si="3"/>
        <v>-3086</v>
      </c>
      <c r="M11" s="31">
        <f>J11/$J$7</f>
        <v>0.12634561457224644</v>
      </c>
      <c r="N11" s="29">
        <f>N9-N10</f>
        <v>35558</v>
      </c>
      <c r="O11" s="22">
        <f t="shared" si="4"/>
        <v>0.36777320460053087</v>
      </c>
      <c r="P11" s="20">
        <f t="shared" si="5"/>
        <v>9561</v>
      </c>
      <c r="Q11" s="22">
        <f t="shared" si="6"/>
        <v>0.93766007302054377</v>
      </c>
      <c r="R11" s="20">
        <f t="shared" si="7"/>
        <v>17207</v>
      </c>
      <c r="S11" s="31">
        <f>N11/$N$7</f>
        <v>0.15903002330126614</v>
      </c>
      <c r="T11" s="31">
        <f>N11/$N$6</f>
        <v>6.7770960911338177E-2</v>
      </c>
      <c r="V11" s="29"/>
      <c r="W11" s="79"/>
      <c r="AE11" s="1" t="s">
        <v>181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182</v>
      </c>
    </row>
    <row r="13" spans="1:31" s="4" customFormat="1" x14ac:dyDescent="0.25">
      <c r="B13" s="125" t="s">
        <v>183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185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4" t="s">
        <v>173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174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175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176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177</v>
      </c>
    </row>
    <row r="44" spans="2:31" s="4" customFormat="1" hidden="1" x14ac:dyDescent="0.25">
      <c r="B44" s="235" t="s">
        <v>178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5" t="s">
        <v>180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182</v>
      </c>
    </row>
    <row r="47" spans="2:31" s="4" customFormat="1" hidden="1" x14ac:dyDescent="0.25">
      <c r="B47" s="269" t="s">
        <v>183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315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173</v>
      </c>
      <c r="C124" s="225">
        <v>791721</v>
      </c>
      <c r="D124" s="225">
        <v>225835</v>
      </c>
      <c r="E124" s="225">
        <v>354204</v>
      </c>
      <c r="F124" s="225">
        <v>710225</v>
      </c>
      <c r="G124" s="226">
        <f t="shared" ref="G124:G129" si="8">F124/E124-1</f>
        <v>1.0051298121986201</v>
      </c>
      <c r="H124" s="225">
        <f t="shared" ref="H124:H129" si="9">F124-E124</f>
        <v>356021</v>
      </c>
      <c r="I124" s="226"/>
      <c r="J124" s="225">
        <v>797848</v>
      </c>
      <c r="K124" s="226"/>
      <c r="L124" s="226">
        <f t="shared" ref="L124:L129" si="10">J124/F124-1</f>
        <v>0.12337357879545219</v>
      </c>
      <c r="M124" s="225">
        <f t="shared" ref="M124:M129" si="11">J124-F124</f>
        <v>87623</v>
      </c>
      <c r="N124" s="226">
        <f t="shared" ref="N124:N129" si="12">J124/D124-1</f>
        <v>2.5328802001461246</v>
      </c>
      <c r="O124" s="225">
        <f t="shared" ref="O124:O129" si="13">J124-D124</f>
        <v>572013</v>
      </c>
      <c r="Z124" s="1"/>
      <c r="AE124"/>
    </row>
    <row r="125" spans="2:31" ht="18.75" x14ac:dyDescent="0.3">
      <c r="B125" s="224" t="s">
        <v>174</v>
      </c>
      <c r="C125" s="225">
        <v>356283</v>
      </c>
      <c r="D125" s="225">
        <v>103133</v>
      </c>
      <c r="E125" s="225">
        <v>181693</v>
      </c>
      <c r="F125" s="225">
        <v>342343</v>
      </c>
      <c r="G125" s="226">
        <f t="shared" si="8"/>
        <v>0.8841837605191174</v>
      </c>
      <c r="H125" s="225">
        <f t="shared" si="9"/>
        <v>160650</v>
      </c>
      <c r="I125" s="226">
        <f>F125/$F$7</f>
        <v>1.7371820894310592</v>
      </c>
      <c r="J125" s="225">
        <v>341923</v>
      </c>
      <c r="K125" s="226">
        <f>J125/$J$125</f>
        <v>1</v>
      </c>
      <c r="L125" s="226">
        <f t="shared" si="10"/>
        <v>-1.2268397484394011E-3</v>
      </c>
      <c r="M125" s="225">
        <f t="shared" si="11"/>
        <v>-420</v>
      </c>
      <c r="N125" s="226">
        <f t="shared" si="12"/>
        <v>2.3153597781505435</v>
      </c>
      <c r="O125" s="225">
        <f t="shared" si="13"/>
        <v>238790</v>
      </c>
      <c r="Z125" s="1"/>
      <c r="AE125"/>
    </row>
    <row r="126" spans="2:31" ht="15.75" x14ac:dyDescent="0.25">
      <c r="B126" s="227" t="s">
        <v>100</v>
      </c>
      <c r="C126" s="228">
        <v>284219</v>
      </c>
      <c r="D126" s="228">
        <v>74813</v>
      </c>
      <c r="E126" s="228">
        <v>114704</v>
      </c>
      <c r="F126" s="228">
        <v>244952</v>
      </c>
      <c r="G126" s="229">
        <f t="shared" si="8"/>
        <v>1.1355140186915889</v>
      </c>
      <c r="H126" s="228">
        <f t="shared" si="9"/>
        <v>130248</v>
      </c>
      <c r="I126" s="229">
        <f>F126/$F$7</f>
        <v>1.2429821178476466</v>
      </c>
      <c r="J126" s="228">
        <v>249820</v>
      </c>
      <c r="K126" s="229">
        <f>J126/$J$125</f>
        <v>0.73063233535035665</v>
      </c>
      <c r="L126" s="229">
        <f t="shared" si="10"/>
        <v>1.987328129592747E-2</v>
      </c>
      <c r="M126" s="228">
        <f t="shared" si="11"/>
        <v>4868</v>
      </c>
      <c r="N126" s="229">
        <f t="shared" si="12"/>
        <v>2.339259219654338</v>
      </c>
      <c r="O126" s="228">
        <f t="shared" si="13"/>
        <v>175007</v>
      </c>
      <c r="Z126" s="1"/>
      <c r="AE126"/>
    </row>
    <row r="127" spans="2:31" x14ac:dyDescent="0.25">
      <c r="B127" s="230" t="s">
        <v>103</v>
      </c>
      <c r="C127" s="231">
        <v>72064</v>
      </c>
      <c r="D127" s="231">
        <v>28320</v>
      </c>
      <c r="E127" s="231">
        <v>66989</v>
      </c>
      <c r="F127" s="231">
        <v>97391</v>
      </c>
      <c r="G127" s="232">
        <f t="shared" si="8"/>
        <v>0.45383570436937415</v>
      </c>
      <c r="H127" s="233">
        <f t="shared" si="9"/>
        <v>30402</v>
      </c>
      <c r="I127" s="234">
        <f>F127/$F$7</f>
        <v>0.49419997158341283</v>
      </c>
      <c r="J127" s="231">
        <v>92103</v>
      </c>
      <c r="K127" s="234">
        <f>J127/$J$125</f>
        <v>0.26936766464964335</v>
      </c>
      <c r="L127" s="232">
        <f t="shared" si="10"/>
        <v>-5.4296598248298134E-2</v>
      </c>
      <c r="M127" s="233">
        <f t="shared" si="11"/>
        <v>-5288</v>
      </c>
      <c r="N127" s="232">
        <f t="shared" si="12"/>
        <v>2.2522245762711863</v>
      </c>
      <c r="O127" s="233">
        <f t="shared" si="13"/>
        <v>63783</v>
      </c>
      <c r="Z127" s="1"/>
      <c r="AE127"/>
    </row>
    <row r="128" spans="2:31" x14ac:dyDescent="0.25">
      <c r="B128" s="235" t="s">
        <v>178</v>
      </c>
      <c r="C128" s="29">
        <v>40843</v>
      </c>
      <c r="D128" s="29">
        <v>17892</v>
      </c>
      <c r="E128" s="29">
        <v>29544</v>
      </c>
      <c r="F128" s="29">
        <v>51380</v>
      </c>
      <c r="G128" s="22">
        <f t="shared" si="8"/>
        <v>0.739101001895478</v>
      </c>
      <c r="H128" s="20">
        <f t="shared" si="9"/>
        <v>21836</v>
      </c>
      <c r="I128" s="31">
        <f>F128/$F$7</f>
        <v>0.26072218726530944</v>
      </c>
      <c r="J128" s="29">
        <v>50546</v>
      </c>
      <c r="K128" s="31">
        <f>J128/$J$125</f>
        <v>0.14782860468585032</v>
      </c>
      <c r="L128" s="22">
        <f t="shared" si="10"/>
        <v>-1.6231996885947786E-2</v>
      </c>
      <c r="M128" s="20">
        <f t="shared" si="11"/>
        <v>-834</v>
      </c>
      <c r="N128" s="22">
        <f t="shared" si="12"/>
        <v>1.8250614799910574</v>
      </c>
      <c r="O128" s="20">
        <f t="shared" si="13"/>
        <v>32654</v>
      </c>
      <c r="Z128" s="1"/>
      <c r="AE128"/>
    </row>
    <row r="129" spans="2:31" x14ac:dyDescent="0.25">
      <c r="B129" s="235" t="s">
        <v>180</v>
      </c>
      <c r="C129" s="29">
        <f>C127-C128</f>
        <v>31221</v>
      </c>
      <c r="D129" s="29">
        <f>D127-D128</f>
        <v>10428</v>
      </c>
      <c r="E129" s="29">
        <f>E127-E128</f>
        <v>37445</v>
      </c>
      <c r="F129" s="29">
        <f>F127-F128</f>
        <v>46011</v>
      </c>
      <c r="G129" s="22">
        <f t="shared" si="8"/>
        <v>0.22876218453732133</v>
      </c>
      <c r="H129" s="20">
        <f t="shared" si="9"/>
        <v>8566</v>
      </c>
      <c r="I129" s="31">
        <f>F129/$F$7</f>
        <v>0.2334777843181034</v>
      </c>
      <c r="J129" s="29">
        <f>J127-J128</f>
        <v>41557</v>
      </c>
      <c r="K129" s="31">
        <f>J129/$J$125</f>
        <v>0.12153905996379302</v>
      </c>
      <c r="L129" s="22">
        <f t="shared" si="10"/>
        <v>-9.6802938427767327E-2</v>
      </c>
      <c r="M129" s="20">
        <f t="shared" si="11"/>
        <v>-4454</v>
      </c>
      <c r="N129" s="22">
        <f t="shared" si="12"/>
        <v>2.9851361718450327</v>
      </c>
      <c r="O129" s="20">
        <f t="shared" si="13"/>
        <v>31129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183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57370-8A27-4DF5-A9C6-592805E81721}">
  <sheetPr>
    <tabColor theme="4" tint="0.39997558519241921"/>
  </sheetPr>
  <dimension ref="A1:AE142"/>
  <sheetViews>
    <sheetView showGridLines="0" zoomScaleNormal="100" workbookViewId="0">
      <selection activeCell="J13" sqref="J13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191</v>
      </c>
      <c r="C6" s="243">
        <v>206374</v>
      </c>
      <c r="D6" s="243">
        <v>47060</v>
      </c>
      <c r="E6" s="243">
        <v>66876</v>
      </c>
      <c r="F6" s="244">
        <f>E6/$E$6</f>
        <v>1</v>
      </c>
      <c r="G6" s="243">
        <v>197068</v>
      </c>
      <c r="H6" s="244">
        <f>G6/E6-1</f>
        <v>1.9467671511454032</v>
      </c>
      <c r="I6" s="243">
        <f>G6-E6</f>
        <v>130192</v>
      </c>
      <c r="J6" s="244">
        <f>G6/$G$6</f>
        <v>1</v>
      </c>
      <c r="K6" s="243">
        <v>205761</v>
      </c>
      <c r="L6" s="244">
        <f t="shared" ref="L6:L12" si="0">K6/G6-1</f>
        <v>4.4111677187569809E-2</v>
      </c>
      <c r="M6" s="243">
        <f t="shared" ref="M6:M12" si="1">K6-G6</f>
        <v>8693</v>
      </c>
      <c r="N6" s="244">
        <f>K6/$K$6</f>
        <v>1</v>
      </c>
      <c r="O6" s="243">
        <v>223593</v>
      </c>
      <c r="P6" s="244">
        <f t="shared" ref="P6:P11" si="2">O6/K6-1</f>
        <v>8.6663653462026424E-2</v>
      </c>
      <c r="Q6" s="243">
        <f t="shared" ref="Q6:Q12" si="3">O6-K6</f>
        <v>17832</v>
      </c>
      <c r="R6" s="244">
        <f>O6/C6-1</f>
        <v>8.3435897932879088E-2</v>
      </c>
      <c r="S6" s="243">
        <f>O6-C6</f>
        <v>17219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160918</v>
      </c>
      <c r="D7" s="246">
        <v>40712</v>
      </c>
      <c r="E7" s="246">
        <v>51558</v>
      </c>
      <c r="F7" s="247">
        <f t="shared" ref="F7:F12" si="4">E7/$E$6</f>
        <v>0.77094921945092409</v>
      </c>
      <c r="G7" s="246">
        <v>160048</v>
      </c>
      <c r="H7" s="248">
        <f>G7/E7-1</f>
        <v>2.1042321269250164</v>
      </c>
      <c r="I7" s="249">
        <f>G7-E7</f>
        <v>108490</v>
      </c>
      <c r="J7" s="247">
        <f>G7/$G$6</f>
        <v>0.8121460612580429</v>
      </c>
      <c r="K7" s="246">
        <v>167037</v>
      </c>
      <c r="L7" s="250">
        <f t="shared" si="0"/>
        <v>4.3668149555133429E-2</v>
      </c>
      <c r="M7" s="251">
        <f t="shared" si="1"/>
        <v>6989</v>
      </c>
      <c r="N7" s="247">
        <f>K7/$K$6</f>
        <v>0.81180107017364811</v>
      </c>
      <c r="O7" s="246">
        <v>174809</v>
      </c>
      <c r="P7" s="248">
        <f t="shared" si="2"/>
        <v>4.6528613420978582E-2</v>
      </c>
      <c r="Q7" s="249">
        <f t="shared" si="3"/>
        <v>7772</v>
      </c>
      <c r="R7" s="248">
        <f t="shared" ref="R7:R10" si="5">O7/C7-1</f>
        <v>8.6323469096061256E-2</v>
      </c>
      <c r="S7" s="249">
        <f t="shared" ref="S7:S10" si="6">O7-C7</f>
        <v>13891</v>
      </c>
      <c r="T7" s="247">
        <f>O7/$O$6</f>
        <v>0.78181785655185987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33348</v>
      </c>
      <c r="D8" s="252">
        <v>7130</v>
      </c>
      <c r="E8" s="252">
        <v>16360</v>
      </c>
      <c r="F8" s="253">
        <f t="shared" si="4"/>
        <v>0.24463185597224715</v>
      </c>
      <c r="G8" s="252">
        <v>30091</v>
      </c>
      <c r="H8" s="254">
        <f>IFERROR(G8/E8-1,"-")</f>
        <v>0.83930317848410763</v>
      </c>
      <c r="I8" s="255">
        <f t="shared" ref="I8:I12" si="7">G8-E8</f>
        <v>13731</v>
      </c>
      <c r="J8" s="253">
        <f t="shared" ref="J8:J12" si="8">G8/$G$6</f>
        <v>0.15269348651226988</v>
      </c>
      <c r="K8" s="252">
        <v>29663</v>
      </c>
      <c r="L8" s="256">
        <f>IFERROR(K8/G8-1,"-")</f>
        <v>-1.4223521983317222E-2</v>
      </c>
      <c r="M8" s="257">
        <f>IF(G8=0,"nd",K8-G8)</f>
        <v>-428</v>
      </c>
      <c r="N8" s="258">
        <f t="shared" ref="N8:N12" si="9">K8/$K$6</f>
        <v>0.14416240201009908</v>
      </c>
      <c r="O8" s="252">
        <v>32953</v>
      </c>
      <c r="P8" s="256">
        <f>IFERROR(O8/K8-1,"-")</f>
        <v>0.11091258470148002</v>
      </c>
      <c r="Q8" s="259">
        <f t="shared" si="3"/>
        <v>3290</v>
      </c>
      <c r="R8" s="256">
        <f>IFERROR(O8/C8-1,"-")</f>
        <v>-1.1844788293151054E-2</v>
      </c>
      <c r="S8" s="259">
        <f t="shared" si="6"/>
        <v>-395</v>
      </c>
      <c r="T8" s="258">
        <f t="shared" ref="T8:T12" si="10">O8/$O$6</f>
        <v>0.14737939023135788</v>
      </c>
      <c r="V8" s="29"/>
      <c r="W8" s="79"/>
      <c r="AE8" s="1"/>
    </row>
    <row r="9" spans="1:31" s="4" customFormat="1" x14ac:dyDescent="0.25">
      <c r="B9" s="97" t="s">
        <v>61</v>
      </c>
      <c r="C9" s="252">
        <v>127570</v>
      </c>
      <c r="D9" s="252">
        <v>33582</v>
      </c>
      <c r="E9" s="252">
        <v>35198</v>
      </c>
      <c r="F9" s="258">
        <f t="shared" si="4"/>
        <v>0.52631736347867697</v>
      </c>
      <c r="G9" s="252">
        <v>129957</v>
      </c>
      <c r="H9" s="254">
        <f>IFERROR(G9/E9-1,"-")</f>
        <v>2.6921700096596397</v>
      </c>
      <c r="I9" s="259">
        <f t="shared" si="7"/>
        <v>94759</v>
      </c>
      <c r="J9" s="258">
        <f t="shared" si="8"/>
        <v>0.65945257474577301</v>
      </c>
      <c r="K9" s="252">
        <v>137374</v>
      </c>
      <c r="L9" s="256">
        <f>IFERROR(K9/G9-1,"-")</f>
        <v>5.707272405487962E-2</v>
      </c>
      <c r="M9" s="257">
        <f>IF(G9=0,"nd",K9-G9)</f>
        <v>7417</v>
      </c>
      <c r="N9" s="258">
        <f t="shared" si="9"/>
        <v>0.667638668163549</v>
      </c>
      <c r="O9" s="252">
        <v>141856</v>
      </c>
      <c r="P9" s="256">
        <f t="shared" si="2"/>
        <v>3.2626261155677128E-2</v>
      </c>
      <c r="Q9" s="259">
        <f t="shared" si="3"/>
        <v>4482</v>
      </c>
      <c r="R9" s="260">
        <f t="shared" si="5"/>
        <v>0.11198557654620989</v>
      </c>
      <c r="S9" s="259">
        <f t="shared" si="6"/>
        <v>14286</v>
      </c>
      <c r="T9" s="258">
        <f t="shared" si="10"/>
        <v>0.63443846632050194</v>
      </c>
      <c r="V9" s="29"/>
      <c r="W9" s="79"/>
      <c r="AE9" s="1"/>
    </row>
    <row r="10" spans="1:31" s="4" customFormat="1" x14ac:dyDescent="0.25">
      <c r="B10" s="245" t="s">
        <v>193</v>
      </c>
      <c r="C10" s="261">
        <v>45456</v>
      </c>
      <c r="D10" s="261">
        <v>6348</v>
      </c>
      <c r="E10" s="261">
        <v>15318</v>
      </c>
      <c r="F10" s="262">
        <f>IFERROR(E10/$E$6,"-")</f>
        <v>0.22905078054907591</v>
      </c>
      <c r="G10" s="261">
        <v>37020</v>
      </c>
      <c r="H10" s="250">
        <f>IFERROR(G10/E10-1,"-")</f>
        <v>1.4167645906776341</v>
      </c>
      <c r="I10" s="251">
        <f>IFERROR(G10-E10,"-")</f>
        <v>21702</v>
      </c>
      <c r="J10" s="262">
        <f>IFERROR(G10/$G$6,"-")</f>
        <v>0.18785393874195708</v>
      </c>
      <c r="K10" s="261">
        <v>38724</v>
      </c>
      <c r="L10" s="250">
        <f>IFERROR(K10/G10-1,"-")</f>
        <v>4.6029173419773084E-2</v>
      </c>
      <c r="M10" s="251">
        <f>IFERROR(K10-G10,"-")</f>
        <v>1704</v>
      </c>
      <c r="N10" s="262">
        <f>IFERROR(K10/$K$6,"-")</f>
        <v>0.18819892982635195</v>
      </c>
      <c r="O10" s="261">
        <v>48784</v>
      </c>
      <c r="P10" s="250">
        <f>IFERROR(O10/K10-1,"-")</f>
        <v>0.25978721206486943</v>
      </c>
      <c r="Q10" s="251">
        <f>IFERROR(O10-K10,"-")</f>
        <v>10060</v>
      </c>
      <c r="R10" s="250">
        <f t="shared" si="5"/>
        <v>7.321365716297068E-2</v>
      </c>
      <c r="S10" s="251">
        <f t="shared" si="6"/>
        <v>3328</v>
      </c>
      <c r="T10" s="262">
        <f>IFERROR(O10/$O$6,"-")</f>
        <v>0.21818214344814016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32033</v>
      </c>
      <c r="D11" s="252">
        <v>4400</v>
      </c>
      <c r="E11" s="252">
        <v>7056</v>
      </c>
      <c r="F11" s="258">
        <f t="shared" si="4"/>
        <v>0.10550870267360488</v>
      </c>
      <c r="G11" s="252">
        <v>18695</v>
      </c>
      <c r="H11" s="260">
        <f t="shared" ref="H11:H12" si="11">G11/E11-1</f>
        <v>1.6495181405895694</v>
      </c>
      <c r="I11" s="259">
        <f t="shared" si="7"/>
        <v>11639</v>
      </c>
      <c r="J11" s="258">
        <f t="shared" si="8"/>
        <v>9.4865731625631763E-2</v>
      </c>
      <c r="K11" s="252">
        <v>18004</v>
      </c>
      <c r="L11" s="256">
        <f>K11/G11-1</f>
        <v>-3.6961754479807429E-2</v>
      </c>
      <c r="M11" s="259">
        <f t="shared" si="1"/>
        <v>-691</v>
      </c>
      <c r="N11" s="258">
        <f t="shared" si="9"/>
        <v>8.749957474934511E-2</v>
      </c>
      <c r="O11" s="252">
        <v>27578</v>
      </c>
      <c r="P11" s="260">
        <f t="shared" si="2"/>
        <v>0.53177071761830708</v>
      </c>
      <c r="Q11" s="259">
        <f t="shared" si="3"/>
        <v>9574</v>
      </c>
      <c r="R11" s="260">
        <f t="shared" ref="R11:R12" si="12">O11/D11-1</f>
        <v>5.2677272727272726</v>
      </c>
      <c r="S11" s="259">
        <f t="shared" ref="S11:S12" si="13">O11-D11</f>
        <v>23178</v>
      </c>
      <c r="T11" s="258">
        <f t="shared" si="10"/>
        <v>0.12334017612358168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174.809 viajeros 
cuota: 78,2%</v>
      </c>
    </row>
    <row r="20" spans="1:27" x14ac:dyDescent="0.25">
      <c r="AA20" t="str">
        <f>CONCATENATE("Apartamentos: 
",FIXED(O10,0)," viajeros
cuota: ",FIXED(T10*100,1),"%")</f>
        <v>Apartamentos: 
48.784 viajeros
cuota: 21,8%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191</v>
      </c>
      <c r="C134" s="243">
        <v>206374</v>
      </c>
      <c r="D134" s="228">
        <v>74813</v>
      </c>
      <c r="E134" s="228">
        <v>114704</v>
      </c>
      <c r="F134" s="228">
        <v>244952</v>
      </c>
      <c r="G134" s="229">
        <f>F134/E134-1</f>
        <v>1.1355140186915889</v>
      </c>
      <c r="H134" s="228">
        <f>F134-E134</f>
        <v>130248</v>
      </c>
      <c r="I134" s="229">
        <f>F134/F$134</f>
        <v>1</v>
      </c>
      <c r="J134" s="228">
        <v>249820</v>
      </c>
      <c r="K134" s="229">
        <f>J134/J$134</f>
        <v>1</v>
      </c>
      <c r="L134" s="229">
        <f>J134/F134-1</f>
        <v>1.987328129592747E-2</v>
      </c>
      <c r="M134" s="228">
        <f>J134-F134</f>
        <v>4868</v>
      </c>
      <c r="N134" s="229">
        <f>J134/D134-1</f>
        <v>2.339259219654338</v>
      </c>
      <c r="O134" s="228">
        <f>J134-D134</f>
        <v>175007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160918</v>
      </c>
      <c r="D135" s="246">
        <v>63268</v>
      </c>
      <c r="E135" s="246">
        <v>98793</v>
      </c>
      <c r="F135" s="246">
        <v>213248</v>
      </c>
      <c r="G135" s="250">
        <f>IFERROR(F135/E135-1,"-")</f>
        <v>1.1585334993369973</v>
      </c>
      <c r="H135" s="246">
        <f t="shared" ref="H135:H138" si="14">F135-E135</f>
        <v>114455</v>
      </c>
      <c r="I135" s="248">
        <f>F135/F$134</f>
        <v>0.87057056076292494</v>
      </c>
      <c r="J135" s="246">
        <v>218970</v>
      </c>
      <c r="K135" s="247">
        <f t="shared" ref="K135:K138" si="15">J135/J$134</f>
        <v>0.87651108798334798</v>
      </c>
      <c r="L135" s="248">
        <f t="shared" ref="L135:L138" si="16">J135/F135-1</f>
        <v>2.6832608043217299E-2</v>
      </c>
      <c r="M135" s="249">
        <f t="shared" ref="M135:M138" si="17">J135-F135</f>
        <v>5722</v>
      </c>
      <c r="N135" s="247">
        <f t="shared" ref="N135:N138" si="18">J135/D135-1</f>
        <v>2.4609913384333311</v>
      </c>
      <c r="O135" s="246">
        <f t="shared" ref="O135:O138" si="19">J135-D135</f>
        <v>155702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33348</v>
      </c>
      <c r="D136" s="252">
        <v>7600</v>
      </c>
      <c r="E136" s="252">
        <v>13859</v>
      </c>
      <c r="F136" s="252">
        <v>19011</v>
      </c>
      <c r="G136" s="256">
        <f t="shared" ref="G136:G138" si="20">IFERROR(F136/E136-1,"-")</f>
        <v>0.37174399307309325</v>
      </c>
      <c r="H136" s="252">
        <f t="shared" si="14"/>
        <v>5152</v>
      </c>
      <c r="I136" s="260">
        <f t="shared" ref="I136:I138" si="21">F136/F$134</f>
        <v>7.7611123812012156E-2</v>
      </c>
      <c r="J136" s="252">
        <v>19206</v>
      </c>
      <c r="K136" s="258">
        <f t="shared" si="15"/>
        <v>7.6879353134256659E-2</v>
      </c>
      <c r="L136" s="260">
        <f t="shared" si="16"/>
        <v>1.0257219504497428E-2</v>
      </c>
      <c r="M136" s="259">
        <f t="shared" si="17"/>
        <v>195</v>
      </c>
      <c r="N136" s="258">
        <f t="shared" si="18"/>
        <v>1.5271052631578947</v>
      </c>
      <c r="O136" s="252">
        <f t="shared" si="19"/>
        <v>11606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198179</v>
      </c>
      <c r="D137" s="252">
        <v>55668</v>
      </c>
      <c r="E137" s="252">
        <v>84934</v>
      </c>
      <c r="F137" s="252">
        <v>194237</v>
      </c>
      <c r="G137" s="254">
        <f t="shared" si="20"/>
        <v>1.2869169001813172</v>
      </c>
      <c r="H137" s="252">
        <f t="shared" si="14"/>
        <v>109303</v>
      </c>
      <c r="I137" s="264">
        <f t="shared" si="21"/>
        <v>0.79295943695091287</v>
      </c>
      <c r="J137" s="252">
        <v>199764</v>
      </c>
      <c r="K137" s="258">
        <f t="shared" si="15"/>
        <v>0.79963173484909134</v>
      </c>
      <c r="L137" s="260">
        <f t="shared" si="16"/>
        <v>2.8454928772581933E-2</v>
      </c>
      <c r="M137" s="259">
        <f t="shared" si="17"/>
        <v>5527</v>
      </c>
      <c r="N137" s="258">
        <f t="shared" si="18"/>
        <v>2.5884888984694978</v>
      </c>
      <c r="O137" s="252">
        <f t="shared" si="19"/>
        <v>144096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48655</v>
      </c>
      <c r="D138" s="246">
        <v>11545</v>
      </c>
      <c r="E138" s="246">
        <v>15911</v>
      </c>
      <c r="F138" s="246">
        <v>31704</v>
      </c>
      <c r="G138" s="250">
        <f t="shared" si="20"/>
        <v>0.99258374709320596</v>
      </c>
      <c r="H138" s="246">
        <f t="shared" si="14"/>
        <v>15793</v>
      </c>
      <c r="I138" s="248">
        <f t="shared" si="21"/>
        <v>0.12942943923707501</v>
      </c>
      <c r="J138" s="246">
        <v>30850</v>
      </c>
      <c r="K138" s="247">
        <f t="shared" si="15"/>
        <v>0.12348891201665199</v>
      </c>
      <c r="L138" s="248">
        <f t="shared" si="16"/>
        <v>-2.6936664143325739E-2</v>
      </c>
      <c r="M138" s="249">
        <f t="shared" si="17"/>
        <v>-854</v>
      </c>
      <c r="N138" s="247">
        <f t="shared" si="18"/>
        <v>1.6721524469467304</v>
      </c>
      <c r="O138" s="246">
        <f t="shared" si="19"/>
        <v>19305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8CF9F-C4E7-4E01-8C45-DCECA840A462}">
  <sheetPr>
    <tabColor theme="4" tint="0.39997558519241921"/>
  </sheetPr>
  <dimension ref="A1:AE142"/>
  <sheetViews>
    <sheetView showGridLines="0" zoomScaleNormal="100" workbookViewId="0">
      <selection activeCell="J13" sqref="J13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197</v>
      </c>
      <c r="C6" s="243">
        <v>165981</v>
      </c>
      <c r="D6" s="243">
        <v>38308</v>
      </c>
      <c r="E6" s="243">
        <v>39205</v>
      </c>
      <c r="F6" s="244">
        <f>E6/$E$6</f>
        <v>1</v>
      </c>
      <c r="G6" s="243">
        <v>139217</v>
      </c>
      <c r="H6" s="244">
        <f>G6/E6-1</f>
        <v>2.5510011478127792</v>
      </c>
      <c r="I6" s="243">
        <f>G6-E6</f>
        <v>100012</v>
      </c>
      <c r="J6" s="244">
        <f>G6/$G$6</f>
        <v>1</v>
      </c>
      <c r="K6" s="243">
        <v>149908</v>
      </c>
      <c r="L6" s="244">
        <f t="shared" ref="L6:L12" si="0">K6/G6-1</f>
        <v>7.6793782368532515E-2</v>
      </c>
      <c r="M6" s="243">
        <f t="shared" ref="M6:M12" si="1">K6-G6</f>
        <v>10691</v>
      </c>
      <c r="N6" s="244">
        <f>K6/$K$6</f>
        <v>1</v>
      </c>
      <c r="O6" s="243">
        <v>158283</v>
      </c>
      <c r="P6" s="244">
        <f t="shared" ref="P6:P11" si="2">O6/K6-1</f>
        <v>5.5867598793926998E-2</v>
      </c>
      <c r="Q6" s="243">
        <f t="shared" ref="Q6:Q12" si="3">O6-K6</f>
        <v>8375</v>
      </c>
      <c r="R6" s="244">
        <f>O6/C6-1</f>
        <v>-4.6378802393045038E-2</v>
      </c>
      <c r="S6" s="243">
        <f>O6-C6</f>
        <v>-7698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133948</v>
      </c>
      <c r="D7" s="246">
        <v>33908</v>
      </c>
      <c r="E7" s="246">
        <v>32149</v>
      </c>
      <c r="F7" s="247">
        <f t="shared" ref="F7:F12" si="4">E7/$E$6</f>
        <v>0.82002295625557964</v>
      </c>
      <c r="G7" s="246">
        <v>120522</v>
      </c>
      <c r="H7" s="248">
        <f>G7/E7-1</f>
        <v>2.7488568851286197</v>
      </c>
      <c r="I7" s="249">
        <f>G7-E7</f>
        <v>88373</v>
      </c>
      <c r="J7" s="247">
        <f>G7/$G$6</f>
        <v>0.86571323904408226</v>
      </c>
      <c r="K7" s="246">
        <v>131904</v>
      </c>
      <c r="L7" s="250">
        <f t="shared" si="0"/>
        <v>9.4439189525563849E-2</v>
      </c>
      <c r="M7" s="251">
        <f t="shared" si="1"/>
        <v>11382</v>
      </c>
      <c r="N7" s="247">
        <f>K7/$K$6</f>
        <v>0.87989967179870321</v>
      </c>
      <c r="O7" s="246">
        <v>130705</v>
      </c>
      <c r="P7" s="248">
        <f t="shared" si="2"/>
        <v>-9.0899442018437249E-3</v>
      </c>
      <c r="Q7" s="249">
        <f t="shared" si="3"/>
        <v>-1199</v>
      </c>
      <c r="R7" s="248">
        <f t="shared" ref="R7:R10" si="5">O7/C7-1</f>
        <v>-2.4210887807208814E-2</v>
      </c>
      <c r="S7" s="249">
        <f t="shared" ref="S7:S10" si="6">O7-C7</f>
        <v>-3243</v>
      </c>
      <c r="T7" s="247">
        <f>O7/$O$6</f>
        <v>0.82576777038595428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23071</v>
      </c>
      <c r="D8" s="252">
        <v>4834</v>
      </c>
      <c r="E8" s="252">
        <v>5445</v>
      </c>
      <c r="F8" s="253">
        <f t="shared" si="4"/>
        <v>0.138885346256855</v>
      </c>
      <c r="G8" s="252">
        <v>11591</v>
      </c>
      <c r="H8" s="254">
        <f>IFERROR(G8/E8-1,"-")</f>
        <v>1.1287419651056014</v>
      </c>
      <c r="I8" s="255">
        <f t="shared" ref="I8:I12" si="7">G8-E8</f>
        <v>6146</v>
      </c>
      <c r="J8" s="253">
        <f t="shared" ref="J8:J12" si="8">G8/$G$6</f>
        <v>8.3258510095749805E-2</v>
      </c>
      <c r="K8" s="252">
        <v>10878</v>
      </c>
      <c r="L8" s="256">
        <f>IFERROR(K8/G8-1,"-")</f>
        <v>-6.151324303338801E-2</v>
      </c>
      <c r="M8" s="257">
        <f>IF(G8=0,"nd",K8-G8)</f>
        <v>-713</v>
      </c>
      <c r="N8" s="258">
        <f t="shared" ref="N8:N12" si="9">K8/$K$6</f>
        <v>7.2564506230488032E-2</v>
      </c>
      <c r="O8" s="252">
        <v>15073</v>
      </c>
      <c r="P8" s="256">
        <f>IFERROR(O8/K8-1,"-")</f>
        <v>0.38564074278359994</v>
      </c>
      <c r="Q8" s="259">
        <f t="shared" si="3"/>
        <v>4195</v>
      </c>
      <c r="R8" s="256">
        <f>IFERROR(O8/C8-1,"-")</f>
        <v>-0.34666897837111521</v>
      </c>
      <c r="S8" s="259">
        <f t="shared" si="6"/>
        <v>-7998</v>
      </c>
      <c r="T8" s="258">
        <f t="shared" ref="T8:T12" si="10">O8/$O$6</f>
        <v>9.5228167270016359E-2</v>
      </c>
      <c r="V8" s="29"/>
      <c r="W8" s="79"/>
      <c r="AE8" s="1"/>
    </row>
    <row r="9" spans="1:31" s="4" customFormat="1" x14ac:dyDescent="0.25">
      <c r="B9" s="97" t="s">
        <v>61</v>
      </c>
      <c r="C9" s="252">
        <v>110877</v>
      </c>
      <c r="D9" s="252">
        <v>29074</v>
      </c>
      <c r="E9" s="252">
        <v>26704</v>
      </c>
      <c r="F9" s="258">
        <f t="shared" si="4"/>
        <v>0.68113760999872464</v>
      </c>
      <c r="G9" s="252">
        <v>108931</v>
      </c>
      <c r="H9" s="254">
        <f>IFERROR(G9/E9-1,"-")</f>
        <v>3.0792016177351709</v>
      </c>
      <c r="I9" s="259">
        <f t="shared" si="7"/>
        <v>82227</v>
      </c>
      <c r="J9" s="258">
        <f t="shared" si="8"/>
        <v>0.78245472894833246</v>
      </c>
      <c r="K9" s="252">
        <v>121026</v>
      </c>
      <c r="L9" s="256">
        <f>IFERROR(K9/G9-1,"-")</f>
        <v>0.11103359007077884</v>
      </c>
      <c r="M9" s="257">
        <f>IF(G9=0,"nd",K9-G9)</f>
        <v>12095</v>
      </c>
      <c r="N9" s="258">
        <f t="shared" si="9"/>
        <v>0.80733516556821516</v>
      </c>
      <c r="O9" s="252">
        <v>115632</v>
      </c>
      <c r="P9" s="256">
        <f t="shared" si="2"/>
        <v>-4.4568935600614701E-2</v>
      </c>
      <c r="Q9" s="259">
        <f t="shared" si="3"/>
        <v>-5394</v>
      </c>
      <c r="R9" s="260">
        <f t="shared" si="5"/>
        <v>4.2885359452366156E-2</v>
      </c>
      <c r="S9" s="259">
        <f t="shared" si="6"/>
        <v>4755</v>
      </c>
      <c r="T9" s="258">
        <f t="shared" si="10"/>
        <v>0.73053960311593791</v>
      </c>
      <c r="V9" s="29"/>
      <c r="W9" s="79"/>
      <c r="AE9" s="1"/>
    </row>
    <row r="10" spans="1:31" s="4" customFormat="1" x14ac:dyDescent="0.25">
      <c r="B10" s="245" t="s">
        <v>193</v>
      </c>
      <c r="C10" s="261">
        <v>32033</v>
      </c>
      <c r="D10" s="261">
        <v>4400</v>
      </c>
      <c r="E10" s="261">
        <v>7056</v>
      </c>
      <c r="F10" s="262">
        <f>IFERROR(E10/$E$6,"-")</f>
        <v>0.17997704374442036</v>
      </c>
      <c r="G10" s="261">
        <v>18695</v>
      </c>
      <c r="H10" s="250">
        <f>IFERROR(G10/E10-1,"-")</f>
        <v>1.6495181405895694</v>
      </c>
      <c r="I10" s="251">
        <f>IFERROR(G10-E10,"-")</f>
        <v>11639</v>
      </c>
      <c r="J10" s="262">
        <f>IFERROR(G10/$G$6,"-")</f>
        <v>0.13428676095591774</v>
      </c>
      <c r="K10" s="261">
        <v>18004</v>
      </c>
      <c r="L10" s="250">
        <f>IFERROR(K10/G10-1,"-")</f>
        <v>-3.6961754479807429E-2</v>
      </c>
      <c r="M10" s="251">
        <f>IFERROR(K10-G10,"-")</f>
        <v>-691</v>
      </c>
      <c r="N10" s="262">
        <f>IFERROR(K10/$K$6,"-")</f>
        <v>0.12010032820129679</v>
      </c>
      <c r="O10" s="261">
        <v>27578</v>
      </c>
      <c r="P10" s="250">
        <f>IFERROR(O10/K10-1,"-")</f>
        <v>0.53177071761830708</v>
      </c>
      <c r="Q10" s="251">
        <f>IFERROR(O10-K10,"-")</f>
        <v>9574</v>
      </c>
      <c r="R10" s="250">
        <f t="shared" si="5"/>
        <v>-0.13907532856741489</v>
      </c>
      <c r="S10" s="251">
        <f t="shared" si="6"/>
        <v>-4455</v>
      </c>
      <c r="T10" s="262">
        <f>IFERROR(O10/$O$6,"-")</f>
        <v>0.17423222961404572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32033</v>
      </c>
      <c r="D11" s="252">
        <v>4400</v>
      </c>
      <c r="E11" s="252">
        <v>7056</v>
      </c>
      <c r="F11" s="258">
        <f t="shared" si="4"/>
        <v>0.17997704374442036</v>
      </c>
      <c r="G11" s="252">
        <v>18695</v>
      </c>
      <c r="H11" s="260">
        <f t="shared" ref="H11:H12" si="11">G11/E11-1</f>
        <v>1.6495181405895694</v>
      </c>
      <c r="I11" s="259">
        <f t="shared" si="7"/>
        <v>11639</v>
      </c>
      <c r="J11" s="258">
        <f t="shared" si="8"/>
        <v>0.13428676095591774</v>
      </c>
      <c r="K11" s="252">
        <v>18004</v>
      </c>
      <c r="L11" s="256">
        <f>K11/G11-1</f>
        <v>-3.6961754479807429E-2</v>
      </c>
      <c r="M11" s="259">
        <f t="shared" si="1"/>
        <v>-691</v>
      </c>
      <c r="N11" s="258">
        <f t="shared" si="9"/>
        <v>0.12010032820129679</v>
      </c>
      <c r="O11" s="252">
        <v>27578</v>
      </c>
      <c r="P11" s="260">
        <f t="shared" si="2"/>
        <v>0.53177071761830708</v>
      </c>
      <c r="Q11" s="259">
        <f t="shared" si="3"/>
        <v>9574</v>
      </c>
      <c r="R11" s="260">
        <f t="shared" ref="R11:R12" si="12">O11/D11-1</f>
        <v>5.2677272727272726</v>
      </c>
      <c r="S11" s="259">
        <f t="shared" ref="S11:S12" si="13">O11-D11</f>
        <v>23178</v>
      </c>
      <c r="T11" s="258">
        <f t="shared" si="10"/>
        <v>0.17423222961404572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130.705 viajeros 
cuota: 82,6%</v>
      </c>
    </row>
    <row r="20" spans="27:27" x14ac:dyDescent="0.25">
      <c r="AA20" t="str">
        <f>CONCATENATE("Apartamentos: 
",FIXED(O10,0)," viajeros
cuota: ",FIXED(T10*100,1),"%")</f>
        <v>Apartamentos: 
27.578 viajeros
cuota: 17,4%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197</v>
      </c>
      <c r="C134" s="228">
        <v>284219</v>
      </c>
      <c r="D134" s="228">
        <v>74813</v>
      </c>
      <c r="E134" s="228">
        <v>114704</v>
      </c>
      <c r="F134" s="228">
        <v>244952</v>
      </c>
      <c r="G134" s="229">
        <f>F134/E134-1</f>
        <v>1.1355140186915889</v>
      </c>
      <c r="H134" s="228">
        <f>F134-E134</f>
        <v>130248</v>
      </c>
      <c r="I134" s="229">
        <f>F134/F$134</f>
        <v>1</v>
      </c>
      <c r="J134" s="228">
        <v>249820</v>
      </c>
      <c r="K134" s="229">
        <f>J134/J$134</f>
        <v>1</v>
      </c>
      <c r="L134" s="229">
        <f>J134/F134-1</f>
        <v>1.987328129592747E-2</v>
      </c>
      <c r="M134" s="228">
        <f>J134-F134</f>
        <v>4868</v>
      </c>
      <c r="N134" s="229">
        <f>J134/D134-1</f>
        <v>2.339259219654338</v>
      </c>
      <c r="O134" s="228">
        <f>J134-D134</f>
        <v>175007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235564</v>
      </c>
      <c r="D135" s="246">
        <v>63268</v>
      </c>
      <c r="E135" s="246">
        <v>98793</v>
      </c>
      <c r="F135" s="246">
        <v>213248</v>
      </c>
      <c r="G135" s="250">
        <f>IFERROR(F135/E135-1,"-")</f>
        <v>1.1585334993369973</v>
      </c>
      <c r="H135" s="246">
        <f t="shared" ref="H135:H138" si="14">F135-E135</f>
        <v>114455</v>
      </c>
      <c r="I135" s="248">
        <f>F135/F$134</f>
        <v>0.87057056076292494</v>
      </c>
      <c r="J135" s="246">
        <v>218970</v>
      </c>
      <c r="K135" s="247">
        <f t="shared" ref="K135:K138" si="15">J135/J$134</f>
        <v>0.87651108798334798</v>
      </c>
      <c r="L135" s="248">
        <f t="shared" ref="L135:L138" si="16">J135/F135-1</f>
        <v>2.6832608043217299E-2</v>
      </c>
      <c r="M135" s="249">
        <f t="shared" ref="M135:M138" si="17">J135-F135</f>
        <v>5722</v>
      </c>
      <c r="N135" s="247">
        <f t="shared" ref="N135:N138" si="18">J135/D135-1</f>
        <v>2.4609913384333311</v>
      </c>
      <c r="O135" s="246">
        <f t="shared" ref="O135:O138" si="19">J135-D135</f>
        <v>155702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37385</v>
      </c>
      <c r="D136" s="252">
        <v>7600</v>
      </c>
      <c r="E136" s="252">
        <v>13859</v>
      </c>
      <c r="F136" s="252">
        <v>19011</v>
      </c>
      <c r="G136" s="256">
        <f t="shared" ref="G136:G138" si="20">IFERROR(F136/E136-1,"-")</f>
        <v>0.37174399307309325</v>
      </c>
      <c r="H136" s="252">
        <f t="shared" si="14"/>
        <v>5152</v>
      </c>
      <c r="I136" s="260">
        <f t="shared" ref="I136:I138" si="21">F136/F$134</f>
        <v>7.7611123812012156E-2</v>
      </c>
      <c r="J136" s="252">
        <v>19206</v>
      </c>
      <c r="K136" s="258">
        <f t="shared" si="15"/>
        <v>7.6879353134256659E-2</v>
      </c>
      <c r="L136" s="260">
        <f t="shared" si="16"/>
        <v>1.0257219504497428E-2</v>
      </c>
      <c r="M136" s="259">
        <f t="shared" si="17"/>
        <v>195</v>
      </c>
      <c r="N136" s="258">
        <f t="shared" si="18"/>
        <v>1.5271052631578947</v>
      </c>
      <c r="O136" s="252">
        <f t="shared" si="19"/>
        <v>11606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198179</v>
      </c>
      <c r="D137" s="252">
        <v>55668</v>
      </c>
      <c r="E137" s="252">
        <v>84934</v>
      </c>
      <c r="F137" s="252">
        <v>194237</v>
      </c>
      <c r="G137" s="254">
        <f t="shared" si="20"/>
        <v>1.2869169001813172</v>
      </c>
      <c r="H137" s="252">
        <f t="shared" si="14"/>
        <v>109303</v>
      </c>
      <c r="I137" s="264">
        <f t="shared" si="21"/>
        <v>0.79295943695091287</v>
      </c>
      <c r="J137" s="252">
        <v>199764</v>
      </c>
      <c r="K137" s="258">
        <f t="shared" si="15"/>
        <v>0.79963173484909134</v>
      </c>
      <c r="L137" s="260">
        <f t="shared" si="16"/>
        <v>2.8454928772581933E-2</v>
      </c>
      <c r="M137" s="259">
        <f t="shared" si="17"/>
        <v>5527</v>
      </c>
      <c r="N137" s="258">
        <f t="shared" si="18"/>
        <v>2.5884888984694978</v>
      </c>
      <c r="O137" s="252">
        <f t="shared" si="19"/>
        <v>144096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48655</v>
      </c>
      <c r="D138" s="246">
        <v>11545</v>
      </c>
      <c r="E138" s="246">
        <v>15911</v>
      </c>
      <c r="F138" s="246">
        <v>31704</v>
      </c>
      <c r="G138" s="250">
        <f t="shared" si="20"/>
        <v>0.99258374709320596</v>
      </c>
      <c r="H138" s="246">
        <f t="shared" si="14"/>
        <v>15793</v>
      </c>
      <c r="I138" s="248">
        <f t="shared" si="21"/>
        <v>0.12942943923707501</v>
      </c>
      <c r="J138" s="246">
        <v>30850</v>
      </c>
      <c r="K138" s="247">
        <f t="shared" si="15"/>
        <v>0.12348891201665199</v>
      </c>
      <c r="L138" s="248">
        <f t="shared" si="16"/>
        <v>-2.6936664143325739E-2</v>
      </c>
      <c r="M138" s="249">
        <f t="shared" si="17"/>
        <v>-854</v>
      </c>
      <c r="N138" s="247">
        <f t="shared" si="18"/>
        <v>1.6721524469467304</v>
      </c>
      <c r="O138" s="246">
        <f t="shared" si="19"/>
        <v>19305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680CD-7452-41C2-8BE5-5E18B89C221A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7F74F-D888-40CD-A5CB-FC186B847A23}">
  <sheetPr>
    <tabColor theme="4" tint="0.39997558519241921"/>
  </sheetPr>
  <dimension ref="A1:AE142"/>
  <sheetViews>
    <sheetView showGridLines="0" zoomScaleNormal="100" workbookViewId="0">
      <selection activeCell="J13" sqref="J13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40393</v>
      </c>
      <c r="D6" s="243">
        <v>8752</v>
      </c>
      <c r="E6" s="243">
        <v>27671</v>
      </c>
      <c r="F6" s="244">
        <f>E6/$E$6</f>
        <v>1</v>
      </c>
      <c r="G6" s="243">
        <v>57851</v>
      </c>
      <c r="H6" s="244">
        <f>G6/E6-1</f>
        <v>1.0906725452639949</v>
      </c>
      <c r="I6" s="243">
        <f>G6-E6</f>
        <v>30180</v>
      </c>
      <c r="J6" s="244">
        <f>G6/$G$6</f>
        <v>1</v>
      </c>
      <c r="K6" s="243">
        <v>55853</v>
      </c>
      <c r="L6" s="244">
        <f t="shared" ref="L6:L12" si="0">K6/G6-1</f>
        <v>-3.4537000224715175E-2</v>
      </c>
      <c r="M6" s="243">
        <f t="shared" ref="M6:M12" si="1">K6-G6</f>
        <v>-1998</v>
      </c>
      <c r="N6" s="244">
        <f>K6/$K$6</f>
        <v>1</v>
      </c>
      <c r="O6" s="243">
        <v>65310</v>
      </c>
      <c r="P6" s="244">
        <f t="shared" ref="P6:P11" si="2">O6/K6-1</f>
        <v>0.16931946359192884</v>
      </c>
      <c r="Q6" s="243">
        <f t="shared" ref="Q6:Q12" si="3">O6-K6</f>
        <v>9457</v>
      </c>
      <c r="R6" s="244">
        <f>O6/C6-1</f>
        <v>0.61686430817220805</v>
      </c>
      <c r="S6" s="243">
        <f>O6-C6</f>
        <v>24917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26970</v>
      </c>
      <c r="D7" s="246">
        <v>6804</v>
      </c>
      <c r="E7" s="246">
        <v>19409</v>
      </c>
      <c r="F7" s="247">
        <f t="shared" ref="F7:F12" si="4">E7/$E$6</f>
        <v>0.70142025947743125</v>
      </c>
      <c r="G7" s="246">
        <v>39526</v>
      </c>
      <c r="H7" s="248">
        <f>G7/E7-1</f>
        <v>1.0364779226132206</v>
      </c>
      <c r="I7" s="249">
        <f>G7-E7</f>
        <v>20117</v>
      </c>
      <c r="J7" s="247">
        <f>G7/$G$6</f>
        <v>0.68323797341446124</v>
      </c>
      <c r="K7" s="246">
        <v>35133</v>
      </c>
      <c r="L7" s="250">
        <f t="shared" si="0"/>
        <v>-0.11114203309214188</v>
      </c>
      <c r="M7" s="251">
        <f t="shared" si="1"/>
        <v>-4393</v>
      </c>
      <c r="N7" s="247">
        <f>K7/$K$6</f>
        <v>0.62902619375861635</v>
      </c>
      <c r="O7" s="246">
        <v>44104</v>
      </c>
      <c r="P7" s="248">
        <f t="shared" si="2"/>
        <v>0.25534397859562241</v>
      </c>
      <c r="Q7" s="249">
        <f t="shared" si="3"/>
        <v>8971</v>
      </c>
      <c r="R7" s="248">
        <f t="shared" ref="R7:R10" si="5">O7/C7-1</f>
        <v>0.63529847979236198</v>
      </c>
      <c r="S7" s="249">
        <f t="shared" ref="S7:S10" si="6">O7-C7</f>
        <v>17134</v>
      </c>
      <c r="T7" s="247">
        <f>O7/$O$6</f>
        <v>0.67530240391976726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10277</v>
      </c>
      <c r="D8" s="252">
        <v>2296</v>
      </c>
      <c r="E8" s="252">
        <v>10915</v>
      </c>
      <c r="F8" s="253">
        <f t="shared" si="4"/>
        <v>0.39445628997867804</v>
      </c>
      <c r="G8" s="252">
        <v>18500</v>
      </c>
      <c r="H8" s="254">
        <f>IFERROR(G8/E8-1,"-")</f>
        <v>0.69491525423728806</v>
      </c>
      <c r="I8" s="255">
        <f t="shared" ref="I8:I12" si="7">G8-E8</f>
        <v>7585</v>
      </c>
      <c r="J8" s="253">
        <f t="shared" ref="J8:J12" si="8">G8/$G$6</f>
        <v>0.31978703911773348</v>
      </c>
      <c r="K8" s="252">
        <v>18785</v>
      </c>
      <c r="L8" s="256">
        <f>IFERROR(K8/G8-1,"-")</f>
        <v>1.5405405405405359E-2</v>
      </c>
      <c r="M8" s="257">
        <f>IF(G8=0,"nd",K8-G8)</f>
        <v>285</v>
      </c>
      <c r="N8" s="258">
        <f t="shared" ref="N8:N12" si="9">K8/$K$6</f>
        <v>0.33632929296546293</v>
      </c>
      <c r="O8" s="252">
        <v>17880</v>
      </c>
      <c r="P8" s="256">
        <f>IFERROR(O8/K8-1,"-")</f>
        <v>-4.8176736758051675E-2</v>
      </c>
      <c r="Q8" s="259">
        <f t="shared" si="3"/>
        <v>-905</v>
      </c>
      <c r="R8" s="256">
        <f>IFERROR(O8/C8-1,"-")</f>
        <v>0.73980733677143129</v>
      </c>
      <c r="S8" s="259">
        <f t="shared" si="6"/>
        <v>7603</v>
      </c>
      <c r="T8" s="258">
        <f t="shared" ref="T8:T12" si="10">O8/$O$6</f>
        <v>0.27377124483233806</v>
      </c>
      <c r="V8" s="29"/>
      <c r="W8" s="79"/>
      <c r="AE8" s="1"/>
    </row>
    <row r="9" spans="1:31" s="4" customFormat="1" x14ac:dyDescent="0.25">
      <c r="B9" s="97" t="s">
        <v>61</v>
      </c>
      <c r="C9" s="252">
        <v>16693</v>
      </c>
      <c r="D9" s="252">
        <v>4508</v>
      </c>
      <c r="E9" s="252">
        <v>8494</v>
      </c>
      <c r="F9" s="258">
        <f t="shared" si="4"/>
        <v>0.30696396949875321</v>
      </c>
      <c r="G9" s="252">
        <v>21026</v>
      </c>
      <c r="H9" s="254">
        <f>IFERROR(G9/E9-1,"-")</f>
        <v>1.4753943960442664</v>
      </c>
      <c r="I9" s="259">
        <f t="shared" si="7"/>
        <v>12532</v>
      </c>
      <c r="J9" s="258">
        <f t="shared" si="8"/>
        <v>0.36345093429672781</v>
      </c>
      <c r="K9" s="252">
        <v>16348</v>
      </c>
      <c r="L9" s="256">
        <f>IFERROR(K9/G9-1,"-")</f>
        <v>-0.22248644535337203</v>
      </c>
      <c r="M9" s="257">
        <f>IF(G9=0,"nd",K9-G9)</f>
        <v>-4678</v>
      </c>
      <c r="N9" s="258">
        <f t="shared" si="9"/>
        <v>0.29269690079315347</v>
      </c>
      <c r="O9" s="252">
        <v>26224</v>
      </c>
      <c r="P9" s="256">
        <f t="shared" si="2"/>
        <v>0.60411059456814287</v>
      </c>
      <c r="Q9" s="259">
        <f t="shared" si="3"/>
        <v>9876</v>
      </c>
      <c r="R9" s="260">
        <f t="shared" si="5"/>
        <v>0.57095788653926793</v>
      </c>
      <c r="S9" s="259">
        <f t="shared" si="6"/>
        <v>9531</v>
      </c>
      <c r="T9" s="258">
        <f t="shared" si="10"/>
        <v>0.4015311590874292</v>
      </c>
      <c r="V9" s="29"/>
      <c r="W9" s="79"/>
      <c r="AE9" s="1"/>
    </row>
    <row r="10" spans="1:31" s="4" customFormat="1" x14ac:dyDescent="0.25">
      <c r="B10" s="245" t="s">
        <v>193</v>
      </c>
      <c r="C10" s="261">
        <v>13423</v>
      </c>
      <c r="D10" s="261">
        <v>1948</v>
      </c>
      <c r="E10" s="261">
        <v>8262</v>
      </c>
      <c r="F10" s="262">
        <f>IFERROR(E10/$E$6,"-")</f>
        <v>0.29857974052256875</v>
      </c>
      <c r="G10" s="261">
        <v>18325</v>
      </c>
      <c r="H10" s="250">
        <f>IFERROR(G10/E10-1,"-")</f>
        <v>1.217985959816025</v>
      </c>
      <c r="I10" s="251">
        <f>IFERROR(G10-E10,"-")</f>
        <v>10063</v>
      </c>
      <c r="J10" s="262">
        <f>IFERROR(G10/$G$6,"-")</f>
        <v>0.3167620265855387</v>
      </c>
      <c r="K10" s="261">
        <v>20720</v>
      </c>
      <c r="L10" s="250">
        <f>IFERROR(K10/G10-1,"-")</f>
        <v>0.13069577080491124</v>
      </c>
      <c r="M10" s="251">
        <f>IFERROR(K10-G10,"-")</f>
        <v>2395</v>
      </c>
      <c r="N10" s="262">
        <f>IFERROR(K10/$K$6,"-")</f>
        <v>0.37097380624138365</v>
      </c>
      <c r="O10" s="261">
        <v>21206</v>
      </c>
      <c r="P10" s="250">
        <f>IFERROR(O10/K10-1,"-")</f>
        <v>2.3455598455598414E-2</v>
      </c>
      <c r="Q10" s="251">
        <f>IFERROR(O10-K10,"-")</f>
        <v>486</v>
      </c>
      <c r="R10" s="250">
        <f t="shared" si="5"/>
        <v>0.57982567235342319</v>
      </c>
      <c r="S10" s="251">
        <f t="shared" si="6"/>
        <v>7783</v>
      </c>
      <c r="T10" s="262">
        <f>IFERROR(O10/$O$6,"-")</f>
        <v>0.32469759608023274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13423</v>
      </c>
      <c r="D11" s="252">
        <v>1948</v>
      </c>
      <c r="E11" s="252">
        <v>8262</v>
      </c>
      <c r="F11" s="258">
        <f t="shared" si="4"/>
        <v>0.29857974052256875</v>
      </c>
      <c r="G11" s="252">
        <v>18325</v>
      </c>
      <c r="H11" s="260">
        <f t="shared" ref="H11:H12" si="11">G11/E11-1</f>
        <v>1.217985959816025</v>
      </c>
      <c r="I11" s="259">
        <f t="shared" si="7"/>
        <v>10063</v>
      </c>
      <c r="J11" s="258">
        <f t="shared" si="8"/>
        <v>0.3167620265855387</v>
      </c>
      <c r="K11" s="252">
        <v>20720</v>
      </c>
      <c r="L11" s="256">
        <f>K11/G11-1</f>
        <v>0.13069577080491124</v>
      </c>
      <c r="M11" s="259">
        <f t="shared" si="1"/>
        <v>2395</v>
      </c>
      <c r="N11" s="258">
        <f t="shared" si="9"/>
        <v>0.37097380624138365</v>
      </c>
      <c r="O11" s="252">
        <v>21206</v>
      </c>
      <c r="P11" s="260">
        <f t="shared" si="2"/>
        <v>2.3455598455598414E-2</v>
      </c>
      <c r="Q11" s="259">
        <f t="shared" si="3"/>
        <v>486</v>
      </c>
      <c r="R11" s="260">
        <f t="shared" ref="R11:R12" si="12">O11/D11-1</f>
        <v>9.886036960985626</v>
      </c>
      <c r="S11" s="259">
        <f t="shared" ref="S11:S12" si="13">O11-D11</f>
        <v>19258</v>
      </c>
      <c r="T11" s="258">
        <f t="shared" si="10"/>
        <v>0.32469759608023274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44.104 viajeros 
cuota: 67,5%</v>
      </c>
    </row>
    <row r="20" spans="27:27" x14ac:dyDescent="0.25">
      <c r="AA20" t="str">
        <f>CONCATENATE("Apartamentos: 
",FIXED(O10,0)," viajeros
cuota: ",FIXED(T10*100,1),"%")</f>
        <v>Apartamentos: 
21.206 viajeros
cuota: 32,5%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72064</v>
      </c>
      <c r="D134" s="228">
        <v>28320</v>
      </c>
      <c r="E134" s="228">
        <v>66989</v>
      </c>
      <c r="F134" s="228">
        <v>97391</v>
      </c>
      <c r="G134" s="229">
        <f>F134/E134-1</f>
        <v>0.45383570436937415</v>
      </c>
      <c r="H134" s="228">
        <f>F134-E134</f>
        <v>30402</v>
      </c>
      <c r="I134" s="229">
        <f>F134/F$134</f>
        <v>1</v>
      </c>
      <c r="J134" s="228">
        <v>92103</v>
      </c>
      <c r="K134" s="229">
        <f>J134/J$134</f>
        <v>1</v>
      </c>
      <c r="L134" s="229">
        <f>J134/F134-1</f>
        <v>-5.4296598248298134E-2</v>
      </c>
      <c r="M134" s="228">
        <f>J134-F134</f>
        <v>-5288</v>
      </c>
      <c r="N134" s="229">
        <f>J134/D134-1</f>
        <v>2.2522245762711863</v>
      </c>
      <c r="O134" s="228">
        <f>J134-D134</f>
        <v>63783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49926</v>
      </c>
      <c r="D135" s="246">
        <v>19477</v>
      </c>
      <c r="E135" s="246">
        <v>48803</v>
      </c>
      <c r="F135" s="246">
        <v>66206</v>
      </c>
      <c r="G135" s="250">
        <f>IFERROR(F135/E135-1,"-")</f>
        <v>0.3565969305165666</v>
      </c>
      <c r="H135" s="246">
        <f t="shared" ref="H135:H138" si="14">F135-E135</f>
        <v>17403</v>
      </c>
      <c r="I135" s="248">
        <f>F135/F$134</f>
        <v>0.67979587436210742</v>
      </c>
      <c r="J135" s="246">
        <v>60189</v>
      </c>
      <c r="K135" s="247">
        <f t="shared" ref="K135:K138" si="15">J135/J$134</f>
        <v>0.65349662877430703</v>
      </c>
      <c r="L135" s="248">
        <f t="shared" ref="L135:L138" si="16">J135/F135-1</f>
        <v>-9.088300154064588E-2</v>
      </c>
      <c r="M135" s="249">
        <f t="shared" ref="M135:M138" si="17">J135-F135</f>
        <v>-6017</v>
      </c>
      <c r="N135" s="247">
        <f t="shared" ref="N135:N138" si="18">J135/D135-1</f>
        <v>2.0902603070288031</v>
      </c>
      <c r="O135" s="246">
        <f t="shared" ref="O135:O138" si="19">J135-D135</f>
        <v>40712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19941</v>
      </c>
      <c r="D136" s="252">
        <v>7696</v>
      </c>
      <c r="E136" s="252">
        <v>24218</v>
      </c>
      <c r="F136" s="252">
        <v>29828</v>
      </c>
      <c r="G136" s="256">
        <f t="shared" ref="G136:G138" si="20">IFERROR(F136/E136-1,"-")</f>
        <v>0.23164588322735158</v>
      </c>
      <c r="H136" s="252">
        <f t="shared" si="14"/>
        <v>5610</v>
      </c>
      <c r="I136" s="260">
        <f t="shared" ref="I136:I138" si="21">F136/F$134</f>
        <v>0.30627059995276773</v>
      </c>
      <c r="J136" s="252">
        <v>29979</v>
      </c>
      <c r="K136" s="258">
        <f t="shared" si="15"/>
        <v>0.32549428357382498</v>
      </c>
      <c r="L136" s="260">
        <f t="shared" si="16"/>
        <v>5.0623575164274737E-3</v>
      </c>
      <c r="M136" s="259">
        <f t="shared" si="17"/>
        <v>151</v>
      </c>
      <c r="N136" s="258">
        <f t="shared" si="18"/>
        <v>2.8954002079002077</v>
      </c>
      <c r="O136" s="252">
        <f t="shared" si="19"/>
        <v>22283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29985</v>
      </c>
      <c r="D137" s="252">
        <v>11781</v>
      </c>
      <c r="E137" s="252">
        <v>24585</v>
      </c>
      <c r="F137" s="252">
        <v>36378</v>
      </c>
      <c r="G137" s="254">
        <f t="shared" si="20"/>
        <v>0.47968273337400857</v>
      </c>
      <c r="H137" s="252">
        <f t="shared" si="14"/>
        <v>11793</v>
      </c>
      <c r="I137" s="264">
        <f t="shared" si="21"/>
        <v>0.37352527440933969</v>
      </c>
      <c r="J137" s="252">
        <v>30210</v>
      </c>
      <c r="K137" s="258">
        <f t="shared" si="15"/>
        <v>0.32800234520048205</v>
      </c>
      <c r="L137" s="260">
        <f t="shared" si="16"/>
        <v>-0.16955302655451099</v>
      </c>
      <c r="M137" s="259">
        <f t="shared" si="17"/>
        <v>-6168</v>
      </c>
      <c r="N137" s="258">
        <f t="shared" si="18"/>
        <v>1.5642984466513878</v>
      </c>
      <c r="O137" s="252">
        <f t="shared" si="19"/>
        <v>18429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22138</v>
      </c>
      <c r="D138" s="246">
        <v>8843</v>
      </c>
      <c r="E138" s="246">
        <v>18186</v>
      </c>
      <c r="F138" s="246">
        <v>31185</v>
      </c>
      <c r="G138" s="250">
        <f t="shared" si="20"/>
        <v>0.71478060046189373</v>
      </c>
      <c r="H138" s="246">
        <f t="shared" si="14"/>
        <v>12999</v>
      </c>
      <c r="I138" s="248">
        <f t="shared" si="21"/>
        <v>0.32020412563789263</v>
      </c>
      <c r="J138" s="246">
        <v>31914</v>
      </c>
      <c r="K138" s="247">
        <f t="shared" si="15"/>
        <v>0.34650337122569297</v>
      </c>
      <c r="L138" s="248">
        <f t="shared" si="16"/>
        <v>2.3376623376623273E-2</v>
      </c>
      <c r="M138" s="249">
        <f t="shared" si="17"/>
        <v>729</v>
      </c>
      <c r="N138" s="247">
        <f t="shared" si="18"/>
        <v>2.6089562365712995</v>
      </c>
      <c r="O138" s="246">
        <f t="shared" si="19"/>
        <v>23071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7B57E-4839-4180-A7F2-EB0C14B5B7D3}">
  <sheetPr>
    <tabColor theme="4" tint="0.39997558519241921"/>
  </sheetPr>
  <dimension ref="A1:AE149"/>
  <sheetViews>
    <sheetView showGridLines="0" zoomScaleNormal="100" workbookViewId="0">
      <selection activeCell="J13" sqref="J13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588589</v>
      </c>
      <c r="D6" s="243">
        <v>190562</v>
      </c>
      <c r="E6" s="243">
        <v>384545</v>
      </c>
      <c r="F6" s="244">
        <f>E6/$E$6</f>
        <v>1</v>
      </c>
      <c r="G6" s="243">
        <v>582661</v>
      </c>
      <c r="H6" s="244">
        <f>G6/E6-1</f>
        <v>0.51519588084619494</v>
      </c>
      <c r="I6" s="243">
        <f>G6-E6</f>
        <v>198116</v>
      </c>
      <c r="J6" s="244">
        <f>G6/$G$6</f>
        <v>1</v>
      </c>
      <c r="K6" s="243">
        <v>610630</v>
      </c>
      <c r="L6" s="244">
        <f>K6/G6-1</f>
        <v>4.8002183087592964E-2</v>
      </c>
      <c r="M6" s="243">
        <f>K6-G6</f>
        <v>27969</v>
      </c>
      <c r="N6" s="244">
        <f>K6/$K$6</f>
        <v>1</v>
      </c>
      <c r="O6" s="243">
        <v>602747</v>
      </c>
      <c r="P6" s="244">
        <f>O6/K6-1</f>
        <v>-1.2909617935574769E-2</v>
      </c>
      <c r="Q6" s="243">
        <f>O6-K6</f>
        <v>-7883</v>
      </c>
      <c r="R6" s="244">
        <f>IFERROR(O6/C6-1,"-")</f>
        <v>2.4054136247874114E-2</v>
      </c>
      <c r="S6" s="243">
        <f>O6-C6</f>
        <v>14158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119106</v>
      </c>
      <c r="D7" s="252">
        <v>20277</v>
      </c>
      <c r="E7" s="252">
        <v>137416</v>
      </c>
      <c r="F7" s="258">
        <f t="shared" ref="F7:F16" si="0">E7/$E$6</f>
        <v>0.35734699449999352</v>
      </c>
      <c r="G7" s="252">
        <v>118869</v>
      </c>
      <c r="H7" s="260">
        <f>G7/E7-1</f>
        <v>-0.13496972696047038</v>
      </c>
      <c r="I7" s="259">
        <f>G7-E7</f>
        <v>-18547</v>
      </c>
      <c r="J7" s="258">
        <f>G7/$G$6</f>
        <v>0.20401056532014328</v>
      </c>
      <c r="K7" s="252">
        <v>103873</v>
      </c>
      <c r="L7" s="260">
        <f>K7/G7-1</f>
        <v>-0.12615568398825594</v>
      </c>
      <c r="M7" s="259">
        <f>K7-G7</f>
        <v>-14996</v>
      </c>
      <c r="N7" s="258">
        <f>K7/$K$6</f>
        <v>0.17010792132715391</v>
      </c>
      <c r="O7" s="252">
        <v>88842</v>
      </c>
      <c r="P7" s="260">
        <f>O7/K7-1</f>
        <v>-0.14470555389754802</v>
      </c>
      <c r="Q7" s="259">
        <f>O7-K7</f>
        <v>-15031</v>
      </c>
      <c r="R7" s="260">
        <f t="shared" ref="R7:R16" si="1">IFERROR(O7/C7-1,"-")</f>
        <v>-0.25409299279633268</v>
      </c>
      <c r="S7" s="259">
        <f t="shared" ref="S7:S16" si="2">O7-C7</f>
        <v>-30264</v>
      </c>
      <c r="T7" s="258">
        <f>O7/$O$6</f>
        <v>0.14739517575367442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70515</v>
      </c>
      <c r="D8" s="252">
        <v>13953</v>
      </c>
      <c r="E8" s="252">
        <v>41134</v>
      </c>
      <c r="F8" s="258">
        <f t="shared" si="0"/>
        <v>0.10696797513945051</v>
      </c>
      <c r="G8" s="252">
        <v>69906</v>
      </c>
      <c r="H8" s="260">
        <f t="shared" ref="H8:H16" si="3">G8/E8-1</f>
        <v>0.69947002479700493</v>
      </c>
      <c r="I8" s="259">
        <f t="shared" ref="I8:I16" si="4">G8-E8</f>
        <v>28772</v>
      </c>
      <c r="J8" s="258">
        <f t="shared" ref="J8:J16" si="5">G8/$G$6</f>
        <v>0.11997713936577187</v>
      </c>
      <c r="K8" s="252">
        <v>63702</v>
      </c>
      <c r="L8" s="260">
        <f t="shared" ref="L8:L16" si="6">K8/G8-1</f>
        <v>-8.8747746974508601E-2</v>
      </c>
      <c r="M8" s="259">
        <f t="shared" ref="M8:M16" si="7">K8-G8</f>
        <v>-6204</v>
      </c>
      <c r="N8" s="258">
        <f t="shared" ref="N8:N16" si="8">K8/$K$6</f>
        <v>0.10432176604490444</v>
      </c>
      <c r="O8" s="252">
        <v>61151</v>
      </c>
      <c r="P8" s="260">
        <f t="shared" ref="P8:P16" si="9">O8/K8-1</f>
        <v>-4.0045838435213921E-2</v>
      </c>
      <c r="Q8" s="259">
        <f t="shared" ref="Q8:Q16" si="10">O8-K8</f>
        <v>-2551</v>
      </c>
      <c r="R8" s="260">
        <f t="shared" si="1"/>
        <v>-0.13279444089909953</v>
      </c>
      <c r="S8" s="259">
        <f t="shared" si="2"/>
        <v>-9364</v>
      </c>
      <c r="T8" s="258">
        <f t="shared" ref="T8:T16" si="11">O8/$O$6</f>
        <v>0.10145384381838483</v>
      </c>
      <c r="V8" s="29"/>
      <c r="W8" s="79"/>
      <c r="AE8" s="1"/>
    </row>
    <row r="9" spans="1:31" s="4" customFormat="1" x14ac:dyDescent="0.25">
      <c r="B9" s="235" t="s">
        <v>46</v>
      </c>
      <c r="C9" s="252">
        <v>6084</v>
      </c>
      <c r="D9" s="252">
        <v>1123</v>
      </c>
      <c r="E9" s="252">
        <v>2321</v>
      </c>
      <c r="F9" s="253">
        <f t="shared" si="0"/>
        <v>6.0357045339297088E-3</v>
      </c>
      <c r="G9" s="252">
        <v>2543</v>
      </c>
      <c r="H9" s="264">
        <f t="shared" si="3"/>
        <v>9.5648427401981984E-2</v>
      </c>
      <c r="I9" s="255">
        <f t="shared" si="4"/>
        <v>222</v>
      </c>
      <c r="J9" s="253">
        <f t="shared" si="5"/>
        <v>4.3644589220833384E-3</v>
      </c>
      <c r="K9" s="252">
        <v>13397</v>
      </c>
      <c r="L9" s="260">
        <f t="shared" si="6"/>
        <v>4.2681871804954774</v>
      </c>
      <c r="M9" s="259">
        <f t="shared" si="7"/>
        <v>10854</v>
      </c>
      <c r="N9" s="258">
        <f t="shared" si="8"/>
        <v>2.19396361135221E-2</v>
      </c>
      <c r="O9" s="252">
        <v>7210</v>
      </c>
      <c r="P9" s="260">
        <f t="shared" si="9"/>
        <v>-0.46181981040531461</v>
      </c>
      <c r="Q9" s="259">
        <f t="shared" si="10"/>
        <v>-6187</v>
      </c>
      <c r="R9" s="260">
        <f t="shared" si="1"/>
        <v>0.18507560815253132</v>
      </c>
      <c r="S9" s="259">
        <f t="shared" si="2"/>
        <v>1126</v>
      </c>
      <c r="T9" s="258">
        <f t="shared" si="11"/>
        <v>1.1961901096148135E-2</v>
      </c>
      <c r="V9" s="29"/>
      <c r="W9" s="79"/>
      <c r="AE9" s="1"/>
    </row>
    <row r="10" spans="1:31" s="4" customFormat="1" x14ac:dyDescent="0.25">
      <c r="B10" s="235" t="s">
        <v>48</v>
      </c>
      <c r="C10" s="252">
        <v>206374</v>
      </c>
      <c r="D10" s="252">
        <v>47060</v>
      </c>
      <c r="E10" s="252">
        <v>66876</v>
      </c>
      <c r="F10" s="258">
        <f t="shared" si="0"/>
        <v>0.17390942542485274</v>
      </c>
      <c r="G10" s="252">
        <v>197068</v>
      </c>
      <c r="H10" s="260">
        <f t="shared" si="3"/>
        <v>1.9467671511454032</v>
      </c>
      <c r="I10" s="259">
        <f t="shared" si="4"/>
        <v>130192</v>
      </c>
      <c r="J10" s="258">
        <f t="shared" si="5"/>
        <v>0.3382206806359101</v>
      </c>
      <c r="K10" s="252">
        <v>205761</v>
      </c>
      <c r="L10" s="260">
        <f t="shared" si="6"/>
        <v>4.4111677187569809E-2</v>
      </c>
      <c r="M10" s="259">
        <f t="shared" si="7"/>
        <v>8693</v>
      </c>
      <c r="N10" s="258">
        <f t="shared" si="8"/>
        <v>0.33696510161636345</v>
      </c>
      <c r="O10" s="252">
        <v>223593</v>
      </c>
      <c r="P10" s="260">
        <f t="shared" si="9"/>
        <v>8.6663653462026424E-2</v>
      </c>
      <c r="Q10" s="259">
        <f t="shared" si="10"/>
        <v>17832</v>
      </c>
      <c r="R10" s="260">
        <f t="shared" si="1"/>
        <v>8.3435897932879088E-2</v>
      </c>
      <c r="S10" s="259">
        <f t="shared" si="2"/>
        <v>17219</v>
      </c>
      <c r="T10" s="258">
        <f>O10/$O$6</f>
        <v>0.37095663686422331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16693</v>
      </c>
      <c r="D11" s="252">
        <v>7208</v>
      </c>
      <c r="E11" s="252">
        <v>25544</v>
      </c>
      <c r="F11" s="253">
        <f t="shared" si="0"/>
        <v>6.6426556059758932E-2</v>
      </c>
      <c r="G11" s="252">
        <v>24458</v>
      </c>
      <c r="H11" s="264">
        <f t="shared" si="3"/>
        <v>-4.2514876291888548E-2</v>
      </c>
      <c r="I11" s="255">
        <f t="shared" si="4"/>
        <v>-1086</v>
      </c>
      <c r="J11" s="253">
        <f t="shared" si="5"/>
        <v>4.1976380777158588E-2</v>
      </c>
      <c r="K11" s="252">
        <v>31500</v>
      </c>
      <c r="L11" s="260">
        <f t="shared" si="6"/>
        <v>0.28792215226101892</v>
      </c>
      <c r="M11" s="259">
        <f t="shared" si="7"/>
        <v>7042</v>
      </c>
      <c r="N11" s="258">
        <f t="shared" si="8"/>
        <v>5.1586066848992022E-2</v>
      </c>
      <c r="O11" s="252">
        <v>28196</v>
      </c>
      <c r="P11" s="260">
        <f t="shared" si="9"/>
        <v>-0.10488888888888892</v>
      </c>
      <c r="Q11" s="259">
        <f t="shared" si="10"/>
        <v>-3304</v>
      </c>
      <c r="R11" s="260">
        <f t="shared" si="1"/>
        <v>0.68909123584736109</v>
      </c>
      <c r="S11" s="259">
        <f t="shared" si="2"/>
        <v>11503</v>
      </c>
      <c r="T11" s="258">
        <f t="shared" si="11"/>
        <v>4.6779162733286105E-2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70125</v>
      </c>
      <c r="D12" s="252">
        <v>26940</v>
      </c>
      <c r="E12" s="252">
        <v>48582</v>
      </c>
      <c r="F12" s="258">
        <f t="shared" si="0"/>
        <v>0.12633631954647701</v>
      </c>
      <c r="G12" s="252">
        <v>75501</v>
      </c>
      <c r="H12" s="260">
        <f t="shared" si="3"/>
        <v>0.55409410892923305</v>
      </c>
      <c r="I12" s="259">
        <f t="shared" si="4"/>
        <v>26919</v>
      </c>
      <c r="J12" s="258">
        <f t="shared" si="5"/>
        <v>0.12957963549988757</v>
      </c>
      <c r="K12" s="252">
        <v>88192</v>
      </c>
      <c r="L12" s="260">
        <f t="shared" si="6"/>
        <v>0.16809048886769706</v>
      </c>
      <c r="M12" s="259">
        <f t="shared" si="7"/>
        <v>12691</v>
      </c>
      <c r="N12" s="258">
        <f t="shared" si="8"/>
        <v>0.14442788595385095</v>
      </c>
      <c r="O12" s="252">
        <v>92234</v>
      </c>
      <c r="P12" s="260">
        <f t="shared" si="9"/>
        <v>4.5831821480406321E-2</v>
      </c>
      <c r="Q12" s="259">
        <f t="shared" si="10"/>
        <v>4042</v>
      </c>
      <c r="R12" s="260">
        <f t="shared" si="1"/>
        <v>0.31527985739750441</v>
      </c>
      <c r="S12" s="259">
        <f t="shared" si="2"/>
        <v>22109</v>
      </c>
      <c r="T12" s="258">
        <f t="shared" si="11"/>
        <v>0.15302274420279155</v>
      </c>
      <c r="V12" s="29"/>
      <c r="W12" s="79"/>
      <c r="AE12" s="1"/>
    </row>
    <row r="13" spans="1:31" s="4" customFormat="1" x14ac:dyDescent="0.25">
      <c r="B13" s="235" t="s">
        <v>49</v>
      </c>
      <c r="C13" s="252">
        <v>20376</v>
      </c>
      <c r="D13" s="252">
        <v>7454</v>
      </c>
      <c r="E13" s="252">
        <v>9042</v>
      </c>
      <c r="F13" s="253">
        <f t="shared" si="0"/>
        <v>2.3513502971043702E-2</v>
      </c>
      <c r="G13" s="252">
        <v>18683</v>
      </c>
      <c r="H13" s="264">
        <f t="shared" si="3"/>
        <v>1.0662464056624641</v>
      </c>
      <c r="I13" s="255">
        <f t="shared" si="4"/>
        <v>9641</v>
      </c>
      <c r="J13" s="253">
        <f t="shared" si="5"/>
        <v>3.2064957153473461E-2</v>
      </c>
      <c r="K13" s="252">
        <v>23106</v>
      </c>
      <c r="L13" s="260">
        <f t="shared" si="6"/>
        <v>0.23673928169994118</v>
      </c>
      <c r="M13" s="259">
        <f t="shared" si="7"/>
        <v>4423</v>
      </c>
      <c r="N13" s="258">
        <f t="shared" si="8"/>
        <v>3.7839608273422531E-2</v>
      </c>
      <c r="O13" s="252">
        <v>20343</v>
      </c>
      <c r="P13" s="260">
        <f t="shared" si="9"/>
        <v>-0.11957933004414434</v>
      </c>
      <c r="Q13" s="259">
        <f t="shared" si="10"/>
        <v>-2763</v>
      </c>
      <c r="R13" s="260">
        <f t="shared" si="1"/>
        <v>-1.6195524146054296E-3</v>
      </c>
      <c r="S13" s="259">
        <f t="shared" si="2"/>
        <v>-33</v>
      </c>
      <c r="T13" s="258">
        <f t="shared" si="11"/>
        <v>3.3750479056718657E-2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24593</v>
      </c>
      <c r="D14" s="252">
        <v>2629</v>
      </c>
      <c r="E14" s="252">
        <v>23814</v>
      </c>
      <c r="F14" s="258">
        <f t="shared" si="0"/>
        <v>6.1927732775097846E-2</v>
      </c>
      <c r="G14" s="252">
        <v>15534</v>
      </c>
      <c r="H14" s="260">
        <f t="shared" si="3"/>
        <v>-0.34769463340891915</v>
      </c>
      <c r="I14" s="259">
        <f t="shared" si="4"/>
        <v>-8280</v>
      </c>
      <c r="J14" s="258">
        <f t="shared" si="5"/>
        <v>2.6660442349839785E-2</v>
      </c>
      <c r="K14" s="252">
        <v>18834</v>
      </c>
      <c r="L14" s="260">
        <f t="shared" si="6"/>
        <v>0.21243723445345686</v>
      </c>
      <c r="M14" s="259">
        <f t="shared" si="7"/>
        <v>3300</v>
      </c>
      <c r="N14" s="258">
        <f t="shared" si="8"/>
        <v>3.0843555016949707E-2</v>
      </c>
      <c r="O14" s="252">
        <v>15150</v>
      </c>
      <c r="P14" s="260">
        <f t="shared" si="9"/>
        <v>-0.19560369544440903</v>
      </c>
      <c r="Q14" s="259">
        <f t="shared" si="10"/>
        <v>-3684</v>
      </c>
      <c r="R14" s="260">
        <f t="shared" si="1"/>
        <v>-0.38397104867238641</v>
      </c>
      <c r="S14" s="259">
        <f t="shared" si="2"/>
        <v>-9443</v>
      </c>
      <c r="T14" s="258">
        <f t="shared" si="11"/>
        <v>2.5134923939895179E-2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21584</v>
      </c>
      <c r="D15" s="252">
        <v>5545</v>
      </c>
      <c r="E15" s="252">
        <v>11048</v>
      </c>
      <c r="F15" s="253">
        <f t="shared" si="0"/>
        <v>2.8730057600540898E-2</v>
      </c>
      <c r="G15" s="252">
        <v>27158</v>
      </c>
      <c r="H15" s="264">
        <f t="shared" si="3"/>
        <v>1.4581824764663289</v>
      </c>
      <c r="I15" s="255">
        <f t="shared" si="4"/>
        <v>16110</v>
      </c>
      <c r="J15" s="253">
        <f t="shared" si="5"/>
        <v>4.6610293120699683E-2</v>
      </c>
      <c r="K15" s="252">
        <v>27541</v>
      </c>
      <c r="L15" s="260">
        <f t="shared" si="6"/>
        <v>1.4102658516827349E-2</v>
      </c>
      <c r="M15" s="259">
        <f t="shared" si="7"/>
        <v>383</v>
      </c>
      <c r="N15" s="258">
        <f t="shared" si="8"/>
        <v>4.5102598955177438E-2</v>
      </c>
      <c r="O15" s="252">
        <v>32909</v>
      </c>
      <c r="P15" s="260">
        <f t="shared" si="9"/>
        <v>0.19490940779201926</v>
      </c>
      <c r="Q15" s="259">
        <f t="shared" si="10"/>
        <v>5368</v>
      </c>
      <c r="R15" s="260">
        <f t="shared" si="1"/>
        <v>0.52469421793921422</v>
      </c>
      <c r="S15" s="259">
        <f t="shared" si="2"/>
        <v>11325</v>
      </c>
      <c r="T15" s="258">
        <f t="shared" si="11"/>
        <v>5.4598363824291118E-2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33139</v>
      </c>
      <c r="D16" s="252">
        <f>D6-SUM(D7:D15)</f>
        <v>58373</v>
      </c>
      <c r="E16" s="252">
        <f>E6-SUM(E7:E15)</f>
        <v>18768</v>
      </c>
      <c r="F16" s="258">
        <f t="shared" si="0"/>
        <v>4.8805731448855139E-2</v>
      </c>
      <c r="G16" s="252">
        <f>G6-SUM(G7:G15)</f>
        <v>32941</v>
      </c>
      <c r="H16" s="260">
        <f t="shared" si="3"/>
        <v>0.75516837169650475</v>
      </c>
      <c r="I16" s="259">
        <f t="shared" si="4"/>
        <v>14173</v>
      </c>
      <c r="J16" s="258">
        <f t="shared" si="5"/>
        <v>5.653544685503234E-2</v>
      </c>
      <c r="K16" s="252">
        <f>K6-SUM(K7:K15)</f>
        <v>34724</v>
      </c>
      <c r="L16" s="260">
        <f t="shared" si="6"/>
        <v>5.4127075680762582E-2</v>
      </c>
      <c r="M16" s="259">
        <f t="shared" si="7"/>
        <v>1783</v>
      </c>
      <c r="N16" s="258">
        <f t="shared" si="8"/>
        <v>5.6865859849663462E-2</v>
      </c>
      <c r="O16" s="252">
        <f>O6-SUM(O7:O15)</f>
        <v>33119</v>
      </c>
      <c r="P16" s="260">
        <f t="shared" si="9"/>
        <v>-4.6221633452367183E-2</v>
      </c>
      <c r="Q16" s="259">
        <f t="shared" si="10"/>
        <v>-1605</v>
      </c>
      <c r="R16" s="260">
        <f t="shared" si="1"/>
        <v>-6.0351851293038994E-4</v>
      </c>
      <c r="S16" s="259">
        <f t="shared" si="2"/>
        <v>-20</v>
      </c>
      <c r="T16" s="258">
        <f t="shared" si="11"/>
        <v>5.4946768710586701E-2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99B1E-1CED-4657-B4F0-624C1B3B2777}">
  <sheetPr>
    <tabColor theme="4" tint="0.39997558519241921"/>
  </sheetPr>
  <dimension ref="A1:AE149"/>
  <sheetViews>
    <sheetView showGridLines="0" zoomScaleNormal="100" workbookViewId="0">
      <selection activeCell="J13" sqref="J13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359761</v>
      </c>
      <c r="D6" s="243">
        <v>113171</v>
      </c>
      <c r="E6" s="243">
        <v>155072</v>
      </c>
      <c r="F6" s="244">
        <f>E6/$E$6</f>
        <v>1</v>
      </c>
      <c r="G6" s="243">
        <v>329527</v>
      </c>
      <c r="H6" s="244">
        <f>G6/E6-1</f>
        <v>1.1249935513825835</v>
      </c>
      <c r="I6" s="243">
        <f>G6-E6</f>
        <v>174455</v>
      </c>
      <c r="J6" s="244">
        <f>G6/$G$6</f>
        <v>1</v>
      </c>
      <c r="K6" s="243">
        <v>355640</v>
      </c>
      <c r="L6" s="244">
        <f>K6/G6-1</f>
        <v>7.9243885933474312E-2</v>
      </c>
      <c r="M6" s="243">
        <f>K6-G6</f>
        <v>26113</v>
      </c>
      <c r="N6" s="244">
        <f>K6/$K$6</f>
        <v>1</v>
      </c>
      <c r="O6" s="243">
        <v>359830</v>
      </c>
      <c r="P6" s="244">
        <f>O6/K6-1</f>
        <v>1.1781576875492084E-2</v>
      </c>
      <c r="Q6" s="243">
        <f>O6-K6</f>
        <v>4190</v>
      </c>
      <c r="R6" s="244">
        <f>IFERROR(O6/C6-1,"-")</f>
        <v>1.9179399656987783E-4</v>
      </c>
      <c r="S6" s="243">
        <f>O6-C6</f>
        <v>69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59715</v>
      </c>
      <c r="D7" s="252">
        <v>10899</v>
      </c>
      <c r="E7" s="252">
        <v>57500</v>
      </c>
      <c r="F7" s="258">
        <f t="shared" ref="F7:F16" si="0">E7/$E$6</f>
        <v>0.37079550144449031</v>
      </c>
      <c r="G7" s="252">
        <v>66436</v>
      </c>
      <c r="H7" s="260">
        <f>G7/E7-1</f>
        <v>0.15540869565217386</v>
      </c>
      <c r="I7" s="259">
        <f>G7-E7</f>
        <v>8936</v>
      </c>
      <c r="J7" s="258">
        <f>G7/$G$6</f>
        <v>0.20161018672218059</v>
      </c>
      <c r="K7" s="252">
        <v>59643</v>
      </c>
      <c r="L7" s="260">
        <f>K7/G7-1</f>
        <v>-0.10224878078150401</v>
      </c>
      <c r="M7" s="259">
        <f>K7-G7</f>
        <v>-6793</v>
      </c>
      <c r="N7" s="258">
        <f>K7/$K$6</f>
        <v>0.16770610729951638</v>
      </c>
      <c r="O7" s="252">
        <v>54537</v>
      </c>
      <c r="P7" s="260">
        <f>O7/K7-1</f>
        <v>-8.5609375785926312E-2</v>
      </c>
      <c r="Q7" s="259">
        <f>O7-K7</f>
        <v>-5106</v>
      </c>
      <c r="R7" s="260">
        <f t="shared" ref="R7:R16" si="1">IFERROR(O7/C7-1,"-")</f>
        <v>-8.6711881436824956E-2</v>
      </c>
      <c r="S7" s="259">
        <f t="shared" ref="S7:S16" si="2">O7-C7</f>
        <v>-5178</v>
      </c>
      <c r="T7" s="258">
        <f>O7/$O$6</f>
        <v>0.15156323819581469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42279</v>
      </c>
      <c r="D8" s="252">
        <v>8874</v>
      </c>
      <c r="E8" s="252">
        <v>12365</v>
      </c>
      <c r="F8" s="258">
        <f t="shared" si="0"/>
        <v>7.9737154354106485E-2</v>
      </c>
      <c r="G8" s="252">
        <v>40782</v>
      </c>
      <c r="H8" s="260">
        <f t="shared" ref="H8:H16" si="3">G8/E8-1</f>
        <v>2.2981803477557623</v>
      </c>
      <c r="I8" s="259">
        <f t="shared" ref="I8:I16" si="4">G8-E8</f>
        <v>28417</v>
      </c>
      <c r="J8" s="258">
        <f t="shared" ref="J8:J16" si="5">G8/$G$6</f>
        <v>0.12375920637762611</v>
      </c>
      <c r="K8" s="252">
        <v>36779</v>
      </c>
      <c r="L8" s="260">
        <f t="shared" ref="L8:L16" si="6">K8/G8-1</f>
        <v>-9.8156049237408616E-2</v>
      </c>
      <c r="M8" s="259">
        <f t="shared" ref="M8:M16" si="7">K8-G8</f>
        <v>-4003</v>
      </c>
      <c r="N8" s="258">
        <f t="shared" ref="N8:N16" si="8">K8/$K$6</f>
        <v>0.10341637611067371</v>
      </c>
      <c r="O8" s="252">
        <v>34129</v>
      </c>
      <c r="P8" s="260">
        <f t="shared" ref="P8:P16" si="9">O8/K8-1</f>
        <v>-7.2051986187770201E-2</v>
      </c>
      <c r="Q8" s="259">
        <f t="shared" ref="Q8:Q16" si="10">O8-K8</f>
        <v>-2650</v>
      </c>
      <c r="R8" s="260">
        <f t="shared" si="1"/>
        <v>-0.19276709477518394</v>
      </c>
      <c r="S8" s="259">
        <f t="shared" si="2"/>
        <v>-8150</v>
      </c>
      <c r="T8" s="258">
        <f t="shared" ref="T8:T16" si="11">O8/$O$6</f>
        <v>9.484756690659478E-2</v>
      </c>
      <c r="V8" s="29"/>
      <c r="W8" s="79"/>
      <c r="AE8" s="1"/>
    </row>
    <row r="9" spans="1:31" s="4" customFormat="1" x14ac:dyDescent="0.25">
      <c r="B9" s="235" t="s">
        <v>46</v>
      </c>
      <c r="C9" s="252">
        <v>2775</v>
      </c>
      <c r="D9" s="252">
        <v>585</v>
      </c>
      <c r="E9" s="252">
        <v>1160</v>
      </c>
      <c r="F9" s="253">
        <f t="shared" si="0"/>
        <v>7.4803962030540651E-3</v>
      </c>
      <c r="G9" s="252">
        <v>1497</v>
      </c>
      <c r="H9" s="264">
        <f t="shared" si="3"/>
        <v>0.29051724137931045</v>
      </c>
      <c r="I9" s="255">
        <f t="shared" si="4"/>
        <v>337</v>
      </c>
      <c r="J9" s="253">
        <f t="shared" si="5"/>
        <v>4.5428750906602493E-3</v>
      </c>
      <c r="K9" s="252">
        <v>3389</v>
      </c>
      <c r="L9" s="260">
        <f t="shared" si="6"/>
        <v>1.2638610554442216</v>
      </c>
      <c r="M9" s="259">
        <f t="shared" si="7"/>
        <v>1892</v>
      </c>
      <c r="N9" s="258">
        <f t="shared" si="8"/>
        <v>9.5292992914182886E-3</v>
      </c>
      <c r="O9" s="252">
        <v>2330</v>
      </c>
      <c r="P9" s="260">
        <f t="shared" si="9"/>
        <v>-0.31248155798170552</v>
      </c>
      <c r="Q9" s="259">
        <f t="shared" si="10"/>
        <v>-1059</v>
      </c>
      <c r="R9" s="260">
        <f t="shared" si="1"/>
        <v>-0.16036036036036039</v>
      </c>
      <c r="S9" s="259">
        <f t="shared" si="2"/>
        <v>-445</v>
      </c>
      <c r="T9" s="258">
        <f t="shared" si="11"/>
        <v>6.4752799933301833E-3</v>
      </c>
      <c r="V9" s="29"/>
      <c r="W9" s="79"/>
      <c r="AE9" s="1"/>
    </row>
    <row r="10" spans="1:31" s="4" customFormat="1" x14ac:dyDescent="0.25">
      <c r="B10" s="235" t="s">
        <v>48</v>
      </c>
      <c r="C10" s="252">
        <v>165981</v>
      </c>
      <c r="D10" s="252">
        <v>38308</v>
      </c>
      <c r="E10" s="252">
        <v>39205</v>
      </c>
      <c r="F10" s="258">
        <f t="shared" si="0"/>
        <v>0.25281804581097811</v>
      </c>
      <c r="G10" s="252">
        <v>139217</v>
      </c>
      <c r="H10" s="260">
        <f t="shared" si="3"/>
        <v>2.5510011478127792</v>
      </c>
      <c r="I10" s="259">
        <f t="shared" si="4"/>
        <v>100012</v>
      </c>
      <c r="J10" s="258">
        <f t="shared" si="5"/>
        <v>0.4224752448206065</v>
      </c>
      <c r="K10" s="252">
        <v>149908</v>
      </c>
      <c r="L10" s="260">
        <f t="shared" si="6"/>
        <v>7.6793782368532515E-2</v>
      </c>
      <c r="M10" s="259">
        <f t="shared" si="7"/>
        <v>10691</v>
      </c>
      <c r="N10" s="258">
        <f t="shared" si="8"/>
        <v>0.42151613991676978</v>
      </c>
      <c r="O10" s="252">
        <v>158283</v>
      </c>
      <c r="P10" s="260">
        <f t="shared" si="9"/>
        <v>5.5867598793926998E-2</v>
      </c>
      <c r="Q10" s="259">
        <f t="shared" si="10"/>
        <v>8375</v>
      </c>
      <c r="R10" s="260">
        <f t="shared" si="1"/>
        <v>-4.6378802393045038E-2</v>
      </c>
      <c r="S10" s="259">
        <f t="shared" si="2"/>
        <v>-7698</v>
      </c>
      <c r="T10" s="258">
        <f>O10/$O$6</f>
        <v>0.4398827223966873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10357</v>
      </c>
      <c r="D11" s="252">
        <v>5757</v>
      </c>
      <c r="E11" s="252">
        <v>9171</v>
      </c>
      <c r="F11" s="253">
        <f t="shared" si="0"/>
        <v>5.9140270326042098E-2</v>
      </c>
      <c r="G11" s="252">
        <v>15618</v>
      </c>
      <c r="H11" s="264">
        <f t="shared" si="3"/>
        <v>0.70297677461563635</v>
      </c>
      <c r="I11" s="255">
        <f t="shared" si="4"/>
        <v>6447</v>
      </c>
      <c r="J11" s="253">
        <f t="shared" si="5"/>
        <v>4.7395205855665846E-2</v>
      </c>
      <c r="K11" s="252">
        <v>18555</v>
      </c>
      <c r="L11" s="260">
        <f t="shared" si="6"/>
        <v>0.18805224740683824</v>
      </c>
      <c r="M11" s="259">
        <f t="shared" si="7"/>
        <v>2937</v>
      </c>
      <c r="N11" s="258">
        <f t="shared" si="8"/>
        <v>5.2173546282757846E-2</v>
      </c>
      <c r="O11" s="252">
        <v>19490</v>
      </c>
      <c r="P11" s="260">
        <f t="shared" si="9"/>
        <v>5.0390730261385075E-2</v>
      </c>
      <c r="Q11" s="259">
        <f t="shared" si="10"/>
        <v>935</v>
      </c>
      <c r="R11" s="260">
        <f t="shared" si="1"/>
        <v>0.88181905957323559</v>
      </c>
      <c r="S11" s="259">
        <f t="shared" si="2"/>
        <v>9133</v>
      </c>
      <c r="T11" s="258">
        <f t="shared" si="11"/>
        <v>5.4164466553650335E-2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35486</v>
      </c>
      <c r="D12" s="252">
        <v>13225</v>
      </c>
      <c r="E12" s="252">
        <v>23118</v>
      </c>
      <c r="F12" s="258">
        <f t="shared" si="0"/>
        <v>0.14907913743293438</v>
      </c>
      <c r="G12" s="252">
        <v>36702</v>
      </c>
      <c r="H12" s="260">
        <f t="shared" si="3"/>
        <v>0.5875940825330912</v>
      </c>
      <c r="I12" s="259">
        <f t="shared" si="4"/>
        <v>13584</v>
      </c>
      <c r="J12" s="258">
        <f t="shared" si="5"/>
        <v>0.11137782336500499</v>
      </c>
      <c r="K12" s="252">
        <v>48144</v>
      </c>
      <c r="L12" s="260">
        <f t="shared" si="6"/>
        <v>0.31175412784044476</v>
      </c>
      <c r="M12" s="259">
        <f t="shared" si="7"/>
        <v>11442</v>
      </c>
      <c r="N12" s="258">
        <f t="shared" si="8"/>
        <v>0.13537284894837476</v>
      </c>
      <c r="O12" s="252">
        <v>48247</v>
      </c>
      <c r="P12" s="260">
        <f t="shared" si="9"/>
        <v>2.1394150880691409E-3</v>
      </c>
      <c r="Q12" s="259">
        <f t="shared" si="10"/>
        <v>103</v>
      </c>
      <c r="R12" s="260">
        <f t="shared" si="1"/>
        <v>0.35960660542185652</v>
      </c>
      <c r="S12" s="259">
        <f t="shared" si="2"/>
        <v>12761</v>
      </c>
      <c r="T12" s="258">
        <f t="shared" si="11"/>
        <v>0.13408276130394908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10544</v>
      </c>
      <c r="D13" s="252">
        <v>3215</v>
      </c>
      <c r="E13" s="252">
        <v>4159</v>
      </c>
      <c r="F13" s="253">
        <f t="shared" si="0"/>
        <v>2.6819799834915396E-2</v>
      </c>
      <c r="G13" s="252">
        <v>9476</v>
      </c>
      <c r="H13" s="264">
        <f t="shared" si="3"/>
        <v>1.2784323154604471</v>
      </c>
      <c r="I13" s="255">
        <f t="shared" si="4"/>
        <v>5317</v>
      </c>
      <c r="J13" s="253">
        <f t="shared" si="5"/>
        <v>2.8756368977352387E-2</v>
      </c>
      <c r="K13" s="252">
        <v>15942</v>
      </c>
      <c r="L13" s="260">
        <f t="shared" si="6"/>
        <v>0.6823554242296328</v>
      </c>
      <c r="M13" s="259">
        <f t="shared" si="7"/>
        <v>6466</v>
      </c>
      <c r="N13" s="258">
        <f t="shared" si="8"/>
        <v>4.4826228770666963E-2</v>
      </c>
      <c r="O13" s="252">
        <v>14063</v>
      </c>
      <c r="P13" s="260">
        <f t="shared" si="9"/>
        <v>-0.11786475975410859</v>
      </c>
      <c r="Q13" s="259">
        <f t="shared" si="10"/>
        <v>-1879</v>
      </c>
      <c r="R13" s="260">
        <f t="shared" si="1"/>
        <v>0.33374430955993928</v>
      </c>
      <c r="S13" s="259">
        <f t="shared" si="2"/>
        <v>3519</v>
      </c>
      <c r="T13" s="258">
        <f t="shared" si="11"/>
        <v>3.9082344440430204E-2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9741</v>
      </c>
      <c r="D14" s="252">
        <v>866</v>
      </c>
      <c r="E14" s="252">
        <v>5034</v>
      </c>
      <c r="F14" s="258">
        <f t="shared" si="0"/>
        <v>3.2462340074288075E-2</v>
      </c>
      <c r="G14" s="252">
        <v>4983</v>
      </c>
      <c r="H14" s="260">
        <f t="shared" si="3"/>
        <v>-1.0131108462455352E-2</v>
      </c>
      <c r="I14" s="259">
        <f t="shared" si="4"/>
        <v>-51</v>
      </c>
      <c r="J14" s="258">
        <f t="shared" si="5"/>
        <v>1.5121674399973296E-2</v>
      </c>
      <c r="K14" s="252">
        <v>6449</v>
      </c>
      <c r="L14" s="260">
        <f t="shared" si="6"/>
        <v>0.29420028095524775</v>
      </c>
      <c r="M14" s="259">
        <f t="shared" si="7"/>
        <v>1466</v>
      </c>
      <c r="N14" s="258">
        <f t="shared" si="8"/>
        <v>1.813350579237431E-2</v>
      </c>
      <c r="O14" s="252">
        <v>5126</v>
      </c>
      <c r="P14" s="260">
        <f t="shared" si="9"/>
        <v>-0.20514808497441461</v>
      </c>
      <c r="Q14" s="259">
        <f t="shared" si="10"/>
        <v>-1323</v>
      </c>
      <c r="R14" s="260">
        <f t="shared" si="1"/>
        <v>-0.47377066009649937</v>
      </c>
      <c r="S14" s="259">
        <f t="shared" si="2"/>
        <v>-4615</v>
      </c>
      <c r="T14" s="258">
        <f t="shared" si="11"/>
        <v>1.4245615985326403E-2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9924</v>
      </c>
      <c r="D15" s="252">
        <v>3282</v>
      </c>
      <c r="E15" s="252">
        <v>474</v>
      </c>
      <c r="F15" s="253">
        <f t="shared" si="0"/>
        <v>3.0566446553858852E-3</v>
      </c>
      <c r="G15" s="252">
        <v>5175</v>
      </c>
      <c r="H15" s="264">
        <f t="shared" si="3"/>
        <v>9.9177215189873422</v>
      </c>
      <c r="I15" s="255">
        <f t="shared" si="4"/>
        <v>4701</v>
      </c>
      <c r="J15" s="253">
        <f t="shared" si="5"/>
        <v>1.5704327718214291E-2</v>
      </c>
      <c r="K15" s="252">
        <v>6685</v>
      </c>
      <c r="L15" s="260">
        <f t="shared" si="6"/>
        <v>0.29178743961352649</v>
      </c>
      <c r="M15" s="259">
        <f t="shared" si="7"/>
        <v>1510</v>
      </c>
      <c r="N15" s="258">
        <f t="shared" si="8"/>
        <v>1.8797098189180069E-2</v>
      </c>
      <c r="O15" s="252">
        <v>13110</v>
      </c>
      <c r="P15" s="260">
        <f t="shared" si="9"/>
        <v>0.96110695587135386</v>
      </c>
      <c r="Q15" s="259">
        <f t="shared" si="10"/>
        <v>6425</v>
      </c>
      <c r="R15" s="260">
        <f t="shared" si="1"/>
        <v>0.32103990326481258</v>
      </c>
      <c r="S15" s="259">
        <f t="shared" si="2"/>
        <v>3186</v>
      </c>
      <c r="T15" s="258">
        <f t="shared" si="11"/>
        <v>3.6433871550454383E-2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12959</v>
      </c>
      <c r="D16" s="252">
        <f>D6-SUM(D7:D15)</f>
        <v>28160</v>
      </c>
      <c r="E16" s="252">
        <f>E6-SUM(E7:E15)</f>
        <v>2886</v>
      </c>
      <c r="F16" s="258">
        <f t="shared" si="0"/>
        <v>1.8610709863805201E-2</v>
      </c>
      <c r="G16" s="252">
        <f>G6-SUM(G7:G15)</f>
        <v>9641</v>
      </c>
      <c r="H16" s="260">
        <f t="shared" si="3"/>
        <v>2.3406098406098406</v>
      </c>
      <c r="I16" s="259">
        <f t="shared" si="4"/>
        <v>6755</v>
      </c>
      <c r="J16" s="258">
        <f t="shared" si="5"/>
        <v>2.9257086672715742E-2</v>
      </c>
      <c r="K16" s="252">
        <f>K6-SUM(K7:K15)</f>
        <v>10146</v>
      </c>
      <c r="L16" s="260">
        <f t="shared" si="6"/>
        <v>5.2380458458666013E-2</v>
      </c>
      <c r="M16" s="259">
        <f t="shared" si="7"/>
        <v>505</v>
      </c>
      <c r="N16" s="258">
        <f t="shared" si="8"/>
        <v>2.852884939826791E-2</v>
      </c>
      <c r="O16" s="252">
        <f>O6-SUM(O7:O15)</f>
        <v>10515</v>
      </c>
      <c r="P16" s="260">
        <f t="shared" si="9"/>
        <v>3.6369012418687063E-2</v>
      </c>
      <c r="Q16" s="259">
        <f t="shared" si="10"/>
        <v>369</v>
      </c>
      <c r="R16" s="260">
        <f t="shared" si="1"/>
        <v>-0.18859479898140286</v>
      </c>
      <c r="S16" s="259">
        <f t="shared" si="2"/>
        <v>-2444</v>
      </c>
      <c r="T16" s="258">
        <f t="shared" si="11"/>
        <v>2.922213267376261E-2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CD966-C027-4F85-AD5A-7F0996A87B8A}">
  <sheetPr>
    <tabColor theme="4" tint="0.39997558519241921"/>
  </sheetPr>
  <dimension ref="A1:AE149"/>
  <sheetViews>
    <sheetView showGridLines="0" zoomScaleNormal="100" workbookViewId="0">
      <selection activeCell="J13" sqref="J13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228828</v>
      </c>
      <c r="D6" s="243">
        <v>77391</v>
      </c>
      <c r="E6" s="243">
        <v>229473</v>
      </c>
      <c r="F6" s="244">
        <f>E6/$E$6</f>
        <v>1</v>
      </c>
      <c r="G6" s="243">
        <v>253134</v>
      </c>
      <c r="H6" s="244">
        <f>G6/E6-1</f>
        <v>0.10311016982390075</v>
      </c>
      <c r="I6" s="243">
        <f>G6-E6</f>
        <v>23661</v>
      </c>
      <c r="J6" s="244">
        <f>G6/$G$6</f>
        <v>1</v>
      </c>
      <c r="K6" s="243">
        <v>254990</v>
      </c>
      <c r="L6" s="244">
        <f>K6/G6-1</f>
        <v>7.3320849826574719E-3</v>
      </c>
      <c r="M6" s="243">
        <f>K6-G6</f>
        <v>1856</v>
      </c>
      <c r="N6" s="244">
        <f>K6/$K$6</f>
        <v>1</v>
      </c>
      <c r="O6" s="243">
        <v>242917</v>
      </c>
      <c r="P6" s="244">
        <f>O6/K6-1</f>
        <v>-4.7346954782540474E-2</v>
      </c>
      <c r="Q6" s="243">
        <f>O6-K6</f>
        <v>-12073</v>
      </c>
      <c r="R6" s="244">
        <f>IFERROR(O6/C6-1,"-")</f>
        <v>6.1570262380477914E-2</v>
      </c>
      <c r="S6" s="243">
        <f>O6-C6</f>
        <v>14089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59391</v>
      </c>
      <c r="D7" s="252">
        <v>9378</v>
      </c>
      <c r="E7" s="252">
        <v>79916</v>
      </c>
      <c r="F7" s="258">
        <f t="shared" ref="F7:F16" si="0">E7/$E$6</f>
        <v>0.34825883655157686</v>
      </c>
      <c r="G7" s="252">
        <v>52433</v>
      </c>
      <c r="H7" s="260">
        <f>G7/E7-1</f>
        <v>-0.3438985935231994</v>
      </c>
      <c r="I7" s="259">
        <f>G7-E7</f>
        <v>-27483</v>
      </c>
      <c r="J7" s="258">
        <f>G7/$G$6</f>
        <v>0.20713535123689431</v>
      </c>
      <c r="K7" s="252">
        <v>44230</v>
      </c>
      <c r="L7" s="260">
        <f>K7/G7-1</f>
        <v>-0.15644727557072835</v>
      </c>
      <c r="M7" s="259">
        <f>K7-G7</f>
        <v>-8203</v>
      </c>
      <c r="N7" s="258">
        <f>K7/$K$6</f>
        <v>0.17345778265814346</v>
      </c>
      <c r="O7" s="252">
        <v>34305</v>
      </c>
      <c r="P7" s="260">
        <f>O7/K7-1</f>
        <v>-0.22439520687316306</v>
      </c>
      <c r="Q7" s="259">
        <f>O7-K7</f>
        <v>-9925</v>
      </c>
      <c r="R7" s="260">
        <f t="shared" ref="R7:R16" si="1">IFERROR(O7/C7-1,"-")</f>
        <v>-0.42238723038844272</v>
      </c>
      <c r="S7" s="259">
        <f t="shared" ref="S7:S16" si="2">O7-C7</f>
        <v>-25086</v>
      </c>
      <c r="T7" s="258">
        <f>O7/$O$6</f>
        <v>0.14122107551138866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28236</v>
      </c>
      <c r="D8" s="252">
        <v>5079</v>
      </c>
      <c r="E8" s="252">
        <v>28769</v>
      </c>
      <c r="F8" s="258">
        <f t="shared" si="0"/>
        <v>0.12536986922208712</v>
      </c>
      <c r="G8" s="252">
        <v>29124</v>
      </c>
      <c r="H8" s="260">
        <f t="shared" ref="H8:H16" si="3">G8/E8-1</f>
        <v>1.2339671173833056E-2</v>
      </c>
      <c r="I8" s="259">
        <f t="shared" ref="I8:I16" si="4">G8-E8</f>
        <v>355</v>
      </c>
      <c r="J8" s="258">
        <f t="shared" ref="J8:J16" si="5">G8/$G$6</f>
        <v>0.11505368698001849</v>
      </c>
      <c r="K8" s="252">
        <v>26923</v>
      </c>
      <c r="L8" s="260">
        <f t="shared" ref="L8:L16" si="6">K8/G8-1</f>
        <v>-7.5573410245845296E-2</v>
      </c>
      <c r="M8" s="259">
        <f t="shared" ref="M8:M16" si="7">K8-G8</f>
        <v>-2201</v>
      </c>
      <c r="N8" s="258">
        <f t="shared" ref="N8:N16" si="8">K8/$K$6</f>
        <v>0.10558453272677359</v>
      </c>
      <c r="O8" s="252">
        <v>27022</v>
      </c>
      <c r="P8" s="260">
        <f t="shared" ref="P8:P16" si="9">O8/K8-1</f>
        <v>3.6771533632953268E-3</v>
      </c>
      <c r="Q8" s="259">
        <f t="shared" ref="Q8:Q16" si="10">O8-K8</f>
        <v>99</v>
      </c>
      <c r="R8" s="260">
        <f t="shared" si="1"/>
        <v>-4.299475846437173E-2</v>
      </c>
      <c r="S8" s="259">
        <f t="shared" si="2"/>
        <v>-1214</v>
      </c>
      <c r="T8" s="258">
        <f t="shared" ref="T8:T16" si="11">O8/$O$6</f>
        <v>0.111239641523648</v>
      </c>
      <c r="V8" s="29"/>
      <c r="W8" s="79"/>
      <c r="AE8" s="1"/>
    </row>
    <row r="9" spans="1:31" s="4" customFormat="1" x14ac:dyDescent="0.25">
      <c r="B9" s="235" t="s">
        <v>46</v>
      </c>
      <c r="C9" s="252">
        <v>3309</v>
      </c>
      <c r="D9" s="252">
        <v>538</v>
      </c>
      <c r="E9" s="252">
        <v>1161</v>
      </c>
      <c r="F9" s="253">
        <f t="shared" si="0"/>
        <v>5.0594187551476644E-3</v>
      </c>
      <c r="G9" s="252">
        <v>1046</v>
      </c>
      <c r="H9" s="264">
        <f t="shared" si="3"/>
        <v>-9.9052540913006082E-2</v>
      </c>
      <c r="I9" s="255">
        <f t="shared" si="4"/>
        <v>-115</v>
      </c>
      <c r="J9" s="253">
        <f t="shared" si="5"/>
        <v>4.1321987563898962E-3</v>
      </c>
      <c r="K9" s="252">
        <v>10008</v>
      </c>
      <c r="L9" s="260">
        <f t="shared" si="6"/>
        <v>8.5678776290630978</v>
      </c>
      <c r="M9" s="259">
        <f t="shared" si="7"/>
        <v>8962</v>
      </c>
      <c r="N9" s="258">
        <f t="shared" si="8"/>
        <v>3.9248597984234676E-2</v>
      </c>
      <c r="O9" s="252">
        <v>4880</v>
      </c>
      <c r="P9" s="260">
        <f t="shared" si="9"/>
        <v>-0.51239008792965635</v>
      </c>
      <c r="Q9" s="259">
        <f t="shared" si="10"/>
        <v>-5128</v>
      </c>
      <c r="R9" s="260">
        <f t="shared" si="1"/>
        <v>0.47476579026896348</v>
      </c>
      <c r="S9" s="259">
        <f t="shared" si="2"/>
        <v>1571</v>
      </c>
      <c r="T9" s="258">
        <f t="shared" si="11"/>
        <v>2.008916625843395E-2</v>
      </c>
      <c r="V9" s="29"/>
      <c r="W9" s="79"/>
      <c r="AE9" s="1"/>
    </row>
    <row r="10" spans="1:31" s="4" customFormat="1" x14ac:dyDescent="0.25">
      <c r="B10" s="235" t="s">
        <v>48</v>
      </c>
      <c r="C10" s="252">
        <v>40393</v>
      </c>
      <c r="D10" s="252">
        <v>8752</v>
      </c>
      <c r="E10" s="252">
        <v>27671</v>
      </c>
      <c r="F10" s="258">
        <f t="shared" si="0"/>
        <v>0.12058499256993198</v>
      </c>
      <c r="G10" s="252">
        <v>57851</v>
      </c>
      <c r="H10" s="260">
        <f t="shared" si="3"/>
        <v>1.0906725452639949</v>
      </c>
      <c r="I10" s="259">
        <f t="shared" si="4"/>
        <v>30180</v>
      </c>
      <c r="J10" s="258">
        <f t="shared" si="5"/>
        <v>0.22853903466148365</v>
      </c>
      <c r="K10" s="252">
        <v>55853</v>
      </c>
      <c r="L10" s="260">
        <f t="shared" si="6"/>
        <v>-3.4537000224715175E-2</v>
      </c>
      <c r="M10" s="259">
        <f t="shared" si="7"/>
        <v>-1998</v>
      </c>
      <c r="N10" s="258">
        <f t="shared" si="8"/>
        <v>0.21903996235146475</v>
      </c>
      <c r="O10" s="252">
        <v>65310</v>
      </c>
      <c r="P10" s="260">
        <f t="shared" si="9"/>
        <v>0.16931946359192884</v>
      </c>
      <c r="Q10" s="259">
        <f t="shared" si="10"/>
        <v>9457</v>
      </c>
      <c r="R10" s="260">
        <f t="shared" si="1"/>
        <v>0.61686430817220805</v>
      </c>
      <c r="S10" s="259">
        <f t="shared" si="2"/>
        <v>24917</v>
      </c>
      <c r="T10" s="258">
        <f>O10/$O$6</f>
        <v>0.26885726400375437</v>
      </c>
      <c r="V10" s="29"/>
      <c r="W10" s="79"/>
      <c r="AE10" s="1"/>
    </row>
    <row r="11" spans="1:31" s="4" customFormat="1" x14ac:dyDescent="0.25">
      <c r="B11" s="235" t="s">
        <v>50</v>
      </c>
      <c r="C11" s="252">
        <v>6336</v>
      </c>
      <c r="D11" s="252">
        <v>1451</v>
      </c>
      <c r="E11" s="252">
        <v>16373</v>
      </c>
      <c r="F11" s="253">
        <f t="shared" si="0"/>
        <v>7.1350442099942041E-2</v>
      </c>
      <c r="G11" s="252">
        <v>8840</v>
      </c>
      <c r="H11" s="264">
        <f t="shared" si="3"/>
        <v>-0.46008672815000307</v>
      </c>
      <c r="I11" s="255">
        <f t="shared" si="4"/>
        <v>-7533</v>
      </c>
      <c r="J11" s="253">
        <f t="shared" si="5"/>
        <v>3.4922215111363938E-2</v>
      </c>
      <c r="K11" s="252">
        <v>12945</v>
      </c>
      <c r="L11" s="260">
        <f t="shared" si="6"/>
        <v>0.46436651583710398</v>
      </c>
      <c r="M11" s="259">
        <f t="shared" si="7"/>
        <v>4105</v>
      </c>
      <c r="N11" s="258">
        <f t="shared" si="8"/>
        <v>5.0766696733205226E-2</v>
      </c>
      <c r="O11" s="252">
        <v>8706</v>
      </c>
      <c r="P11" s="260">
        <f t="shared" si="9"/>
        <v>-0.32746234067207414</v>
      </c>
      <c r="Q11" s="259">
        <f t="shared" si="10"/>
        <v>-4239</v>
      </c>
      <c r="R11" s="260">
        <f t="shared" si="1"/>
        <v>0.37405303030303028</v>
      </c>
      <c r="S11" s="259">
        <f t="shared" si="2"/>
        <v>2370</v>
      </c>
      <c r="T11" s="258">
        <f t="shared" si="11"/>
        <v>3.5839401935640572E-2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34639</v>
      </c>
      <c r="D12" s="252">
        <v>13715</v>
      </c>
      <c r="E12" s="252">
        <v>25464</v>
      </c>
      <c r="F12" s="258">
        <f t="shared" si="0"/>
        <v>0.11096730334287694</v>
      </c>
      <c r="G12" s="252">
        <v>38799</v>
      </c>
      <c r="H12" s="260">
        <f t="shared" si="3"/>
        <v>0.52368049010367579</v>
      </c>
      <c r="I12" s="259">
        <f t="shared" si="4"/>
        <v>13335</v>
      </c>
      <c r="J12" s="258">
        <f t="shared" si="5"/>
        <v>0.15327455023821376</v>
      </c>
      <c r="K12" s="252">
        <v>40048</v>
      </c>
      <c r="L12" s="260">
        <f t="shared" si="6"/>
        <v>3.2191551328642598E-2</v>
      </c>
      <c r="M12" s="259">
        <f t="shared" si="7"/>
        <v>1249</v>
      </c>
      <c r="N12" s="258">
        <f t="shared" si="8"/>
        <v>0.15705713949566649</v>
      </c>
      <c r="O12" s="252">
        <v>43987</v>
      </c>
      <c r="P12" s="260">
        <f t="shared" si="9"/>
        <v>9.8356971634039114E-2</v>
      </c>
      <c r="Q12" s="259">
        <f t="shared" si="10"/>
        <v>3939</v>
      </c>
      <c r="R12" s="260">
        <f t="shared" si="1"/>
        <v>0.26986922255261403</v>
      </c>
      <c r="S12" s="259">
        <f t="shared" si="2"/>
        <v>9348</v>
      </c>
      <c r="T12" s="258">
        <f t="shared" si="11"/>
        <v>0.18107831069871602</v>
      </c>
      <c r="V12" s="29"/>
      <c r="W12" s="79"/>
      <c r="AE12" s="1"/>
    </row>
    <row r="13" spans="1:31" s="4" customFormat="1" x14ac:dyDescent="0.25">
      <c r="B13" s="235" t="s">
        <v>49</v>
      </c>
      <c r="C13" s="252">
        <v>9832</v>
      </c>
      <c r="D13" s="252">
        <v>4239</v>
      </c>
      <c r="E13" s="252">
        <v>4883</v>
      </c>
      <c r="F13" s="253">
        <f t="shared" si="0"/>
        <v>2.1279191887498747E-2</v>
      </c>
      <c r="G13" s="252">
        <v>9207</v>
      </c>
      <c r="H13" s="264">
        <f t="shared" si="3"/>
        <v>0.88552119598607404</v>
      </c>
      <c r="I13" s="255">
        <f t="shared" si="4"/>
        <v>4324</v>
      </c>
      <c r="J13" s="253">
        <f t="shared" si="5"/>
        <v>3.6372040105240699E-2</v>
      </c>
      <c r="K13" s="252">
        <v>7164</v>
      </c>
      <c r="L13" s="260">
        <f t="shared" si="6"/>
        <v>-0.22189638318670579</v>
      </c>
      <c r="M13" s="259">
        <f t="shared" si="7"/>
        <v>-2043</v>
      </c>
      <c r="N13" s="258">
        <f t="shared" si="8"/>
        <v>2.8095219420369428E-2</v>
      </c>
      <c r="O13" s="252">
        <v>6280</v>
      </c>
      <c r="P13" s="260">
        <f t="shared" si="9"/>
        <v>-0.12339475153545509</v>
      </c>
      <c r="Q13" s="259">
        <f t="shared" si="10"/>
        <v>-884</v>
      </c>
      <c r="R13" s="260">
        <f t="shared" si="1"/>
        <v>-0.36126932465419037</v>
      </c>
      <c r="S13" s="259">
        <f t="shared" si="2"/>
        <v>-3552</v>
      </c>
      <c r="T13" s="258">
        <f t="shared" si="11"/>
        <v>2.5852451660443691E-2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14852</v>
      </c>
      <c r="D14" s="252">
        <v>1763</v>
      </c>
      <c r="E14" s="252">
        <v>18780</v>
      </c>
      <c r="F14" s="258">
        <f t="shared" si="0"/>
        <v>8.1839693558719326E-2</v>
      </c>
      <c r="G14" s="252">
        <v>10551</v>
      </c>
      <c r="H14" s="260">
        <f t="shared" si="3"/>
        <v>-0.4381789137380192</v>
      </c>
      <c r="I14" s="259">
        <f t="shared" si="4"/>
        <v>-8229</v>
      </c>
      <c r="J14" s="258">
        <f t="shared" si="5"/>
        <v>4.1681480954751236E-2</v>
      </c>
      <c r="K14" s="252">
        <v>12385</v>
      </c>
      <c r="L14" s="260">
        <f t="shared" si="6"/>
        <v>0.17382238650364901</v>
      </c>
      <c r="M14" s="259">
        <f t="shared" si="7"/>
        <v>1834</v>
      </c>
      <c r="N14" s="258">
        <f t="shared" si="8"/>
        <v>4.857053217773246E-2</v>
      </c>
      <c r="O14" s="252">
        <v>10024</v>
      </c>
      <c r="P14" s="260">
        <f t="shared" si="9"/>
        <v>-0.19063383124747679</v>
      </c>
      <c r="Q14" s="259">
        <f t="shared" si="10"/>
        <v>-2361</v>
      </c>
      <c r="R14" s="260">
        <f t="shared" si="1"/>
        <v>-0.32507406409911122</v>
      </c>
      <c r="S14" s="259">
        <f t="shared" si="2"/>
        <v>-4828</v>
      </c>
      <c r="T14" s="258">
        <f t="shared" si="11"/>
        <v>4.1265123478389738E-2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11660</v>
      </c>
      <c r="D15" s="252">
        <v>2263</v>
      </c>
      <c r="E15" s="252">
        <v>10574</v>
      </c>
      <c r="F15" s="253">
        <f t="shared" si="0"/>
        <v>4.6079495191155388E-2</v>
      </c>
      <c r="G15" s="252">
        <v>21983</v>
      </c>
      <c r="H15" s="264">
        <f t="shared" si="3"/>
        <v>1.0789672782296198</v>
      </c>
      <c r="I15" s="255">
        <f t="shared" si="4"/>
        <v>11409</v>
      </c>
      <c r="J15" s="253">
        <f t="shared" si="5"/>
        <v>8.6843331990171219E-2</v>
      </c>
      <c r="K15" s="252">
        <v>20856</v>
      </c>
      <c r="L15" s="260">
        <f t="shared" si="6"/>
        <v>-5.1266888049856685E-2</v>
      </c>
      <c r="M15" s="259">
        <f t="shared" si="7"/>
        <v>-1127</v>
      </c>
      <c r="N15" s="258">
        <f t="shared" si="8"/>
        <v>8.1791442801678493E-2</v>
      </c>
      <c r="O15" s="252">
        <v>19799</v>
      </c>
      <c r="P15" s="260">
        <f t="shared" si="9"/>
        <v>-5.0680859225163077E-2</v>
      </c>
      <c r="Q15" s="259">
        <f t="shared" si="10"/>
        <v>-1057</v>
      </c>
      <c r="R15" s="260">
        <f t="shared" si="1"/>
        <v>0.69802744425385943</v>
      </c>
      <c r="S15" s="259">
        <f t="shared" si="2"/>
        <v>8139</v>
      </c>
      <c r="T15" s="258">
        <f t="shared" si="11"/>
        <v>8.150520548170774E-2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20180</v>
      </c>
      <c r="D16" s="252">
        <f>D6-SUM(D7:D15)</f>
        <v>30213</v>
      </c>
      <c r="E16" s="252">
        <f>E6-SUM(E7:E15)</f>
        <v>15882</v>
      </c>
      <c r="F16" s="258">
        <f t="shared" si="0"/>
        <v>6.921075682106391E-2</v>
      </c>
      <c r="G16" s="252">
        <f>G6-SUM(G7:G15)</f>
        <v>23300</v>
      </c>
      <c r="H16" s="260">
        <f t="shared" si="3"/>
        <v>0.46706963858456119</v>
      </c>
      <c r="I16" s="259">
        <f t="shared" si="4"/>
        <v>7418</v>
      </c>
      <c r="J16" s="258">
        <f t="shared" si="5"/>
        <v>9.2046109965472828E-2</v>
      </c>
      <c r="K16" s="252">
        <f>K6-SUM(K7:K15)</f>
        <v>24578</v>
      </c>
      <c r="L16" s="260">
        <f t="shared" si="6"/>
        <v>5.4849785407725227E-2</v>
      </c>
      <c r="M16" s="259">
        <f t="shared" si="7"/>
        <v>1278</v>
      </c>
      <c r="N16" s="258">
        <f t="shared" si="8"/>
        <v>9.6388093650731407E-2</v>
      </c>
      <c r="O16" s="252">
        <f>O6-SUM(O7:O15)</f>
        <v>22604</v>
      </c>
      <c r="P16" s="260">
        <f t="shared" si="9"/>
        <v>-8.0315729514199741E-2</v>
      </c>
      <c r="Q16" s="259">
        <f t="shared" si="10"/>
        <v>-1974</v>
      </c>
      <c r="R16" s="260">
        <f t="shared" si="1"/>
        <v>0.12011892963330029</v>
      </c>
      <c r="S16" s="259">
        <f t="shared" si="2"/>
        <v>2424</v>
      </c>
      <c r="T16" s="258">
        <f t="shared" si="11"/>
        <v>9.3052359447877264E-2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AA3EB-4E90-45CD-967F-4A9EB3F3A1E3}">
  <sheetPr>
    <tabColor theme="4" tint="0.39997558519241921"/>
  </sheetPr>
  <dimension ref="A4:E23"/>
  <sheetViews>
    <sheetView showGridLines="0" zoomScaleNormal="100" workbookViewId="0">
      <selection activeCell="J13" sqref="J13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319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206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CD0F9-7FF1-4A9B-8104-F40CB5FCCABD}">
  <sheetPr>
    <tabColor theme="4" tint="0.39997558519241921"/>
  </sheetPr>
  <dimension ref="A4:E23"/>
  <sheetViews>
    <sheetView showGridLines="0" zoomScaleNormal="100" workbookViewId="0">
      <selection activeCell="J13" sqref="J13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320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207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249820</v>
      </c>
      <c r="D8" s="116">
        <f t="shared" ref="D8:D20" si="0">C8/C9-1</f>
        <v>1.987328129592747E-2</v>
      </c>
    </row>
    <row r="9" spans="1:5" x14ac:dyDescent="0.25">
      <c r="A9" s="1"/>
      <c r="B9" s="114">
        <v>2022</v>
      </c>
      <c r="C9" s="115">
        <v>244952</v>
      </c>
      <c r="D9" s="116">
        <f t="shared" si="0"/>
        <v>1.1355140186915889</v>
      </c>
    </row>
    <row r="10" spans="1:5" x14ac:dyDescent="0.25">
      <c r="A10" s="1"/>
      <c r="B10" s="114">
        <v>2021</v>
      </c>
      <c r="C10" s="115">
        <v>114704</v>
      </c>
      <c r="D10" s="116">
        <f t="shared" si="0"/>
        <v>0.53320946894256349</v>
      </c>
    </row>
    <row r="11" spans="1:5" x14ac:dyDescent="0.25">
      <c r="A11" s="1" t="s">
        <v>72</v>
      </c>
      <c r="B11" s="114">
        <v>2020</v>
      </c>
      <c r="C11" s="115">
        <v>74813</v>
      </c>
      <c r="D11" s="116">
        <f t="shared" si="0"/>
        <v>-0.73677692202139899</v>
      </c>
    </row>
    <row r="12" spans="1:5" x14ac:dyDescent="0.25">
      <c r="A12" s="1" t="s">
        <v>74</v>
      </c>
      <c r="B12" s="114">
        <v>2019</v>
      </c>
      <c r="C12" s="115">
        <v>284219</v>
      </c>
      <c r="D12" s="116">
        <f t="shared" si="0"/>
        <v>6.5863884555382279E-2</v>
      </c>
    </row>
    <row r="13" spans="1:5" x14ac:dyDescent="0.25">
      <c r="A13" s="1" t="s">
        <v>76</v>
      </c>
      <c r="B13" s="114">
        <v>2018</v>
      </c>
      <c r="C13" s="115">
        <v>266656</v>
      </c>
      <c r="D13" s="116">
        <f t="shared" si="0"/>
        <v>0.10204368400388475</v>
      </c>
    </row>
    <row r="14" spans="1:5" x14ac:dyDescent="0.25">
      <c r="A14" s="1" t="s">
        <v>78</v>
      </c>
      <c r="B14" s="114">
        <v>2017</v>
      </c>
      <c r="C14" s="115">
        <v>241965</v>
      </c>
      <c r="D14" s="116">
        <f>C14/C15-1</f>
        <v>3.4980559226988728E-2</v>
      </c>
    </row>
    <row r="15" spans="1:5" x14ac:dyDescent="0.25">
      <c r="A15" s="1" t="s">
        <v>80</v>
      </c>
      <c r="B15" s="114">
        <v>2016</v>
      </c>
      <c r="C15" s="115">
        <v>233787</v>
      </c>
      <c r="D15" s="116">
        <f>C15/C16-1</f>
        <v>0.15508552456051938</v>
      </c>
    </row>
    <row r="16" spans="1:5" x14ac:dyDescent="0.25">
      <c r="A16" s="1" t="s">
        <v>82</v>
      </c>
      <c r="B16" s="114">
        <v>2015</v>
      </c>
      <c r="C16" s="115">
        <v>202398</v>
      </c>
      <c r="D16" s="116">
        <f t="shared" si="0"/>
        <v>-4.7597088178135016E-2</v>
      </c>
    </row>
    <row r="17" spans="1:4" x14ac:dyDescent="0.25">
      <c r="A17" s="1" t="s">
        <v>84</v>
      </c>
      <c r="B17" s="114">
        <v>2014</v>
      </c>
      <c r="C17" s="115">
        <v>212513</v>
      </c>
      <c r="D17" s="116">
        <f t="shared" si="0"/>
        <v>-0.1062169846236668</v>
      </c>
    </row>
    <row r="18" spans="1:4" x14ac:dyDescent="0.25">
      <c r="A18" s="1" t="s">
        <v>86</v>
      </c>
      <c r="B18" s="114">
        <v>2013</v>
      </c>
      <c r="C18" s="115">
        <v>237768</v>
      </c>
      <c r="D18" s="116">
        <f t="shared" si="0"/>
        <v>4.5345432483051562E-2</v>
      </c>
    </row>
    <row r="19" spans="1:4" x14ac:dyDescent="0.25">
      <c r="A19" s="1" t="s">
        <v>88</v>
      </c>
      <c r="B19" s="114">
        <v>2012</v>
      </c>
      <c r="C19" s="115">
        <v>227454</v>
      </c>
      <c r="D19" s="116">
        <f>C19/C20-1</f>
        <v>-4.5289702993569603E-2</v>
      </c>
    </row>
    <row r="20" spans="1:4" x14ac:dyDescent="0.25">
      <c r="A20" s="1" t="s">
        <v>90</v>
      </c>
      <c r="B20" s="114">
        <v>2011</v>
      </c>
      <c r="C20" s="115">
        <v>238244</v>
      </c>
      <c r="D20" s="116">
        <f t="shared" si="0"/>
        <v>-9.5175158751861E-2</v>
      </c>
    </row>
    <row r="21" spans="1:4" x14ac:dyDescent="0.25">
      <c r="A21" s="1" t="s">
        <v>92</v>
      </c>
      <c r="B21" s="114">
        <v>2010</v>
      </c>
      <c r="C21" s="115">
        <v>263304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201EB-3ABF-4CF1-A89D-B425330D3F2E}">
  <sheetPr>
    <tabColor theme="4" tint="0.39997558519241921"/>
  </sheetPr>
  <dimension ref="A4:E23"/>
  <sheetViews>
    <sheetView showGridLines="0" zoomScaleNormal="100" workbookViewId="0">
      <selection activeCell="J13" sqref="J13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321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92103</v>
      </c>
      <c r="D8" s="116">
        <f t="shared" ref="D8:D20" si="0">C8/C9-1</f>
        <v>-5.4296598248298134E-2</v>
      </c>
    </row>
    <row r="9" spans="1:5" x14ac:dyDescent="0.25">
      <c r="A9" s="1"/>
      <c r="B9" s="114">
        <v>2022</v>
      </c>
      <c r="C9" s="115">
        <v>97391</v>
      </c>
      <c r="D9" s="116">
        <f t="shared" si="0"/>
        <v>0.45383570436937415</v>
      </c>
    </row>
    <row r="10" spans="1:5" x14ac:dyDescent="0.25">
      <c r="A10" s="1"/>
      <c r="B10" s="114">
        <v>2021</v>
      </c>
      <c r="C10" s="115">
        <v>66989</v>
      </c>
      <c r="D10" s="116">
        <f t="shared" si="0"/>
        <v>1.3654307909604522</v>
      </c>
    </row>
    <row r="11" spans="1:5" x14ac:dyDescent="0.25">
      <c r="A11" s="1" t="s">
        <v>72</v>
      </c>
      <c r="B11" s="114">
        <v>2020</v>
      </c>
      <c r="C11" s="115">
        <v>28320</v>
      </c>
      <c r="D11" s="116">
        <f t="shared" si="0"/>
        <v>-0.6070159857904085</v>
      </c>
    </row>
    <row r="12" spans="1:5" x14ac:dyDescent="0.25">
      <c r="A12" s="1" t="s">
        <v>74</v>
      </c>
      <c r="B12" s="114">
        <v>2019</v>
      </c>
      <c r="C12" s="115">
        <v>72064</v>
      </c>
      <c r="D12" s="116">
        <f t="shared" si="0"/>
        <v>-0.19614492236301984</v>
      </c>
    </row>
    <row r="13" spans="1:5" x14ac:dyDescent="0.25">
      <c r="A13" s="1" t="s">
        <v>76</v>
      </c>
      <c r="B13" s="114">
        <v>2018</v>
      </c>
      <c r="C13" s="115">
        <v>89648</v>
      </c>
      <c r="D13" s="116">
        <f t="shared" si="0"/>
        <v>2.5967337689833947E-2</v>
      </c>
    </row>
    <row r="14" spans="1:5" x14ac:dyDescent="0.25">
      <c r="A14" s="1" t="s">
        <v>78</v>
      </c>
      <c r="B14" s="114">
        <v>2017</v>
      </c>
      <c r="C14" s="115">
        <v>87379</v>
      </c>
      <c r="D14" s="116">
        <f>C14/C15-1</f>
        <v>2.34369509709762E-2</v>
      </c>
    </row>
    <row r="15" spans="1:5" x14ac:dyDescent="0.25">
      <c r="A15" s="1" t="s">
        <v>80</v>
      </c>
      <c r="B15" s="114">
        <v>2016</v>
      </c>
      <c r="C15" s="115">
        <v>85378</v>
      </c>
      <c r="D15" s="116">
        <f>C15/C16-1</f>
        <v>-3.8156931222891877E-2</v>
      </c>
    </row>
    <row r="16" spans="1:5" x14ac:dyDescent="0.25">
      <c r="A16" s="1" t="s">
        <v>82</v>
      </c>
      <c r="B16" s="114">
        <v>2015</v>
      </c>
      <c r="C16" s="115">
        <v>88765</v>
      </c>
      <c r="D16" s="116">
        <f t="shared" si="0"/>
        <v>4.1292744442489315E-2</v>
      </c>
    </row>
    <row r="17" spans="1:4" x14ac:dyDescent="0.25">
      <c r="A17" s="1" t="s">
        <v>84</v>
      </c>
      <c r="B17" s="114">
        <v>2014</v>
      </c>
      <c r="C17" s="115">
        <v>85245</v>
      </c>
      <c r="D17" s="116">
        <f t="shared" si="0"/>
        <v>-7.823313148788924E-2</v>
      </c>
    </row>
    <row r="18" spans="1:4" x14ac:dyDescent="0.25">
      <c r="A18" s="1" t="s">
        <v>86</v>
      </c>
      <c r="B18" s="114">
        <v>2013</v>
      </c>
      <c r="C18" s="115">
        <v>92480</v>
      </c>
      <c r="D18" s="116">
        <f t="shared" si="0"/>
        <v>8.281522591825019E-2</v>
      </c>
    </row>
    <row r="19" spans="1:4" x14ac:dyDescent="0.25">
      <c r="A19" s="1" t="s">
        <v>88</v>
      </c>
      <c r="B19" s="114">
        <v>2012</v>
      </c>
      <c r="C19" s="115">
        <v>85407</v>
      </c>
      <c r="D19" s="116">
        <f>C19/C20-1</f>
        <v>-0.12278917852961113</v>
      </c>
    </row>
    <row r="20" spans="1:4" x14ac:dyDescent="0.25">
      <c r="A20" s="1" t="s">
        <v>90</v>
      </c>
      <c r="B20" s="114">
        <v>2011</v>
      </c>
      <c r="C20" s="115">
        <v>97362</v>
      </c>
      <c r="D20" s="116">
        <f t="shared" si="0"/>
        <v>-0.14686785310585948</v>
      </c>
    </row>
    <row r="21" spans="1:4" x14ac:dyDescent="0.25">
      <c r="A21" s="1" t="s">
        <v>92</v>
      </c>
      <c r="B21" s="114">
        <v>2010</v>
      </c>
      <c r="C21" s="115">
        <v>114123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1F96C-013F-410B-8AD6-A3D5F7453FC2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57027</v>
      </c>
      <c r="O7" s="92">
        <v>94967</v>
      </c>
      <c r="P7" s="92">
        <v>124574</v>
      </c>
      <c r="Q7" s="92">
        <v>371691</v>
      </c>
      <c r="R7" s="92">
        <v>382581</v>
      </c>
      <c r="S7" s="93">
        <f t="shared" ref="S7:S52" si="4">IFERROR(R7/Q7-1,"-")</f>
        <v>2.9298530230756237E-2</v>
      </c>
      <c r="T7" s="93">
        <f t="shared" ref="T7:T52" si="5">IFERROR(R7/N7-1,"-")</f>
        <v>5.7087695302225265</v>
      </c>
      <c r="U7" s="92">
        <f t="shared" ref="U7:U52" si="6">IFERROR(R7-Q7,"-")</f>
        <v>10890</v>
      </c>
      <c r="V7" s="92">
        <f t="shared" ref="V7:V52" si="7">IFERROR(R7-N7,"-")</f>
        <v>325554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35981</v>
      </c>
      <c r="O8" s="95">
        <v>67574</v>
      </c>
      <c r="P8" s="95">
        <v>89647</v>
      </c>
      <c r="Q8" s="95">
        <v>87893</v>
      </c>
      <c r="R8" s="95">
        <v>91960</v>
      </c>
      <c r="S8" s="96">
        <f t="shared" si="4"/>
        <v>4.6272171845311849E-2</v>
      </c>
      <c r="T8" s="96">
        <f t="shared" si="5"/>
        <v>1.5557933353714462</v>
      </c>
      <c r="U8" s="95">
        <f t="shared" si="6"/>
        <v>4067</v>
      </c>
      <c r="V8" s="95">
        <f t="shared" si="7"/>
        <v>55979</v>
      </c>
      <c r="W8" s="96">
        <f>R8/R7</f>
        <v>0.24036739932197365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26561</v>
      </c>
      <c r="O9" s="52">
        <v>54907</v>
      </c>
      <c r="P9" s="52">
        <v>71632</v>
      </c>
      <c r="Q9" s="52">
        <v>72266</v>
      </c>
      <c r="R9" s="52">
        <v>75407</v>
      </c>
      <c r="S9" s="98">
        <f t="shared" si="4"/>
        <v>4.3464423103534156E-2</v>
      </c>
      <c r="T9" s="98">
        <f t="shared" si="5"/>
        <v>1.8390120853883514</v>
      </c>
      <c r="U9" s="52">
        <f t="shared" si="6"/>
        <v>3141</v>
      </c>
      <c r="V9" s="52">
        <f t="shared" si="7"/>
        <v>48846</v>
      </c>
      <c r="W9" s="98">
        <f>R9/R7</f>
        <v>0.19710074467890459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9420</v>
      </c>
      <c r="O10" s="52">
        <v>12667</v>
      </c>
      <c r="P10" s="52">
        <v>18015</v>
      </c>
      <c r="Q10" s="52">
        <v>15627</v>
      </c>
      <c r="R10" s="52">
        <v>16553</v>
      </c>
      <c r="S10" s="98">
        <f t="shared" si="4"/>
        <v>5.9256415178857047E-2</v>
      </c>
      <c r="T10" s="98">
        <f t="shared" si="5"/>
        <v>0.75721868365180467</v>
      </c>
      <c r="U10" s="52">
        <f t="shared" si="6"/>
        <v>926</v>
      </c>
      <c r="V10" s="52">
        <f t="shared" si="7"/>
        <v>7133</v>
      </c>
      <c r="W10" s="98">
        <f>R10/R7</f>
        <v>4.3266654643069051E-2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21046</v>
      </c>
      <c r="O11" s="95">
        <v>27393</v>
      </c>
      <c r="P11" s="95">
        <v>34927</v>
      </c>
      <c r="Q11" s="95">
        <v>36004</v>
      </c>
      <c r="R11" s="95">
        <v>35567</v>
      </c>
      <c r="S11" s="96">
        <f t="shared" si="4"/>
        <v>-1.2137540273302938E-2</v>
      </c>
      <c r="T11" s="96">
        <f t="shared" si="5"/>
        <v>0.68996483892426119</v>
      </c>
      <c r="U11" s="95">
        <f t="shared" si="6"/>
        <v>-437</v>
      </c>
      <c r="V11" s="95">
        <f t="shared" si="7"/>
        <v>14521</v>
      </c>
      <c r="W11" s="96">
        <f>R11/R7</f>
        <v>9.2965934011359691E-2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0</v>
      </c>
      <c r="O12" s="99">
        <v>36110</v>
      </c>
      <c r="P12" s="99">
        <v>44069</v>
      </c>
      <c r="Q12" s="99">
        <v>44891</v>
      </c>
      <c r="R12" s="99">
        <v>46362</v>
      </c>
      <c r="S12" s="100">
        <f t="shared" si="4"/>
        <v>3.276826089862106E-2</v>
      </c>
      <c r="T12" s="100" t="str">
        <f t="shared" si="5"/>
        <v>-</v>
      </c>
      <c r="U12" s="99">
        <f t="shared" si="6"/>
        <v>1471</v>
      </c>
      <c r="V12" s="99">
        <f t="shared" si="7"/>
        <v>46362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0</v>
      </c>
      <c r="O13" s="95">
        <v>28843</v>
      </c>
      <c r="P13" s="95">
        <v>34314</v>
      </c>
      <c r="Q13" s="95">
        <v>34058</v>
      </c>
      <c r="R13" s="95">
        <v>34975</v>
      </c>
      <c r="S13" s="96">
        <f t="shared" si="4"/>
        <v>2.692465793646126E-2</v>
      </c>
      <c r="T13" s="96" t="str">
        <f t="shared" si="5"/>
        <v>-</v>
      </c>
      <c r="U13" s="95">
        <f t="shared" si="6"/>
        <v>917</v>
      </c>
      <c r="V13" s="95">
        <f t="shared" si="7"/>
        <v>34975</v>
      </c>
      <c r="W13" s="96">
        <f>R13/R12</f>
        <v>0.75438937060523703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0</v>
      </c>
      <c r="O14" s="52">
        <v>24921</v>
      </c>
      <c r="P14" s="52">
        <v>29302</v>
      </c>
      <c r="Q14" s="52">
        <v>29733</v>
      </c>
      <c r="R14" s="52">
        <v>30970</v>
      </c>
      <c r="S14" s="98">
        <f t="shared" si="4"/>
        <v>4.1603605421585366E-2</v>
      </c>
      <c r="T14" s="98" t="str">
        <f t="shared" si="5"/>
        <v>-</v>
      </c>
      <c r="U14" s="52">
        <f t="shared" si="6"/>
        <v>1237</v>
      </c>
      <c r="V14" s="52">
        <f t="shared" si="7"/>
        <v>30970</v>
      </c>
      <c r="W14" s="98">
        <f>R14/R12</f>
        <v>0.6680039687675251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0</v>
      </c>
      <c r="O15" s="52">
        <v>3922</v>
      </c>
      <c r="P15" s="52">
        <v>5012</v>
      </c>
      <c r="Q15" s="52">
        <v>4325</v>
      </c>
      <c r="R15" s="52">
        <v>4005</v>
      </c>
      <c r="S15" s="98">
        <f t="shared" si="4"/>
        <v>-7.3988439306358345E-2</v>
      </c>
      <c r="T15" s="98" t="str">
        <f t="shared" si="5"/>
        <v>-</v>
      </c>
      <c r="U15" s="52">
        <f t="shared" si="6"/>
        <v>-320</v>
      </c>
      <c r="V15" s="52">
        <f t="shared" si="7"/>
        <v>4005</v>
      </c>
      <c r="W15" s="98">
        <f>R15/R12</f>
        <v>8.6385401837711914E-2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0</v>
      </c>
      <c r="O16" s="95">
        <v>7267</v>
      </c>
      <c r="P16" s="95">
        <v>9755</v>
      </c>
      <c r="Q16" s="95">
        <v>10833</v>
      </c>
      <c r="R16" s="95">
        <v>11387</v>
      </c>
      <c r="S16" s="96">
        <f t="shared" si="4"/>
        <v>5.1140035078002466E-2</v>
      </c>
      <c r="T16" s="96" t="str">
        <f t="shared" si="5"/>
        <v>-</v>
      </c>
      <c r="U16" s="95">
        <f t="shared" si="6"/>
        <v>554</v>
      </c>
      <c r="V16" s="95">
        <f t="shared" si="7"/>
        <v>11387</v>
      </c>
      <c r="W16" s="96">
        <f>R16/R12</f>
        <v>0.24561062939476294</v>
      </c>
    </row>
    <row r="17" spans="2:23" x14ac:dyDescent="0.25">
      <c r="B17" s="91" t="s">
        <v>48</v>
      </c>
      <c r="C17" s="99">
        <v>21813</v>
      </c>
      <c r="D17" s="99">
        <v>21340</v>
      </c>
      <c r="E17" s="99">
        <v>9244</v>
      </c>
      <c r="F17" s="99">
        <v>11050</v>
      </c>
      <c r="G17" s="99">
        <v>18364</v>
      </c>
      <c r="H17" s="99">
        <v>19209</v>
      </c>
      <c r="I17" s="100">
        <f t="shared" si="0"/>
        <v>4.6013940318013535E-2</v>
      </c>
      <c r="J17" s="100">
        <f t="shared" si="1"/>
        <v>-9.9859418931583899E-2</v>
      </c>
      <c r="K17" s="99">
        <f t="shared" si="2"/>
        <v>845</v>
      </c>
      <c r="L17" s="99">
        <f t="shared" si="3"/>
        <v>-2131</v>
      </c>
      <c r="M17" s="93">
        <f>H17/H17</f>
        <v>1</v>
      </c>
      <c r="N17" s="99">
        <v>0</v>
      </c>
      <c r="O17" s="99">
        <v>13664</v>
      </c>
      <c r="P17" s="99">
        <v>18637</v>
      </c>
      <c r="Q17" s="99">
        <v>19295</v>
      </c>
      <c r="R17" s="99">
        <v>20140</v>
      </c>
      <c r="S17" s="100">
        <f t="shared" si="4"/>
        <v>4.3793728945322519E-2</v>
      </c>
      <c r="T17" s="100" t="str">
        <f t="shared" si="5"/>
        <v>-</v>
      </c>
      <c r="U17" s="99">
        <f t="shared" si="6"/>
        <v>845</v>
      </c>
      <c r="V17" s="99">
        <f t="shared" si="7"/>
        <v>20140</v>
      </c>
      <c r="W17" s="93">
        <f>R17/R17</f>
        <v>1</v>
      </c>
    </row>
    <row r="18" spans="2:23" x14ac:dyDescent="0.25">
      <c r="B18" s="94" t="s">
        <v>60</v>
      </c>
      <c r="C18" s="95">
        <v>16581</v>
      </c>
      <c r="D18" s="95">
        <v>16096</v>
      </c>
      <c r="E18" s="95">
        <v>6499</v>
      </c>
      <c r="F18" s="95">
        <v>8111</v>
      </c>
      <c r="G18" s="95">
        <v>14162</v>
      </c>
      <c r="H18" s="95">
        <v>14862</v>
      </c>
      <c r="I18" s="96">
        <f t="shared" si="0"/>
        <v>4.9428046886033083E-2</v>
      </c>
      <c r="J18" s="96">
        <f t="shared" si="1"/>
        <v>-7.6665009940357853E-2</v>
      </c>
      <c r="K18" s="95">
        <f t="shared" si="2"/>
        <v>700</v>
      </c>
      <c r="L18" s="95">
        <f t="shared" si="3"/>
        <v>-1234</v>
      </c>
      <c r="M18" s="96">
        <f>H18/H17</f>
        <v>0.77369982820552863</v>
      </c>
      <c r="N18" s="95">
        <v>0</v>
      </c>
      <c r="O18" s="95">
        <v>10280</v>
      </c>
      <c r="P18" s="95">
        <v>14288</v>
      </c>
      <c r="Q18" s="95">
        <v>14948</v>
      </c>
      <c r="R18" s="95">
        <v>15777</v>
      </c>
      <c r="S18" s="96">
        <f t="shared" si="4"/>
        <v>5.5458924270805454E-2</v>
      </c>
      <c r="T18" s="96" t="str">
        <f t="shared" si="5"/>
        <v>-</v>
      </c>
      <c r="U18" s="95">
        <f t="shared" si="6"/>
        <v>829</v>
      </c>
      <c r="V18" s="95">
        <f t="shared" si="7"/>
        <v>15777</v>
      </c>
      <c r="W18" s="96">
        <f>R18/R17</f>
        <v>0.78336643495531277</v>
      </c>
    </row>
    <row r="19" spans="2:23" x14ac:dyDescent="0.25">
      <c r="B19" s="97" t="s">
        <v>61</v>
      </c>
      <c r="C19" s="52">
        <v>13383</v>
      </c>
      <c r="D19" s="52">
        <v>12913</v>
      </c>
      <c r="E19" s="52">
        <v>5381</v>
      </c>
      <c r="F19" s="52">
        <v>6550</v>
      </c>
      <c r="G19" s="52">
        <v>12095</v>
      </c>
      <c r="H19" s="52">
        <v>12793</v>
      </c>
      <c r="I19" s="98">
        <f t="shared" si="0"/>
        <v>5.7709797436957366E-2</v>
      </c>
      <c r="J19" s="98">
        <f t="shared" si="1"/>
        <v>-9.2929605823588446E-3</v>
      </c>
      <c r="K19" s="52">
        <f t="shared" si="2"/>
        <v>698</v>
      </c>
      <c r="L19" s="52">
        <f t="shared" si="3"/>
        <v>-120</v>
      </c>
      <c r="M19" s="98">
        <f>H19/H17</f>
        <v>0.66598990056744234</v>
      </c>
      <c r="N19" s="52">
        <v>0</v>
      </c>
      <c r="O19" s="52">
        <v>9016</v>
      </c>
      <c r="P19" s="52">
        <v>12383</v>
      </c>
      <c r="Q19" s="52">
        <v>12849</v>
      </c>
      <c r="R19" s="52">
        <v>13674</v>
      </c>
      <c r="S19" s="98">
        <f t="shared" si="4"/>
        <v>6.4207331309829474E-2</v>
      </c>
      <c r="T19" s="98" t="str">
        <f t="shared" si="5"/>
        <v>-</v>
      </c>
      <c r="U19" s="52">
        <f t="shared" si="6"/>
        <v>825</v>
      </c>
      <c r="V19" s="52">
        <f t="shared" si="7"/>
        <v>13674</v>
      </c>
      <c r="W19" s="98">
        <f>R19/R17</f>
        <v>0.67894736842105263</v>
      </c>
    </row>
    <row r="20" spans="2:23" x14ac:dyDescent="0.25">
      <c r="B20" s="97" t="s">
        <v>62</v>
      </c>
      <c r="C20" s="52">
        <v>3198</v>
      </c>
      <c r="D20" s="52">
        <v>3183</v>
      </c>
      <c r="E20" s="52">
        <v>1118</v>
      </c>
      <c r="F20" s="52">
        <v>1561</v>
      </c>
      <c r="G20" s="52">
        <v>2067</v>
      </c>
      <c r="H20" s="52">
        <v>2069</v>
      </c>
      <c r="I20" s="98">
        <f t="shared" si="0"/>
        <v>9.6758587324630163E-4</v>
      </c>
      <c r="J20" s="98">
        <f t="shared" si="1"/>
        <v>-0.34998429154885324</v>
      </c>
      <c r="K20" s="52">
        <f t="shared" si="2"/>
        <v>2</v>
      </c>
      <c r="L20" s="52">
        <f t="shared" si="3"/>
        <v>-1114</v>
      </c>
      <c r="M20" s="98">
        <f>H20/H17</f>
        <v>0.10770992763808632</v>
      </c>
      <c r="N20" s="52">
        <v>0</v>
      </c>
      <c r="O20" s="52">
        <v>1264</v>
      </c>
      <c r="P20" s="52">
        <v>1905</v>
      </c>
      <c r="Q20" s="52">
        <v>2099</v>
      </c>
      <c r="R20" s="52">
        <v>2103</v>
      </c>
      <c r="S20" s="98">
        <f t="shared" si="4"/>
        <v>1.9056693663648261E-3</v>
      </c>
      <c r="T20" s="98" t="str">
        <f t="shared" si="5"/>
        <v>-</v>
      </c>
      <c r="U20" s="52">
        <f t="shared" si="6"/>
        <v>4</v>
      </c>
      <c r="V20" s="52">
        <f t="shared" si="7"/>
        <v>2103</v>
      </c>
      <c r="W20" s="98">
        <f>R20/R17</f>
        <v>0.10441906653426018</v>
      </c>
    </row>
    <row r="21" spans="2:23" x14ac:dyDescent="0.25">
      <c r="B21" s="94" t="s">
        <v>63</v>
      </c>
      <c r="C21" s="95">
        <v>5232</v>
      </c>
      <c r="D21" s="95">
        <v>5245</v>
      </c>
      <c r="E21" s="95">
        <v>2745</v>
      </c>
      <c r="F21" s="95">
        <v>2940</v>
      </c>
      <c r="G21" s="95">
        <v>4202</v>
      </c>
      <c r="H21" s="95">
        <v>4347</v>
      </c>
      <c r="I21" s="96">
        <f t="shared" si="0"/>
        <v>3.4507377439314535E-2</v>
      </c>
      <c r="J21" s="96">
        <f t="shared" si="1"/>
        <v>-0.17121067683508107</v>
      </c>
      <c r="K21" s="95">
        <f t="shared" si="2"/>
        <v>145</v>
      </c>
      <c r="L21" s="95">
        <f t="shared" si="3"/>
        <v>-898</v>
      </c>
      <c r="M21" s="96">
        <f>H21/H17</f>
        <v>0.22630017179447134</v>
      </c>
      <c r="N21" s="95">
        <v>0</v>
      </c>
      <c r="O21" s="95">
        <v>3384</v>
      </c>
      <c r="P21" s="95">
        <v>4349</v>
      </c>
      <c r="Q21" s="95">
        <v>4347</v>
      </c>
      <c r="R21" s="95">
        <v>4363</v>
      </c>
      <c r="S21" s="96">
        <f t="shared" si="4"/>
        <v>3.680699332873294E-3</v>
      </c>
      <c r="T21" s="96" t="str">
        <f t="shared" si="5"/>
        <v>-</v>
      </c>
      <c r="U21" s="95">
        <f t="shared" si="6"/>
        <v>16</v>
      </c>
      <c r="V21" s="95">
        <f t="shared" si="7"/>
        <v>4363</v>
      </c>
      <c r="W21" s="96">
        <f>R21/R17</f>
        <v>0.2166335650446872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0</v>
      </c>
      <c r="O22" s="99">
        <v>802</v>
      </c>
      <c r="P22" s="99">
        <v>844</v>
      </c>
      <c r="Q22" s="99">
        <v>763</v>
      </c>
      <c r="R22" s="99">
        <v>912</v>
      </c>
      <c r="S22" s="100">
        <f t="shared" si="4"/>
        <v>0.19528178243774574</v>
      </c>
      <c r="T22" s="100" t="str">
        <f t="shared" si="5"/>
        <v>-</v>
      </c>
      <c r="U22" s="99">
        <f t="shared" si="6"/>
        <v>149</v>
      </c>
      <c r="V22" s="99">
        <f t="shared" si="7"/>
        <v>912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0</v>
      </c>
      <c r="O23" s="95">
        <v>802</v>
      </c>
      <c r="P23" s="95">
        <v>844</v>
      </c>
      <c r="Q23" s="95">
        <v>749</v>
      </c>
      <c r="R23" s="95">
        <v>898</v>
      </c>
      <c r="S23" s="96">
        <f t="shared" si="4"/>
        <v>0.19893190921228299</v>
      </c>
      <c r="T23" s="96" t="str">
        <f t="shared" si="5"/>
        <v>-</v>
      </c>
      <c r="U23" s="95">
        <f t="shared" si="6"/>
        <v>149</v>
      </c>
      <c r="V23" s="95">
        <f t="shared" si="7"/>
        <v>898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0</v>
      </c>
      <c r="O25" s="99">
        <v>4276</v>
      </c>
      <c r="P25" s="99">
        <v>4562</v>
      </c>
      <c r="Q25" s="99">
        <v>4276</v>
      </c>
      <c r="R25" s="99">
        <v>4306</v>
      </c>
      <c r="S25" s="100">
        <f t="shared" si="4"/>
        <v>7.0159027128158247E-3</v>
      </c>
      <c r="T25" s="100" t="str">
        <f t="shared" si="5"/>
        <v>-</v>
      </c>
      <c r="U25" s="99">
        <f t="shared" si="6"/>
        <v>30</v>
      </c>
      <c r="V25" s="99">
        <f t="shared" si="7"/>
        <v>4306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0</v>
      </c>
      <c r="O26" s="95">
        <v>3576</v>
      </c>
      <c r="P26" s="95">
        <v>3862</v>
      </c>
      <c r="Q26" s="95">
        <v>3576</v>
      </c>
      <c r="R26" s="95">
        <v>3606</v>
      </c>
      <c r="S26" s="96">
        <f t="shared" si="4"/>
        <v>8.3892617449663476E-3</v>
      </c>
      <c r="T26" s="96" t="str">
        <f t="shared" si="5"/>
        <v>-</v>
      </c>
      <c r="U26" s="95">
        <f t="shared" si="6"/>
        <v>30</v>
      </c>
      <c r="V26" s="95">
        <f t="shared" si="7"/>
        <v>3606</v>
      </c>
      <c r="W26" s="96">
        <f>R26/R25</f>
        <v>0.83743613562470975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0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 t="str">
        <f t="shared" si="5"/>
        <v>-</v>
      </c>
      <c r="U27" s="52">
        <f t="shared" si="6"/>
        <v>-3576</v>
      </c>
      <c r="V27" s="52">
        <f t="shared" si="7"/>
        <v>0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0</v>
      </c>
      <c r="O29" s="99">
        <v>13664</v>
      </c>
      <c r="P29" s="99">
        <v>18637</v>
      </c>
      <c r="Q29" s="99">
        <v>19295</v>
      </c>
      <c r="R29" s="99">
        <v>20140</v>
      </c>
      <c r="S29" s="100">
        <f t="shared" si="4"/>
        <v>4.3793728945322519E-2</v>
      </c>
      <c r="T29" s="100" t="str">
        <f t="shared" si="5"/>
        <v>-</v>
      </c>
      <c r="U29" s="99">
        <f t="shared" si="6"/>
        <v>845</v>
      </c>
      <c r="V29" s="99">
        <f t="shared" si="7"/>
        <v>20140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0</v>
      </c>
      <c r="O30" s="95">
        <v>10280</v>
      </c>
      <c r="P30" s="95">
        <v>14288</v>
      </c>
      <c r="Q30" s="95">
        <v>14948</v>
      </c>
      <c r="R30" s="95">
        <v>15777</v>
      </c>
      <c r="S30" s="96">
        <f t="shared" si="4"/>
        <v>5.5458924270805454E-2</v>
      </c>
      <c r="T30" s="96" t="str">
        <f t="shared" si="5"/>
        <v>-</v>
      </c>
      <c r="U30" s="95">
        <f t="shared" si="6"/>
        <v>829</v>
      </c>
      <c r="V30" s="95">
        <f t="shared" si="7"/>
        <v>15777</v>
      </c>
      <c r="W30" s="96">
        <f>R30/R29</f>
        <v>0.78336643495531277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0</v>
      </c>
      <c r="O31" s="52">
        <v>9016</v>
      </c>
      <c r="P31" s="52">
        <v>12383</v>
      </c>
      <c r="Q31" s="52">
        <v>12849</v>
      </c>
      <c r="R31" s="52">
        <v>13674</v>
      </c>
      <c r="S31" s="98">
        <f t="shared" si="4"/>
        <v>6.4207331309829474E-2</v>
      </c>
      <c r="T31" s="98" t="str">
        <f t="shared" si="5"/>
        <v>-</v>
      </c>
      <c r="U31" s="52">
        <f t="shared" si="6"/>
        <v>825</v>
      </c>
      <c r="V31" s="52">
        <f t="shared" si="7"/>
        <v>13674</v>
      </c>
      <c r="W31" s="98">
        <f>R31/R29</f>
        <v>0.67894736842105263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0</v>
      </c>
      <c r="O32" s="52">
        <v>1264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 t="str">
        <f t="shared" si="5"/>
        <v>-</v>
      </c>
      <c r="U32" s="52">
        <f t="shared" si="6"/>
        <v>4</v>
      </c>
      <c r="V32" s="52">
        <f t="shared" si="7"/>
        <v>2103</v>
      </c>
      <c r="W32" s="98">
        <f>R32/R29</f>
        <v>0.10441906653426018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0</v>
      </c>
      <c r="O33" s="95">
        <v>3384</v>
      </c>
      <c r="P33" s="95">
        <v>4349</v>
      </c>
      <c r="Q33" s="95">
        <v>4347</v>
      </c>
      <c r="R33" s="95">
        <v>4363</v>
      </c>
      <c r="S33" s="96">
        <f t="shared" si="4"/>
        <v>3.680699332873294E-3</v>
      </c>
      <c r="T33" s="96" t="str">
        <f t="shared" si="5"/>
        <v>-</v>
      </c>
      <c r="U33" s="95">
        <f t="shared" si="6"/>
        <v>16</v>
      </c>
      <c r="V33" s="95">
        <f t="shared" si="7"/>
        <v>4363</v>
      </c>
      <c r="W33" s="96">
        <f>R33/R29</f>
        <v>0.2166335650446872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0</v>
      </c>
      <c r="O34" s="99">
        <v>465</v>
      </c>
      <c r="P34" s="99">
        <v>663</v>
      </c>
      <c r="Q34" s="99">
        <v>663</v>
      </c>
      <c r="R34" s="99">
        <v>673</v>
      </c>
      <c r="S34" s="100">
        <f t="shared" si="4"/>
        <v>1.5082956259426794E-2</v>
      </c>
      <c r="T34" s="100" t="str">
        <f t="shared" si="5"/>
        <v>-</v>
      </c>
      <c r="U34" s="99">
        <f t="shared" si="6"/>
        <v>10</v>
      </c>
      <c r="V34" s="99">
        <f t="shared" si="7"/>
        <v>673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0</v>
      </c>
      <c r="O35" s="95">
        <v>465</v>
      </c>
      <c r="P35" s="95">
        <v>663</v>
      </c>
      <c r="Q35" s="95">
        <v>663</v>
      </c>
      <c r="R35" s="95">
        <v>673</v>
      </c>
      <c r="S35" s="96">
        <f t="shared" si="4"/>
        <v>1.5082956259426794E-2</v>
      </c>
      <c r="T35" s="96" t="str">
        <f t="shared" si="5"/>
        <v>-</v>
      </c>
      <c r="U35" s="95">
        <f t="shared" si="6"/>
        <v>10</v>
      </c>
      <c r="V35" s="95">
        <f t="shared" si="7"/>
        <v>673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0</v>
      </c>
      <c r="O36" s="99">
        <v>3192</v>
      </c>
      <c r="P36" s="99">
        <v>4653</v>
      </c>
      <c r="Q36" s="99">
        <v>4791</v>
      </c>
      <c r="R36" s="99">
        <v>4797</v>
      </c>
      <c r="S36" s="100">
        <f t="shared" si="4"/>
        <v>1.2523481527864089E-3</v>
      </c>
      <c r="T36" s="100" t="str">
        <f t="shared" si="5"/>
        <v>-</v>
      </c>
      <c r="U36" s="99">
        <f t="shared" si="6"/>
        <v>6</v>
      </c>
      <c r="V36" s="99">
        <f t="shared" si="7"/>
        <v>4797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0</v>
      </c>
      <c r="O37" s="95">
        <v>2930</v>
      </c>
      <c r="P37" s="95">
        <v>3809</v>
      </c>
      <c r="Q37" s="95">
        <v>3915</v>
      </c>
      <c r="R37" s="95">
        <v>3915</v>
      </c>
      <c r="S37" s="96">
        <f t="shared" si="4"/>
        <v>0</v>
      </c>
      <c r="T37" s="96" t="str">
        <f t="shared" si="5"/>
        <v>-</v>
      </c>
      <c r="U37" s="95">
        <f t="shared" si="6"/>
        <v>0</v>
      </c>
      <c r="V37" s="95">
        <f t="shared" si="7"/>
        <v>3915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0</v>
      </c>
      <c r="O38" s="95">
        <v>262</v>
      </c>
      <c r="P38" s="95">
        <v>844</v>
      </c>
      <c r="Q38" s="95">
        <v>876</v>
      </c>
      <c r="R38" s="95">
        <v>882</v>
      </c>
      <c r="S38" s="96">
        <f t="shared" si="4"/>
        <v>6.8493150684931781E-3</v>
      </c>
      <c r="T38" s="96" t="str">
        <f t="shared" si="5"/>
        <v>-</v>
      </c>
      <c r="U38" s="95">
        <f t="shared" si="6"/>
        <v>6</v>
      </c>
      <c r="V38" s="95">
        <f t="shared" si="7"/>
        <v>882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0</v>
      </c>
      <c r="O39" s="99">
        <v>2378</v>
      </c>
      <c r="P39" s="99">
        <v>2640</v>
      </c>
      <c r="Q39" s="99">
        <v>2646</v>
      </c>
      <c r="R39" s="99">
        <v>2773</v>
      </c>
      <c r="S39" s="100">
        <f t="shared" si="4"/>
        <v>4.7996976568405181E-2</v>
      </c>
      <c r="T39" s="100" t="str">
        <f t="shared" si="5"/>
        <v>-</v>
      </c>
      <c r="U39" s="99">
        <f t="shared" si="6"/>
        <v>127</v>
      </c>
      <c r="V39" s="99">
        <f t="shared" si="7"/>
        <v>2773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0</v>
      </c>
      <c r="O40" s="95">
        <v>2378</v>
      </c>
      <c r="P40" s="95">
        <v>2640</v>
      </c>
      <c r="Q40" s="95">
        <v>2646</v>
      </c>
      <c r="R40" s="95">
        <v>2773</v>
      </c>
      <c r="S40" s="96">
        <f t="shared" si="4"/>
        <v>4.7996976568405181E-2</v>
      </c>
      <c r="T40" s="96" t="str">
        <f t="shared" si="5"/>
        <v>-</v>
      </c>
      <c r="U40" s="95">
        <f t="shared" si="6"/>
        <v>127</v>
      </c>
      <c r="V40" s="95">
        <f t="shared" si="7"/>
        <v>2773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0</v>
      </c>
      <c r="O41" s="52">
        <v>1658</v>
      </c>
      <c r="P41" s="52">
        <v>1674</v>
      </c>
      <c r="Q41" s="52">
        <v>1674</v>
      </c>
      <c r="R41" s="52">
        <v>1681</v>
      </c>
      <c r="S41" s="98">
        <f t="shared" si="4"/>
        <v>4.1816009557944511E-3</v>
      </c>
      <c r="T41" s="98" t="str">
        <f t="shared" si="5"/>
        <v>-</v>
      </c>
      <c r="U41" s="52">
        <f t="shared" si="6"/>
        <v>7</v>
      </c>
      <c r="V41" s="52">
        <f t="shared" si="7"/>
        <v>1681</v>
      </c>
      <c r="W41" s="98">
        <f>R41/R39</f>
        <v>0.60620266858997474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0</v>
      </c>
      <c r="O42" s="52">
        <v>720</v>
      </c>
      <c r="P42" s="52">
        <v>966</v>
      </c>
      <c r="Q42" s="52">
        <v>972</v>
      </c>
      <c r="R42" s="52">
        <v>1092</v>
      </c>
      <c r="S42" s="98">
        <f t="shared" si="4"/>
        <v>0.12345679012345689</v>
      </c>
      <c r="T42" s="98" t="str">
        <f t="shared" si="5"/>
        <v>-</v>
      </c>
      <c r="U42" s="52">
        <f t="shared" si="6"/>
        <v>120</v>
      </c>
      <c r="V42" s="52">
        <f t="shared" si="7"/>
        <v>1092</v>
      </c>
      <c r="W42" s="98">
        <f>R42/R39</f>
        <v>0.39379733141002526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0</v>
      </c>
      <c r="O43" s="99">
        <v>4931</v>
      </c>
      <c r="P43" s="99">
        <v>6412</v>
      </c>
      <c r="Q43" s="99">
        <v>6415</v>
      </c>
      <c r="R43" s="99">
        <v>6415</v>
      </c>
      <c r="S43" s="100">
        <f t="shared" si="4"/>
        <v>0</v>
      </c>
      <c r="T43" s="100" t="str">
        <f t="shared" si="5"/>
        <v>-</v>
      </c>
      <c r="U43" s="99">
        <f t="shared" si="6"/>
        <v>0</v>
      </c>
      <c r="V43" s="99">
        <f t="shared" si="7"/>
        <v>6415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0</v>
      </c>
      <c r="O44" s="95">
        <v>3271</v>
      </c>
      <c r="P44" s="95">
        <v>4752</v>
      </c>
      <c r="Q44" s="95">
        <v>4755</v>
      </c>
      <c r="R44" s="95">
        <v>4755</v>
      </c>
      <c r="S44" s="96">
        <f t="shared" si="4"/>
        <v>0</v>
      </c>
      <c r="T44" s="96" t="str">
        <f t="shared" si="5"/>
        <v>-</v>
      </c>
      <c r="U44" s="95">
        <f t="shared" si="6"/>
        <v>0</v>
      </c>
      <c r="V44" s="95">
        <f t="shared" si="7"/>
        <v>4755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2210</v>
      </c>
      <c r="P45" s="52">
        <v>3691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0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 t="str">
        <f t="shared" si="5"/>
        <v>-</v>
      </c>
      <c r="U47" s="95">
        <f t="shared" si="6"/>
        <v>0</v>
      </c>
      <c r="V47" s="95">
        <f t="shared" si="7"/>
        <v>1660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0</v>
      </c>
      <c r="O48" s="99">
        <v>2781</v>
      </c>
      <c r="P48" s="99">
        <v>3053</v>
      </c>
      <c r="Q48" s="99">
        <v>3053</v>
      </c>
      <c r="R48" s="99">
        <v>3077</v>
      </c>
      <c r="S48" s="100">
        <f t="shared" si="4"/>
        <v>7.8611202096299237E-3</v>
      </c>
      <c r="T48" s="100" t="str">
        <f t="shared" si="5"/>
        <v>-</v>
      </c>
      <c r="U48" s="99">
        <f t="shared" si="6"/>
        <v>24</v>
      </c>
      <c r="V48" s="99">
        <f t="shared" si="7"/>
        <v>3077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0</v>
      </c>
      <c r="O49" s="95">
        <v>2751</v>
      </c>
      <c r="P49" s="95">
        <v>2849</v>
      </c>
      <c r="Q49" s="95">
        <v>2639</v>
      </c>
      <c r="R49" s="95">
        <v>2689</v>
      </c>
      <c r="S49" s="96">
        <f t="shared" si="4"/>
        <v>1.8946570670708596E-2</v>
      </c>
      <c r="T49" s="96" t="str">
        <f t="shared" si="5"/>
        <v>-</v>
      </c>
      <c r="U49" s="95">
        <f t="shared" si="6"/>
        <v>50</v>
      </c>
      <c r="V49" s="95">
        <f t="shared" si="7"/>
        <v>2689</v>
      </c>
      <c r="W49" s="96">
        <f>R49/R48</f>
        <v>0.87390315242118943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0</v>
      </c>
      <c r="O50" s="52">
        <v>2165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 t="str">
        <f t="shared" si="5"/>
        <v>-</v>
      </c>
      <c r="U50" s="52">
        <f t="shared" si="6"/>
        <v>0</v>
      </c>
      <c r="V50" s="52">
        <f t="shared" si="7"/>
        <v>2053</v>
      </c>
      <c r="W50" s="98">
        <f>R50/R48</f>
        <v>0.66720831979200523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0</v>
      </c>
      <c r="O51" s="52">
        <v>586</v>
      </c>
      <c r="P51" s="52">
        <v>796</v>
      </c>
      <c r="Q51" s="52">
        <v>586</v>
      </c>
      <c r="R51" s="52">
        <v>636</v>
      </c>
      <c r="S51" s="98">
        <f t="shared" si="4"/>
        <v>8.53242320819112E-2</v>
      </c>
      <c r="T51" s="98" t="str">
        <f t="shared" si="5"/>
        <v>-</v>
      </c>
      <c r="U51" s="52">
        <f t="shared" si="6"/>
        <v>50</v>
      </c>
      <c r="V51" s="52">
        <f t="shared" si="7"/>
        <v>636</v>
      </c>
      <c r="W51" s="98">
        <f>R51/R48</f>
        <v>0.20669483262918428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0</v>
      </c>
      <c r="O52" s="95">
        <v>730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 t="str">
        <f t="shared" si="5"/>
        <v>-</v>
      </c>
      <c r="U52" s="95">
        <f t="shared" si="6"/>
        <v>-26</v>
      </c>
      <c r="V52" s="95">
        <f t="shared" si="7"/>
        <v>1088</v>
      </c>
      <c r="W52" s="96">
        <f>R52/R48</f>
        <v>0.35359116022099446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CE814-1D57-4570-9258-E49B5527B4AD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122</v>
      </c>
      <c r="O7" s="92">
        <v>209</v>
      </c>
      <c r="P7" s="92">
        <v>293</v>
      </c>
      <c r="Q7" s="92">
        <v>903</v>
      </c>
      <c r="R7" s="92">
        <v>960</v>
      </c>
      <c r="S7" s="93">
        <f t="shared" ref="S7:S52" si="0">IFERROR(R7/Q7-1,"-")</f>
        <v>6.3122923588039948E-2</v>
      </c>
      <c r="T7" s="93">
        <f t="shared" ref="T7:T52" si="1">IFERROR(R7/N7-1,"-")</f>
        <v>6.8688524590163933</v>
      </c>
      <c r="U7" s="92">
        <f t="shared" ref="U7:U52" si="2">IFERROR(R7-Q7,"-")</f>
        <v>57</v>
      </c>
      <c r="V7" s="92">
        <f t="shared" ref="V7:V52" si="3">IFERROR(R7-N7,"-")</f>
        <v>838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68</v>
      </c>
      <c r="O8" s="95">
        <v>137</v>
      </c>
      <c r="P8" s="95">
        <v>193</v>
      </c>
      <c r="Q8" s="95">
        <v>193</v>
      </c>
      <c r="R8" s="95">
        <v>209</v>
      </c>
      <c r="S8" s="96">
        <f t="shared" si="0"/>
        <v>8.290155440414515E-2</v>
      </c>
      <c r="T8" s="96">
        <f t="shared" si="1"/>
        <v>2.0735294117647061</v>
      </c>
      <c r="U8" s="95">
        <f t="shared" si="2"/>
        <v>16</v>
      </c>
      <c r="V8" s="95">
        <f t="shared" si="3"/>
        <v>141</v>
      </c>
      <c r="W8" s="96">
        <f>R8/R7</f>
        <v>0.21770833333333334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45</v>
      </c>
      <c r="O9" s="52">
        <v>96</v>
      </c>
      <c r="P9" s="52">
        <v>129</v>
      </c>
      <c r="Q9" s="52">
        <v>131</v>
      </c>
      <c r="R9" s="52">
        <v>136</v>
      </c>
      <c r="S9" s="98">
        <f t="shared" si="0"/>
        <v>3.8167938931297662E-2</v>
      </c>
      <c r="T9" s="98">
        <f t="shared" si="1"/>
        <v>2.0222222222222221</v>
      </c>
      <c r="U9" s="52">
        <f t="shared" si="2"/>
        <v>5</v>
      </c>
      <c r="V9" s="52">
        <f t="shared" si="3"/>
        <v>91</v>
      </c>
      <c r="W9" s="98">
        <f>R9/R7</f>
        <v>0.14166666666666666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23</v>
      </c>
      <c r="O10" s="52">
        <v>41</v>
      </c>
      <c r="P10" s="52">
        <v>64</v>
      </c>
      <c r="Q10" s="52">
        <v>62</v>
      </c>
      <c r="R10" s="52">
        <v>73</v>
      </c>
      <c r="S10" s="98">
        <f t="shared" si="0"/>
        <v>0.17741935483870974</v>
      </c>
      <c r="T10" s="98">
        <f t="shared" si="1"/>
        <v>2.1739130434782608</v>
      </c>
      <c r="U10" s="52">
        <f t="shared" si="2"/>
        <v>11</v>
      </c>
      <c r="V10" s="52">
        <f t="shared" si="3"/>
        <v>50</v>
      </c>
      <c r="W10" s="98">
        <f>R10/R7</f>
        <v>7.604166666666666E-2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54</v>
      </c>
      <c r="O11" s="95">
        <v>72</v>
      </c>
      <c r="P11" s="95">
        <v>100</v>
      </c>
      <c r="Q11" s="95">
        <v>108</v>
      </c>
      <c r="R11" s="95">
        <v>111</v>
      </c>
      <c r="S11" s="96">
        <f t="shared" si="0"/>
        <v>2.7777777777777679E-2</v>
      </c>
      <c r="T11" s="96">
        <f t="shared" si="1"/>
        <v>1.0555555555555554</v>
      </c>
      <c r="U11" s="95">
        <f t="shared" si="2"/>
        <v>3</v>
      </c>
      <c r="V11" s="95">
        <f t="shared" si="3"/>
        <v>57</v>
      </c>
      <c r="W11" s="96">
        <f>R11/R7</f>
        <v>0.11562500000000001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0</v>
      </c>
      <c r="O12" s="99">
        <v>65</v>
      </c>
      <c r="P12" s="99">
        <v>84</v>
      </c>
      <c r="Q12" s="99">
        <v>88</v>
      </c>
      <c r="R12" s="99">
        <v>94</v>
      </c>
      <c r="S12" s="100">
        <f t="shared" si="0"/>
        <v>6.8181818181818121E-2</v>
      </c>
      <c r="T12" s="100" t="str">
        <f t="shared" si="1"/>
        <v>-</v>
      </c>
      <c r="U12" s="99">
        <f t="shared" si="2"/>
        <v>6</v>
      </c>
      <c r="V12" s="99">
        <f t="shared" si="3"/>
        <v>94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0</v>
      </c>
      <c r="O13" s="95">
        <v>47</v>
      </c>
      <c r="P13" s="95">
        <v>60</v>
      </c>
      <c r="Q13" s="95">
        <v>60</v>
      </c>
      <c r="R13" s="95">
        <v>62</v>
      </c>
      <c r="S13" s="96">
        <f t="shared" si="0"/>
        <v>3.3333333333333437E-2</v>
      </c>
      <c r="T13" s="96" t="str">
        <f t="shared" si="1"/>
        <v>-</v>
      </c>
      <c r="U13" s="95">
        <f t="shared" si="2"/>
        <v>2</v>
      </c>
      <c r="V13" s="95">
        <f t="shared" si="3"/>
        <v>62</v>
      </c>
      <c r="W13" s="96">
        <f>R13/R12</f>
        <v>0.65957446808510634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0</v>
      </c>
      <c r="O14" s="52">
        <v>39</v>
      </c>
      <c r="P14" s="52">
        <v>48</v>
      </c>
      <c r="Q14" s="52">
        <v>49</v>
      </c>
      <c r="R14" s="52">
        <v>51</v>
      </c>
      <c r="S14" s="98">
        <f t="shared" si="0"/>
        <v>4.081632653061229E-2</v>
      </c>
      <c r="T14" s="98" t="str">
        <f t="shared" si="1"/>
        <v>-</v>
      </c>
      <c r="U14" s="52">
        <f t="shared" si="2"/>
        <v>2</v>
      </c>
      <c r="V14" s="52">
        <f t="shared" si="3"/>
        <v>51</v>
      </c>
      <c r="W14" s="98">
        <f>R14/R12</f>
        <v>0.54255319148936165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0</v>
      </c>
      <c r="O15" s="52">
        <v>8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 t="str">
        <f t="shared" si="1"/>
        <v>-</v>
      </c>
      <c r="U15" s="52">
        <f t="shared" si="2"/>
        <v>0</v>
      </c>
      <c r="V15" s="52">
        <f t="shared" si="3"/>
        <v>11</v>
      </c>
      <c r="W15" s="98">
        <f>R15/R12</f>
        <v>0.11702127659574468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0</v>
      </c>
      <c r="O16" s="95">
        <v>18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 t="str">
        <f t="shared" si="1"/>
        <v>-</v>
      </c>
      <c r="U16" s="95">
        <f t="shared" si="2"/>
        <v>4</v>
      </c>
      <c r="V16" s="95">
        <f t="shared" si="3"/>
        <v>32</v>
      </c>
      <c r="W16" s="96">
        <f>R16/R12</f>
        <v>0.34042553191489361</v>
      </c>
    </row>
    <row r="17" spans="2:23" x14ac:dyDescent="0.25">
      <c r="B17" s="91" t="s">
        <v>48</v>
      </c>
      <c r="C17" s="99">
        <v>79</v>
      </c>
      <c r="D17" s="99">
        <v>78</v>
      </c>
      <c r="E17" s="99">
        <v>33</v>
      </c>
      <c r="F17" s="99">
        <v>37</v>
      </c>
      <c r="G17" s="99">
        <v>59</v>
      </c>
      <c r="H17" s="99">
        <v>62</v>
      </c>
      <c r="I17" s="100">
        <f t="shared" si="4"/>
        <v>5.0847457627118731E-2</v>
      </c>
      <c r="J17" s="100">
        <f t="shared" si="5"/>
        <v>-0.20512820512820518</v>
      </c>
      <c r="K17" s="99">
        <f t="shared" si="6"/>
        <v>3</v>
      </c>
      <c r="L17" s="99">
        <f t="shared" si="7"/>
        <v>-16</v>
      </c>
      <c r="M17" s="93">
        <f>H17/H17</f>
        <v>1</v>
      </c>
      <c r="N17" s="99">
        <v>0</v>
      </c>
      <c r="O17" s="99">
        <v>41</v>
      </c>
      <c r="P17" s="99">
        <v>60</v>
      </c>
      <c r="Q17" s="99">
        <v>62</v>
      </c>
      <c r="R17" s="99">
        <v>64</v>
      </c>
      <c r="S17" s="100">
        <f t="shared" si="0"/>
        <v>3.2258064516129004E-2</v>
      </c>
      <c r="T17" s="100" t="str">
        <f t="shared" si="1"/>
        <v>-</v>
      </c>
      <c r="U17" s="99">
        <f t="shared" si="2"/>
        <v>2</v>
      </c>
      <c r="V17" s="99">
        <f t="shared" si="3"/>
        <v>64</v>
      </c>
      <c r="W17" s="93">
        <f>R17/R17</f>
        <v>1</v>
      </c>
    </row>
    <row r="18" spans="2:23" x14ac:dyDescent="0.25">
      <c r="B18" s="94" t="s">
        <v>60</v>
      </c>
      <c r="C18" s="95">
        <v>56</v>
      </c>
      <c r="D18" s="95">
        <v>54</v>
      </c>
      <c r="E18" s="95">
        <v>21</v>
      </c>
      <c r="F18" s="95">
        <v>25</v>
      </c>
      <c r="G18" s="95">
        <v>41</v>
      </c>
      <c r="H18" s="95">
        <v>43</v>
      </c>
      <c r="I18" s="96">
        <f t="shared" si="4"/>
        <v>4.8780487804878092E-2</v>
      </c>
      <c r="J18" s="96">
        <f t="shared" si="5"/>
        <v>-0.20370370370370372</v>
      </c>
      <c r="K18" s="95">
        <f t="shared" si="6"/>
        <v>2</v>
      </c>
      <c r="L18" s="95">
        <f t="shared" si="7"/>
        <v>-11</v>
      </c>
      <c r="M18" s="96">
        <f>H18/H17</f>
        <v>0.69354838709677424</v>
      </c>
      <c r="N18" s="95">
        <v>0</v>
      </c>
      <c r="O18" s="95">
        <v>28</v>
      </c>
      <c r="P18" s="95">
        <v>41</v>
      </c>
      <c r="Q18" s="95">
        <v>43</v>
      </c>
      <c r="R18" s="95">
        <v>45</v>
      </c>
      <c r="S18" s="96">
        <f t="shared" si="0"/>
        <v>4.6511627906976827E-2</v>
      </c>
      <c r="T18" s="96" t="str">
        <f t="shared" si="1"/>
        <v>-</v>
      </c>
      <c r="U18" s="95">
        <f t="shared" si="2"/>
        <v>2</v>
      </c>
      <c r="V18" s="95">
        <f t="shared" si="3"/>
        <v>45</v>
      </c>
      <c r="W18" s="96">
        <f>R18/R17</f>
        <v>0.703125</v>
      </c>
    </row>
    <row r="19" spans="2:23" x14ac:dyDescent="0.25">
      <c r="B19" s="97" t="s">
        <v>61</v>
      </c>
      <c r="C19" s="52">
        <v>28</v>
      </c>
      <c r="D19" s="52">
        <v>27</v>
      </c>
      <c r="E19" s="52">
        <v>11</v>
      </c>
      <c r="F19" s="52">
        <v>14</v>
      </c>
      <c r="G19" s="52">
        <v>25</v>
      </c>
      <c r="H19" s="52">
        <v>26</v>
      </c>
      <c r="I19" s="98">
        <f t="shared" si="4"/>
        <v>4.0000000000000036E-2</v>
      </c>
      <c r="J19" s="98">
        <f t="shared" si="5"/>
        <v>-3.703703703703709E-2</v>
      </c>
      <c r="K19" s="52">
        <f t="shared" si="6"/>
        <v>1</v>
      </c>
      <c r="L19" s="52">
        <f t="shared" si="7"/>
        <v>-1</v>
      </c>
      <c r="M19" s="98">
        <f>H19/H17</f>
        <v>0.41935483870967744</v>
      </c>
      <c r="N19" s="52">
        <v>0</v>
      </c>
      <c r="O19" s="52">
        <v>18</v>
      </c>
      <c r="P19" s="52">
        <v>25</v>
      </c>
      <c r="Q19" s="52">
        <v>26</v>
      </c>
      <c r="R19" s="52">
        <v>28</v>
      </c>
      <c r="S19" s="98">
        <f t="shared" si="0"/>
        <v>7.6923076923076872E-2</v>
      </c>
      <c r="T19" s="98" t="str">
        <f t="shared" si="1"/>
        <v>-</v>
      </c>
      <c r="U19" s="52">
        <f t="shared" si="2"/>
        <v>2</v>
      </c>
      <c r="V19" s="52">
        <f t="shared" si="3"/>
        <v>28</v>
      </c>
      <c r="W19" s="98">
        <f>R19/R17</f>
        <v>0.4375</v>
      </c>
    </row>
    <row r="20" spans="2:23" x14ac:dyDescent="0.25">
      <c r="B20" s="97" t="s">
        <v>62</v>
      </c>
      <c r="C20" s="52">
        <v>28</v>
      </c>
      <c r="D20" s="52">
        <v>28</v>
      </c>
      <c r="E20" s="52">
        <v>10</v>
      </c>
      <c r="F20" s="52">
        <v>11</v>
      </c>
      <c r="G20" s="52">
        <v>16</v>
      </c>
      <c r="H20" s="52">
        <v>17</v>
      </c>
      <c r="I20" s="98">
        <f t="shared" si="4"/>
        <v>6.25E-2</v>
      </c>
      <c r="J20" s="98">
        <f t="shared" si="5"/>
        <v>-0.3928571428571429</v>
      </c>
      <c r="K20" s="52">
        <f t="shared" si="6"/>
        <v>1</v>
      </c>
      <c r="L20" s="52">
        <f t="shared" si="7"/>
        <v>-11</v>
      </c>
      <c r="M20" s="98">
        <f>H20/H17</f>
        <v>0.27419354838709675</v>
      </c>
      <c r="N20" s="52">
        <v>0</v>
      </c>
      <c r="O20" s="52">
        <v>10</v>
      </c>
      <c r="P20" s="52">
        <v>16</v>
      </c>
      <c r="Q20" s="52">
        <v>17</v>
      </c>
      <c r="R20" s="52">
        <v>17</v>
      </c>
      <c r="S20" s="98">
        <f t="shared" si="0"/>
        <v>0</v>
      </c>
      <c r="T20" s="98" t="str">
        <f t="shared" si="1"/>
        <v>-</v>
      </c>
      <c r="U20" s="52">
        <f t="shared" si="2"/>
        <v>0</v>
      </c>
      <c r="V20" s="52">
        <f t="shared" si="3"/>
        <v>17</v>
      </c>
      <c r="W20" s="98">
        <f>R20/R17</f>
        <v>0.265625</v>
      </c>
    </row>
    <row r="21" spans="2:23" x14ac:dyDescent="0.25">
      <c r="B21" s="94" t="s">
        <v>63</v>
      </c>
      <c r="C21" s="95">
        <v>24</v>
      </c>
      <c r="D21" s="95">
        <v>24</v>
      </c>
      <c r="E21" s="95">
        <v>12</v>
      </c>
      <c r="F21" s="95">
        <v>12</v>
      </c>
      <c r="G21" s="95">
        <v>18</v>
      </c>
      <c r="H21" s="95">
        <v>19</v>
      </c>
      <c r="I21" s="96">
        <f t="shared" si="4"/>
        <v>5.555555555555558E-2</v>
      </c>
      <c r="J21" s="96">
        <f t="shared" si="5"/>
        <v>-0.20833333333333337</v>
      </c>
      <c r="K21" s="95">
        <f t="shared" si="6"/>
        <v>1</v>
      </c>
      <c r="L21" s="95">
        <f t="shared" si="7"/>
        <v>-5</v>
      </c>
      <c r="M21" s="96">
        <f>H21/H17</f>
        <v>0.30645161290322581</v>
      </c>
      <c r="N21" s="95">
        <v>0</v>
      </c>
      <c r="O21" s="95">
        <v>13</v>
      </c>
      <c r="P21" s="95">
        <v>19</v>
      </c>
      <c r="Q21" s="95">
        <v>19</v>
      </c>
      <c r="R21" s="95">
        <v>19</v>
      </c>
      <c r="S21" s="96">
        <f t="shared" si="0"/>
        <v>0</v>
      </c>
      <c r="T21" s="96" t="str">
        <f t="shared" si="1"/>
        <v>-</v>
      </c>
      <c r="U21" s="95">
        <f t="shared" si="2"/>
        <v>0</v>
      </c>
      <c r="V21" s="95">
        <f t="shared" si="3"/>
        <v>19</v>
      </c>
      <c r="W21" s="96">
        <f>R21/R17</f>
        <v>0.296875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0</v>
      </c>
      <c r="O22" s="99">
        <v>4</v>
      </c>
      <c r="P22" s="99">
        <v>5</v>
      </c>
      <c r="Q22" s="99">
        <v>6</v>
      </c>
      <c r="R22" s="99">
        <v>7</v>
      </c>
      <c r="S22" s="100">
        <f t="shared" si="0"/>
        <v>0.16666666666666674</v>
      </c>
      <c r="T22" s="100" t="str">
        <f t="shared" si="1"/>
        <v>-</v>
      </c>
      <c r="U22" s="99">
        <f t="shared" si="2"/>
        <v>1</v>
      </c>
      <c r="V22" s="99">
        <f t="shared" si="3"/>
        <v>7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0</v>
      </c>
      <c r="O23" s="95">
        <v>4</v>
      </c>
      <c r="P23" s="95">
        <v>5</v>
      </c>
      <c r="Q23" s="95">
        <v>5</v>
      </c>
      <c r="R23" s="95">
        <v>6</v>
      </c>
      <c r="S23" s="96">
        <f t="shared" si="0"/>
        <v>0.19999999999999996</v>
      </c>
      <c r="T23" s="96" t="str">
        <f t="shared" si="1"/>
        <v>-</v>
      </c>
      <c r="U23" s="95">
        <f t="shared" si="2"/>
        <v>1</v>
      </c>
      <c r="V23" s="95">
        <f t="shared" si="3"/>
        <v>6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0</v>
      </c>
      <c r="O25" s="99">
        <v>4</v>
      </c>
      <c r="P25" s="99">
        <v>5</v>
      </c>
      <c r="Q25" s="99">
        <v>4</v>
      </c>
      <c r="R25" s="99">
        <v>5</v>
      </c>
      <c r="S25" s="100">
        <f t="shared" si="0"/>
        <v>0.25</v>
      </c>
      <c r="T25" s="100" t="str">
        <f t="shared" si="1"/>
        <v>-</v>
      </c>
      <c r="U25" s="99">
        <f t="shared" si="2"/>
        <v>1</v>
      </c>
      <c r="V25" s="99">
        <f t="shared" si="3"/>
        <v>5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0</v>
      </c>
      <c r="O26" s="95">
        <v>3</v>
      </c>
      <c r="P26" s="95">
        <v>4</v>
      </c>
      <c r="Q26" s="95">
        <v>3</v>
      </c>
      <c r="R26" s="95">
        <v>4</v>
      </c>
      <c r="S26" s="96">
        <f t="shared" si="0"/>
        <v>0.33333333333333326</v>
      </c>
      <c r="T26" s="96" t="str">
        <f t="shared" si="1"/>
        <v>-</v>
      </c>
      <c r="U26" s="95">
        <f t="shared" si="2"/>
        <v>1</v>
      </c>
      <c r="V26" s="95">
        <f t="shared" si="3"/>
        <v>4</v>
      </c>
      <c r="W26" s="96">
        <f>R26/R25</f>
        <v>0.8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0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 t="str">
        <f t="shared" si="1"/>
        <v>-</v>
      </c>
      <c r="U27" s="52">
        <f t="shared" si="2"/>
        <v>-3</v>
      </c>
      <c r="V27" s="52">
        <f t="shared" si="3"/>
        <v>0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0</v>
      </c>
      <c r="O29" s="99">
        <v>41</v>
      </c>
      <c r="P29" s="99">
        <v>60</v>
      </c>
      <c r="Q29" s="99">
        <v>62</v>
      </c>
      <c r="R29" s="99">
        <v>64</v>
      </c>
      <c r="S29" s="100">
        <f t="shared" si="0"/>
        <v>3.2258064516129004E-2</v>
      </c>
      <c r="T29" s="100" t="str">
        <f t="shared" si="1"/>
        <v>-</v>
      </c>
      <c r="U29" s="99">
        <f t="shared" si="2"/>
        <v>2</v>
      </c>
      <c r="V29" s="99">
        <f t="shared" si="3"/>
        <v>64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0</v>
      </c>
      <c r="O30" s="95">
        <v>28</v>
      </c>
      <c r="P30" s="95">
        <v>41</v>
      </c>
      <c r="Q30" s="95">
        <v>43</v>
      </c>
      <c r="R30" s="95">
        <v>45</v>
      </c>
      <c r="S30" s="96">
        <f t="shared" si="0"/>
        <v>4.6511627906976827E-2</v>
      </c>
      <c r="T30" s="96" t="str">
        <f t="shared" si="1"/>
        <v>-</v>
      </c>
      <c r="U30" s="95">
        <f t="shared" si="2"/>
        <v>2</v>
      </c>
      <c r="V30" s="95">
        <f t="shared" si="3"/>
        <v>45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0</v>
      </c>
      <c r="O31" s="52">
        <v>18</v>
      </c>
      <c r="P31" s="52">
        <v>25</v>
      </c>
      <c r="Q31" s="52">
        <v>26</v>
      </c>
      <c r="R31" s="52">
        <v>28</v>
      </c>
      <c r="S31" s="98">
        <f t="shared" si="0"/>
        <v>7.6923076923076872E-2</v>
      </c>
      <c r="T31" s="98" t="str">
        <f t="shared" si="1"/>
        <v>-</v>
      </c>
      <c r="U31" s="52">
        <f t="shared" si="2"/>
        <v>2</v>
      </c>
      <c r="V31" s="52">
        <f t="shared" si="3"/>
        <v>28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0</v>
      </c>
      <c r="O32" s="52">
        <v>10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 t="str">
        <f t="shared" si="1"/>
        <v>-</v>
      </c>
      <c r="U32" s="52">
        <f t="shared" si="2"/>
        <v>0</v>
      </c>
      <c r="V32" s="52">
        <f t="shared" si="3"/>
        <v>17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0</v>
      </c>
      <c r="O33" s="95">
        <v>13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 t="str">
        <f t="shared" si="1"/>
        <v>-</v>
      </c>
      <c r="U33" s="95">
        <f t="shared" si="2"/>
        <v>0</v>
      </c>
      <c r="V33" s="95">
        <f t="shared" si="3"/>
        <v>19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0</v>
      </c>
      <c r="O34" s="99">
        <v>3</v>
      </c>
      <c r="P34" s="99">
        <v>5</v>
      </c>
      <c r="Q34" s="99">
        <v>5</v>
      </c>
      <c r="R34" s="99">
        <v>6</v>
      </c>
      <c r="S34" s="100">
        <f t="shared" si="0"/>
        <v>0.19999999999999996</v>
      </c>
      <c r="T34" s="100" t="str">
        <f t="shared" si="1"/>
        <v>-</v>
      </c>
      <c r="U34" s="99">
        <f t="shared" si="2"/>
        <v>1</v>
      </c>
      <c r="V34" s="99">
        <f t="shared" si="3"/>
        <v>6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0</v>
      </c>
      <c r="O35" s="95">
        <v>3</v>
      </c>
      <c r="P35" s="95">
        <v>5</v>
      </c>
      <c r="Q35" s="95">
        <v>5</v>
      </c>
      <c r="R35" s="95">
        <v>6</v>
      </c>
      <c r="S35" s="96">
        <f t="shared" si="0"/>
        <v>0.19999999999999996</v>
      </c>
      <c r="T35" s="96" t="str">
        <f t="shared" si="1"/>
        <v>-</v>
      </c>
      <c r="U35" s="95">
        <f t="shared" si="2"/>
        <v>1</v>
      </c>
      <c r="V35" s="95">
        <f t="shared" si="3"/>
        <v>6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0</v>
      </c>
      <c r="O36" s="99">
        <v>7</v>
      </c>
      <c r="P36" s="99">
        <v>11</v>
      </c>
      <c r="Q36" s="99">
        <v>12</v>
      </c>
      <c r="R36" s="99">
        <v>12</v>
      </c>
      <c r="S36" s="100">
        <f t="shared" si="0"/>
        <v>0</v>
      </c>
      <c r="T36" s="100" t="str">
        <f t="shared" si="1"/>
        <v>-</v>
      </c>
      <c r="U36" s="99">
        <f t="shared" si="2"/>
        <v>0</v>
      </c>
      <c r="V36" s="99">
        <f t="shared" si="3"/>
        <v>12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0</v>
      </c>
      <c r="O37" s="95">
        <v>4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 t="str">
        <f t="shared" si="1"/>
        <v>-</v>
      </c>
      <c r="U37" s="95">
        <f t="shared" si="2"/>
        <v>0</v>
      </c>
      <c r="V37" s="95">
        <f t="shared" si="3"/>
        <v>6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0</v>
      </c>
      <c r="O38" s="95">
        <v>3</v>
      </c>
      <c r="P38" s="95">
        <v>5</v>
      </c>
      <c r="Q38" s="95">
        <v>6</v>
      </c>
      <c r="R38" s="95">
        <v>6</v>
      </c>
      <c r="S38" s="96">
        <f t="shared" si="0"/>
        <v>0</v>
      </c>
      <c r="T38" s="96" t="str">
        <f t="shared" si="1"/>
        <v>-</v>
      </c>
      <c r="U38" s="95">
        <f t="shared" si="2"/>
        <v>0</v>
      </c>
      <c r="V38" s="95">
        <f t="shared" si="3"/>
        <v>6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0</v>
      </c>
      <c r="O39" s="99">
        <v>12</v>
      </c>
      <c r="P39" s="99">
        <v>16</v>
      </c>
      <c r="Q39" s="99">
        <v>17</v>
      </c>
      <c r="R39" s="99">
        <v>20</v>
      </c>
      <c r="S39" s="100">
        <f t="shared" si="0"/>
        <v>0.17647058823529416</v>
      </c>
      <c r="T39" s="100" t="str">
        <f t="shared" si="1"/>
        <v>-</v>
      </c>
      <c r="U39" s="99">
        <f t="shared" si="2"/>
        <v>3</v>
      </c>
      <c r="V39" s="99">
        <f t="shared" si="3"/>
        <v>20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0</v>
      </c>
      <c r="O40" s="95">
        <v>12</v>
      </c>
      <c r="P40" s="95">
        <v>16</v>
      </c>
      <c r="Q40" s="95">
        <v>17</v>
      </c>
      <c r="R40" s="95">
        <v>20</v>
      </c>
      <c r="S40" s="96">
        <f t="shared" si="0"/>
        <v>0.17647058823529416</v>
      </c>
      <c r="T40" s="96" t="str">
        <f t="shared" si="1"/>
        <v>-</v>
      </c>
      <c r="U40" s="95">
        <f t="shared" si="2"/>
        <v>3</v>
      </c>
      <c r="V40" s="95">
        <f t="shared" si="3"/>
        <v>20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0</v>
      </c>
      <c r="O41" s="52">
        <v>7</v>
      </c>
      <c r="P41" s="52">
        <v>7</v>
      </c>
      <c r="Q41" s="52">
        <v>7</v>
      </c>
      <c r="R41" s="52">
        <v>7</v>
      </c>
      <c r="S41" s="98">
        <f t="shared" si="0"/>
        <v>0</v>
      </c>
      <c r="T41" s="98" t="str">
        <f t="shared" si="1"/>
        <v>-</v>
      </c>
      <c r="U41" s="52">
        <f t="shared" si="2"/>
        <v>0</v>
      </c>
      <c r="V41" s="52">
        <f t="shared" si="3"/>
        <v>7</v>
      </c>
      <c r="W41" s="98">
        <f>R41/R39</f>
        <v>0.35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0</v>
      </c>
      <c r="O42" s="52">
        <v>5</v>
      </c>
      <c r="P42" s="52">
        <v>9</v>
      </c>
      <c r="Q42" s="52">
        <v>10</v>
      </c>
      <c r="R42" s="52">
        <v>13</v>
      </c>
      <c r="S42" s="98">
        <f t="shared" si="0"/>
        <v>0.30000000000000004</v>
      </c>
      <c r="T42" s="98" t="str">
        <f t="shared" si="1"/>
        <v>-</v>
      </c>
      <c r="U42" s="52">
        <f t="shared" si="2"/>
        <v>3</v>
      </c>
      <c r="V42" s="52">
        <f t="shared" si="3"/>
        <v>13</v>
      </c>
      <c r="W42" s="98">
        <f>R42/R39</f>
        <v>0.65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0</v>
      </c>
      <c r="O43" s="99">
        <v>12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 t="str">
        <f t="shared" si="1"/>
        <v>-</v>
      </c>
      <c r="U43" s="99">
        <f t="shared" si="2"/>
        <v>0</v>
      </c>
      <c r="V43" s="99">
        <f t="shared" si="3"/>
        <v>14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0</v>
      </c>
      <c r="O44" s="95">
        <v>6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 t="str">
        <f t="shared" si="1"/>
        <v>-</v>
      </c>
      <c r="U44" s="95">
        <f t="shared" si="2"/>
        <v>0</v>
      </c>
      <c r="V44" s="95">
        <f t="shared" si="3"/>
        <v>8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4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0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 t="str">
        <f t="shared" si="1"/>
        <v>-</v>
      </c>
      <c r="U47" s="95">
        <f t="shared" si="2"/>
        <v>0</v>
      </c>
      <c r="V47" s="95">
        <f t="shared" si="3"/>
        <v>6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0</v>
      </c>
      <c r="O48" s="99">
        <v>13</v>
      </c>
      <c r="P48" s="99">
        <v>15</v>
      </c>
      <c r="Q48" s="99">
        <v>15</v>
      </c>
      <c r="R48" s="99">
        <v>17</v>
      </c>
      <c r="S48" s="100">
        <f t="shared" si="0"/>
        <v>0.1333333333333333</v>
      </c>
      <c r="T48" s="100" t="str">
        <f t="shared" si="1"/>
        <v>-</v>
      </c>
      <c r="U48" s="99">
        <f t="shared" si="2"/>
        <v>2</v>
      </c>
      <c r="V48" s="99">
        <f t="shared" si="3"/>
        <v>17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0</v>
      </c>
      <c r="O49" s="95">
        <v>12</v>
      </c>
      <c r="P49" s="95">
        <v>13</v>
      </c>
      <c r="Q49" s="95">
        <v>12</v>
      </c>
      <c r="R49" s="95">
        <v>14</v>
      </c>
      <c r="S49" s="96">
        <f t="shared" si="0"/>
        <v>0.16666666666666674</v>
      </c>
      <c r="T49" s="96" t="str">
        <f t="shared" si="1"/>
        <v>-</v>
      </c>
      <c r="U49" s="95">
        <f t="shared" si="2"/>
        <v>2</v>
      </c>
      <c r="V49" s="95">
        <f t="shared" si="3"/>
        <v>14</v>
      </c>
      <c r="W49" s="96">
        <f>R49/R48</f>
        <v>0.82352941176470584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0</v>
      </c>
      <c r="O50" s="52">
        <v>8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 t="str">
        <f t="shared" si="1"/>
        <v>-</v>
      </c>
      <c r="U50" s="52">
        <f t="shared" si="2"/>
        <v>0</v>
      </c>
      <c r="V50" s="52">
        <f t="shared" si="3"/>
        <v>8</v>
      </c>
      <c r="W50" s="98">
        <f>R50/R48</f>
        <v>0.47058823529411764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0</v>
      </c>
      <c r="O51" s="52">
        <v>4</v>
      </c>
      <c r="P51" s="52">
        <v>5</v>
      </c>
      <c r="Q51" s="52">
        <v>4</v>
      </c>
      <c r="R51" s="52">
        <v>6</v>
      </c>
      <c r="S51" s="98">
        <f t="shared" si="0"/>
        <v>0.5</v>
      </c>
      <c r="T51" s="98" t="str">
        <f t="shared" si="1"/>
        <v>-</v>
      </c>
      <c r="U51" s="52">
        <f t="shared" si="2"/>
        <v>2</v>
      </c>
      <c r="V51" s="52">
        <f t="shared" si="3"/>
        <v>6</v>
      </c>
      <c r="W51" s="98">
        <f>R51/R48</f>
        <v>0.35294117647058826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0</v>
      </c>
      <c r="O52" s="95">
        <v>2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 t="str">
        <f t="shared" si="1"/>
        <v>-</v>
      </c>
      <c r="U52" s="95">
        <f t="shared" si="2"/>
        <v>0</v>
      </c>
      <c r="V52" s="95">
        <f t="shared" si="3"/>
        <v>4</v>
      </c>
      <c r="W52" s="96">
        <f>R52/R48</f>
        <v>0.23529411764705882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B626E-F627-41A0-839B-E57383B83BDB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9007F-DBB7-417D-8F4B-484DEE26BA11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235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57351</v>
      </c>
      <c r="D9" s="116">
        <v>4.5893254392264105E-3</v>
      </c>
      <c r="E9" s="115">
        <v>61311</v>
      </c>
      <c r="F9" s="116">
        <f t="shared" ref="F9:N21" si="0">IFERROR(E9/C9-1,"-")</f>
        <v>6.9048490871998824E-2</v>
      </c>
      <c r="G9" s="115">
        <v>4603</v>
      </c>
      <c r="H9" s="116">
        <f>IFERROR(G9/E9-1,"-")</f>
        <v>-0.9249237494087521</v>
      </c>
      <c r="I9" s="115">
        <v>36105</v>
      </c>
      <c r="J9" s="116">
        <f t="shared" si="0"/>
        <v>6.8437975233543344</v>
      </c>
      <c r="K9" s="115">
        <v>60088</v>
      </c>
      <c r="L9" s="116">
        <f t="shared" si="0"/>
        <v>0.6642570281124498</v>
      </c>
      <c r="M9" s="115">
        <v>64481</v>
      </c>
      <c r="N9" s="116">
        <f t="shared" si="0"/>
        <v>7.3109439488749928E-2</v>
      </c>
      <c r="O9" s="116">
        <f>M9/C9-1</f>
        <v>0.12432215654478562</v>
      </c>
    </row>
    <row r="10" spans="1:16" x14ac:dyDescent="0.25">
      <c r="A10" s="1" t="s">
        <v>72</v>
      </c>
      <c r="B10" s="114" t="s">
        <v>73</v>
      </c>
      <c r="C10" s="115">
        <v>52983</v>
      </c>
      <c r="D10" s="116">
        <v>-3.5603123464205799E-2</v>
      </c>
      <c r="E10" s="115">
        <v>57643</v>
      </c>
      <c r="F10" s="116">
        <f t="shared" si="0"/>
        <v>8.7952739557971338E-2</v>
      </c>
      <c r="G10" s="115">
        <v>6183</v>
      </c>
      <c r="H10" s="116">
        <f t="shared" si="0"/>
        <v>-0.89273632531270053</v>
      </c>
      <c r="I10" s="115">
        <v>50459</v>
      </c>
      <c r="J10" s="116">
        <f t="shared" si="0"/>
        <v>7.1609251172569941</v>
      </c>
      <c r="K10" s="115">
        <v>57829</v>
      </c>
      <c r="L10" s="116">
        <f t="shared" si="0"/>
        <v>0.14605917675736735</v>
      </c>
      <c r="M10" s="115">
        <v>66869</v>
      </c>
      <c r="N10" s="116">
        <f>IFERROR(M10/K10-1,"-")</f>
        <v>0.1563229521520344</v>
      </c>
      <c r="O10" s="116">
        <f>IFERROR(M10/C10-1,"-")</f>
        <v>0.26208406469999801</v>
      </c>
    </row>
    <row r="11" spans="1:16" x14ac:dyDescent="0.25">
      <c r="A11" s="1" t="s">
        <v>74</v>
      </c>
      <c r="B11" s="114" t="s">
        <v>75</v>
      </c>
      <c r="C11" s="115">
        <v>68140</v>
      </c>
      <c r="D11" s="116">
        <v>-9.5158420311794556E-2</v>
      </c>
      <c r="E11" s="115">
        <v>23288</v>
      </c>
      <c r="F11" s="116">
        <f t="shared" si="0"/>
        <v>-0.65823304960375695</v>
      </c>
      <c r="G11" s="115">
        <v>8151</v>
      </c>
      <c r="H11" s="116">
        <f t="shared" si="0"/>
        <v>-0.64999141188594978</v>
      </c>
      <c r="I11" s="115">
        <v>57186</v>
      </c>
      <c r="J11" s="116">
        <f t="shared" si="0"/>
        <v>6.0158262789841741</v>
      </c>
      <c r="K11" s="115">
        <v>66430</v>
      </c>
      <c r="L11" s="116">
        <f t="shared" si="0"/>
        <v>0.1616479557933761</v>
      </c>
      <c r="M11" s="115">
        <v>76278</v>
      </c>
      <c r="N11" s="116">
        <f t="shared" si="0"/>
        <v>0.14824627427367143</v>
      </c>
      <c r="O11" s="116">
        <f t="shared" ref="O11:O15" si="1">IFERROR(M11/C11-1,"-")</f>
        <v>0.11943058409157614</v>
      </c>
    </row>
    <row r="12" spans="1:16" x14ac:dyDescent="0.25">
      <c r="A12" s="1" t="s">
        <v>76</v>
      </c>
      <c r="B12" s="114" t="s">
        <v>77</v>
      </c>
      <c r="C12" s="115">
        <v>63613</v>
      </c>
      <c r="D12" s="116">
        <v>3.4862443210499361E-3</v>
      </c>
      <c r="E12" s="115">
        <v>0</v>
      </c>
      <c r="F12" s="116">
        <f t="shared" si="0"/>
        <v>-1</v>
      </c>
      <c r="G12" s="115">
        <v>8112</v>
      </c>
      <c r="H12" s="116" t="str">
        <f t="shared" si="0"/>
        <v>-</v>
      </c>
      <c r="I12" s="115">
        <v>60780</v>
      </c>
      <c r="J12" s="116">
        <f t="shared" si="0"/>
        <v>6.4926035502958577</v>
      </c>
      <c r="K12" s="115">
        <v>65148</v>
      </c>
      <c r="L12" s="116">
        <f t="shared" si="0"/>
        <v>7.1865745310957463E-2</v>
      </c>
      <c r="M12" s="115">
        <v>66545</v>
      </c>
      <c r="N12" s="116">
        <f t="shared" si="0"/>
        <v>2.1443482532080838E-2</v>
      </c>
      <c r="O12" s="116">
        <f t="shared" si="1"/>
        <v>4.6091207771996379E-2</v>
      </c>
    </row>
    <row r="13" spans="1:16" x14ac:dyDescent="0.25">
      <c r="A13" s="1" t="s">
        <v>78</v>
      </c>
      <c r="B13" s="114" t="s">
        <v>79</v>
      </c>
      <c r="C13" s="115">
        <v>65314</v>
      </c>
      <c r="D13" s="116">
        <v>-3.1265758951084188E-2</v>
      </c>
      <c r="E13" s="115">
        <v>0</v>
      </c>
      <c r="F13" s="116">
        <f t="shared" si="0"/>
        <v>-1</v>
      </c>
      <c r="G13" s="115">
        <v>18010</v>
      </c>
      <c r="H13" s="116" t="str">
        <f t="shared" si="0"/>
        <v>-</v>
      </c>
      <c r="I13" s="115">
        <v>53595</v>
      </c>
      <c r="J13" s="116">
        <f t="shared" si="0"/>
        <v>1.975846751804553</v>
      </c>
      <c r="K13" s="115">
        <v>58098</v>
      </c>
      <c r="L13" s="116">
        <f t="shared" si="0"/>
        <v>8.4019031626084484E-2</v>
      </c>
      <c r="M13" s="115">
        <v>77065</v>
      </c>
      <c r="N13" s="116">
        <f t="shared" si="0"/>
        <v>0.32646562704396032</v>
      </c>
      <c r="O13" s="116">
        <f t="shared" si="1"/>
        <v>0.17991548519459832</v>
      </c>
    </row>
    <row r="14" spans="1:16" x14ac:dyDescent="0.25">
      <c r="A14" s="1" t="s">
        <v>80</v>
      </c>
      <c r="B14" s="114" t="s">
        <v>81</v>
      </c>
      <c r="C14" s="115">
        <v>70924</v>
      </c>
      <c r="D14" s="116">
        <v>-6.2484302917344081E-2</v>
      </c>
      <c r="E14" s="115">
        <v>0</v>
      </c>
      <c r="F14" s="116">
        <f t="shared" si="0"/>
        <v>-1</v>
      </c>
      <c r="G14" s="115">
        <v>25023</v>
      </c>
      <c r="H14" s="116" t="str">
        <f t="shared" si="0"/>
        <v>-</v>
      </c>
      <c r="I14" s="115">
        <v>63207</v>
      </c>
      <c r="J14" s="116">
        <f t="shared" si="0"/>
        <v>1.5259561203692602</v>
      </c>
      <c r="K14" s="115">
        <v>71344</v>
      </c>
      <c r="L14" s="116">
        <f t="shared" si="0"/>
        <v>0.12873574129447696</v>
      </c>
      <c r="M14" s="115">
        <v>83393</v>
      </c>
      <c r="N14" s="116">
        <f t="shared" si="0"/>
        <v>0.16888596097779773</v>
      </c>
      <c r="O14" s="116">
        <f t="shared" si="1"/>
        <v>0.17580790705543969</v>
      </c>
    </row>
    <row r="15" spans="1:16" x14ac:dyDescent="0.25">
      <c r="A15" s="1" t="s">
        <v>82</v>
      </c>
      <c r="B15" s="114" t="s">
        <v>83</v>
      </c>
      <c r="C15" s="115">
        <v>72529</v>
      </c>
      <c r="D15" s="116">
        <v>-2.7761394101876724E-2</v>
      </c>
      <c r="E15" s="115">
        <v>0</v>
      </c>
      <c r="F15" s="116">
        <f t="shared" si="0"/>
        <v>-1</v>
      </c>
      <c r="G15" s="115">
        <v>41575</v>
      </c>
      <c r="H15" s="116" t="str">
        <f t="shared" si="0"/>
        <v>-</v>
      </c>
      <c r="I15" s="115">
        <v>73949</v>
      </c>
      <c r="J15" s="116">
        <f t="shared" si="0"/>
        <v>0.77868911605532176</v>
      </c>
      <c r="K15" s="115">
        <v>74357</v>
      </c>
      <c r="L15" s="116">
        <f t="shared" si="0"/>
        <v>5.5173159880457234E-3</v>
      </c>
      <c r="M15" s="115">
        <v>90048</v>
      </c>
      <c r="N15" s="116">
        <f t="shared" si="0"/>
        <v>0.21102249956291952</v>
      </c>
      <c r="O15" s="116">
        <f t="shared" si="1"/>
        <v>0.2415447614057824</v>
      </c>
    </row>
    <row r="16" spans="1:16" x14ac:dyDescent="0.25">
      <c r="A16" s="1" t="s">
        <v>84</v>
      </c>
      <c r="B16" s="114" t="s">
        <v>85</v>
      </c>
      <c r="C16" s="115">
        <v>76074</v>
      </c>
      <c r="D16" s="116">
        <v>-0.10513809815084929</v>
      </c>
      <c r="E16" s="115">
        <v>21705</v>
      </c>
      <c r="F16" s="116">
        <f t="shared" si="0"/>
        <v>-0.71468570076504456</v>
      </c>
      <c r="G16" s="115">
        <v>50036</v>
      </c>
      <c r="H16" s="116">
        <f t="shared" si="0"/>
        <v>1.3052752821930431</v>
      </c>
      <c r="I16" s="115">
        <v>65748</v>
      </c>
      <c r="J16" s="116">
        <f t="shared" si="0"/>
        <v>0.31401390998481093</v>
      </c>
      <c r="K16" s="115">
        <v>73184</v>
      </c>
      <c r="L16" s="116">
        <f t="shared" si="0"/>
        <v>0.11309849729269339</v>
      </c>
      <c r="M16" s="115"/>
      <c r="N16" s="116"/>
      <c r="O16" s="116"/>
    </row>
    <row r="17" spans="1:16" x14ac:dyDescent="0.25">
      <c r="A17" s="1" t="s">
        <v>86</v>
      </c>
      <c r="B17" s="114" t="s">
        <v>87</v>
      </c>
      <c r="C17" s="115">
        <v>69073</v>
      </c>
      <c r="D17" s="116">
        <v>-3.9345219882617966E-2</v>
      </c>
      <c r="E17" s="115">
        <v>17561</v>
      </c>
      <c r="F17" s="116">
        <f t="shared" si="0"/>
        <v>-0.74576173034325999</v>
      </c>
      <c r="G17" s="115">
        <v>48518</v>
      </c>
      <c r="H17" s="116">
        <f t="shared" si="0"/>
        <v>1.7628267182962247</v>
      </c>
      <c r="I17" s="115">
        <v>62173</v>
      </c>
      <c r="J17" s="116">
        <f t="shared" si="0"/>
        <v>0.28144193907415804</v>
      </c>
      <c r="K17" s="115">
        <v>71851</v>
      </c>
      <c r="L17" s="116">
        <f t="shared" si="0"/>
        <v>0.15566242581184753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66991</v>
      </c>
      <c r="D18" s="116">
        <v>-9.7705906698989375E-3</v>
      </c>
      <c r="E18" s="115">
        <v>14861</v>
      </c>
      <c r="F18" s="116">
        <f t="shared" si="0"/>
        <v>-0.77816423101610666</v>
      </c>
      <c r="G18" s="115">
        <v>52374</v>
      </c>
      <c r="H18" s="116">
        <f t="shared" si="0"/>
        <v>2.5242581252943945</v>
      </c>
      <c r="I18" s="115">
        <v>64171</v>
      </c>
      <c r="J18" s="116">
        <f t="shared" si="0"/>
        <v>0.22524535074655372</v>
      </c>
      <c r="K18" s="115">
        <v>70925</v>
      </c>
      <c r="L18" s="116">
        <f t="shared" si="0"/>
        <v>0.10525003506256714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66714</v>
      </c>
      <c r="D19" s="116">
        <v>5.5668080258244101E-2</v>
      </c>
      <c r="E19" s="115">
        <v>6170</v>
      </c>
      <c r="F19" s="116">
        <f t="shared" si="0"/>
        <v>-0.90751566387864613</v>
      </c>
      <c r="G19" s="115">
        <v>47468</v>
      </c>
      <c r="H19" s="116">
        <f t="shared" si="0"/>
        <v>6.6933549432739063</v>
      </c>
      <c r="I19" s="115">
        <v>61752</v>
      </c>
      <c r="J19" s="116">
        <f t="shared" si="0"/>
        <v>0.30091851352490107</v>
      </c>
      <c r="K19" s="115">
        <v>66055</v>
      </c>
      <c r="L19" s="116">
        <f t="shared" si="0"/>
        <v>6.9681953620935433E-2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62015</v>
      </c>
      <c r="D20" s="116">
        <v>2.2101723967432596E-2</v>
      </c>
      <c r="E20" s="115">
        <v>8912</v>
      </c>
      <c r="F20" s="116">
        <f t="shared" si="0"/>
        <v>-0.85629283237926312</v>
      </c>
      <c r="G20" s="115">
        <v>44151</v>
      </c>
      <c r="H20" s="116">
        <f t="shared" si="0"/>
        <v>3.9541068222621183</v>
      </c>
      <c r="I20" s="115">
        <v>61100</v>
      </c>
      <c r="J20" s="116">
        <f t="shared" si="0"/>
        <v>0.38388711467463921</v>
      </c>
      <c r="K20" s="115">
        <v>62539</v>
      </c>
      <c r="L20" s="116">
        <f t="shared" si="0"/>
        <v>2.3551554828150634E-2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791721</v>
      </c>
      <c r="D21" s="119">
        <v>-3.0745499397063059E-2</v>
      </c>
      <c r="E21" s="118">
        <v>225835</v>
      </c>
      <c r="F21" s="119">
        <f t="shared" si="0"/>
        <v>-0.71475431370394371</v>
      </c>
      <c r="G21" s="118">
        <v>354204</v>
      </c>
      <c r="H21" s="119">
        <f t="shared" si="0"/>
        <v>0.56841942125888378</v>
      </c>
      <c r="I21" s="118">
        <v>710225</v>
      </c>
      <c r="J21" s="119">
        <f t="shared" si="0"/>
        <v>1.0051298121986201</v>
      </c>
      <c r="K21" s="118">
        <v>797848</v>
      </c>
      <c r="L21" s="119">
        <f t="shared" si="0"/>
        <v>0.12337357879545219</v>
      </c>
      <c r="M21" s="118">
        <v>524679</v>
      </c>
      <c r="N21" s="119">
        <v>0.15748057552052308</v>
      </c>
      <c r="O21" s="119">
        <v>0.16374480430471938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70" t="s">
        <v>237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15001</v>
      </c>
      <c r="D31" s="116">
        <v>-0.10809203876568163</v>
      </c>
      <c r="E31" s="115">
        <v>19992</v>
      </c>
      <c r="F31" s="116">
        <f t="shared" ref="F31:L43" si="2">IFERROR(E31/C31-1,"-")</f>
        <v>0.33271115258982742</v>
      </c>
      <c r="G31" s="115">
        <v>2136</v>
      </c>
      <c r="H31" s="116">
        <f t="shared" si="2"/>
        <v>-0.89315726290516206</v>
      </c>
      <c r="I31" s="115">
        <v>12392</v>
      </c>
      <c r="J31" s="116">
        <f t="shared" si="2"/>
        <v>4.8014981273408237</v>
      </c>
      <c r="K31" s="115">
        <v>18745</v>
      </c>
      <c r="L31" s="116">
        <f t="shared" si="2"/>
        <v>0.51266946417043258</v>
      </c>
      <c r="M31" s="115">
        <v>17189</v>
      </c>
      <c r="N31" s="116">
        <f t="shared" ref="N31:N37" si="3">IFERROR(M31/K31-1,"-")</f>
        <v>-8.3008802347292576E-2</v>
      </c>
      <c r="O31" s="116">
        <f>M31/C31-1</f>
        <v>0.14585694287047524</v>
      </c>
    </row>
    <row r="32" spans="1:16" x14ac:dyDescent="0.25">
      <c r="B32" s="114" t="s">
        <v>73</v>
      </c>
      <c r="C32" s="115">
        <v>15850</v>
      </c>
      <c r="D32" s="116">
        <v>3.3852977627030212E-2</v>
      </c>
      <c r="E32" s="115">
        <v>19508</v>
      </c>
      <c r="F32" s="116">
        <f t="shared" si="2"/>
        <v>0.23078864353312301</v>
      </c>
      <c r="G32" s="115">
        <v>2964</v>
      </c>
      <c r="H32" s="116">
        <f t="shared" si="2"/>
        <v>-0.84806233340168136</v>
      </c>
      <c r="I32" s="115">
        <v>19887</v>
      </c>
      <c r="J32" s="116">
        <f t="shared" si="2"/>
        <v>5.7095141700404861</v>
      </c>
      <c r="K32" s="115">
        <v>18181</v>
      </c>
      <c r="L32" s="116">
        <f t="shared" si="2"/>
        <v>-8.5784683461557765E-2</v>
      </c>
      <c r="M32" s="115">
        <v>18681</v>
      </c>
      <c r="N32" s="116">
        <f>IFERROR(M32/K32-1,"-")</f>
        <v>2.7501237555690006E-2</v>
      </c>
      <c r="O32" s="116">
        <f>IFERROR(M32/C32-1,"-")</f>
        <v>0.17861198738170336</v>
      </c>
    </row>
    <row r="33" spans="2:16" x14ac:dyDescent="0.25">
      <c r="B33" s="114" t="s">
        <v>75</v>
      </c>
      <c r="C33" s="115">
        <v>23828</v>
      </c>
      <c r="D33" s="116">
        <v>-0.20620960756879203</v>
      </c>
      <c r="E33" s="115">
        <v>7560</v>
      </c>
      <c r="F33" s="116">
        <f t="shared" si="2"/>
        <v>-0.68272620446533483</v>
      </c>
      <c r="G33" s="115">
        <v>3489</v>
      </c>
      <c r="H33" s="116">
        <f t="shared" si="2"/>
        <v>-0.53849206349206347</v>
      </c>
      <c r="I33" s="115">
        <v>21912</v>
      </c>
      <c r="J33" s="116">
        <f t="shared" si="2"/>
        <v>5.2803095442820291</v>
      </c>
      <c r="K33" s="115">
        <v>25120</v>
      </c>
      <c r="L33" s="116">
        <f t="shared" si="2"/>
        <v>0.14640379700620665</v>
      </c>
      <c r="M33" s="115">
        <v>25095</v>
      </c>
      <c r="N33" s="116">
        <f t="shared" si="3"/>
        <v>-9.9522292993625694E-4</v>
      </c>
      <c r="O33" s="116">
        <f t="shared" ref="O33:O37" si="4">IFERROR(M33/C33-1,"-")</f>
        <v>5.3172737955346605E-2</v>
      </c>
    </row>
    <row r="34" spans="2:16" x14ac:dyDescent="0.25">
      <c r="B34" s="114" t="s">
        <v>77</v>
      </c>
      <c r="C34" s="115">
        <v>32525</v>
      </c>
      <c r="D34" s="116">
        <v>7.9094920540128122E-2</v>
      </c>
      <c r="E34" s="115">
        <v>0</v>
      </c>
      <c r="F34" s="116">
        <f t="shared" si="2"/>
        <v>-1</v>
      </c>
      <c r="G34" s="115">
        <v>4130</v>
      </c>
      <c r="H34" s="116" t="str">
        <f t="shared" si="2"/>
        <v>-</v>
      </c>
      <c r="I34" s="115">
        <v>29771</v>
      </c>
      <c r="J34" s="116">
        <f t="shared" si="2"/>
        <v>6.2084745762711862</v>
      </c>
      <c r="K34" s="115">
        <v>30357</v>
      </c>
      <c r="L34" s="116">
        <f t="shared" si="2"/>
        <v>1.9683584696516654E-2</v>
      </c>
      <c r="M34" s="115">
        <v>29692</v>
      </c>
      <c r="N34" s="116">
        <f t="shared" si="3"/>
        <v>-2.1905985439931497E-2</v>
      </c>
      <c r="O34" s="116">
        <f t="shared" si="4"/>
        <v>-8.7102229054573432E-2</v>
      </c>
    </row>
    <row r="35" spans="2:16" x14ac:dyDescent="0.25">
      <c r="B35" s="114" t="s">
        <v>79</v>
      </c>
      <c r="C35" s="115">
        <v>38671</v>
      </c>
      <c r="D35" s="116">
        <v>4.7001489102477256E-2</v>
      </c>
      <c r="E35" s="115">
        <v>0</v>
      </c>
      <c r="F35" s="116">
        <f t="shared" si="2"/>
        <v>-1</v>
      </c>
      <c r="G35" s="115">
        <v>10368</v>
      </c>
      <c r="H35" s="116" t="str">
        <f t="shared" si="2"/>
        <v>-</v>
      </c>
      <c r="I35" s="115">
        <v>31151</v>
      </c>
      <c r="J35" s="116">
        <f t="shared" si="2"/>
        <v>2.0045331790123457</v>
      </c>
      <c r="K35" s="115">
        <v>31312</v>
      </c>
      <c r="L35" s="116">
        <f t="shared" si="2"/>
        <v>5.1683734069531972E-3</v>
      </c>
      <c r="M35" s="115">
        <v>41525</v>
      </c>
      <c r="N35" s="116">
        <f t="shared" si="3"/>
        <v>0.32616888094021457</v>
      </c>
      <c r="O35" s="116">
        <f t="shared" si="4"/>
        <v>7.3802073905510523E-2</v>
      </c>
    </row>
    <row r="36" spans="2:16" x14ac:dyDescent="0.25">
      <c r="B36" s="114" t="s">
        <v>81</v>
      </c>
      <c r="C36" s="115">
        <v>41845</v>
      </c>
      <c r="D36" s="116">
        <v>-4.1409838406435417E-3</v>
      </c>
      <c r="E36" s="115">
        <v>0</v>
      </c>
      <c r="F36" s="116">
        <f t="shared" si="2"/>
        <v>-1</v>
      </c>
      <c r="G36" s="115">
        <v>16084</v>
      </c>
      <c r="H36" s="116" t="str">
        <f t="shared" si="2"/>
        <v>-</v>
      </c>
      <c r="I36" s="115">
        <v>38004</v>
      </c>
      <c r="J36" s="116">
        <f t="shared" si="2"/>
        <v>1.3628450634170606</v>
      </c>
      <c r="K36" s="115">
        <v>41665</v>
      </c>
      <c r="L36" s="116">
        <f t="shared" si="2"/>
        <v>9.6331965056309921E-2</v>
      </c>
      <c r="M36" s="115">
        <v>44993</v>
      </c>
      <c r="N36" s="116">
        <f t="shared" si="3"/>
        <v>7.987519500780027E-2</v>
      </c>
      <c r="O36" s="116">
        <f t="shared" si="4"/>
        <v>7.5230015533516603E-2</v>
      </c>
    </row>
    <row r="37" spans="2:16" x14ac:dyDescent="0.25">
      <c r="B37" s="114" t="s">
        <v>83</v>
      </c>
      <c r="C37" s="115">
        <v>38654</v>
      </c>
      <c r="D37" s="116">
        <v>1.5580252752160906E-2</v>
      </c>
      <c r="E37" s="115">
        <v>0</v>
      </c>
      <c r="F37" s="116">
        <f t="shared" si="2"/>
        <v>-1</v>
      </c>
      <c r="G37" s="115">
        <v>27705</v>
      </c>
      <c r="H37" s="116" t="str">
        <f t="shared" si="2"/>
        <v>-</v>
      </c>
      <c r="I37" s="115">
        <v>43951</v>
      </c>
      <c r="J37" s="116">
        <f t="shared" si="2"/>
        <v>0.58639234795163331</v>
      </c>
      <c r="K37" s="115">
        <v>40381</v>
      </c>
      <c r="L37" s="116">
        <f t="shared" si="2"/>
        <v>-8.1226820777684283E-2</v>
      </c>
      <c r="M37" s="115">
        <v>46418</v>
      </c>
      <c r="N37" s="116">
        <f t="shared" si="3"/>
        <v>0.14950100294693058</v>
      </c>
      <c r="O37" s="116">
        <f t="shared" si="4"/>
        <v>0.20085890205412116</v>
      </c>
    </row>
    <row r="38" spans="2:16" x14ac:dyDescent="0.25">
      <c r="B38" s="114" t="s">
        <v>85</v>
      </c>
      <c r="C38" s="115">
        <v>41294</v>
      </c>
      <c r="D38" s="116">
        <v>-0.13500492259997066</v>
      </c>
      <c r="E38" s="115">
        <v>14514</v>
      </c>
      <c r="F38" s="116">
        <f t="shared" si="2"/>
        <v>-0.64852036615488928</v>
      </c>
      <c r="G38" s="115">
        <v>32855</v>
      </c>
      <c r="H38" s="116">
        <f t="shared" si="2"/>
        <v>1.2636764503238251</v>
      </c>
      <c r="I38" s="115">
        <v>37614</v>
      </c>
      <c r="J38" s="116">
        <f t="shared" si="2"/>
        <v>0.14484857708111409</v>
      </c>
      <c r="K38" s="115">
        <v>37101</v>
      </c>
      <c r="L38" s="116">
        <f t="shared" si="2"/>
        <v>-1.3638538841920567E-2</v>
      </c>
      <c r="M38" s="115"/>
      <c r="N38" s="116"/>
      <c r="O38" s="116"/>
    </row>
    <row r="39" spans="2:16" x14ac:dyDescent="0.25">
      <c r="B39" s="114" t="s">
        <v>87</v>
      </c>
      <c r="C39" s="115">
        <v>32388</v>
      </c>
      <c r="D39" s="116">
        <v>6.057217407510862E-3</v>
      </c>
      <c r="E39" s="115">
        <v>13494</v>
      </c>
      <c r="F39" s="116">
        <f t="shared" si="2"/>
        <v>-0.58336420896628383</v>
      </c>
      <c r="G39" s="115">
        <v>27292</v>
      </c>
      <c r="H39" s="116">
        <f t="shared" si="2"/>
        <v>1.0225285311990513</v>
      </c>
      <c r="I39" s="115">
        <v>32660</v>
      </c>
      <c r="J39" s="116">
        <f t="shared" si="2"/>
        <v>0.19668767404367582</v>
      </c>
      <c r="K39" s="115">
        <v>34430</v>
      </c>
      <c r="L39" s="116">
        <f t="shared" si="2"/>
        <v>5.4194733619105984E-2</v>
      </c>
      <c r="M39" s="115"/>
      <c r="N39" s="116"/>
      <c r="O39" s="116"/>
    </row>
    <row r="40" spans="2:16" x14ac:dyDescent="0.25">
      <c r="B40" s="114" t="s">
        <v>89</v>
      </c>
      <c r="C40" s="115">
        <v>28745</v>
      </c>
      <c r="D40" s="116">
        <v>6.4775910364145428E-3</v>
      </c>
      <c r="E40" s="115">
        <v>10718</v>
      </c>
      <c r="F40" s="116">
        <f t="shared" si="2"/>
        <v>-0.62713515393981556</v>
      </c>
      <c r="G40" s="115">
        <v>24336</v>
      </c>
      <c r="H40" s="116">
        <f t="shared" si="2"/>
        <v>1.2705728680724016</v>
      </c>
      <c r="I40" s="115">
        <v>30437</v>
      </c>
      <c r="J40" s="116">
        <f t="shared" si="2"/>
        <v>0.25069855358316895</v>
      </c>
      <c r="K40" s="115">
        <v>27145</v>
      </c>
      <c r="L40" s="116">
        <f t="shared" si="2"/>
        <v>-0.10815783421493574</v>
      </c>
      <c r="M40" s="115"/>
      <c r="N40" s="116"/>
      <c r="O40" s="116"/>
    </row>
    <row r="41" spans="2:16" x14ac:dyDescent="0.25">
      <c r="B41" s="114" t="s">
        <v>91</v>
      </c>
      <c r="C41" s="115">
        <v>24381</v>
      </c>
      <c r="D41" s="116">
        <v>0.25513513513513519</v>
      </c>
      <c r="E41" s="115">
        <v>3323</v>
      </c>
      <c r="F41" s="116">
        <f t="shared" si="2"/>
        <v>-0.86370534432549939</v>
      </c>
      <c r="G41" s="115">
        <v>14014</v>
      </c>
      <c r="H41" s="116">
        <f t="shared" si="2"/>
        <v>3.2172735479987962</v>
      </c>
      <c r="I41" s="115">
        <v>21959</v>
      </c>
      <c r="J41" s="116">
        <f t="shared" si="2"/>
        <v>0.566933066933067</v>
      </c>
      <c r="K41" s="115">
        <v>18241</v>
      </c>
      <c r="L41" s="116">
        <f t="shared" si="2"/>
        <v>-0.16931554260212212</v>
      </c>
      <c r="M41" s="115"/>
      <c r="N41" s="116"/>
      <c r="O41" s="116"/>
    </row>
    <row r="42" spans="2:16" x14ac:dyDescent="0.25">
      <c r="B42" s="114" t="s">
        <v>93</v>
      </c>
      <c r="C42" s="115">
        <v>23101</v>
      </c>
      <c r="D42" s="116">
        <v>0.21182395215863181</v>
      </c>
      <c r="E42" s="115">
        <v>4935</v>
      </c>
      <c r="F42" s="116">
        <f t="shared" si="2"/>
        <v>-0.78637288429072338</v>
      </c>
      <c r="G42" s="115">
        <v>16320</v>
      </c>
      <c r="H42" s="116">
        <f t="shared" si="2"/>
        <v>2.3069908814589666</v>
      </c>
      <c r="I42" s="115">
        <v>22605</v>
      </c>
      <c r="J42" s="116">
        <f t="shared" si="2"/>
        <v>0.38511029411764697</v>
      </c>
      <c r="K42" s="115">
        <v>19245</v>
      </c>
      <c r="L42" s="116">
        <f t="shared" si="2"/>
        <v>-0.14863968148639684</v>
      </c>
      <c r="M42" s="115"/>
      <c r="N42" s="116"/>
      <c r="O42" s="116"/>
    </row>
    <row r="43" spans="2:16" ht="15.75" x14ac:dyDescent="0.25">
      <c r="B43" s="117" t="s">
        <v>30</v>
      </c>
      <c r="C43" s="118">
        <v>356283</v>
      </c>
      <c r="D43" s="119">
        <v>-5.8938434595146028E-5</v>
      </c>
      <c r="E43" s="118">
        <v>103133</v>
      </c>
      <c r="F43" s="119">
        <f t="shared" si="2"/>
        <v>-0.71053067364987943</v>
      </c>
      <c r="G43" s="118">
        <v>181693</v>
      </c>
      <c r="H43" s="119">
        <f t="shared" si="2"/>
        <v>0.76173484723609319</v>
      </c>
      <c r="I43" s="118">
        <v>342343</v>
      </c>
      <c r="J43" s="119">
        <f t="shared" si="2"/>
        <v>0.8841837605191174</v>
      </c>
      <c r="K43" s="118">
        <v>341923</v>
      </c>
      <c r="L43" s="119">
        <f t="shared" si="2"/>
        <v>-1.2268397484394011E-3</v>
      </c>
      <c r="M43" s="118">
        <v>223593</v>
      </c>
      <c r="N43" s="119">
        <v>8.6663653462026424E-2</v>
      </c>
      <c r="O43" s="119">
        <v>8.3435897932879088E-2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238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12483</v>
      </c>
      <c r="D53" s="116">
        <v>-2.1248235847577179E-2</v>
      </c>
      <c r="E53" s="115">
        <v>16449</v>
      </c>
      <c r="F53" s="116">
        <f>IFERROR(E53/C53-1,"-")</f>
        <v>0.31771208844027887</v>
      </c>
      <c r="G53" s="115">
        <v>1035</v>
      </c>
      <c r="H53" s="116">
        <f>IFERROR(G53/E53-1,"-")</f>
        <v>-0.9370782418384096</v>
      </c>
      <c r="I53" s="115">
        <v>9244</v>
      </c>
      <c r="J53" s="116">
        <f>IFERROR(I53/G53-1,"-")</f>
        <v>7.931400966183574</v>
      </c>
      <c r="K53" s="115">
        <v>15131</v>
      </c>
      <c r="L53" s="116">
        <f>IFERROR(K53/I53-1,"-")</f>
        <v>0.63684552141929895</v>
      </c>
      <c r="M53" s="115">
        <v>13891</v>
      </c>
      <c r="N53" s="116">
        <f t="shared" ref="N53:N59" si="5">IFERROR(M53/K53-1,"-")</f>
        <v>-8.1950961602009098E-2</v>
      </c>
      <c r="O53" s="116">
        <f>IFERROR(M53/C53-1,"-")</f>
        <v>0.11279339902267083</v>
      </c>
    </row>
    <row r="54" spans="1:16" x14ac:dyDescent="0.25">
      <c r="A54" s="1">
        <v>2</v>
      </c>
      <c r="B54" s="114" t="s">
        <v>73</v>
      </c>
      <c r="C54" s="115">
        <v>13158</v>
      </c>
      <c r="D54" s="116">
        <v>0.17629179331306988</v>
      </c>
      <c r="E54" s="115">
        <v>15519</v>
      </c>
      <c r="F54" s="116">
        <f t="shared" ref="F54:L65" si="6">IFERROR(E54/C54-1,"-")</f>
        <v>0.17943456452348383</v>
      </c>
      <c r="G54" s="115">
        <v>1123</v>
      </c>
      <c r="H54" s="116">
        <f t="shared" si="6"/>
        <v>-0.92763709001868677</v>
      </c>
      <c r="I54" s="115">
        <v>13995</v>
      </c>
      <c r="J54" s="116">
        <f t="shared" si="6"/>
        <v>11.462154942119323</v>
      </c>
      <c r="K54" s="115">
        <v>15141</v>
      </c>
      <c r="L54" s="116">
        <f t="shared" si="6"/>
        <v>8.1886387995712795E-2</v>
      </c>
      <c r="M54" s="115">
        <v>15143</v>
      </c>
      <c r="N54" s="116">
        <f t="shared" si="5"/>
        <v>1.3209167162009372E-4</v>
      </c>
      <c r="O54" s="116">
        <f>IFERROR(M54/C54-1,"-")</f>
        <v>0.150858793129655</v>
      </c>
    </row>
    <row r="55" spans="1:16" x14ac:dyDescent="0.25">
      <c r="A55" s="1">
        <v>3</v>
      </c>
      <c r="B55" s="114" t="s">
        <v>75</v>
      </c>
      <c r="C55" s="115">
        <v>19921</v>
      </c>
      <c r="D55" s="116">
        <v>-9.0282217554114585E-2</v>
      </c>
      <c r="E55" s="115">
        <v>6340</v>
      </c>
      <c r="F55" s="116">
        <f t="shared" si="6"/>
        <v>-0.68174288439335373</v>
      </c>
      <c r="G55" s="115">
        <v>1764</v>
      </c>
      <c r="H55" s="116">
        <f t="shared" si="6"/>
        <v>-0.7217665615141956</v>
      </c>
      <c r="I55" s="115">
        <v>16558</v>
      </c>
      <c r="J55" s="116">
        <f t="shared" si="6"/>
        <v>8.3866213151927429</v>
      </c>
      <c r="K55" s="115">
        <v>19982</v>
      </c>
      <c r="L55" s="116">
        <f t="shared" si="6"/>
        <v>0.2067882594516246</v>
      </c>
      <c r="M55" s="115">
        <v>19127</v>
      </c>
      <c r="N55" s="116">
        <f t="shared" si="5"/>
        <v>-4.2788509658692853E-2</v>
      </c>
      <c r="O55" s="116">
        <f t="shared" ref="O55:O59" si="7">IFERROR(M55/C55-1,"-")</f>
        <v>-3.9857436875658903E-2</v>
      </c>
    </row>
    <row r="56" spans="1:16" x14ac:dyDescent="0.25">
      <c r="A56" s="1">
        <v>4</v>
      </c>
      <c r="B56" s="114" t="s">
        <v>77</v>
      </c>
      <c r="C56" s="115">
        <v>26666</v>
      </c>
      <c r="D56" s="116">
        <v>0.1367550515815501</v>
      </c>
      <c r="E56" s="115">
        <v>0</v>
      </c>
      <c r="F56" s="116">
        <f t="shared" si="6"/>
        <v>-1</v>
      </c>
      <c r="G56" s="115">
        <v>2509</v>
      </c>
      <c r="H56" s="116" t="str">
        <f t="shared" si="6"/>
        <v>-</v>
      </c>
      <c r="I56" s="115">
        <v>19780</v>
      </c>
      <c r="J56" s="116">
        <f t="shared" si="6"/>
        <v>6.883618971701873</v>
      </c>
      <c r="K56" s="115">
        <v>21271</v>
      </c>
      <c r="L56" s="116">
        <f t="shared" si="6"/>
        <v>7.5379170879676494E-2</v>
      </c>
      <c r="M56" s="115">
        <v>21707</v>
      </c>
      <c r="N56" s="116">
        <f t="shared" si="5"/>
        <v>2.0497390813783989E-2</v>
      </c>
      <c r="O56" s="116">
        <f t="shared" si="7"/>
        <v>-0.18596714917872947</v>
      </c>
    </row>
    <row r="57" spans="1:16" x14ac:dyDescent="0.25">
      <c r="A57" s="1">
        <v>5</v>
      </c>
      <c r="B57" s="114" t="s">
        <v>79</v>
      </c>
      <c r="C57" s="115">
        <v>30645</v>
      </c>
      <c r="D57" s="116">
        <v>3.1609775802868167E-2</v>
      </c>
      <c r="E57" s="115">
        <v>0</v>
      </c>
      <c r="F57" s="116">
        <f t="shared" si="6"/>
        <v>-1</v>
      </c>
      <c r="G57" s="115">
        <v>5166</v>
      </c>
      <c r="H57" s="116" t="str">
        <f t="shared" si="6"/>
        <v>-</v>
      </c>
      <c r="I57" s="115">
        <v>22561</v>
      </c>
      <c r="J57" s="116">
        <f t="shared" si="6"/>
        <v>3.3672086720867211</v>
      </c>
      <c r="K57" s="115">
        <v>22383</v>
      </c>
      <c r="L57" s="116">
        <f t="shared" si="6"/>
        <v>-7.8897212003014028E-3</v>
      </c>
      <c r="M57" s="115">
        <v>27547</v>
      </c>
      <c r="N57" s="116">
        <f t="shared" si="5"/>
        <v>0.23071080730911864</v>
      </c>
      <c r="O57" s="116">
        <f t="shared" si="7"/>
        <v>-0.10109316364822973</v>
      </c>
    </row>
    <row r="58" spans="1:16" x14ac:dyDescent="0.25">
      <c r="A58" s="1">
        <v>6</v>
      </c>
      <c r="B58" s="114" t="s">
        <v>81</v>
      </c>
      <c r="C58" s="115">
        <v>33765</v>
      </c>
      <c r="D58" s="116">
        <v>3.8891111042737236E-2</v>
      </c>
      <c r="E58" s="115">
        <v>0</v>
      </c>
      <c r="F58" s="116">
        <f t="shared" si="6"/>
        <v>-1</v>
      </c>
      <c r="G58" s="115">
        <v>9694</v>
      </c>
      <c r="H58" s="116" t="str">
        <f t="shared" si="6"/>
        <v>-</v>
      </c>
      <c r="I58" s="115">
        <v>29162</v>
      </c>
      <c r="J58" s="116">
        <f t="shared" si="6"/>
        <v>2.0082525273364968</v>
      </c>
      <c r="K58" s="115">
        <v>28739</v>
      </c>
      <c r="L58" s="116">
        <f t="shared" si="6"/>
        <v>-1.450517797133255E-2</v>
      </c>
      <c r="M58" s="115">
        <v>29587</v>
      </c>
      <c r="N58" s="116">
        <f t="shared" si="5"/>
        <v>2.9506941786422658E-2</v>
      </c>
      <c r="O58" s="116">
        <f t="shared" si="7"/>
        <v>-0.1237375981045461</v>
      </c>
    </row>
    <row r="59" spans="1:16" x14ac:dyDescent="0.25">
      <c r="A59" s="1">
        <v>7</v>
      </c>
      <c r="B59" s="114" t="s">
        <v>83</v>
      </c>
      <c r="C59" s="115">
        <v>29343</v>
      </c>
      <c r="D59" s="116">
        <v>8.4007536296132113E-2</v>
      </c>
      <c r="E59" s="115">
        <v>0</v>
      </c>
      <c r="F59" s="116">
        <f t="shared" si="6"/>
        <v>-1</v>
      </c>
      <c r="G59" s="115">
        <v>17914</v>
      </c>
      <c r="H59" s="116" t="str">
        <f t="shared" si="6"/>
        <v>-</v>
      </c>
      <c r="I59" s="115">
        <v>27917</v>
      </c>
      <c r="J59" s="116">
        <f t="shared" si="6"/>
        <v>0.55839008596628337</v>
      </c>
      <c r="K59" s="115">
        <v>27261</v>
      </c>
      <c r="L59" s="116">
        <f t="shared" si="6"/>
        <v>-2.349822688684311E-2</v>
      </c>
      <c r="M59" s="115">
        <v>31281</v>
      </c>
      <c r="N59" s="116">
        <f t="shared" si="5"/>
        <v>0.14746340926598434</v>
      </c>
      <c r="O59" s="116">
        <f t="shared" si="7"/>
        <v>6.6046416521827966E-2</v>
      </c>
    </row>
    <row r="60" spans="1:16" x14ac:dyDescent="0.25">
      <c r="A60" s="1">
        <v>8</v>
      </c>
      <c r="B60" s="114" t="s">
        <v>85</v>
      </c>
      <c r="C60" s="115">
        <v>32585</v>
      </c>
      <c r="D60" s="116">
        <v>-4.6887796887796873E-2</v>
      </c>
      <c r="E60" s="115">
        <v>10383</v>
      </c>
      <c r="F60" s="116">
        <f t="shared" si="6"/>
        <v>-0.68135645235537823</v>
      </c>
      <c r="G60" s="115">
        <v>23069</v>
      </c>
      <c r="H60" s="116">
        <f t="shared" si="6"/>
        <v>1.2218048733506692</v>
      </c>
      <c r="I60" s="115">
        <v>27261</v>
      </c>
      <c r="J60" s="116">
        <f t="shared" si="6"/>
        <v>0.18171572239802325</v>
      </c>
      <c r="K60" s="115">
        <v>28059</v>
      </c>
      <c r="L60" s="116">
        <f t="shared" si="6"/>
        <v>2.9272587212501477E-2</v>
      </c>
      <c r="M60" s="115"/>
      <c r="N60" s="116"/>
      <c r="O60" s="116"/>
    </row>
    <row r="61" spans="1:16" x14ac:dyDescent="0.25">
      <c r="A61" s="1">
        <v>9</v>
      </c>
      <c r="B61" s="114" t="s">
        <v>87</v>
      </c>
      <c r="C61" s="115">
        <v>25304</v>
      </c>
      <c r="D61" s="116">
        <v>7.3340402969247043E-2</v>
      </c>
      <c r="E61" s="115">
        <v>10136</v>
      </c>
      <c r="F61" s="116">
        <f t="shared" si="6"/>
        <v>-0.5994309200126462</v>
      </c>
      <c r="G61" s="115">
        <v>18763</v>
      </c>
      <c r="H61" s="116">
        <f t="shared" si="6"/>
        <v>0.85112470402525653</v>
      </c>
      <c r="I61" s="115">
        <v>24649</v>
      </c>
      <c r="J61" s="116">
        <f t="shared" si="6"/>
        <v>0.31370249960027707</v>
      </c>
      <c r="K61" s="115">
        <v>23246</v>
      </c>
      <c r="L61" s="116">
        <f t="shared" si="6"/>
        <v>-5.6919144792892173E-2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22270</v>
      </c>
      <c r="D62" s="116">
        <v>0.11122199491043361</v>
      </c>
      <c r="E62" s="115">
        <v>6283</v>
      </c>
      <c r="F62" s="116">
        <f t="shared" si="6"/>
        <v>-0.71787157611136054</v>
      </c>
      <c r="G62" s="115">
        <v>14277</v>
      </c>
      <c r="H62" s="116">
        <f t="shared" si="6"/>
        <v>1.2723221391055231</v>
      </c>
      <c r="I62" s="115">
        <v>19972</v>
      </c>
      <c r="J62" s="116">
        <f t="shared" si="6"/>
        <v>0.39889332492820628</v>
      </c>
      <c r="K62" s="115">
        <v>20489</v>
      </c>
      <c r="L62" s="116">
        <f t="shared" si="6"/>
        <v>2.588624073703194E-2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19221</v>
      </c>
      <c r="D63" s="116">
        <v>0.23599768503633212</v>
      </c>
      <c r="E63" s="115">
        <v>1583</v>
      </c>
      <c r="F63" s="116">
        <f t="shared" si="6"/>
        <v>-0.917642162218407</v>
      </c>
      <c r="G63" s="115">
        <v>9457</v>
      </c>
      <c r="H63" s="116">
        <f t="shared" si="6"/>
        <v>4.9740998104864182</v>
      </c>
      <c r="I63" s="115">
        <v>16997</v>
      </c>
      <c r="J63" s="116">
        <f t="shared" si="6"/>
        <v>0.79729301046843615</v>
      </c>
      <c r="K63" s="115">
        <v>13792</v>
      </c>
      <c r="L63" s="116">
        <f t="shared" si="6"/>
        <v>-0.18856268753309402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18858</v>
      </c>
      <c r="D64" s="116">
        <v>0.28033131916627063</v>
      </c>
      <c r="E64" s="115">
        <v>1958</v>
      </c>
      <c r="F64" s="116">
        <f t="shared" si="6"/>
        <v>-0.8961713861491144</v>
      </c>
      <c r="G64" s="115">
        <v>9933</v>
      </c>
      <c r="H64" s="116">
        <f t="shared" si="6"/>
        <v>4.0730337078651688</v>
      </c>
      <c r="I64" s="115">
        <v>16856</v>
      </c>
      <c r="J64" s="116">
        <f t="shared" si="6"/>
        <v>0.69696969696969702</v>
      </c>
      <c r="K64" s="115">
        <v>14326</v>
      </c>
      <c r="L64" s="116">
        <f t="shared" si="6"/>
        <v>-0.15009492168960603</v>
      </c>
      <c r="M64" s="115"/>
      <c r="N64" s="116"/>
      <c r="O64" s="116"/>
    </row>
    <row r="65" spans="1:16" ht="15.75" x14ac:dyDescent="0.25">
      <c r="B65" s="117" t="s">
        <v>30</v>
      </c>
      <c r="C65" s="118">
        <v>284219</v>
      </c>
      <c r="D65" s="119">
        <v>6.5863884555382279E-2</v>
      </c>
      <c r="E65" s="118">
        <v>74813</v>
      </c>
      <c r="F65" s="119">
        <f t="shared" si="6"/>
        <v>-0.73677692202139899</v>
      </c>
      <c r="G65" s="118">
        <v>114704</v>
      </c>
      <c r="H65" s="119">
        <f t="shared" si="6"/>
        <v>0.53320946894256349</v>
      </c>
      <c r="I65" s="118">
        <v>244952</v>
      </c>
      <c r="J65" s="119">
        <f t="shared" si="6"/>
        <v>1.1355140186915889</v>
      </c>
      <c r="K65" s="118">
        <v>249820</v>
      </c>
      <c r="L65" s="119">
        <f t="shared" si="6"/>
        <v>1.987328129592747E-2</v>
      </c>
      <c r="M65" s="118">
        <v>158283</v>
      </c>
      <c r="N65" s="119">
        <v>5.5867598793926998E-2</v>
      </c>
      <c r="O65" s="119">
        <v>-4.6378802393045038E-2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70" t="s">
        <v>239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2518</v>
      </c>
      <c r="D75" s="116">
        <v>-0.38056580565805653</v>
      </c>
      <c r="E75" s="115">
        <v>3543</v>
      </c>
      <c r="F75" s="116">
        <f>IFERROR(E75/C75-1,"-")</f>
        <v>0.40706910246227168</v>
      </c>
      <c r="G75" s="115">
        <v>1101</v>
      </c>
      <c r="H75" s="116">
        <f>IFERROR(G75/E75-1,"-")</f>
        <v>-0.6892464013547841</v>
      </c>
      <c r="I75" s="115">
        <v>3148</v>
      </c>
      <c r="J75" s="116">
        <f>IFERROR(I75/G75-1,"-")</f>
        <v>1.8592188919164396</v>
      </c>
      <c r="K75" s="115">
        <v>3614</v>
      </c>
      <c r="L75" s="116">
        <f>IFERROR(K75/I75-1,"-")</f>
        <v>0.14803049555273184</v>
      </c>
      <c r="M75" s="115">
        <v>3298</v>
      </c>
      <c r="N75" s="116">
        <f t="shared" ref="N75:N83" si="8">IFERROR(M75/K75-1,"-")</f>
        <v>-8.7437742114001127E-2</v>
      </c>
      <c r="O75" s="116">
        <f>M75/C75-1</f>
        <v>0.30976965845909454</v>
      </c>
    </row>
    <row r="76" spans="1:16" x14ac:dyDescent="0.25">
      <c r="A76" s="1">
        <v>2</v>
      </c>
      <c r="B76" s="114" t="s">
        <v>73</v>
      </c>
      <c r="C76" s="115">
        <v>2692</v>
      </c>
      <c r="D76" s="116">
        <v>-0.35054282267792525</v>
      </c>
      <c r="E76" s="115">
        <v>3989</v>
      </c>
      <c r="F76" s="116">
        <f t="shared" ref="F76:L87" si="9">IFERROR(E76/C76-1,"-")</f>
        <v>0.48179791976225861</v>
      </c>
      <c r="G76" s="115">
        <v>1841</v>
      </c>
      <c r="H76" s="116">
        <f t="shared" si="9"/>
        <v>-0.53848082226121829</v>
      </c>
      <c r="I76" s="115">
        <v>5892</v>
      </c>
      <c r="J76" s="116">
        <f t="shared" si="9"/>
        <v>2.2004345464421511</v>
      </c>
      <c r="K76" s="115">
        <v>3040</v>
      </c>
      <c r="L76" s="116">
        <f t="shared" si="9"/>
        <v>-0.48404616429056346</v>
      </c>
      <c r="M76" s="115">
        <v>3538</v>
      </c>
      <c r="N76" s="116">
        <f t="shared" si="8"/>
        <v>0.16381578947368425</v>
      </c>
      <c r="O76" s="116">
        <f>IFERROR(M76/C76-1,"-")</f>
        <v>0.31426448736998513</v>
      </c>
    </row>
    <row r="77" spans="1:16" x14ac:dyDescent="0.25">
      <c r="A77" s="1">
        <v>3</v>
      </c>
      <c r="B77" s="114" t="s">
        <v>75</v>
      </c>
      <c r="C77" s="115">
        <v>3907</v>
      </c>
      <c r="D77" s="116">
        <v>-0.51884236453201971</v>
      </c>
      <c r="E77" s="115">
        <v>1220</v>
      </c>
      <c r="F77" s="116">
        <f t="shared" si="9"/>
        <v>-0.68773995392884568</v>
      </c>
      <c r="G77" s="115">
        <v>1725</v>
      </c>
      <c r="H77" s="116">
        <f t="shared" si="9"/>
        <v>0.41393442622950816</v>
      </c>
      <c r="I77" s="115">
        <v>5354</v>
      </c>
      <c r="J77" s="116">
        <f t="shared" si="9"/>
        <v>2.1037681159420289</v>
      </c>
      <c r="K77" s="115">
        <v>5138</v>
      </c>
      <c r="L77" s="116">
        <f t="shared" si="9"/>
        <v>-4.0343668285394152E-2</v>
      </c>
      <c r="M77" s="115">
        <v>5968</v>
      </c>
      <c r="N77" s="116">
        <f t="shared" si="8"/>
        <v>0.16154145581938506</v>
      </c>
      <c r="O77" s="116">
        <f t="shared" ref="O77:O86" si="10">IFERROR(M77/C77-1,"-")</f>
        <v>0.52751471717430243</v>
      </c>
    </row>
    <row r="78" spans="1:16" x14ac:dyDescent="0.25">
      <c r="A78" s="1">
        <v>4</v>
      </c>
      <c r="B78" s="114" t="s">
        <v>77</v>
      </c>
      <c r="C78" s="115">
        <v>5859</v>
      </c>
      <c r="D78" s="116">
        <v>-0.12329792009576535</v>
      </c>
      <c r="E78" s="115">
        <v>0</v>
      </c>
      <c r="F78" s="116">
        <f t="shared" si="9"/>
        <v>-1</v>
      </c>
      <c r="G78" s="115">
        <v>1621</v>
      </c>
      <c r="H78" s="116" t="str">
        <f t="shared" si="9"/>
        <v>-</v>
      </c>
      <c r="I78" s="115">
        <v>9991</v>
      </c>
      <c r="J78" s="116">
        <f t="shared" si="9"/>
        <v>5.1634793337446023</v>
      </c>
      <c r="K78" s="115">
        <v>9086</v>
      </c>
      <c r="L78" s="116">
        <f t="shared" si="9"/>
        <v>-9.0581523371033978E-2</v>
      </c>
      <c r="M78" s="115">
        <v>7985</v>
      </c>
      <c r="N78" s="116">
        <f t="shared" si="8"/>
        <v>-0.12117543473475678</v>
      </c>
      <c r="O78" s="116">
        <f t="shared" si="10"/>
        <v>0.36286055640894355</v>
      </c>
    </row>
    <row r="79" spans="1:16" x14ac:dyDescent="0.25">
      <c r="A79" s="1">
        <v>5</v>
      </c>
      <c r="B79" s="114" t="s">
        <v>79</v>
      </c>
      <c r="C79" s="115">
        <v>8026</v>
      </c>
      <c r="D79" s="116">
        <v>0.11025038041222857</v>
      </c>
      <c r="E79" s="115">
        <v>0</v>
      </c>
      <c r="F79" s="116">
        <f t="shared" si="9"/>
        <v>-1</v>
      </c>
      <c r="G79" s="115">
        <v>5202</v>
      </c>
      <c r="H79" s="116" t="str">
        <f t="shared" si="9"/>
        <v>-</v>
      </c>
      <c r="I79" s="115">
        <v>8590</v>
      </c>
      <c r="J79" s="116">
        <f t="shared" si="9"/>
        <v>0.65128796616685891</v>
      </c>
      <c r="K79" s="115">
        <v>8929</v>
      </c>
      <c r="L79" s="116">
        <f t="shared" si="9"/>
        <v>3.9464493597206163E-2</v>
      </c>
      <c r="M79" s="115">
        <v>13978</v>
      </c>
      <c r="N79" s="116">
        <f t="shared" si="8"/>
        <v>0.56546085787882183</v>
      </c>
      <c r="O79" s="116">
        <f t="shared" si="10"/>
        <v>0.74158983304261161</v>
      </c>
    </row>
    <row r="80" spans="1:16" x14ac:dyDescent="0.25">
      <c r="A80" s="1">
        <v>6</v>
      </c>
      <c r="B80" s="114" t="s">
        <v>81</v>
      </c>
      <c r="C80" s="115">
        <v>8080</v>
      </c>
      <c r="D80" s="116">
        <v>-0.15108216011767173</v>
      </c>
      <c r="E80" s="115">
        <v>0</v>
      </c>
      <c r="F80" s="116">
        <f t="shared" si="9"/>
        <v>-1</v>
      </c>
      <c r="G80" s="115">
        <v>6390</v>
      </c>
      <c r="H80" s="116" t="str">
        <f t="shared" si="9"/>
        <v>-</v>
      </c>
      <c r="I80" s="115">
        <v>8842</v>
      </c>
      <c r="J80" s="116">
        <f t="shared" si="9"/>
        <v>0.38372456964006263</v>
      </c>
      <c r="K80" s="115">
        <v>12926</v>
      </c>
      <c r="L80" s="116">
        <f t="shared" si="9"/>
        <v>0.46188645102917891</v>
      </c>
      <c r="M80" s="115">
        <v>15406</v>
      </c>
      <c r="N80" s="116">
        <f t="shared" si="8"/>
        <v>0.19186136469131987</v>
      </c>
      <c r="O80" s="116">
        <f t="shared" si="10"/>
        <v>0.90668316831683171</v>
      </c>
    </row>
    <row r="81" spans="1:16" x14ac:dyDescent="0.25">
      <c r="A81" s="1">
        <v>7</v>
      </c>
      <c r="B81" s="114" t="s">
        <v>83</v>
      </c>
      <c r="C81" s="115">
        <v>9311</v>
      </c>
      <c r="D81" s="116">
        <v>-0.15292940320232895</v>
      </c>
      <c r="E81" s="115">
        <v>0</v>
      </c>
      <c r="F81" s="116">
        <f t="shared" si="9"/>
        <v>-1</v>
      </c>
      <c r="G81" s="115">
        <v>9791</v>
      </c>
      <c r="H81" s="116" t="str">
        <f t="shared" si="9"/>
        <v>-</v>
      </c>
      <c r="I81" s="115">
        <v>16034</v>
      </c>
      <c r="J81" s="116">
        <f t="shared" si="9"/>
        <v>0.63762639158410783</v>
      </c>
      <c r="K81" s="115">
        <v>13120</v>
      </c>
      <c r="L81" s="116">
        <f t="shared" si="9"/>
        <v>-0.18173880503929152</v>
      </c>
      <c r="M81" s="115">
        <v>15137</v>
      </c>
      <c r="N81" s="116">
        <f t="shared" si="8"/>
        <v>0.15373475609756104</v>
      </c>
      <c r="O81" s="116">
        <f t="shared" si="10"/>
        <v>0.62571152400386643</v>
      </c>
    </row>
    <row r="82" spans="1:16" x14ac:dyDescent="0.25">
      <c r="A82" s="1">
        <v>8</v>
      </c>
      <c r="B82" s="114" t="s">
        <v>85</v>
      </c>
      <c r="C82" s="115">
        <v>8709</v>
      </c>
      <c r="D82" s="116">
        <v>-0.35731680318795656</v>
      </c>
      <c r="E82" s="115">
        <v>4131</v>
      </c>
      <c r="F82" s="116">
        <f t="shared" si="9"/>
        <v>-0.52566310713055464</v>
      </c>
      <c r="G82" s="115">
        <v>9786</v>
      </c>
      <c r="H82" s="116">
        <f t="shared" si="9"/>
        <v>1.3689179375453886</v>
      </c>
      <c r="I82" s="115">
        <v>10353</v>
      </c>
      <c r="J82" s="116">
        <f t="shared" si="9"/>
        <v>5.7939914163090078E-2</v>
      </c>
      <c r="K82" s="115">
        <v>9042</v>
      </c>
      <c r="L82" s="116">
        <f t="shared" si="9"/>
        <v>-0.12662996232975954</v>
      </c>
      <c r="M82" s="115"/>
      <c r="N82" s="116"/>
      <c r="O82" s="116"/>
    </row>
    <row r="83" spans="1:16" x14ac:dyDescent="0.25">
      <c r="A83" s="1">
        <v>9</v>
      </c>
      <c r="B83" s="114" t="s">
        <v>87</v>
      </c>
      <c r="C83" s="115">
        <v>7084</v>
      </c>
      <c r="D83" s="116">
        <v>-0.1779995358551868</v>
      </c>
      <c r="E83" s="115">
        <v>3358</v>
      </c>
      <c r="F83" s="116">
        <f t="shared" si="9"/>
        <v>-0.52597402597402598</v>
      </c>
      <c r="G83" s="115">
        <v>8529</v>
      </c>
      <c r="H83" s="116">
        <f t="shared" si="9"/>
        <v>1.5399047051816557</v>
      </c>
      <c r="I83" s="115">
        <v>8011</v>
      </c>
      <c r="J83" s="116">
        <f t="shared" si="9"/>
        <v>-6.0733966467346745E-2</v>
      </c>
      <c r="K83" s="115">
        <v>11184</v>
      </c>
      <c r="L83" s="116">
        <f t="shared" si="9"/>
        <v>0.39608038946448643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6475</v>
      </c>
      <c r="D84" s="116">
        <v>-0.23993426458504519</v>
      </c>
      <c r="E84" s="115">
        <v>4435</v>
      </c>
      <c r="F84" s="116">
        <f t="shared" si="9"/>
        <v>-0.31505791505791503</v>
      </c>
      <c r="G84" s="115">
        <v>10059</v>
      </c>
      <c r="H84" s="116">
        <f t="shared" si="9"/>
        <v>1.2680947012401353</v>
      </c>
      <c r="I84" s="115">
        <v>10465</v>
      </c>
      <c r="J84" s="116">
        <f t="shared" si="9"/>
        <v>4.0361864996520502E-2</v>
      </c>
      <c r="K84" s="115">
        <v>6656</v>
      </c>
      <c r="L84" s="116">
        <f t="shared" si="9"/>
        <v>-0.36397515527950308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5160</v>
      </c>
      <c r="D85" s="116">
        <v>0.33195663397005681</v>
      </c>
      <c r="E85" s="115">
        <v>1740</v>
      </c>
      <c r="F85" s="116">
        <f t="shared" si="9"/>
        <v>-0.66279069767441867</v>
      </c>
      <c r="G85" s="115">
        <v>4557</v>
      </c>
      <c r="H85" s="116">
        <f t="shared" si="9"/>
        <v>1.6189655172413793</v>
      </c>
      <c r="I85" s="115">
        <v>4962</v>
      </c>
      <c r="J85" s="116">
        <f t="shared" si="9"/>
        <v>8.8874259381171772E-2</v>
      </c>
      <c r="K85" s="115">
        <v>4449</v>
      </c>
      <c r="L85" s="116">
        <f t="shared" si="9"/>
        <v>-0.10338573155985487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4243</v>
      </c>
      <c r="D86" s="116">
        <v>-2.0996769727734232E-2</v>
      </c>
      <c r="E86" s="115">
        <v>2977</v>
      </c>
      <c r="F86" s="116">
        <f t="shared" si="9"/>
        <v>-0.29837379212821113</v>
      </c>
      <c r="G86" s="115">
        <v>6387</v>
      </c>
      <c r="H86" s="116">
        <f t="shared" si="9"/>
        <v>1.1454484380248573</v>
      </c>
      <c r="I86" s="115">
        <v>5749</v>
      </c>
      <c r="J86" s="116">
        <f t="shared" si="9"/>
        <v>-9.9890402379834042E-2</v>
      </c>
      <c r="K86" s="115">
        <v>4919</v>
      </c>
      <c r="L86" s="116">
        <f t="shared" si="9"/>
        <v>-0.14437293442337795</v>
      </c>
      <c r="M86" s="115"/>
      <c r="N86" s="116"/>
      <c r="O86" s="116"/>
    </row>
    <row r="87" spans="1:16" ht="15.75" x14ac:dyDescent="0.25">
      <c r="B87" s="117" t="s">
        <v>30</v>
      </c>
      <c r="C87" s="118">
        <v>72064</v>
      </c>
      <c r="D87" s="119">
        <v>-0.19614492236301984</v>
      </c>
      <c r="E87" s="118">
        <v>28320</v>
      </c>
      <c r="F87" s="119">
        <f t="shared" si="9"/>
        <v>-0.6070159857904085</v>
      </c>
      <c r="G87" s="118">
        <v>66989</v>
      </c>
      <c r="H87" s="119">
        <f t="shared" si="9"/>
        <v>1.3654307909604522</v>
      </c>
      <c r="I87" s="118">
        <v>97391</v>
      </c>
      <c r="J87" s="119">
        <f t="shared" si="9"/>
        <v>0.45383570436937415</v>
      </c>
      <c r="K87" s="118">
        <v>92103</v>
      </c>
      <c r="L87" s="119">
        <f t="shared" si="9"/>
        <v>-5.4296598248298134E-2</v>
      </c>
      <c r="M87" s="118">
        <v>65310</v>
      </c>
      <c r="N87" s="119">
        <v>0.16931946359192884</v>
      </c>
      <c r="O87" s="119">
        <v>0.61686430817220805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70" t="s">
        <v>240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42350</v>
      </c>
      <c r="D97" s="116">
        <v>5.1651353364787767E-2</v>
      </c>
      <c r="E97" s="115">
        <v>41319</v>
      </c>
      <c r="F97" s="116">
        <f t="shared" ref="F97:L109" si="11">IFERROR(E97/C97-1,"-")</f>
        <v>-2.4344746162928033E-2</v>
      </c>
      <c r="G97" s="115">
        <v>2467</v>
      </c>
      <c r="H97" s="116">
        <f t="shared" si="11"/>
        <v>-0.94029381156368741</v>
      </c>
      <c r="I97" s="115">
        <v>23713</v>
      </c>
      <c r="J97" s="116">
        <f t="shared" si="11"/>
        <v>8.6120794487231453</v>
      </c>
      <c r="K97" s="115">
        <v>41343</v>
      </c>
      <c r="L97" s="116">
        <f t="shared" si="11"/>
        <v>0.74347404377345749</v>
      </c>
      <c r="M97" s="115">
        <v>47292</v>
      </c>
      <c r="N97" s="116">
        <f t="shared" ref="N97:N103" si="12">IFERROR(M97/K97-1,"-")</f>
        <v>0.14389376678034971</v>
      </c>
      <c r="O97" s="116">
        <f>M97/C97-1</f>
        <v>0.11669421487603304</v>
      </c>
    </row>
    <row r="98" spans="2:15" x14ac:dyDescent="0.25">
      <c r="B98" s="114" t="s">
        <v>73</v>
      </c>
      <c r="C98" s="115">
        <v>37133</v>
      </c>
      <c r="D98" s="116">
        <v>-6.248737628761869E-2</v>
      </c>
      <c r="E98" s="115">
        <v>38135</v>
      </c>
      <c r="F98" s="116">
        <f t="shared" si="11"/>
        <v>2.6984084237740014E-2</v>
      </c>
      <c r="G98" s="115">
        <v>3219</v>
      </c>
      <c r="H98" s="116">
        <f t="shared" si="11"/>
        <v>-0.91558935361216731</v>
      </c>
      <c r="I98" s="115">
        <v>30572</v>
      </c>
      <c r="J98" s="116">
        <f t="shared" si="11"/>
        <v>8.4973594283939118</v>
      </c>
      <c r="K98" s="115">
        <v>39648</v>
      </c>
      <c r="L98" s="116">
        <f t="shared" si="11"/>
        <v>0.29687295564568883</v>
      </c>
      <c r="M98" s="115">
        <v>48188</v>
      </c>
      <c r="N98" s="116">
        <f t="shared" si="12"/>
        <v>0.21539548022598876</v>
      </c>
      <c r="O98" s="116">
        <f>IFERROR(M98/C98-1,"-")</f>
        <v>0.29771362400021539</v>
      </c>
    </row>
    <row r="99" spans="2:15" x14ac:dyDescent="0.25">
      <c r="B99" s="114" t="s">
        <v>75</v>
      </c>
      <c r="C99" s="115">
        <v>44312</v>
      </c>
      <c r="D99" s="116">
        <v>-2.1550962727433287E-2</v>
      </c>
      <c r="E99" s="115">
        <v>15728</v>
      </c>
      <c r="F99" s="116">
        <f t="shared" si="11"/>
        <v>-0.64506228561112122</v>
      </c>
      <c r="G99" s="115">
        <v>4662</v>
      </c>
      <c r="H99" s="116">
        <f t="shared" si="11"/>
        <v>-0.70358596134282814</v>
      </c>
      <c r="I99" s="115">
        <v>35274</v>
      </c>
      <c r="J99" s="116">
        <f t="shared" si="11"/>
        <v>6.5662805662805663</v>
      </c>
      <c r="K99" s="115">
        <v>41310</v>
      </c>
      <c r="L99" s="116">
        <f t="shared" si="11"/>
        <v>0.17111753699608778</v>
      </c>
      <c r="M99" s="115">
        <v>51183</v>
      </c>
      <c r="N99" s="116">
        <f t="shared" si="12"/>
        <v>0.23899782135076242</v>
      </c>
      <c r="O99" s="116">
        <f t="shared" ref="O99:O103" si="13">IFERROR(M99/C99-1,"-")</f>
        <v>0.15505957754107236</v>
      </c>
    </row>
    <row r="100" spans="2:15" x14ac:dyDescent="0.25">
      <c r="B100" s="114" t="s">
        <v>77</v>
      </c>
      <c r="C100" s="115">
        <v>31088</v>
      </c>
      <c r="D100" s="116">
        <v>-6.5050675167664163E-2</v>
      </c>
      <c r="E100" s="115">
        <v>0</v>
      </c>
      <c r="F100" s="116">
        <f t="shared" si="11"/>
        <v>-1</v>
      </c>
      <c r="G100" s="115">
        <v>3982</v>
      </c>
      <c r="H100" s="116" t="str">
        <f t="shared" si="11"/>
        <v>-</v>
      </c>
      <c r="I100" s="115">
        <v>31009</v>
      </c>
      <c r="J100" s="116">
        <f t="shared" si="11"/>
        <v>6.7872928176795577</v>
      </c>
      <c r="K100" s="115">
        <v>34791</v>
      </c>
      <c r="L100" s="116">
        <f t="shared" si="11"/>
        <v>0.12196459092521517</v>
      </c>
      <c r="M100" s="115">
        <v>36853</v>
      </c>
      <c r="N100" s="116">
        <f t="shared" si="12"/>
        <v>5.926820154637702E-2</v>
      </c>
      <c r="O100" s="116">
        <f t="shared" si="13"/>
        <v>0.18544132784354095</v>
      </c>
    </row>
    <row r="101" spans="2:15" x14ac:dyDescent="0.25">
      <c r="B101" s="114" t="s">
        <v>79</v>
      </c>
      <c r="C101" s="115">
        <v>26643</v>
      </c>
      <c r="D101" s="116">
        <v>-0.12608652868435721</v>
      </c>
      <c r="E101" s="115">
        <v>0</v>
      </c>
      <c r="F101" s="116">
        <f t="shared" si="11"/>
        <v>-1</v>
      </c>
      <c r="G101" s="115">
        <v>7642</v>
      </c>
      <c r="H101" s="116" t="str">
        <f t="shared" si="11"/>
        <v>-</v>
      </c>
      <c r="I101" s="115">
        <v>22444</v>
      </c>
      <c r="J101" s="116">
        <f t="shared" si="11"/>
        <v>1.9369275058885109</v>
      </c>
      <c r="K101" s="115">
        <v>26786</v>
      </c>
      <c r="L101" s="116">
        <f t="shared" si="11"/>
        <v>0.19345927642131522</v>
      </c>
      <c r="M101" s="115">
        <v>35540</v>
      </c>
      <c r="N101" s="116">
        <f t="shared" si="12"/>
        <v>0.32681251399985056</v>
      </c>
      <c r="O101" s="116">
        <f t="shared" si="13"/>
        <v>0.33393386630634692</v>
      </c>
    </row>
    <row r="102" spans="2:15" x14ac:dyDescent="0.25">
      <c r="B102" s="114" t="s">
        <v>81</v>
      </c>
      <c r="C102" s="115">
        <v>29079</v>
      </c>
      <c r="D102" s="116">
        <v>-0.13537702188392009</v>
      </c>
      <c r="E102" s="115">
        <v>0</v>
      </c>
      <c r="F102" s="116">
        <f t="shared" si="11"/>
        <v>-1</v>
      </c>
      <c r="G102" s="115">
        <v>8939</v>
      </c>
      <c r="H102" s="116" t="str">
        <f t="shared" si="11"/>
        <v>-</v>
      </c>
      <c r="I102" s="115">
        <v>25203</v>
      </c>
      <c r="J102" s="116">
        <f t="shared" si="11"/>
        <v>1.8194428907036579</v>
      </c>
      <c r="K102" s="115">
        <v>29679</v>
      </c>
      <c r="L102" s="116">
        <f t="shared" si="11"/>
        <v>0.17759790501130812</v>
      </c>
      <c r="M102" s="115">
        <v>38400</v>
      </c>
      <c r="N102" s="116">
        <f t="shared" si="12"/>
        <v>0.29384413221469718</v>
      </c>
      <c r="O102" s="116">
        <f t="shared" si="13"/>
        <v>0.32054059630661302</v>
      </c>
    </row>
    <row r="103" spans="2:15" x14ac:dyDescent="0.25">
      <c r="B103" s="114" t="s">
        <v>83</v>
      </c>
      <c r="C103" s="115">
        <v>33875</v>
      </c>
      <c r="D103" s="116">
        <v>-7.2908399244642763E-2</v>
      </c>
      <c r="E103" s="115">
        <v>0</v>
      </c>
      <c r="F103" s="116">
        <f t="shared" si="11"/>
        <v>-1</v>
      </c>
      <c r="G103" s="115">
        <v>13870</v>
      </c>
      <c r="H103" s="116" t="str">
        <f t="shared" si="11"/>
        <v>-</v>
      </c>
      <c r="I103" s="115">
        <v>29998</v>
      </c>
      <c r="J103" s="116">
        <f t="shared" si="11"/>
        <v>1.1627974044700795</v>
      </c>
      <c r="K103" s="115">
        <v>33976</v>
      </c>
      <c r="L103" s="116">
        <f t="shared" si="11"/>
        <v>0.13260884058937261</v>
      </c>
      <c r="M103" s="115">
        <v>43630</v>
      </c>
      <c r="N103" s="116">
        <f t="shared" si="12"/>
        <v>0.28414174711561091</v>
      </c>
      <c r="O103" s="116">
        <f t="shared" si="13"/>
        <v>0.28797047970479706</v>
      </c>
    </row>
    <row r="104" spans="2:15" x14ac:dyDescent="0.25">
      <c r="B104" s="114" t="s">
        <v>85</v>
      </c>
      <c r="C104" s="115">
        <v>34780</v>
      </c>
      <c r="D104" s="116">
        <v>-6.6884876452123487E-2</v>
      </c>
      <c r="E104" s="115">
        <v>7191</v>
      </c>
      <c r="F104" s="116">
        <f t="shared" si="11"/>
        <v>-0.79324324324324325</v>
      </c>
      <c r="G104" s="115">
        <v>17181</v>
      </c>
      <c r="H104" s="116">
        <f t="shared" si="11"/>
        <v>1.3892365456821025</v>
      </c>
      <c r="I104" s="115">
        <v>28134</v>
      </c>
      <c r="J104" s="116">
        <f t="shared" si="11"/>
        <v>0.63750654793085393</v>
      </c>
      <c r="K104" s="115">
        <v>36083</v>
      </c>
      <c r="L104" s="116">
        <f t="shared" si="11"/>
        <v>0.28254069808772297</v>
      </c>
      <c r="M104" s="115"/>
      <c r="N104" s="116"/>
      <c r="O104" s="116"/>
    </row>
    <row r="105" spans="2:15" x14ac:dyDescent="0.25">
      <c r="B105" s="114" t="s">
        <v>87</v>
      </c>
      <c r="C105" s="115">
        <v>36685</v>
      </c>
      <c r="D105" s="116">
        <v>-7.6154020499131225E-2</v>
      </c>
      <c r="E105" s="115">
        <v>4067</v>
      </c>
      <c r="F105" s="116">
        <f t="shared" si="11"/>
        <v>-0.88913724955703966</v>
      </c>
      <c r="G105" s="115">
        <v>21226</v>
      </c>
      <c r="H105" s="116">
        <f t="shared" si="11"/>
        <v>4.2190804032456359</v>
      </c>
      <c r="I105" s="115">
        <v>29513</v>
      </c>
      <c r="J105" s="116">
        <f t="shared" si="11"/>
        <v>0.39041741260717977</v>
      </c>
      <c r="K105" s="115">
        <v>37421</v>
      </c>
      <c r="L105" s="116">
        <f t="shared" si="11"/>
        <v>0.26794971707383186</v>
      </c>
      <c r="M105" s="115"/>
      <c r="N105" s="116"/>
      <c r="O105" s="116"/>
    </row>
    <row r="106" spans="2:15" x14ac:dyDescent="0.25">
      <c r="B106" s="114" t="s">
        <v>89</v>
      </c>
      <c r="C106" s="115">
        <v>38246</v>
      </c>
      <c r="D106" s="116">
        <v>-2.1641256523073804E-2</v>
      </c>
      <c r="E106" s="115">
        <v>4143</v>
      </c>
      <c r="F106" s="116">
        <f t="shared" si="11"/>
        <v>-0.89167494639962352</v>
      </c>
      <c r="G106" s="115">
        <v>28038</v>
      </c>
      <c r="H106" s="116">
        <f t="shared" si="11"/>
        <v>5.7675597393193341</v>
      </c>
      <c r="I106" s="115">
        <v>33734</v>
      </c>
      <c r="J106" s="116">
        <f t="shared" si="11"/>
        <v>0.20315286397032595</v>
      </c>
      <c r="K106" s="115">
        <v>43780</v>
      </c>
      <c r="L106" s="116">
        <f t="shared" si="11"/>
        <v>0.29780043872650741</v>
      </c>
      <c r="M106" s="115"/>
      <c r="N106" s="116"/>
      <c r="O106" s="116"/>
    </row>
    <row r="107" spans="2:15" x14ac:dyDescent="0.25">
      <c r="B107" s="114" t="s">
        <v>91</v>
      </c>
      <c r="C107" s="115">
        <v>42333</v>
      </c>
      <c r="D107" s="116">
        <v>-3.2852802083571331E-2</v>
      </c>
      <c r="E107" s="115">
        <v>2847</v>
      </c>
      <c r="F107" s="116">
        <f t="shared" si="11"/>
        <v>-0.93274750194883427</v>
      </c>
      <c r="G107" s="115">
        <v>33454</v>
      </c>
      <c r="H107" s="116">
        <f t="shared" si="11"/>
        <v>10.750614682121531</v>
      </c>
      <c r="I107" s="115">
        <v>39793</v>
      </c>
      <c r="J107" s="116">
        <f t="shared" si="11"/>
        <v>0.18948406767501647</v>
      </c>
      <c r="K107" s="115">
        <v>47814</v>
      </c>
      <c r="L107" s="116">
        <f t="shared" si="11"/>
        <v>0.20156811499509963</v>
      </c>
      <c r="M107" s="115"/>
      <c r="N107" s="116"/>
      <c r="O107" s="116"/>
    </row>
    <row r="108" spans="2:15" x14ac:dyDescent="0.25">
      <c r="B108" s="114" t="s">
        <v>93</v>
      </c>
      <c r="C108" s="115">
        <v>38914</v>
      </c>
      <c r="D108" s="116">
        <v>-6.4814592295306506E-2</v>
      </c>
      <c r="E108" s="115">
        <v>3977</v>
      </c>
      <c r="F108" s="116">
        <f t="shared" si="11"/>
        <v>-0.8978002775350773</v>
      </c>
      <c r="G108" s="115">
        <v>27831</v>
      </c>
      <c r="H108" s="116">
        <f t="shared" si="11"/>
        <v>5.9979884334925826</v>
      </c>
      <c r="I108" s="115">
        <v>38495</v>
      </c>
      <c r="J108" s="116">
        <f t="shared" si="11"/>
        <v>0.38316984657396436</v>
      </c>
      <c r="K108" s="115">
        <v>43294</v>
      </c>
      <c r="L108" s="116">
        <f t="shared" si="11"/>
        <v>0.12466554097934801</v>
      </c>
      <c r="M108" s="115"/>
      <c r="N108" s="116"/>
      <c r="O108" s="116"/>
    </row>
    <row r="109" spans="2:15" ht="15.75" x14ac:dyDescent="0.25">
      <c r="B109" s="117" t="s">
        <v>30</v>
      </c>
      <c r="C109" s="118">
        <v>435438</v>
      </c>
      <c r="D109" s="119">
        <v>-5.4487102931181641E-2</v>
      </c>
      <c r="E109" s="118">
        <v>122702</v>
      </c>
      <c r="F109" s="119">
        <f t="shared" si="11"/>
        <v>-0.7182101699897574</v>
      </c>
      <c r="G109" s="118">
        <v>172511</v>
      </c>
      <c r="H109" s="119">
        <f t="shared" si="11"/>
        <v>0.40593470359081341</v>
      </c>
      <c r="I109" s="118">
        <v>367882</v>
      </c>
      <c r="J109" s="119">
        <f t="shared" si="11"/>
        <v>1.1325132890076577</v>
      </c>
      <c r="K109" s="118">
        <v>455925</v>
      </c>
      <c r="L109" s="119">
        <f t="shared" si="11"/>
        <v>0.23932402237674033</v>
      </c>
      <c r="M109" s="118">
        <v>301086</v>
      </c>
      <c r="N109" s="119">
        <v>0.21634691132091488</v>
      </c>
      <c r="O109" s="119">
        <v>0.23153632198952878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70" t="s">
        <v>241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6327</v>
      </c>
      <c r="D119" s="116">
        <v>5.3095872170439318E-2</v>
      </c>
      <c r="E119" s="115">
        <v>7157</v>
      </c>
      <c r="F119" s="116">
        <f t="shared" ref="F119:L131" si="14">IFERROR(E119/C119-1,"-")</f>
        <v>0.13118381539434165</v>
      </c>
      <c r="G119" s="115">
        <v>221</v>
      </c>
      <c r="H119" s="116">
        <f t="shared" si="14"/>
        <v>-0.96912114014251782</v>
      </c>
      <c r="I119" s="115">
        <v>2891</v>
      </c>
      <c r="J119" s="116">
        <f t="shared" si="14"/>
        <v>12.081447963800905</v>
      </c>
      <c r="K119" s="115">
        <v>7281</v>
      </c>
      <c r="L119" s="116">
        <f t="shared" si="14"/>
        <v>1.5185057073676926</v>
      </c>
      <c r="M119" s="115">
        <v>9178</v>
      </c>
      <c r="N119" s="116">
        <f t="shared" ref="N119:N125" si="15">IFERROR(M119/K119-1,"-")</f>
        <v>0.26054113445955229</v>
      </c>
      <c r="O119" s="116">
        <f>M119/C119-1</f>
        <v>0.45060850324008217</v>
      </c>
    </row>
    <row r="120" spans="1:16" x14ac:dyDescent="0.25">
      <c r="B120" s="114" t="s">
        <v>73</v>
      </c>
      <c r="C120" s="115">
        <v>6252</v>
      </c>
      <c r="D120" s="116">
        <v>5.6795131845841729E-2</v>
      </c>
      <c r="E120" s="115">
        <v>6693</v>
      </c>
      <c r="F120" s="116">
        <f t="shared" si="14"/>
        <v>7.0537428023032644E-2</v>
      </c>
      <c r="G120" s="115">
        <v>193</v>
      </c>
      <c r="H120" s="116">
        <f t="shared" si="14"/>
        <v>-0.97116390258479013</v>
      </c>
      <c r="I120" s="115">
        <v>5005</v>
      </c>
      <c r="J120" s="116">
        <f t="shared" si="14"/>
        <v>24.932642487046632</v>
      </c>
      <c r="K120" s="115">
        <v>7345</v>
      </c>
      <c r="L120" s="116">
        <f t="shared" si="14"/>
        <v>0.46753246753246747</v>
      </c>
      <c r="M120" s="115">
        <v>9359</v>
      </c>
      <c r="N120" s="116">
        <f t="shared" si="15"/>
        <v>0.27420013614703875</v>
      </c>
      <c r="O120" s="116">
        <f>IFERROR(M120/C120-1,"-")</f>
        <v>0.49696097248880355</v>
      </c>
    </row>
    <row r="121" spans="1:16" x14ac:dyDescent="0.25">
      <c r="B121" s="114" t="s">
        <v>75</v>
      </c>
      <c r="C121" s="115">
        <v>6655</v>
      </c>
      <c r="D121" s="116">
        <v>1.805109377390246E-2</v>
      </c>
      <c r="E121" s="115">
        <v>2950</v>
      </c>
      <c r="F121" s="116">
        <f t="shared" si="14"/>
        <v>-0.55672426746806913</v>
      </c>
      <c r="G121" s="115">
        <v>274</v>
      </c>
      <c r="H121" s="116">
        <f t="shared" si="14"/>
        <v>-0.90711864406779663</v>
      </c>
      <c r="I121" s="115">
        <v>5912</v>
      </c>
      <c r="J121" s="116">
        <f t="shared" si="14"/>
        <v>20.576642335766422</v>
      </c>
      <c r="K121" s="115">
        <v>7695</v>
      </c>
      <c r="L121" s="116">
        <f t="shared" si="14"/>
        <v>0.30158998646820034</v>
      </c>
      <c r="M121" s="115">
        <v>9705</v>
      </c>
      <c r="N121" s="116">
        <f t="shared" si="15"/>
        <v>0.26120857699805078</v>
      </c>
      <c r="O121" s="116">
        <f t="shared" ref="O121:O125" si="16">IFERROR(M121/C121-1,"-")</f>
        <v>0.45830202854996238</v>
      </c>
    </row>
    <row r="122" spans="1:16" x14ac:dyDescent="0.25">
      <c r="B122" s="114" t="s">
        <v>77</v>
      </c>
      <c r="C122" s="115">
        <v>5258</v>
      </c>
      <c r="D122" s="116">
        <v>3.5243158101988525E-2</v>
      </c>
      <c r="E122" s="115">
        <v>0</v>
      </c>
      <c r="F122" s="116">
        <f t="shared" si="14"/>
        <v>-1</v>
      </c>
      <c r="G122" s="115">
        <v>223</v>
      </c>
      <c r="H122" s="116" t="str">
        <f t="shared" si="14"/>
        <v>-</v>
      </c>
      <c r="I122" s="115">
        <v>5980</v>
      </c>
      <c r="J122" s="116">
        <f t="shared" si="14"/>
        <v>25.816143497757846</v>
      </c>
      <c r="K122" s="115">
        <v>6310</v>
      </c>
      <c r="L122" s="116">
        <f t="shared" si="14"/>
        <v>5.5183946488294389E-2</v>
      </c>
      <c r="M122" s="115">
        <v>6601</v>
      </c>
      <c r="N122" s="116">
        <f t="shared" si="15"/>
        <v>4.6117274167987388E-2</v>
      </c>
      <c r="O122" s="116">
        <f t="shared" si="16"/>
        <v>0.2554203119056675</v>
      </c>
    </row>
    <row r="123" spans="1:16" x14ac:dyDescent="0.25">
      <c r="B123" s="114" t="s">
        <v>79</v>
      </c>
      <c r="C123" s="115">
        <v>4546</v>
      </c>
      <c r="D123" s="116">
        <v>0.26559020044543424</v>
      </c>
      <c r="E123" s="115">
        <v>0</v>
      </c>
      <c r="F123" s="116">
        <f t="shared" si="14"/>
        <v>-1</v>
      </c>
      <c r="G123" s="115">
        <v>497</v>
      </c>
      <c r="H123" s="116" t="str">
        <f t="shared" si="14"/>
        <v>-</v>
      </c>
      <c r="I123" s="115">
        <v>4239</v>
      </c>
      <c r="J123" s="116">
        <f t="shared" si="14"/>
        <v>7.5291750503018111</v>
      </c>
      <c r="K123" s="115">
        <v>5598</v>
      </c>
      <c r="L123" s="116">
        <f t="shared" si="14"/>
        <v>0.32059447983014855</v>
      </c>
      <c r="M123" s="115">
        <v>7123</v>
      </c>
      <c r="N123" s="116">
        <f t="shared" si="15"/>
        <v>0.27241872097177566</v>
      </c>
      <c r="O123" s="116">
        <f t="shared" si="16"/>
        <v>0.56687197536295653</v>
      </c>
    </row>
    <row r="124" spans="1:16" x14ac:dyDescent="0.25">
      <c r="B124" s="114" t="s">
        <v>81</v>
      </c>
      <c r="C124" s="115">
        <v>5163</v>
      </c>
      <c r="D124" s="116">
        <v>2.0759193357058114E-2</v>
      </c>
      <c r="E124" s="115">
        <v>0</v>
      </c>
      <c r="F124" s="116">
        <f t="shared" si="14"/>
        <v>-1</v>
      </c>
      <c r="G124" s="115">
        <v>665</v>
      </c>
      <c r="H124" s="116" t="str">
        <f t="shared" si="14"/>
        <v>-</v>
      </c>
      <c r="I124" s="115">
        <v>6003</v>
      </c>
      <c r="J124" s="116">
        <f t="shared" si="14"/>
        <v>8.0270676691729328</v>
      </c>
      <c r="K124" s="115">
        <v>6492</v>
      </c>
      <c r="L124" s="116">
        <f t="shared" si="14"/>
        <v>8.1459270364817593E-2</v>
      </c>
      <c r="M124" s="115">
        <v>8890</v>
      </c>
      <c r="N124" s="116">
        <f t="shared" si="15"/>
        <v>0.36937769562538514</v>
      </c>
      <c r="O124" s="116">
        <f t="shared" si="16"/>
        <v>0.72186713151268633</v>
      </c>
    </row>
    <row r="125" spans="1:16" x14ac:dyDescent="0.25">
      <c r="B125" s="114" t="s">
        <v>83</v>
      </c>
      <c r="C125" s="115">
        <v>6959</v>
      </c>
      <c r="D125" s="116">
        <v>0.30367178718621202</v>
      </c>
      <c r="E125" s="115">
        <v>0</v>
      </c>
      <c r="F125" s="116">
        <f t="shared" si="14"/>
        <v>-1</v>
      </c>
      <c r="G125" s="115">
        <v>888</v>
      </c>
      <c r="H125" s="116" t="str">
        <f t="shared" si="14"/>
        <v>-</v>
      </c>
      <c r="I125" s="115">
        <v>7721</v>
      </c>
      <c r="J125" s="116">
        <f t="shared" si="14"/>
        <v>7.6948198198198199</v>
      </c>
      <c r="K125" s="115">
        <v>8234</v>
      </c>
      <c r="L125" s="116">
        <f t="shared" si="14"/>
        <v>6.6442170703276737E-2</v>
      </c>
      <c r="M125" s="115">
        <v>10473</v>
      </c>
      <c r="N125" s="116">
        <f t="shared" si="15"/>
        <v>0.27192130191887287</v>
      </c>
      <c r="O125" s="116">
        <f t="shared" si="16"/>
        <v>0.5049576088518466</v>
      </c>
    </row>
    <row r="126" spans="1:16" x14ac:dyDescent="0.25">
      <c r="B126" s="114" t="s">
        <v>85</v>
      </c>
      <c r="C126" s="115">
        <v>6381</v>
      </c>
      <c r="D126" s="116">
        <v>0.30544189852700487</v>
      </c>
      <c r="E126" s="115">
        <v>642</v>
      </c>
      <c r="F126" s="116">
        <f t="shared" si="14"/>
        <v>-0.89938881053126474</v>
      </c>
      <c r="G126" s="115">
        <v>1309</v>
      </c>
      <c r="H126" s="116">
        <f t="shared" si="14"/>
        <v>1.0389408099688473</v>
      </c>
      <c r="I126" s="115">
        <v>7303</v>
      </c>
      <c r="J126" s="116">
        <f t="shared" si="14"/>
        <v>4.579067990832697</v>
      </c>
      <c r="K126" s="115">
        <v>8909</v>
      </c>
      <c r="L126" s="116">
        <f t="shared" si="14"/>
        <v>0.21990962618102139</v>
      </c>
      <c r="M126" s="115"/>
      <c r="N126" s="116"/>
      <c r="O126" s="116"/>
    </row>
    <row r="127" spans="1:16" x14ac:dyDescent="0.25">
      <c r="B127" s="114" t="s">
        <v>87</v>
      </c>
      <c r="C127" s="115">
        <v>7802</v>
      </c>
      <c r="D127" s="116">
        <v>0.1396435874963482</v>
      </c>
      <c r="E127" s="115">
        <v>721</v>
      </c>
      <c r="F127" s="116">
        <f t="shared" si="14"/>
        <v>-0.9075877980005127</v>
      </c>
      <c r="G127" s="115">
        <v>2089</v>
      </c>
      <c r="H127" s="116">
        <f t="shared" si="14"/>
        <v>1.897364771151179</v>
      </c>
      <c r="I127" s="115">
        <v>6158</v>
      </c>
      <c r="J127" s="116">
        <f t="shared" si="14"/>
        <v>1.9478219243657251</v>
      </c>
      <c r="K127" s="115">
        <v>9384</v>
      </c>
      <c r="L127" s="116">
        <f t="shared" si="14"/>
        <v>0.52387138681390066</v>
      </c>
      <c r="M127" s="115"/>
      <c r="N127" s="116"/>
      <c r="O127" s="116"/>
    </row>
    <row r="128" spans="1:16" x14ac:dyDescent="0.25">
      <c r="A128" s="120"/>
      <c r="B128" s="114" t="s">
        <v>89</v>
      </c>
      <c r="C128" s="115">
        <v>6607</v>
      </c>
      <c r="D128" s="116">
        <v>-5.5062929061784893E-2</v>
      </c>
      <c r="E128" s="115">
        <v>677</v>
      </c>
      <c r="F128" s="116">
        <f t="shared" si="14"/>
        <v>-0.8975329196306947</v>
      </c>
      <c r="G128" s="115">
        <v>4120</v>
      </c>
      <c r="H128" s="116">
        <f t="shared" si="14"/>
        <v>5.0856720827178732</v>
      </c>
      <c r="I128" s="115">
        <v>6898</v>
      </c>
      <c r="J128" s="116">
        <f t="shared" si="14"/>
        <v>0.67427184466019408</v>
      </c>
      <c r="K128" s="115">
        <v>9558</v>
      </c>
      <c r="L128" s="116">
        <f t="shared" si="14"/>
        <v>0.38561902000579873</v>
      </c>
      <c r="M128" s="115"/>
      <c r="N128" s="116"/>
      <c r="O128" s="116"/>
    </row>
    <row r="129" spans="2:16" x14ac:dyDescent="0.25">
      <c r="B129" s="114" t="s">
        <v>91</v>
      </c>
      <c r="C129" s="115">
        <v>6359</v>
      </c>
      <c r="D129" s="116">
        <v>-7.2761738116068786E-2</v>
      </c>
      <c r="E129" s="115">
        <v>468</v>
      </c>
      <c r="F129" s="116">
        <f t="shared" si="14"/>
        <v>-0.92640352256644132</v>
      </c>
      <c r="G129" s="115">
        <v>3596</v>
      </c>
      <c r="H129" s="116">
        <f t="shared" si="14"/>
        <v>6.683760683760684</v>
      </c>
      <c r="I129" s="115">
        <v>6752</v>
      </c>
      <c r="J129" s="116">
        <f t="shared" si="14"/>
        <v>0.8776418242491657</v>
      </c>
      <c r="K129" s="115">
        <v>8753</v>
      </c>
      <c r="L129" s="116">
        <f t="shared" si="14"/>
        <v>0.29635663507109</v>
      </c>
      <c r="M129" s="115"/>
      <c r="N129" s="116"/>
      <c r="O129" s="116"/>
    </row>
    <row r="130" spans="2:16" x14ac:dyDescent="0.25">
      <c r="B130" s="114" t="s">
        <v>93</v>
      </c>
      <c r="C130" s="115">
        <v>6740</v>
      </c>
      <c r="D130" s="116">
        <v>9.5222619434514044E-2</v>
      </c>
      <c r="E130" s="115">
        <v>669</v>
      </c>
      <c r="F130" s="116">
        <f t="shared" si="14"/>
        <v>-0.90074183976261124</v>
      </c>
      <c r="G130" s="115">
        <v>2620</v>
      </c>
      <c r="H130" s="116">
        <f t="shared" si="14"/>
        <v>2.9162929745889388</v>
      </c>
      <c r="I130" s="115">
        <v>6692</v>
      </c>
      <c r="J130" s="116">
        <f t="shared" si="14"/>
        <v>1.5541984732824425</v>
      </c>
      <c r="K130" s="115">
        <v>8301</v>
      </c>
      <c r="L130" s="116">
        <f t="shared" si="14"/>
        <v>0.24043634190077712</v>
      </c>
      <c r="M130" s="115"/>
      <c r="N130" s="116"/>
      <c r="O130" s="116"/>
    </row>
    <row r="131" spans="2:16" ht="15.75" x14ac:dyDescent="0.25">
      <c r="B131" s="117" t="s">
        <v>30</v>
      </c>
      <c r="C131" s="118">
        <v>75049</v>
      </c>
      <c r="D131" s="119">
        <v>8.3489735223630568E-2</v>
      </c>
      <c r="E131" s="118">
        <v>21332</v>
      </c>
      <c r="F131" s="119">
        <f t="shared" si="14"/>
        <v>-0.71575903742887981</v>
      </c>
      <c r="G131" s="118">
        <v>16695</v>
      </c>
      <c r="H131" s="119">
        <f t="shared" si="14"/>
        <v>-0.21737296081005064</v>
      </c>
      <c r="I131" s="118">
        <v>71554</v>
      </c>
      <c r="J131" s="119">
        <f t="shared" si="14"/>
        <v>3.2859538784067084</v>
      </c>
      <c r="K131" s="118">
        <v>93860</v>
      </c>
      <c r="L131" s="119">
        <f t="shared" si="14"/>
        <v>0.31173659054699954</v>
      </c>
      <c r="M131" s="118">
        <v>61329</v>
      </c>
      <c r="N131" s="119">
        <v>0.25276274129302423</v>
      </c>
      <c r="O131" s="119">
        <v>0.49001457725947528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242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17007</v>
      </c>
      <c r="D141" s="116">
        <v>-1.8298314477026123E-2</v>
      </c>
      <c r="E141" s="115">
        <v>14156</v>
      </c>
      <c r="F141" s="116">
        <f t="shared" ref="F141:L153" si="17">IFERROR(E141/C141-1,"-")</f>
        <v>-0.16763685541247719</v>
      </c>
      <c r="G141" s="115">
        <v>532</v>
      </c>
      <c r="H141" s="116">
        <f t="shared" si="17"/>
        <v>-0.96241876236224921</v>
      </c>
      <c r="I141" s="115">
        <v>7114</v>
      </c>
      <c r="J141" s="116">
        <f t="shared" si="17"/>
        <v>12.37218045112782</v>
      </c>
      <c r="K141" s="115">
        <v>12895</v>
      </c>
      <c r="L141" s="116">
        <f t="shared" si="17"/>
        <v>0.81262299690750628</v>
      </c>
      <c r="M141" s="115">
        <v>14175</v>
      </c>
      <c r="N141" s="116">
        <f t="shared" ref="N141:N147" si="18">IFERROR(M141/K141-1,"-")</f>
        <v>9.9263280341217452E-2</v>
      </c>
      <c r="O141" s="116">
        <f>M141/C141-1</f>
        <v>-0.16651966837184684</v>
      </c>
    </row>
    <row r="142" spans="2:16" x14ac:dyDescent="0.25">
      <c r="B142" s="114" t="s">
        <v>73</v>
      </c>
      <c r="C142" s="115">
        <v>13886</v>
      </c>
      <c r="D142" s="116">
        <v>-0.15416945848815256</v>
      </c>
      <c r="E142" s="115">
        <v>12909</v>
      </c>
      <c r="F142" s="116">
        <f t="shared" si="17"/>
        <v>-7.0358634595996006E-2</v>
      </c>
      <c r="G142" s="115">
        <v>682</v>
      </c>
      <c r="H142" s="116">
        <f t="shared" si="17"/>
        <v>-0.94716864203269036</v>
      </c>
      <c r="I142" s="115">
        <v>8736</v>
      </c>
      <c r="J142" s="116">
        <f t="shared" si="17"/>
        <v>11.809384164222873</v>
      </c>
      <c r="K142" s="115">
        <v>11990</v>
      </c>
      <c r="L142" s="116">
        <f t="shared" si="17"/>
        <v>0.37248168498168499</v>
      </c>
      <c r="M142" s="115">
        <v>14402</v>
      </c>
      <c r="N142" s="116">
        <f t="shared" si="18"/>
        <v>0.20116763969974971</v>
      </c>
      <c r="O142" s="116">
        <f>IFERROR(M142/C142-1,"-")</f>
        <v>3.7159729223678495E-2</v>
      </c>
    </row>
    <row r="143" spans="2:16" x14ac:dyDescent="0.25">
      <c r="B143" s="114" t="s">
        <v>75</v>
      </c>
      <c r="C143" s="115">
        <v>17049</v>
      </c>
      <c r="D143" s="116">
        <v>-0.1624993859606032</v>
      </c>
      <c r="E143" s="115">
        <v>5816</v>
      </c>
      <c r="F143" s="116">
        <f t="shared" si="17"/>
        <v>-0.65886562261716231</v>
      </c>
      <c r="G143" s="115">
        <v>1017</v>
      </c>
      <c r="H143" s="116">
        <f t="shared" si="17"/>
        <v>-0.82513755158184321</v>
      </c>
      <c r="I143" s="115">
        <v>11732</v>
      </c>
      <c r="J143" s="116">
        <f t="shared" si="17"/>
        <v>10.535889872173058</v>
      </c>
      <c r="K143" s="115">
        <v>13300</v>
      </c>
      <c r="L143" s="116">
        <f t="shared" si="17"/>
        <v>0.13365155131264927</v>
      </c>
      <c r="M143" s="115">
        <v>16585</v>
      </c>
      <c r="N143" s="116">
        <f t="shared" si="18"/>
        <v>0.24699248120300754</v>
      </c>
      <c r="O143" s="116">
        <f t="shared" ref="O143:O147" si="19">IFERROR(M143/C143-1,"-")</f>
        <v>-2.7215672473458907E-2</v>
      </c>
    </row>
    <row r="144" spans="2:16" x14ac:dyDescent="0.25">
      <c r="B144" s="114" t="s">
        <v>77</v>
      </c>
      <c r="C144" s="115">
        <v>12193</v>
      </c>
      <c r="D144" s="116">
        <v>-0.11103820355788863</v>
      </c>
      <c r="E144" s="115">
        <v>0</v>
      </c>
      <c r="F144" s="116">
        <f t="shared" si="17"/>
        <v>-1</v>
      </c>
      <c r="G144" s="115">
        <v>670</v>
      </c>
      <c r="H144" s="116" t="str">
        <f t="shared" si="17"/>
        <v>-</v>
      </c>
      <c r="I144" s="115">
        <v>10086</v>
      </c>
      <c r="J144" s="116">
        <f t="shared" si="17"/>
        <v>14.053731343283582</v>
      </c>
      <c r="K144" s="115">
        <v>10947</v>
      </c>
      <c r="L144" s="116">
        <f t="shared" si="17"/>
        <v>8.5365853658536661E-2</v>
      </c>
      <c r="M144" s="115">
        <v>10802</v>
      </c>
      <c r="N144" s="116">
        <f t="shared" si="18"/>
        <v>-1.3245638074358301E-2</v>
      </c>
      <c r="O144" s="116">
        <f t="shared" si="19"/>
        <v>-0.11408185024194206</v>
      </c>
    </row>
    <row r="145" spans="1:16" x14ac:dyDescent="0.25">
      <c r="B145" s="114" t="s">
        <v>79</v>
      </c>
      <c r="C145" s="115">
        <v>10498</v>
      </c>
      <c r="D145" s="116">
        <v>-0.20535917038831275</v>
      </c>
      <c r="E145" s="115">
        <v>0</v>
      </c>
      <c r="F145" s="116">
        <f t="shared" si="17"/>
        <v>-1</v>
      </c>
      <c r="G145" s="115">
        <v>1334</v>
      </c>
      <c r="H145" s="116" t="str">
        <f t="shared" si="17"/>
        <v>-</v>
      </c>
      <c r="I145" s="115">
        <v>7619</v>
      </c>
      <c r="J145" s="116">
        <f t="shared" si="17"/>
        <v>4.7113943028485759</v>
      </c>
      <c r="K145" s="115">
        <v>7834</v>
      </c>
      <c r="L145" s="116">
        <f t="shared" si="17"/>
        <v>2.821892636828971E-2</v>
      </c>
      <c r="M145" s="115">
        <v>9191</v>
      </c>
      <c r="N145" s="116">
        <f t="shared" si="18"/>
        <v>0.17321930048506506</v>
      </c>
      <c r="O145" s="116">
        <f t="shared" si="19"/>
        <v>-0.12449990474376071</v>
      </c>
    </row>
    <row r="146" spans="1:16" x14ac:dyDescent="0.25">
      <c r="B146" s="114" t="s">
        <v>81</v>
      </c>
      <c r="C146" s="115">
        <v>11543</v>
      </c>
      <c r="D146" s="116">
        <v>-0.26873614190687356</v>
      </c>
      <c r="E146" s="115">
        <v>0</v>
      </c>
      <c r="F146" s="116">
        <f t="shared" si="17"/>
        <v>-1</v>
      </c>
      <c r="G146" s="115">
        <v>2166</v>
      </c>
      <c r="H146" s="116" t="str">
        <f t="shared" si="17"/>
        <v>-</v>
      </c>
      <c r="I146" s="115">
        <v>7897</v>
      </c>
      <c r="J146" s="116">
        <f t="shared" si="17"/>
        <v>2.6458910433979685</v>
      </c>
      <c r="K146" s="115">
        <v>7571</v>
      </c>
      <c r="L146" s="116">
        <f t="shared" si="17"/>
        <v>-4.1281499303532976E-2</v>
      </c>
      <c r="M146" s="115">
        <v>8315</v>
      </c>
      <c r="N146" s="116">
        <f t="shared" si="18"/>
        <v>9.8269713380002566E-2</v>
      </c>
      <c r="O146" s="116">
        <f t="shared" si="19"/>
        <v>-0.27965000433162956</v>
      </c>
    </row>
    <row r="147" spans="1:16" x14ac:dyDescent="0.25">
      <c r="B147" s="114" t="s">
        <v>83</v>
      </c>
      <c r="C147" s="115">
        <v>11043</v>
      </c>
      <c r="D147" s="116">
        <v>-0.27681728880157175</v>
      </c>
      <c r="E147" s="115">
        <v>0</v>
      </c>
      <c r="F147" s="116">
        <f t="shared" si="17"/>
        <v>-1</v>
      </c>
      <c r="G147" s="115">
        <v>3531</v>
      </c>
      <c r="H147" s="116" t="str">
        <f t="shared" si="17"/>
        <v>-</v>
      </c>
      <c r="I147" s="115">
        <v>7419</v>
      </c>
      <c r="J147" s="116">
        <f t="shared" si="17"/>
        <v>1.1011045029736617</v>
      </c>
      <c r="K147" s="115">
        <v>7114</v>
      </c>
      <c r="L147" s="116">
        <f t="shared" si="17"/>
        <v>-4.1110661814260707E-2</v>
      </c>
      <c r="M147" s="115">
        <v>7892</v>
      </c>
      <c r="N147" s="116">
        <f t="shared" si="18"/>
        <v>0.10936182175990994</v>
      </c>
      <c r="O147" s="116">
        <f t="shared" si="19"/>
        <v>-0.28533912885991131</v>
      </c>
    </row>
    <row r="148" spans="1:16" x14ac:dyDescent="0.25">
      <c r="B148" s="114" t="s">
        <v>85</v>
      </c>
      <c r="C148" s="115">
        <v>11914</v>
      </c>
      <c r="D148" s="116">
        <v>-0.20222311503950718</v>
      </c>
      <c r="E148" s="115">
        <v>2117</v>
      </c>
      <c r="F148" s="116">
        <f t="shared" si="17"/>
        <v>-0.82230988752727885</v>
      </c>
      <c r="G148" s="115">
        <v>4311</v>
      </c>
      <c r="H148" s="116">
        <f t="shared" si="17"/>
        <v>1.0363722248464811</v>
      </c>
      <c r="I148" s="115">
        <v>7234</v>
      </c>
      <c r="J148" s="116">
        <f t="shared" si="17"/>
        <v>0.6780329389932731</v>
      </c>
      <c r="K148" s="115">
        <v>7492</v>
      </c>
      <c r="L148" s="116">
        <f t="shared" si="17"/>
        <v>3.5664915675974518E-2</v>
      </c>
      <c r="M148" s="115"/>
      <c r="N148" s="116"/>
      <c r="O148" s="116"/>
    </row>
    <row r="149" spans="1:16" x14ac:dyDescent="0.25">
      <c r="B149" s="114" t="s">
        <v>87</v>
      </c>
      <c r="C149" s="115">
        <v>12497</v>
      </c>
      <c r="D149" s="116">
        <v>-0.2198639116049691</v>
      </c>
      <c r="E149" s="115">
        <v>355</v>
      </c>
      <c r="F149" s="116">
        <f t="shared" si="17"/>
        <v>-0.97159318236376735</v>
      </c>
      <c r="G149" s="115">
        <v>6864</v>
      </c>
      <c r="H149" s="116">
        <f t="shared" si="17"/>
        <v>18.335211267605633</v>
      </c>
      <c r="I149" s="115">
        <v>9313</v>
      </c>
      <c r="J149" s="116">
        <f t="shared" si="17"/>
        <v>0.35678904428904423</v>
      </c>
      <c r="K149" s="115">
        <v>9338</v>
      </c>
      <c r="L149" s="116">
        <f t="shared" si="17"/>
        <v>2.68441962847632E-3</v>
      </c>
      <c r="M149" s="115"/>
      <c r="N149" s="116"/>
      <c r="O149" s="116"/>
    </row>
    <row r="150" spans="1:16" x14ac:dyDescent="0.25">
      <c r="A150" s="120"/>
      <c r="B150" s="114" t="s">
        <v>89</v>
      </c>
      <c r="C150" s="115">
        <v>12463</v>
      </c>
      <c r="D150" s="116">
        <v>-0.20088484226724801</v>
      </c>
      <c r="E150" s="115">
        <v>396</v>
      </c>
      <c r="F150" s="116">
        <f t="shared" si="17"/>
        <v>-0.96822594880847312</v>
      </c>
      <c r="G150" s="115">
        <v>9102</v>
      </c>
      <c r="H150" s="116">
        <f t="shared" si="17"/>
        <v>21.984848484848484</v>
      </c>
      <c r="I150" s="115">
        <v>9337</v>
      </c>
      <c r="J150" s="116">
        <f t="shared" si="17"/>
        <v>2.5818501428257479E-2</v>
      </c>
      <c r="K150" s="115">
        <v>10604</v>
      </c>
      <c r="L150" s="116">
        <f t="shared" si="17"/>
        <v>0.13569669058584122</v>
      </c>
      <c r="M150" s="115"/>
      <c r="N150" s="116"/>
      <c r="O150" s="116"/>
    </row>
    <row r="151" spans="1:16" x14ac:dyDescent="0.25">
      <c r="B151" s="114" t="s">
        <v>91</v>
      </c>
      <c r="C151" s="115">
        <v>15859</v>
      </c>
      <c r="D151" s="116">
        <v>-0.18538113827820013</v>
      </c>
      <c r="E151" s="115">
        <v>1144</v>
      </c>
      <c r="F151" s="116">
        <f t="shared" si="17"/>
        <v>-0.9278643041805914</v>
      </c>
      <c r="G151" s="115">
        <v>12855</v>
      </c>
      <c r="H151" s="116">
        <f t="shared" si="17"/>
        <v>10.236888111888112</v>
      </c>
      <c r="I151" s="115">
        <v>14128</v>
      </c>
      <c r="J151" s="116">
        <f t="shared" si="17"/>
        <v>9.9027615713729977E-2</v>
      </c>
      <c r="K151" s="115">
        <v>15608</v>
      </c>
      <c r="L151" s="116">
        <f t="shared" si="17"/>
        <v>0.10475651189127966</v>
      </c>
      <c r="M151" s="115"/>
      <c r="N151" s="116"/>
      <c r="O151" s="116"/>
    </row>
    <row r="152" spans="1:16" x14ac:dyDescent="0.25">
      <c r="B152" s="114" t="s">
        <v>93</v>
      </c>
      <c r="C152" s="115">
        <v>13402</v>
      </c>
      <c r="D152" s="116">
        <v>-0.20330519557722027</v>
      </c>
      <c r="E152" s="115">
        <v>1122</v>
      </c>
      <c r="F152" s="116">
        <f t="shared" si="17"/>
        <v>-0.91628115206685568</v>
      </c>
      <c r="G152" s="115">
        <v>10163</v>
      </c>
      <c r="H152" s="116">
        <f t="shared" si="17"/>
        <v>8.0579322638146174</v>
      </c>
      <c r="I152" s="115">
        <v>12505</v>
      </c>
      <c r="J152" s="116">
        <f t="shared" si="17"/>
        <v>0.23044376660434907</v>
      </c>
      <c r="K152" s="115">
        <v>12656</v>
      </c>
      <c r="L152" s="116">
        <f t="shared" si="17"/>
        <v>1.2075169932027174E-2</v>
      </c>
      <c r="M152" s="115"/>
      <c r="N152" s="116"/>
      <c r="O152" s="116"/>
    </row>
    <row r="153" spans="1:16" ht="15.75" x14ac:dyDescent="0.25">
      <c r="B153" s="117" t="s">
        <v>30</v>
      </c>
      <c r="C153" s="118">
        <v>159354</v>
      </c>
      <c r="D153" s="119">
        <v>-0.18246040663044649</v>
      </c>
      <c r="E153" s="118">
        <v>39522</v>
      </c>
      <c r="F153" s="119">
        <f t="shared" si="17"/>
        <v>-0.75198614405662867</v>
      </c>
      <c r="G153" s="118">
        <v>53227</v>
      </c>
      <c r="H153" s="119">
        <f t="shared" si="17"/>
        <v>0.3467688882141593</v>
      </c>
      <c r="I153" s="118">
        <v>113120</v>
      </c>
      <c r="J153" s="119">
        <f t="shared" si="17"/>
        <v>1.1252371916508537</v>
      </c>
      <c r="K153" s="118">
        <v>127349</v>
      </c>
      <c r="L153" s="119">
        <f t="shared" si="17"/>
        <v>0.12578677510608194</v>
      </c>
      <c r="M153" s="118">
        <v>81362</v>
      </c>
      <c r="N153" s="119">
        <v>0.13553195349681091</v>
      </c>
      <c r="O153" s="119">
        <v>-0.12719509971143217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243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1605</v>
      </c>
      <c r="D163" s="116">
        <v>0.48611111111111116</v>
      </c>
      <c r="E163" s="115">
        <v>2065</v>
      </c>
      <c r="F163" s="116">
        <f t="shared" ref="F163:L175" si="20">IFERROR(E163/C163-1,"-")</f>
        <v>0.28660436137071654</v>
      </c>
      <c r="G163" s="115">
        <v>561</v>
      </c>
      <c r="H163" s="116">
        <f t="shared" si="20"/>
        <v>-0.72832929782082323</v>
      </c>
      <c r="I163" s="115">
        <v>1736</v>
      </c>
      <c r="J163" s="116">
        <f t="shared" si="20"/>
        <v>2.0944741532976825</v>
      </c>
      <c r="K163" s="115">
        <v>3060</v>
      </c>
      <c r="L163" s="116">
        <f t="shared" si="20"/>
        <v>0.76267281105990792</v>
      </c>
      <c r="M163" s="115">
        <v>3566</v>
      </c>
      <c r="N163" s="116">
        <f t="shared" ref="N163:N169" si="21">IFERROR(M163/K163-1,"-")</f>
        <v>0.16535947712418309</v>
      </c>
      <c r="O163" s="116">
        <f>M163/C163-1</f>
        <v>1.2218068535825544</v>
      </c>
    </row>
    <row r="164" spans="2:15" x14ac:dyDescent="0.25">
      <c r="B164" s="114" t="s">
        <v>73</v>
      </c>
      <c r="C164" s="115">
        <v>1708</v>
      </c>
      <c r="D164" s="116">
        <v>8.1012658227848089E-2</v>
      </c>
      <c r="E164" s="115">
        <v>2993</v>
      </c>
      <c r="F164" s="116">
        <f t="shared" si="20"/>
        <v>0.75234192037470726</v>
      </c>
      <c r="G164" s="115">
        <v>694</v>
      </c>
      <c r="H164" s="116">
        <f t="shared" si="20"/>
        <v>-0.76812562646174409</v>
      </c>
      <c r="I164" s="115">
        <v>3013</v>
      </c>
      <c r="J164" s="116">
        <f t="shared" si="20"/>
        <v>3.3414985590778095</v>
      </c>
      <c r="K164" s="115">
        <v>3296</v>
      </c>
      <c r="L164" s="116">
        <f t="shared" si="20"/>
        <v>9.3926319283106574E-2</v>
      </c>
      <c r="M164" s="115">
        <v>4901</v>
      </c>
      <c r="N164" s="116">
        <f t="shared" si="21"/>
        <v>0.48695388349514568</v>
      </c>
      <c r="O164" s="116">
        <f>IFERROR(M164/C164-1,"-")</f>
        <v>1.8694379391100702</v>
      </c>
    </row>
    <row r="165" spans="2:15" x14ac:dyDescent="0.25">
      <c r="B165" s="114" t="s">
        <v>75</v>
      </c>
      <c r="C165" s="115">
        <v>1976</v>
      </c>
      <c r="D165" s="116">
        <v>0.14418066010422703</v>
      </c>
      <c r="E165" s="115">
        <v>794</v>
      </c>
      <c r="F165" s="116">
        <f t="shared" si="20"/>
        <v>-0.59817813765182182</v>
      </c>
      <c r="G165" s="115">
        <v>1289</v>
      </c>
      <c r="H165" s="116">
        <f t="shared" si="20"/>
        <v>0.6234256926952142</v>
      </c>
      <c r="I165" s="115">
        <v>3335</v>
      </c>
      <c r="J165" s="116">
        <f t="shared" si="20"/>
        <v>1.587276958882855</v>
      </c>
      <c r="K165" s="115">
        <v>3835</v>
      </c>
      <c r="L165" s="116">
        <f t="shared" si="20"/>
        <v>0.14992503748125929</v>
      </c>
      <c r="M165" s="115">
        <v>5266</v>
      </c>
      <c r="N165" s="116">
        <f t="shared" si="21"/>
        <v>0.37314211212516302</v>
      </c>
      <c r="O165" s="116">
        <f t="shared" ref="O165:O169" si="22">IFERROR(M165/C165-1,"-")</f>
        <v>1.6649797570850202</v>
      </c>
    </row>
    <row r="166" spans="2:15" x14ac:dyDescent="0.25">
      <c r="B166" s="114" t="s">
        <v>77</v>
      </c>
      <c r="C166" s="115">
        <v>2822</v>
      </c>
      <c r="D166" s="116">
        <v>-0.12414649286157664</v>
      </c>
      <c r="E166" s="115">
        <v>0</v>
      </c>
      <c r="F166" s="116">
        <f t="shared" si="20"/>
        <v>-1</v>
      </c>
      <c r="G166" s="115">
        <v>595</v>
      </c>
      <c r="H166" s="116" t="str">
        <f t="shared" si="20"/>
        <v>-</v>
      </c>
      <c r="I166" s="115">
        <v>3289</v>
      </c>
      <c r="J166" s="116">
        <f t="shared" si="20"/>
        <v>4.5277310924369747</v>
      </c>
      <c r="K166" s="115">
        <v>3992</v>
      </c>
      <c r="L166" s="116">
        <f t="shared" si="20"/>
        <v>0.21374277896017024</v>
      </c>
      <c r="M166" s="115">
        <v>5053</v>
      </c>
      <c r="N166" s="116">
        <f t="shared" si="21"/>
        <v>0.26578156312625256</v>
      </c>
      <c r="O166" s="116">
        <f t="shared" si="22"/>
        <v>0.79057406094968097</v>
      </c>
    </row>
    <row r="167" spans="2:15" x14ac:dyDescent="0.25">
      <c r="B167" s="114" t="s">
        <v>79</v>
      </c>
      <c r="C167" s="115">
        <v>2070</v>
      </c>
      <c r="D167" s="116">
        <v>-6.2924400181077367E-2</v>
      </c>
      <c r="E167" s="115">
        <v>0</v>
      </c>
      <c r="F167" s="116">
        <f t="shared" si="20"/>
        <v>-1</v>
      </c>
      <c r="G167" s="115">
        <v>1601</v>
      </c>
      <c r="H167" s="116" t="str">
        <f t="shared" si="20"/>
        <v>-</v>
      </c>
      <c r="I167" s="115">
        <v>2303</v>
      </c>
      <c r="J167" s="116">
        <f t="shared" si="20"/>
        <v>0.43847595252966887</v>
      </c>
      <c r="K167" s="115">
        <v>2825</v>
      </c>
      <c r="L167" s="116">
        <f t="shared" si="20"/>
        <v>0.22666087711680416</v>
      </c>
      <c r="M167" s="115">
        <v>4892</v>
      </c>
      <c r="N167" s="116">
        <f t="shared" si="21"/>
        <v>0.73168141592920355</v>
      </c>
      <c r="O167" s="116">
        <f t="shared" si="22"/>
        <v>1.3632850241545893</v>
      </c>
    </row>
    <row r="168" spans="2:15" x14ac:dyDescent="0.25">
      <c r="B168" s="114" t="s">
        <v>81</v>
      </c>
      <c r="C168" s="115">
        <v>1838</v>
      </c>
      <c r="D168" s="116">
        <v>3.9005087620124446E-2</v>
      </c>
      <c r="E168" s="115">
        <v>0</v>
      </c>
      <c r="F168" s="116">
        <f t="shared" si="20"/>
        <v>-1</v>
      </c>
      <c r="G168" s="115">
        <v>1182</v>
      </c>
      <c r="H168" s="116" t="str">
        <f t="shared" si="20"/>
        <v>-</v>
      </c>
      <c r="I168" s="115">
        <v>1777</v>
      </c>
      <c r="J168" s="116">
        <f t="shared" si="20"/>
        <v>0.50338409475465307</v>
      </c>
      <c r="K168" s="115">
        <v>2564</v>
      </c>
      <c r="L168" s="116">
        <f t="shared" si="20"/>
        <v>0.44288126055149135</v>
      </c>
      <c r="M168" s="115">
        <v>5187</v>
      </c>
      <c r="N168" s="116">
        <f t="shared" si="21"/>
        <v>1.0230109204368176</v>
      </c>
      <c r="O168" s="116">
        <f t="shared" si="22"/>
        <v>1.82208922742111</v>
      </c>
    </row>
    <row r="169" spans="2:15" x14ac:dyDescent="0.25">
      <c r="B169" s="114" t="s">
        <v>83</v>
      </c>
      <c r="C169" s="115">
        <v>2038</v>
      </c>
      <c r="D169" s="116">
        <v>7.9129574678535874E-3</v>
      </c>
      <c r="E169" s="115">
        <v>0</v>
      </c>
      <c r="F169" s="116">
        <f t="shared" si="20"/>
        <v>-1</v>
      </c>
      <c r="G169" s="115">
        <v>2026</v>
      </c>
      <c r="H169" s="116" t="str">
        <f t="shared" si="20"/>
        <v>-</v>
      </c>
      <c r="I169" s="115">
        <v>2337</v>
      </c>
      <c r="J169" s="116">
        <f t="shared" si="20"/>
        <v>0.15350444225074034</v>
      </c>
      <c r="K169" s="115">
        <v>3169</v>
      </c>
      <c r="L169" s="116">
        <f t="shared" si="20"/>
        <v>0.35601198117244337</v>
      </c>
      <c r="M169" s="115">
        <v>5388</v>
      </c>
      <c r="N169" s="116">
        <f t="shared" si="21"/>
        <v>0.7002208898706217</v>
      </c>
      <c r="O169" s="116">
        <f t="shared" si="22"/>
        <v>1.6437684003925419</v>
      </c>
    </row>
    <row r="170" spans="2:15" x14ac:dyDescent="0.25">
      <c r="B170" s="114" t="s">
        <v>85</v>
      </c>
      <c r="C170" s="115">
        <v>2614</v>
      </c>
      <c r="D170" s="116">
        <v>2.3893458676067292E-2</v>
      </c>
      <c r="E170" s="115">
        <v>599</v>
      </c>
      <c r="F170" s="116">
        <f t="shared" si="20"/>
        <v>-0.77084927314460594</v>
      </c>
      <c r="G170" s="115">
        <v>2204</v>
      </c>
      <c r="H170" s="116">
        <f t="shared" si="20"/>
        <v>2.679465776293823</v>
      </c>
      <c r="I170" s="115">
        <v>2265</v>
      </c>
      <c r="J170" s="116">
        <f t="shared" si="20"/>
        <v>2.7676950998185124E-2</v>
      </c>
      <c r="K170" s="115">
        <v>4052</v>
      </c>
      <c r="L170" s="116">
        <f t="shared" si="20"/>
        <v>0.788962472406181</v>
      </c>
      <c r="M170" s="115"/>
      <c r="N170" s="116"/>
      <c r="O170" s="116"/>
    </row>
    <row r="171" spans="2:15" x14ac:dyDescent="0.25">
      <c r="B171" s="114" t="s">
        <v>87</v>
      </c>
      <c r="C171" s="115">
        <v>2247</v>
      </c>
      <c r="D171" s="116">
        <v>0.12971342383107087</v>
      </c>
      <c r="E171" s="115">
        <v>234</v>
      </c>
      <c r="F171" s="116">
        <f t="shared" si="20"/>
        <v>-0.89586114819759677</v>
      </c>
      <c r="G171" s="115">
        <v>2090</v>
      </c>
      <c r="H171" s="116">
        <f t="shared" si="20"/>
        <v>7.9316239316239319</v>
      </c>
      <c r="I171" s="115">
        <v>2484</v>
      </c>
      <c r="J171" s="116">
        <f t="shared" si="20"/>
        <v>0.18851674641148319</v>
      </c>
      <c r="K171" s="115">
        <v>3816</v>
      </c>
      <c r="L171" s="116">
        <f t="shared" si="20"/>
        <v>0.53623188405797095</v>
      </c>
      <c r="M171" s="115"/>
      <c r="N171" s="116"/>
      <c r="O171" s="116"/>
    </row>
    <row r="172" spans="2:15" x14ac:dyDescent="0.25">
      <c r="B172" s="114" t="s">
        <v>89</v>
      </c>
      <c r="C172" s="115">
        <v>2637</v>
      </c>
      <c r="D172" s="116">
        <v>0.24152542372881358</v>
      </c>
      <c r="E172" s="115">
        <v>872</v>
      </c>
      <c r="F172" s="116">
        <f t="shared" si="20"/>
        <v>-0.66932119833143722</v>
      </c>
      <c r="G172" s="115">
        <v>2935</v>
      </c>
      <c r="H172" s="116">
        <f t="shared" si="20"/>
        <v>2.3658256880733943</v>
      </c>
      <c r="I172" s="115">
        <v>2881</v>
      </c>
      <c r="J172" s="116">
        <f t="shared" si="20"/>
        <v>-1.8398637137989726E-2</v>
      </c>
      <c r="K172" s="115">
        <v>4916</v>
      </c>
      <c r="L172" s="116">
        <f t="shared" si="20"/>
        <v>0.70635196112460941</v>
      </c>
      <c r="M172" s="115"/>
      <c r="N172" s="116"/>
      <c r="O172" s="116"/>
    </row>
    <row r="173" spans="2:15" x14ac:dyDescent="0.25">
      <c r="B173" s="114" t="s">
        <v>91</v>
      </c>
      <c r="C173" s="115">
        <v>2145</v>
      </c>
      <c r="D173" s="116">
        <v>0.79048414023372282</v>
      </c>
      <c r="E173" s="115">
        <v>86</v>
      </c>
      <c r="F173" s="116">
        <f t="shared" si="20"/>
        <v>-0.95990675990675989</v>
      </c>
      <c r="G173" s="115">
        <v>2657</v>
      </c>
      <c r="H173" s="116">
        <f t="shared" si="20"/>
        <v>29.895348837209301</v>
      </c>
      <c r="I173" s="115">
        <v>2543</v>
      </c>
      <c r="J173" s="116">
        <f t="shared" si="20"/>
        <v>-4.290553255551377E-2</v>
      </c>
      <c r="K173" s="115">
        <v>3401</v>
      </c>
      <c r="L173" s="116">
        <f t="shared" si="20"/>
        <v>0.3373967754620526</v>
      </c>
      <c r="M173" s="115"/>
      <c r="N173" s="116"/>
      <c r="O173" s="116"/>
    </row>
    <row r="174" spans="2:15" x14ac:dyDescent="0.25">
      <c r="B174" s="114" t="s">
        <v>93</v>
      </c>
      <c r="C174" s="115">
        <v>1747</v>
      </c>
      <c r="D174" s="116">
        <v>0.28173147468818782</v>
      </c>
      <c r="E174" s="115">
        <v>484</v>
      </c>
      <c r="F174" s="116">
        <f t="shared" si="20"/>
        <v>-0.72295363480251862</v>
      </c>
      <c r="G174" s="115">
        <v>2093</v>
      </c>
      <c r="H174" s="116">
        <f t="shared" si="20"/>
        <v>3.3243801652892566</v>
      </c>
      <c r="I174" s="115">
        <v>2795</v>
      </c>
      <c r="J174" s="116">
        <f t="shared" si="20"/>
        <v>0.3354037267080745</v>
      </c>
      <c r="K174" s="115">
        <v>3613</v>
      </c>
      <c r="L174" s="116">
        <f t="shared" si="20"/>
        <v>0.29266547406082299</v>
      </c>
      <c r="M174" s="115"/>
      <c r="N174" s="116"/>
      <c r="O174" s="116"/>
    </row>
    <row r="175" spans="2:15" ht="15.75" x14ac:dyDescent="0.25">
      <c r="B175" s="117" t="s">
        <v>30</v>
      </c>
      <c r="C175" s="118">
        <v>25447</v>
      </c>
      <c r="D175" s="119">
        <v>0.11433701173585575</v>
      </c>
      <c r="E175" s="118">
        <v>8286</v>
      </c>
      <c r="F175" s="119">
        <f t="shared" si="20"/>
        <v>-0.67438204896451448</v>
      </c>
      <c r="G175" s="118">
        <v>19927</v>
      </c>
      <c r="H175" s="119">
        <f t="shared" si="20"/>
        <v>1.4048998310403089</v>
      </c>
      <c r="I175" s="118">
        <v>30758</v>
      </c>
      <c r="J175" s="119">
        <f t="shared" si="20"/>
        <v>0.54353389873036573</v>
      </c>
      <c r="K175" s="118">
        <v>42539</v>
      </c>
      <c r="L175" s="119">
        <f t="shared" si="20"/>
        <v>0.38302230314064634</v>
      </c>
      <c r="M175" s="118">
        <v>34253</v>
      </c>
      <c r="N175" s="119">
        <v>0.50622224176597341</v>
      </c>
      <c r="O175" s="119">
        <v>1.4367219179056696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244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591</v>
      </c>
      <c r="D185" s="116">
        <v>0.19153225806451624</v>
      </c>
      <c r="E185" s="115">
        <v>433</v>
      </c>
      <c r="F185" s="116">
        <f t="shared" ref="F185:L197" si="23">IFERROR(E185/C185-1,"-")</f>
        <v>-0.26734348561759724</v>
      </c>
      <c r="G185" s="115">
        <v>79</v>
      </c>
      <c r="H185" s="116">
        <f t="shared" si="23"/>
        <v>-0.81755196304849886</v>
      </c>
      <c r="I185" s="115">
        <v>563</v>
      </c>
      <c r="J185" s="116">
        <f t="shared" si="23"/>
        <v>6.1265822784810124</v>
      </c>
      <c r="K185" s="115">
        <v>577</v>
      </c>
      <c r="L185" s="116">
        <f t="shared" si="23"/>
        <v>2.4866785079928899E-2</v>
      </c>
      <c r="M185" s="115">
        <v>552</v>
      </c>
      <c r="N185" s="116">
        <f t="shared" ref="N185:N196" si="24">IFERROR(M185/K185-1,"-")</f>
        <v>-4.3327556325823191E-2</v>
      </c>
      <c r="O185" s="116">
        <f>M185/C185-1</f>
        <v>-6.5989847715736016E-2</v>
      </c>
    </row>
    <row r="186" spans="1:16" x14ac:dyDescent="0.25">
      <c r="B186" s="114" t="s">
        <v>73</v>
      </c>
      <c r="C186" s="115">
        <v>372</v>
      </c>
      <c r="D186" s="116">
        <v>-6.0606060606060552E-2</v>
      </c>
      <c r="E186" s="115">
        <v>399</v>
      </c>
      <c r="F186" s="116">
        <f t="shared" si="23"/>
        <v>7.2580645161290258E-2</v>
      </c>
      <c r="G186" s="115">
        <v>53</v>
      </c>
      <c r="H186" s="116">
        <f t="shared" si="23"/>
        <v>-0.86716791979949881</v>
      </c>
      <c r="I186" s="115">
        <v>604</v>
      </c>
      <c r="J186" s="116">
        <f t="shared" si="23"/>
        <v>10.39622641509434</v>
      </c>
      <c r="K186" s="115">
        <v>464</v>
      </c>
      <c r="L186" s="116">
        <f t="shared" si="23"/>
        <v>-0.23178807947019864</v>
      </c>
      <c r="M186" s="115">
        <v>653</v>
      </c>
      <c r="N186" s="116">
        <f t="shared" si="24"/>
        <v>0.40732758620689657</v>
      </c>
      <c r="O186" s="116">
        <f>IFERROR(M186/C186-1,"-")</f>
        <v>0.7553763440860215</v>
      </c>
    </row>
    <row r="187" spans="1:16" x14ac:dyDescent="0.25">
      <c r="B187" s="114" t="s">
        <v>75</v>
      </c>
      <c r="C187" s="115">
        <v>497</v>
      </c>
      <c r="D187" s="116">
        <v>8.113590263691739E-3</v>
      </c>
      <c r="E187" s="115">
        <v>255</v>
      </c>
      <c r="F187" s="116">
        <f t="shared" si="23"/>
        <v>-0.48692152917505027</v>
      </c>
      <c r="G187" s="115">
        <v>27</v>
      </c>
      <c r="H187" s="116">
        <f t="shared" si="23"/>
        <v>-0.89411764705882357</v>
      </c>
      <c r="I187" s="115">
        <v>493</v>
      </c>
      <c r="J187" s="116">
        <f t="shared" si="23"/>
        <v>17.25925925925926</v>
      </c>
      <c r="K187" s="115">
        <v>655</v>
      </c>
      <c r="L187" s="116">
        <f t="shared" si="23"/>
        <v>0.3286004056795131</v>
      </c>
      <c r="M187" s="115">
        <v>624</v>
      </c>
      <c r="N187" s="116">
        <f t="shared" si="24"/>
        <v>-4.7328244274809195E-2</v>
      </c>
      <c r="O187" s="116">
        <f t="shared" ref="O187:O196" si="25">IFERROR(M187/C187-1,"-")</f>
        <v>0.25553319919517103</v>
      </c>
    </row>
    <row r="188" spans="1:16" x14ac:dyDescent="0.25">
      <c r="B188" s="114" t="s">
        <v>77</v>
      </c>
      <c r="C188" s="115">
        <v>594</v>
      </c>
      <c r="D188" s="116">
        <v>0.21721311475409832</v>
      </c>
      <c r="E188" s="115">
        <v>0</v>
      </c>
      <c r="F188" s="116">
        <f t="shared" si="23"/>
        <v>-1</v>
      </c>
      <c r="G188" s="115">
        <v>44</v>
      </c>
      <c r="H188" s="116" t="str">
        <f t="shared" si="23"/>
        <v>-</v>
      </c>
      <c r="I188" s="115">
        <v>523</v>
      </c>
      <c r="J188" s="116">
        <f t="shared" si="23"/>
        <v>10.886363636363637</v>
      </c>
      <c r="K188" s="115">
        <v>328</v>
      </c>
      <c r="L188" s="116">
        <f t="shared" si="23"/>
        <v>-0.37284894837476101</v>
      </c>
      <c r="M188" s="115">
        <v>505</v>
      </c>
      <c r="N188" s="116">
        <f t="shared" si="24"/>
        <v>0.53963414634146334</v>
      </c>
      <c r="O188" s="116">
        <f t="shared" si="25"/>
        <v>-0.14983164983164987</v>
      </c>
    </row>
    <row r="189" spans="1:16" x14ac:dyDescent="0.25">
      <c r="B189" s="114" t="s">
        <v>79</v>
      </c>
      <c r="C189" s="115">
        <v>430</v>
      </c>
      <c r="D189" s="116">
        <v>7.2319201995012516E-2</v>
      </c>
      <c r="E189" s="115">
        <v>0</v>
      </c>
      <c r="F189" s="116">
        <f t="shared" si="23"/>
        <v>-1</v>
      </c>
      <c r="G189" s="115">
        <v>260</v>
      </c>
      <c r="H189" s="116" t="str">
        <f t="shared" si="23"/>
        <v>-</v>
      </c>
      <c r="I189" s="115">
        <v>318</v>
      </c>
      <c r="J189" s="116">
        <f t="shared" si="23"/>
        <v>0.22307692307692317</v>
      </c>
      <c r="K189" s="115">
        <v>353</v>
      </c>
      <c r="L189" s="116">
        <f t="shared" si="23"/>
        <v>0.11006289308176109</v>
      </c>
      <c r="M189" s="115">
        <v>606</v>
      </c>
      <c r="N189" s="116">
        <f t="shared" si="24"/>
        <v>0.71671388101983013</v>
      </c>
      <c r="O189" s="116">
        <f t="shared" si="25"/>
        <v>0.40930232558139545</v>
      </c>
    </row>
    <row r="190" spans="1:16" x14ac:dyDescent="0.25">
      <c r="B190" s="114" t="s">
        <v>120</v>
      </c>
      <c r="C190" s="115">
        <v>493</v>
      </c>
      <c r="D190" s="116">
        <v>-0.25416036308623302</v>
      </c>
      <c r="E190" s="115">
        <v>0</v>
      </c>
      <c r="F190" s="116">
        <f t="shared" si="23"/>
        <v>-1</v>
      </c>
      <c r="G190" s="115">
        <v>260</v>
      </c>
      <c r="H190" s="116" t="str">
        <f t="shared" si="23"/>
        <v>-</v>
      </c>
      <c r="I190" s="115">
        <v>399</v>
      </c>
      <c r="J190" s="116">
        <f t="shared" si="23"/>
        <v>0.53461538461538471</v>
      </c>
      <c r="K190" s="115">
        <v>397</v>
      </c>
      <c r="L190" s="116">
        <f t="shared" si="23"/>
        <v>-5.0125313283208017E-3</v>
      </c>
      <c r="M190" s="115">
        <v>702</v>
      </c>
      <c r="N190" s="116">
        <f t="shared" si="24"/>
        <v>0.76826196473551644</v>
      </c>
      <c r="O190" s="116">
        <f t="shared" si="25"/>
        <v>0.42393509127789053</v>
      </c>
    </row>
    <row r="191" spans="1:16" x14ac:dyDescent="0.25">
      <c r="B191" s="114" t="s">
        <v>83</v>
      </c>
      <c r="C191" s="115">
        <v>784</v>
      </c>
      <c r="D191" s="116">
        <v>-5.4282267792521099E-2</v>
      </c>
      <c r="E191" s="115">
        <v>0</v>
      </c>
      <c r="F191" s="116">
        <f t="shared" si="23"/>
        <v>-1</v>
      </c>
      <c r="G191" s="115">
        <v>398</v>
      </c>
      <c r="H191" s="116" t="str">
        <f t="shared" si="23"/>
        <v>-</v>
      </c>
      <c r="I191" s="115">
        <v>504</v>
      </c>
      <c r="J191" s="116">
        <f t="shared" si="23"/>
        <v>0.26633165829145722</v>
      </c>
      <c r="K191" s="115">
        <v>799</v>
      </c>
      <c r="L191" s="116">
        <f t="shared" si="23"/>
        <v>0.58531746031746024</v>
      </c>
      <c r="M191" s="115">
        <v>1214</v>
      </c>
      <c r="N191" s="116">
        <f t="shared" si="24"/>
        <v>0.51939924906132662</v>
      </c>
      <c r="O191" s="116">
        <f t="shared" si="25"/>
        <v>0.54846938775510212</v>
      </c>
    </row>
    <row r="192" spans="1:16" x14ac:dyDescent="0.25">
      <c r="B192" s="114" t="s">
        <v>85</v>
      </c>
      <c r="C192" s="115">
        <v>664</v>
      </c>
      <c r="D192" s="116">
        <v>-0.19999999999999996</v>
      </c>
      <c r="E192" s="115">
        <v>240</v>
      </c>
      <c r="F192" s="116">
        <f t="shared" si="23"/>
        <v>-0.63855421686746983</v>
      </c>
      <c r="G192" s="115">
        <v>605</v>
      </c>
      <c r="H192" s="116">
        <f t="shared" si="23"/>
        <v>1.5208333333333335</v>
      </c>
      <c r="I192" s="115">
        <v>374</v>
      </c>
      <c r="J192" s="116">
        <f t="shared" si="23"/>
        <v>-0.38181818181818183</v>
      </c>
      <c r="K192" s="115">
        <v>830</v>
      </c>
      <c r="L192" s="116">
        <f t="shared" si="23"/>
        <v>1.2192513368983957</v>
      </c>
      <c r="M192" s="115"/>
      <c r="N192" s="116"/>
      <c r="O192" s="116"/>
    </row>
    <row r="193" spans="2:16" x14ac:dyDescent="0.25">
      <c r="B193" s="114" t="s">
        <v>87</v>
      </c>
      <c r="C193" s="115">
        <v>538</v>
      </c>
      <c r="D193" s="116">
        <v>-0.17103235747303547</v>
      </c>
      <c r="E193" s="115">
        <v>446</v>
      </c>
      <c r="F193" s="116">
        <f t="shared" si="23"/>
        <v>-0.17100371747211895</v>
      </c>
      <c r="G193" s="115">
        <v>807</v>
      </c>
      <c r="H193" s="116">
        <f t="shared" si="23"/>
        <v>0.8094170403587444</v>
      </c>
      <c r="I193" s="115">
        <v>477</v>
      </c>
      <c r="J193" s="116">
        <f t="shared" si="23"/>
        <v>-0.40892193308550184</v>
      </c>
      <c r="K193" s="115">
        <v>664</v>
      </c>
      <c r="L193" s="116">
        <f t="shared" si="23"/>
        <v>0.39203354297693926</v>
      </c>
      <c r="M193" s="115"/>
      <c r="N193" s="116"/>
      <c r="O193" s="116"/>
    </row>
    <row r="194" spans="2:16" x14ac:dyDescent="0.25">
      <c r="B194" s="114" t="s">
        <v>89</v>
      </c>
      <c r="C194" s="115">
        <v>392</v>
      </c>
      <c r="D194" s="116">
        <v>-9.4688221709006926E-2</v>
      </c>
      <c r="E194" s="115">
        <v>129</v>
      </c>
      <c r="F194" s="116">
        <f t="shared" si="23"/>
        <v>-0.67091836734693877</v>
      </c>
      <c r="G194" s="115">
        <v>964</v>
      </c>
      <c r="H194" s="116">
        <f t="shared" si="23"/>
        <v>6.4728682170542635</v>
      </c>
      <c r="I194" s="115">
        <v>428</v>
      </c>
      <c r="J194" s="116">
        <f t="shared" si="23"/>
        <v>-0.55601659751037347</v>
      </c>
      <c r="K194" s="115">
        <v>701</v>
      </c>
      <c r="L194" s="116">
        <f t="shared" si="23"/>
        <v>0.63785046728971961</v>
      </c>
      <c r="M194" s="115"/>
      <c r="N194" s="116"/>
      <c r="O194" s="116"/>
    </row>
    <row r="195" spans="2:16" x14ac:dyDescent="0.25">
      <c r="B195" s="114" t="s">
        <v>91</v>
      </c>
      <c r="C195" s="115">
        <v>468</v>
      </c>
      <c r="D195" s="116">
        <v>9.6018735362997765E-2</v>
      </c>
      <c r="E195" s="115">
        <v>38</v>
      </c>
      <c r="F195" s="116">
        <f t="shared" si="23"/>
        <v>-0.91880341880341876</v>
      </c>
      <c r="G195" s="115">
        <v>1017</v>
      </c>
      <c r="H195" s="116">
        <f t="shared" si="23"/>
        <v>25.763157894736842</v>
      </c>
      <c r="I195" s="115">
        <v>514</v>
      </c>
      <c r="J195" s="116">
        <f t="shared" si="23"/>
        <v>-0.49459193706981319</v>
      </c>
      <c r="K195" s="115">
        <v>587</v>
      </c>
      <c r="L195" s="116">
        <f t="shared" si="23"/>
        <v>0.14202334630350189</v>
      </c>
      <c r="M195" s="115"/>
      <c r="N195" s="116"/>
      <c r="O195" s="116"/>
    </row>
    <row r="196" spans="2:16" x14ac:dyDescent="0.25">
      <c r="B196" s="114" t="s">
        <v>93</v>
      </c>
      <c r="C196" s="115">
        <v>426</v>
      </c>
      <c r="D196" s="116">
        <v>6.4999999999999947E-2</v>
      </c>
      <c r="E196" s="115">
        <v>101</v>
      </c>
      <c r="F196" s="116">
        <f t="shared" si="23"/>
        <v>-0.76291079812206575</v>
      </c>
      <c r="G196" s="115">
        <v>687</v>
      </c>
      <c r="H196" s="116">
        <f t="shared" si="23"/>
        <v>5.8019801980198018</v>
      </c>
      <c r="I196" s="115">
        <v>675</v>
      </c>
      <c r="J196" s="116">
        <f t="shared" si="23"/>
        <v>-1.7467248908296984E-2</v>
      </c>
      <c r="K196" s="115">
        <v>613</v>
      </c>
      <c r="L196" s="116">
        <f t="shared" si="23"/>
        <v>-9.1851851851851851E-2</v>
      </c>
      <c r="M196" s="115"/>
      <c r="N196" s="116"/>
      <c r="O196" s="116"/>
    </row>
    <row r="197" spans="2:16" ht="15.75" x14ac:dyDescent="0.25">
      <c r="B197" s="117" t="s">
        <v>30</v>
      </c>
      <c r="C197" s="118">
        <v>6249</v>
      </c>
      <c r="D197" s="119">
        <v>-3.9058895894202639E-2</v>
      </c>
      <c r="E197" s="118">
        <v>2082</v>
      </c>
      <c r="F197" s="119">
        <f t="shared" si="23"/>
        <v>-0.6668266922707633</v>
      </c>
      <c r="G197" s="118">
        <v>5201</v>
      </c>
      <c r="H197" s="119">
        <f t="shared" si="23"/>
        <v>1.4980787704130645</v>
      </c>
      <c r="I197" s="118">
        <v>5872</v>
      </c>
      <c r="J197" s="119">
        <f t="shared" si="23"/>
        <v>0.12901365122091901</v>
      </c>
      <c r="K197" s="118">
        <v>6968</v>
      </c>
      <c r="L197" s="119">
        <f t="shared" si="23"/>
        <v>0.18664850136239775</v>
      </c>
      <c r="M197" s="118">
        <v>4856</v>
      </c>
      <c r="N197" s="119">
        <v>0.35908200391827605</v>
      </c>
      <c r="O197" s="119">
        <v>0.29114597181600632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245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651</v>
      </c>
      <c r="D207" s="116">
        <v>-0.14116094986807393</v>
      </c>
      <c r="E207" s="115">
        <v>543</v>
      </c>
      <c r="F207" s="116">
        <f t="shared" ref="F207:L219" si="26">IFERROR(E207/C207-1,"-")</f>
        <v>-0.16589861751152069</v>
      </c>
      <c r="G207" s="115">
        <v>25</v>
      </c>
      <c r="H207" s="116">
        <f t="shared" si="26"/>
        <v>-0.95395948434622468</v>
      </c>
      <c r="I207" s="115">
        <v>1010</v>
      </c>
      <c r="J207" s="116">
        <f t="shared" si="26"/>
        <v>39.4</v>
      </c>
      <c r="K207" s="115">
        <v>878</v>
      </c>
      <c r="L207" s="116">
        <f t="shared" si="26"/>
        <v>-0.1306930693069307</v>
      </c>
      <c r="M207" s="115">
        <v>1284</v>
      </c>
      <c r="N207" s="116">
        <f t="shared" ref="N207:N213" si="27">IFERROR(M207/K207-1,"-")</f>
        <v>0.46241457858769941</v>
      </c>
      <c r="O207" s="116">
        <f>M207/C207-1</f>
        <v>0.97235023041474644</v>
      </c>
    </row>
    <row r="208" spans="2:16" x14ac:dyDescent="0.25">
      <c r="B208" s="114" t="s">
        <v>73</v>
      </c>
      <c r="C208" s="115">
        <v>577</v>
      </c>
      <c r="D208" s="116">
        <v>-0.20741758241758246</v>
      </c>
      <c r="E208" s="115">
        <v>665</v>
      </c>
      <c r="F208" s="116">
        <f t="shared" si="26"/>
        <v>0.15251299826689779</v>
      </c>
      <c r="G208" s="115">
        <v>59</v>
      </c>
      <c r="H208" s="116">
        <f t="shared" si="26"/>
        <v>-0.9112781954887218</v>
      </c>
      <c r="I208" s="115">
        <v>945</v>
      </c>
      <c r="J208" s="116">
        <f t="shared" si="26"/>
        <v>15.016949152542374</v>
      </c>
      <c r="K208" s="115">
        <v>744</v>
      </c>
      <c r="L208" s="116">
        <f t="shared" si="26"/>
        <v>-0.21269841269841272</v>
      </c>
      <c r="M208" s="115">
        <v>1177</v>
      </c>
      <c r="N208" s="116">
        <f t="shared" si="27"/>
        <v>0.581989247311828</v>
      </c>
      <c r="O208" s="116">
        <f>IFERROR(M208/C208-1,"-")</f>
        <v>1.0398613518197575</v>
      </c>
    </row>
    <row r="209" spans="2:16" x14ac:dyDescent="0.25">
      <c r="B209" s="114" t="s">
        <v>75</v>
      </c>
      <c r="C209" s="115">
        <v>732</v>
      </c>
      <c r="D209" s="116">
        <v>-0.30285714285714282</v>
      </c>
      <c r="E209" s="115">
        <v>256</v>
      </c>
      <c r="F209" s="116">
        <f t="shared" si="26"/>
        <v>-0.6502732240437159</v>
      </c>
      <c r="G209" s="115">
        <v>63</v>
      </c>
      <c r="H209" s="116">
        <f t="shared" si="26"/>
        <v>-0.75390625</v>
      </c>
      <c r="I209" s="115">
        <v>771</v>
      </c>
      <c r="J209" s="116">
        <f t="shared" si="26"/>
        <v>11.238095238095237</v>
      </c>
      <c r="K209" s="115">
        <v>855</v>
      </c>
      <c r="L209" s="116">
        <f t="shared" si="26"/>
        <v>0.10894941634241251</v>
      </c>
      <c r="M209" s="115">
        <v>1050</v>
      </c>
      <c r="N209" s="116">
        <f t="shared" si="27"/>
        <v>0.22807017543859653</v>
      </c>
      <c r="O209" s="116">
        <f t="shared" ref="O209:O213" si="28">IFERROR(M209/C209-1,"-")</f>
        <v>0.43442622950819665</v>
      </c>
    </row>
    <row r="210" spans="2:16" x14ac:dyDescent="0.25">
      <c r="B210" s="114" t="s">
        <v>77</v>
      </c>
      <c r="C210" s="115">
        <v>589</v>
      </c>
      <c r="D210" s="116">
        <v>-0.33671171171171166</v>
      </c>
      <c r="E210" s="115">
        <v>0</v>
      </c>
      <c r="F210" s="116">
        <f t="shared" si="26"/>
        <v>-1</v>
      </c>
      <c r="G210" s="115">
        <v>50</v>
      </c>
      <c r="H210" s="116" t="str">
        <f t="shared" si="26"/>
        <v>-</v>
      </c>
      <c r="I210" s="115">
        <v>905</v>
      </c>
      <c r="J210" s="116">
        <f t="shared" si="26"/>
        <v>17.100000000000001</v>
      </c>
      <c r="K210" s="115">
        <v>706</v>
      </c>
      <c r="L210" s="116">
        <f t="shared" si="26"/>
        <v>-0.21988950276243091</v>
      </c>
      <c r="M210" s="115">
        <v>1179</v>
      </c>
      <c r="N210" s="116">
        <f t="shared" si="27"/>
        <v>0.66997167138810187</v>
      </c>
      <c r="O210" s="116">
        <f t="shared" si="28"/>
        <v>1.0016977928692699</v>
      </c>
    </row>
    <row r="211" spans="2:16" x14ac:dyDescent="0.25">
      <c r="B211" s="114" t="s">
        <v>79</v>
      </c>
      <c r="C211" s="115">
        <v>502</v>
      </c>
      <c r="D211" s="116">
        <v>-0.29295774647887329</v>
      </c>
      <c r="E211" s="115">
        <v>0</v>
      </c>
      <c r="F211" s="116">
        <f t="shared" si="26"/>
        <v>-1</v>
      </c>
      <c r="G211" s="115">
        <v>138</v>
      </c>
      <c r="H211" s="116" t="str">
        <f t="shared" si="26"/>
        <v>-</v>
      </c>
      <c r="I211" s="115">
        <v>629</v>
      </c>
      <c r="J211" s="116">
        <f t="shared" si="26"/>
        <v>3.5579710144927539</v>
      </c>
      <c r="K211" s="115">
        <v>669</v>
      </c>
      <c r="L211" s="116">
        <f t="shared" si="26"/>
        <v>6.359300476947527E-2</v>
      </c>
      <c r="M211" s="115">
        <v>1100</v>
      </c>
      <c r="N211" s="116">
        <f t="shared" si="27"/>
        <v>0.64424514200298955</v>
      </c>
      <c r="O211" s="116">
        <f t="shared" si="28"/>
        <v>1.191235059760956</v>
      </c>
    </row>
    <row r="212" spans="2:16" x14ac:dyDescent="0.25">
      <c r="B212" s="114" t="s">
        <v>81</v>
      </c>
      <c r="C212" s="115">
        <v>600</v>
      </c>
      <c r="D212" s="116">
        <v>-0.27623642943305182</v>
      </c>
      <c r="E212" s="115">
        <v>0</v>
      </c>
      <c r="F212" s="116">
        <f t="shared" si="26"/>
        <v>-1</v>
      </c>
      <c r="G212" s="115">
        <v>244</v>
      </c>
      <c r="H212" s="116" t="str">
        <f t="shared" si="26"/>
        <v>-</v>
      </c>
      <c r="I212" s="115">
        <v>536</v>
      </c>
      <c r="J212" s="116">
        <f t="shared" si="26"/>
        <v>1.1967213114754101</v>
      </c>
      <c r="K212" s="115">
        <v>895</v>
      </c>
      <c r="L212" s="116">
        <f t="shared" si="26"/>
        <v>0.66977611940298498</v>
      </c>
      <c r="M212" s="115">
        <v>1467</v>
      </c>
      <c r="N212" s="116">
        <f t="shared" si="27"/>
        <v>0.63910614525139664</v>
      </c>
      <c r="O212" s="116">
        <f t="shared" si="28"/>
        <v>1.4449999999999998</v>
      </c>
    </row>
    <row r="213" spans="2:16" x14ac:dyDescent="0.25">
      <c r="B213" s="114" t="s">
        <v>83</v>
      </c>
      <c r="C213" s="115">
        <v>1496</v>
      </c>
      <c r="D213" s="116">
        <v>-0.1829601310759148</v>
      </c>
      <c r="E213" s="115">
        <v>0</v>
      </c>
      <c r="F213" s="116">
        <f t="shared" si="26"/>
        <v>-1</v>
      </c>
      <c r="G213" s="115">
        <v>538</v>
      </c>
      <c r="H213" s="116" t="str">
        <f t="shared" si="26"/>
        <v>-</v>
      </c>
      <c r="I213" s="115">
        <v>1018</v>
      </c>
      <c r="J213" s="116">
        <f t="shared" si="26"/>
        <v>0.89219330855018586</v>
      </c>
      <c r="K213" s="115">
        <v>1074</v>
      </c>
      <c r="L213" s="116">
        <f t="shared" si="26"/>
        <v>5.5009823182711193E-2</v>
      </c>
      <c r="M213" s="115">
        <v>2460</v>
      </c>
      <c r="N213" s="116">
        <f t="shared" si="27"/>
        <v>1.2905027932960893</v>
      </c>
      <c r="O213" s="116">
        <f t="shared" si="28"/>
        <v>0.64438502673796783</v>
      </c>
    </row>
    <row r="214" spans="2:16" x14ac:dyDescent="0.25">
      <c r="B214" s="114" t="s">
        <v>85</v>
      </c>
      <c r="C214" s="115">
        <v>1491</v>
      </c>
      <c r="D214" s="116">
        <v>-0.1542824730572887</v>
      </c>
      <c r="E214" s="115">
        <v>200</v>
      </c>
      <c r="F214" s="116">
        <f t="shared" si="26"/>
        <v>-0.86586183769282354</v>
      </c>
      <c r="G214" s="115">
        <v>792</v>
      </c>
      <c r="H214" s="116">
        <f t="shared" si="26"/>
        <v>2.96</v>
      </c>
      <c r="I214" s="115">
        <v>1226</v>
      </c>
      <c r="J214" s="116">
        <f t="shared" si="26"/>
        <v>0.54797979797979801</v>
      </c>
      <c r="K214" s="115">
        <v>1726</v>
      </c>
      <c r="L214" s="116">
        <f t="shared" si="26"/>
        <v>0.40783034257748785</v>
      </c>
      <c r="M214" s="115"/>
      <c r="N214" s="116"/>
      <c r="O214" s="116"/>
    </row>
    <row r="215" spans="2:16" x14ac:dyDescent="0.25">
      <c r="B215" s="114" t="s">
        <v>87</v>
      </c>
      <c r="C215" s="115">
        <v>765</v>
      </c>
      <c r="D215" s="116">
        <v>-0.18617021276595747</v>
      </c>
      <c r="E215" s="115">
        <v>57</v>
      </c>
      <c r="F215" s="116">
        <f t="shared" si="26"/>
        <v>-0.92549019607843142</v>
      </c>
      <c r="G215" s="115">
        <v>661</v>
      </c>
      <c r="H215" s="116">
        <f t="shared" si="26"/>
        <v>10.596491228070175</v>
      </c>
      <c r="I215" s="115">
        <v>829</v>
      </c>
      <c r="J215" s="116">
        <f t="shared" si="26"/>
        <v>0.25416036308623302</v>
      </c>
      <c r="K215" s="115">
        <v>1287</v>
      </c>
      <c r="L215" s="116">
        <f t="shared" si="26"/>
        <v>0.55247285886610364</v>
      </c>
      <c r="M215" s="115"/>
      <c r="N215" s="116"/>
      <c r="O215" s="116"/>
    </row>
    <row r="216" spans="2:16" x14ac:dyDescent="0.25">
      <c r="B216" s="114" t="s">
        <v>89</v>
      </c>
      <c r="C216" s="115">
        <v>687</v>
      </c>
      <c r="D216" s="116">
        <v>-0.23835920177383596</v>
      </c>
      <c r="E216" s="115">
        <v>48</v>
      </c>
      <c r="F216" s="116">
        <f t="shared" si="26"/>
        <v>-0.93013100436681229</v>
      </c>
      <c r="G216" s="115">
        <v>1127</v>
      </c>
      <c r="H216" s="116">
        <f t="shared" si="26"/>
        <v>22.479166666666668</v>
      </c>
      <c r="I216" s="115">
        <v>890</v>
      </c>
      <c r="J216" s="116">
        <f t="shared" si="26"/>
        <v>-0.21029281277728484</v>
      </c>
      <c r="K216" s="115">
        <v>1412</v>
      </c>
      <c r="L216" s="116">
        <f t="shared" si="26"/>
        <v>0.58651685393258424</v>
      </c>
      <c r="M216" s="115"/>
      <c r="N216" s="116"/>
      <c r="O216" s="116"/>
    </row>
    <row r="217" spans="2:16" x14ac:dyDescent="0.25">
      <c r="B217" s="114" t="s">
        <v>91</v>
      </c>
      <c r="C217" s="115">
        <v>622</v>
      </c>
      <c r="D217" s="116">
        <v>1.8003273322422242E-2</v>
      </c>
      <c r="E217" s="115">
        <v>55</v>
      </c>
      <c r="F217" s="116">
        <f t="shared" si="26"/>
        <v>-0.91157556270096463</v>
      </c>
      <c r="G217" s="115">
        <v>1200</v>
      </c>
      <c r="H217" s="116">
        <f t="shared" si="26"/>
        <v>20.818181818181817</v>
      </c>
      <c r="I217" s="115">
        <v>1031</v>
      </c>
      <c r="J217" s="116">
        <f t="shared" si="26"/>
        <v>-0.14083333333333337</v>
      </c>
      <c r="K217" s="115">
        <v>1290</v>
      </c>
      <c r="L217" s="116">
        <f t="shared" si="26"/>
        <v>0.25121241513094072</v>
      </c>
      <c r="M217" s="115"/>
      <c r="N217" s="116"/>
      <c r="O217" s="116"/>
    </row>
    <row r="218" spans="2:16" x14ac:dyDescent="0.25">
      <c r="B218" s="114" t="s">
        <v>93</v>
      </c>
      <c r="C218" s="115">
        <v>584</v>
      </c>
      <c r="D218" s="116">
        <v>-0.13609467455621305</v>
      </c>
      <c r="E218" s="115">
        <v>69</v>
      </c>
      <c r="F218" s="116">
        <f t="shared" si="26"/>
        <v>-0.88184931506849318</v>
      </c>
      <c r="G218" s="115">
        <v>1099</v>
      </c>
      <c r="H218" s="116">
        <f t="shared" si="26"/>
        <v>14.927536231884059</v>
      </c>
      <c r="I218" s="115">
        <v>923</v>
      </c>
      <c r="J218" s="116">
        <f t="shared" si="26"/>
        <v>-0.16014558689717928</v>
      </c>
      <c r="K218" s="115">
        <v>1375</v>
      </c>
      <c r="L218" s="116">
        <f t="shared" si="26"/>
        <v>0.48970747562296868</v>
      </c>
      <c r="M218" s="115"/>
      <c r="N218" s="116"/>
      <c r="O218" s="116"/>
    </row>
    <row r="219" spans="2:16" ht="15.75" x14ac:dyDescent="0.25">
      <c r="B219" s="117" t="s">
        <v>30</v>
      </c>
      <c r="C219" s="118">
        <v>9296</v>
      </c>
      <c r="D219" s="119">
        <v>-0.20451822693821664</v>
      </c>
      <c r="E219" s="118">
        <v>2074</v>
      </c>
      <c r="F219" s="119">
        <f t="shared" si="26"/>
        <v>-0.77689328743545616</v>
      </c>
      <c r="G219" s="118">
        <v>5996</v>
      </c>
      <c r="H219" s="119">
        <f t="shared" si="26"/>
        <v>1.8910318225650915</v>
      </c>
      <c r="I219" s="118">
        <v>10713</v>
      </c>
      <c r="J219" s="119">
        <f t="shared" si="26"/>
        <v>0.78669112741827885</v>
      </c>
      <c r="K219" s="118">
        <v>12911</v>
      </c>
      <c r="L219" s="119">
        <f t="shared" si="26"/>
        <v>0.20517128722113309</v>
      </c>
      <c r="M219" s="118">
        <v>9717</v>
      </c>
      <c r="N219" s="119">
        <v>0.6693008074214053</v>
      </c>
      <c r="O219" s="119">
        <v>0.88789586166699053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244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591</v>
      </c>
      <c r="D229" s="116">
        <v>0.19153225806451624</v>
      </c>
      <c r="E229" s="115">
        <v>433</v>
      </c>
      <c r="F229" s="116">
        <f t="shared" ref="F229:L241" si="29">IFERROR(E229/C229-1,"-")</f>
        <v>-0.26734348561759724</v>
      </c>
      <c r="G229" s="115">
        <v>79</v>
      </c>
      <c r="H229" s="116">
        <f t="shared" si="29"/>
        <v>-0.81755196304849886</v>
      </c>
      <c r="I229" s="115">
        <v>563</v>
      </c>
      <c r="J229" s="116">
        <f t="shared" si="29"/>
        <v>6.1265822784810124</v>
      </c>
      <c r="K229" s="115">
        <v>577</v>
      </c>
      <c r="L229" s="116">
        <f t="shared" si="29"/>
        <v>2.4866785079928899E-2</v>
      </c>
      <c r="M229" s="115">
        <v>552</v>
      </c>
      <c r="N229" s="116">
        <f t="shared" ref="N229:N235" si="30">IFERROR(M229/K229-1,"-")</f>
        <v>-4.3327556325823191E-2</v>
      </c>
      <c r="O229" s="116">
        <f>M229/C229-1</f>
        <v>-6.5989847715736016E-2</v>
      </c>
    </row>
    <row r="230" spans="2:16" x14ac:dyDescent="0.25">
      <c r="B230" s="114" t="s">
        <v>73</v>
      </c>
      <c r="C230" s="115">
        <v>372</v>
      </c>
      <c r="D230" s="116">
        <v>-6.0606060606060552E-2</v>
      </c>
      <c r="E230" s="115">
        <v>399</v>
      </c>
      <c r="F230" s="116">
        <f t="shared" si="29"/>
        <v>7.2580645161290258E-2</v>
      </c>
      <c r="G230" s="115">
        <v>53</v>
      </c>
      <c r="H230" s="116">
        <f t="shared" si="29"/>
        <v>-0.86716791979949881</v>
      </c>
      <c r="I230" s="115">
        <v>604</v>
      </c>
      <c r="J230" s="116">
        <f t="shared" si="29"/>
        <v>10.39622641509434</v>
      </c>
      <c r="K230" s="115">
        <v>464</v>
      </c>
      <c r="L230" s="116">
        <f t="shared" si="29"/>
        <v>-0.23178807947019864</v>
      </c>
      <c r="M230" s="115">
        <v>653</v>
      </c>
      <c r="N230" s="116">
        <f t="shared" si="30"/>
        <v>0.40732758620689657</v>
      </c>
      <c r="O230" s="116">
        <f>IFERROR(M230/C230-1,"-")</f>
        <v>0.7553763440860215</v>
      </c>
    </row>
    <row r="231" spans="2:16" x14ac:dyDescent="0.25">
      <c r="B231" s="114" t="s">
        <v>75</v>
      </c>
      <c r="C231" s="115">
        <v>497</v>
      </c>
      <c r="D231" s="116">
        <v>8.113590263691739E-3</v>
      </c>
      <c r="E231" s="115">
        <v>255</v>
      </c>
      <c r="F231" s="116">
        <f t="shared" si="29"/>
        <v>-0.48692152917505027</v>
      </c>
      <c r="G231" s="115">
        <v>27</v>
      </c>
      <c r="H231" s="116">
        <f t="shared" si="29"/>
        <v>-0.89411764705882357</v>
      </c>
      <c r="I231" s="115">
        <v>493</v>
      </c>
      <c r="J231" s="116">
        <f t="shared" si="29"/>
        <v>17.25925925925926</v>
      </c>
      <c r="K231" s="115">
        <v>655</v>
      </c>
      <c r="L231" s="116">
        <f t="shared" si="29"/>
        <v>0.3286004056795131</v>
      </c>
      <c r="M231" s="115">
        <v>624</v>
      </c>
      <c r="N231" s="116">
        <f t="shared" si="30"/>
        <v>-4.7328244274809195E-2</v>
      </c>
      <c r="O231" s="116">
        <f t="shared" ref="O231:O235" si="31">IFERROR(M231/C231-1,"-")</f>
        <v>0.25553319919517103</v>
      </c>
    </row>
    <row r="232" spans="2:16" x14ac:dyDescent="0.25">
      <c r="B232" s="114" t="s">
        <v>77</v>
      </c>
      <c r="C232" s="115">
        <v>594</v>
      </c>
      <c r="D232" s="116">
        <v>0.21721311475409832</v>
      </c>
      <c r="E232" s="115">
        <v>0</v>
      </c>
      <c r="F232" s="116">
        <f t="shared" si="29"/>
        <v>-1</v>
      </c>
      <c r="G232" s="115">
        <v>44</v>
      </c>
      <c r="H232" s="116" t="str">
        <f t="shared" si="29"/>
        <v>-</v>
      </c>
      <c r="I232" s="115">
        <v>523</v>
      </c>
      <c r="J232" s="116">
        <f t="shared" si="29"/>
        <v>10.886363636363637</v>
      </c>
      <c r="K232" s="115">
        <v>328</v>
      </c>
      <c r="L232" s="116">
        <f t="shared" si="29"/>
        <v>-0.37284894837476101</v>
      </c>
      <c r="M232" s="115">
        <v>505</v>
      </c>
      <c r="N232" s="116">
        <f t="shared" si="30"/>
        <v>0.53963414634146334</v>
      </c>
      <c r="O232" s="116">
        <f t="shared" si="31"/>
        <v>-0.14983164983164987</v>
      </c>
    </row>
    <row r="233" spans="2:16" x14ac:dyDescent="0.25">
      <c r="B233" s="114" t="s">
        <v>79</v>
      </c>
      <c r="C233" s="115">
        <v>430</v>
      </c>
      <c r="D233" s="116">
        <v>7.2319201995012516E-2</v>
      </c>
      <c r="E233" s="115">
        <v>0</v>
      </c>
      <c r="F233" s="116">
        <f t="shared" si="29"/>
        <v>-1</v>
      </c>
      <c r="G233" s="115">
        <v>260</v>
      </c>
      <c r="H233" s="116" t="str">
        <f t="shared" si="29"/>
        <v>-</v>
      </c>
      <c r="I233" s="115">
        <v>318</v>
      </c>
      <c r="J233" s="116">
        <f t="shared" si="29"/>
        <v>0.22307692307692317</v>
      </c>
      <c r="K233" s="115">
        <v>353</v>
      </c>
      <c r="L233" s="116">
        <f t="shared" si="29"/>
        <v>0.11006289308176109</v>
      </c>
      <c r="M233" s="115">
        <v>606</v>
      </c>
      <c r="N233" s="116">
        <f t="shared" si="30"/>
        <v>0.71671388101983013</v>
      </c>
      <c r="O233" s="116">
        <f t="shared" si="31"/>
        <v>0.40930232558139545</v>
      </c>
    </row>
    <row r="234" spans="2:16" x14ac:dyDescent="0.25">
      <c r="B234" s="114" t="s">
        <v>81</v>
      </c>
      <c r="C234" s="115">
        <v>493</v>
      </c>
      <c r="D234" s="116">
        <v>-0.25416036308623302</v>
      </c>
      <c r="E234" s="115">
        <v>0</v>
      </c>
      <c r="F234" s="116">
        <f t="shared" si="29"/>
        <v>-1</v>
      </c>
      <c r="G234" s="115">
        <v>260</v>
      </c>
      <c r="H234" s="116" t="str">
        <f t="shared" si="29"/>
        <v>-</v>
      </c>
      <c r="I234" s="115">
        <v>399</v>
      </c>
      <c r="J234" s="116">
        <f t="shared" si="29"/>
        <v>0.53461538461538471</v>
      </c>
      <c r="K234" s="115">
        <v>397</v>
      </c>
      <c r="L234" s="116">
        <f t="shared" si="29"/>
        <v>-5.0125313283208017E-3</v>
      </c>
      <c r="M234" s="115">
        <v>702</v>
      </c>
      <c r="N234" s="116">
        <f t="shared" si="30"/>
        <v>0.76826196473551644</v>
      </c>
      <c r="O234" s="116">
        <f t="shared" si="31"/>
        <v>0.42393509127789053</v>
      </c>
    </row>
    <row r="235" spans="2:16" x14ac:dyDescent="0.25">
      <c r="B235" s="114" t="s">
        <v>83</v>
      </c>
      <c r="C235" s="115">
        <v>784</v>
      </c>
      <c r="D235" s="116">
        <v>-5.4282267792521099E-2</v>
      </c>
      <c r="E235" s="115">
        <v>0</v>
      </c>
      <c r="F235" s="116">
        <f t="shared" si="29"/>
        <v>-1</v>
      </c>
      <c r="G235" s="115">
        <v>398</v>
      </c>
      <c r="H235" s="116" t="str">
        <f t="shared" si="29"/>
        <v>-</v>
      </c>
      <c r="I235" s="115">
        <v>504</v>
      </c>
      <c r="J235" s="116">
        <f t="shared" si="29"/>
        <v>0.26633165829145722</v>
      </c>
      <c r="K235" s="115">
        <v>799</v>
      </c>
      <c r="L235" s="116">
        <f t="shared" si="29"/>
        <v>0.58531746031746024</v>
      </c>
      <c r="M235" s="115">
        <v>1214</v>
      </c>
      <c r="N235" s="116">
        <f t="shared" si="30"/>
        <v>0.51939924906132662</v>
      </c>
      <c r="O235" s="116">
        <f t="shared" si="31"/>
        <v>0.54846938775510212</v>
      </c>
    </row>
    <row r="236" spans="2:16" x14ac:dyDescent="0.25">
      <c r="B236" s="114" t="s">
        <v>85</v>
      </c>
      <c r="C236" s="115">
        <v>664</v>
      </c>
      <c r="D236" s="116">
        <v>-0.19999999999999996</v>
      </c>
      <c r="E236" s="115">
        <v>240</v>
      </c>
      <c r="F236" s="116">
        <f t="shared" si="29"/>
        <v>-0.63855421686746983</v>
      </c>
      <c r="G236" s="115">
        <v>605</v>
      </c>
      <c r="H236" s="116">
        <f t="shared" si="29"/>
        <v>1.5208333333333335</v>
      </c>
      <c r="I236" s="115">
        <v>374</v>
      </c>
      <c r="J236" s="116">
        <f t="shared" si="29"/>
        <v>-0.38181818181818183</v>
      </c>
      <c r="K236" s="115">
        <v>830</v>
      </c>
      <c r="L236" s="116">
        <f t="shared" si="29"/>
        <v>1.2192513368983957</v>
      </c>
      <c r="M236" s="115"/>
      <c r="N236" s="116"/>
      <c r="O236" s="116"/>
    </row>
    <row r="237" spans="2:16" x14ac:dyDescent="0.25">
      <c r="B237" s="114" t="s">
        <v>87</v>
      </c>
      <c r="C237" s="115">
        <v>538</v>
      </c>
      <c r="D237" s="116">
        <v>-0.17103235747303547</v>
      </c>
      <c r="E237" s="115">
        <v>446</v>
      </c>
      <c r="F237" s="116">
        <f t="shared" si="29"/>
        <v>-0.17100371747211895</v>
      </c>
      <c r="G237" s="115">
        <v>807</v>
      </c>
      <c r="H237" s="116">
        <f t="shared" si="29"/>
        <v>0.8094170403587444</v>
      </c>
      <c r="I237" s="115">
        <v>477</v>
      </c>
      <c r="J237" s="116">
        <f t="shared" si="29"/>
        <v>-0.40892193308550184</v>
      </c>
      <c r="K237" s="115">
        <v>664</v>
      </c>
      <c r="L237" s="116">
        <f t="shared" si="29"/>
        <v>0.39203354297693926</v>
      </c>
      <c r="M237" s="115"/>
      <c r="N237" s="116"/>
      <c r="O237" s="116"/>
    </row>
    <row r="238" spans="2:16" x14ac:dyDescent="0.25">
      <c r="B238" s="114" t="s">
        <v>89</v>
      </c>
      <c r="C238" s="115">
        <v>392</v>
      </c>
      <c r="D238" s="116">
        <v>-9.4688221709006926E-2</v>
      </c>
      <c r="E238" s="115">
        <v>129</v>
      </c>
      <c r="F238" s="116">
        <f t="shared" si="29"/>
        <v>-0.67091836734693877</v>
      </c>
      <c r="G238" s="115">
        <v>964</v>
      </c>
      <c r="H238" s="116">
        <f t="shared" si="29"/>
        <v>6.4728682170542635</v>
      </c>
      <c r="I238" s="115">
        <v>428</v>
      </c>
      <c r="J238" s="116">
        <f t="shared" si="29"/>
        <v>-0.55601659751037347</v>
      </c>
      <c r="K238" s="115">
        <v>701</v>
      </c>
      <c r="L238" s="116">
        <f t="shared" si="29"/>
        <v>0.63785046728971961</v>
      </c>
      <c r="M238" s="115"/>
      <c r="N238" s="116"/>
      <c r="O238" s="116"/>
    </row>
    <row r="239" spans="2:16" x14ac:dyDescent="0.25">
      <c r="B239" s="114" t="s">
        <v>91</v>
      </c>
      <c r="C239" s="115">
        <v>468</v>
      </c>
      <c r="D239" s="116">
        <v>9.6018735362997765E-2</v>
      </c>
      <c r="E239" s="115">
        <v>38</v>
      </c>
      <c r="F239" s="116">
        <f t="shared" si="29"/>
        <v>-0.91880341880341876</v>
      </c>
      <c r="G239" s="115">
        <v>1017</v>
      </c>
      <c r="H239" s="116">
        <f t="shared" si="29"/>
        <v>25.763157894736842</v>
      </c>
      <c r="I239" s="115">
        <v>514</v>
      </c>
      <c r="J239" s="116">
        <f t="shared" si="29"/>
        <v>-0.49459193706981319</v>
      </c>
      <c r="K239" s="115">
        <v>587</v>
      </c>
      <c r="L239" s="116">
        <f t="shared" si="29"/>
        <v>0.14202334630350189</v>
      </c>
      <c r="M239" s="115"/>
      <c r="N239" s="116"/>
      <c r="O239" s="116"/>
    </row>
    <row r="240" spans="2:16" x14ac:dyDescent="0.25">
      <c r="B240" s="114" t="s">
        <v>93</v>
      </c>
      <c r="C240" s="115">
        <v>426</v>
      </c>
      <c r="D240" s="116">
        <v>6.4999999999999947E-2</v>
      </c>
      <c r="E240" s="115">
        <v>101</v>
      </c>
      <c r="F240" s="116">
        <f t="shared" si="29"/>
        <v>-0.76291079812206575</v>
      </c>
      <c r="G240" s="115">
        <v>687</v>
      </c>
      <c r="H240" s="116">
        <f t="shared" si="29"/>
        <v>5.8019801980198018</v>
      </c>
      <c r="I240" s="115">
        <v>675</v>
      </c>
      <c r="J240" s="116">
        <f t="shared" si="29"/>
        <v>-1.7467248908296984E-2</v>
      </c>
      <c r="K240" s="115">
        <v>613</v>
      </c>
      <c r="L240" s="116">
        <f t="shared" si="29"/>
        <v>-9.1851851851851851E-2</v>
      </c>
      <c r="M240" s="115"/>
      <c r="N240" s="116"/>
      <c r="O240" s="116"/>
    </row>
    <row r="241" spans="2:16" ht="15.75" x14ac:dyDescent="0.25">
      <c r="B241" s="117" t="s">
        <v>30</v>
      </c>
      <c r="C241" s="118">
        <v>6249</v>
      </c>
      <c r="D241" s="119">
        <v>-3.9058895894202639E-2</v>
      </c>
      <c r="E241" s="118">
        <v>2082</v>
      </c>
      <c r="F241" s="119">
        <f t="shared" si="29"/>
        <v>-0.6668266922707633</v>
      </c>
      <c r="G241" s="118">
        <v>5201</v>
      </c>
      <c r="H241" s="119">
        <f t="shared" si="29"/>
        <v>1.4980787704130645</v>
      </c>
      <c r="I241" s="118">
        <v>5872</v>
      </c>
      <c r="J241" s="119">
        <f t="shared" si="29"/>
        <v>0.12901365122091901</v>
      </c>
      <c r="K241" s="118">
        <v>6968</v>
      </c>
      <c r="L241" s="119">
        <f t="shared" si="29"/>
        <v>0.18664850136239775</v>
      </c>
      <c r="M241" s="118">
        <v>4856</v>
      </c>
      <c r="N241" s="119">
        <v>0.35908200391827605</v>
      </c>
      <c r="O241" s="119">
        <v>0.29114597181600632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246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1443</v>
      </c>
      <c r="D251" s="116">
        <v>0.351123595505618</v>
      </c>
      <c r="E251" s="115">
        <v>1251</v>
      </c>
      <c r="F251" s="116">
        <f t="shared" ref="F251:L263" si="32">IFERROR(E251/C251-1,"-")</f>
        <v>-0.13305613305613306</v>
      </c>
      <c r="G251" s="115">
        <v>13</v>
      </c>
      <c r="H251" s="116">
        <f t="shared" si="32"/>
        <v>-0.98960831334932053</v>
      </c>
      <c r="I251" s="115">
        <v>889</v>
      </c>
      <c r="J251" s="116">
        <f t="shared" si="32"/>
        <v>67.384615384615387</v>
      </c>
      <c r="K251" s="115">
        <v>1686</v>
      </c>
      <c r="L251" s="116">
        <f t="shared" si="32"/>
        <v>0.89651293588301462</v>
      </c>
      <c r="M251" s="115">
        <v>1354</v>
      </c>
      <c r="N251" s="116">
        <f t="shared" ref="N251:N257" si="33">IFERROR(M251/K251-1,"-")</f>
        <v>-0.1969157769869514</v>
      </c>
      <c r="O251" s="116">
        <f>M251/C251-1</f>
        <v>-6.1677061677061662E-2</v>
      </c>
    </row>
    <row r="252" spans="2:16" x14ac:dyDescent="0.25">
      <c r="B252" s="114" t="s">
        <v>73</v>
      </c>
      <c r="C252" s="115">
        <v>1063</v>
      </c>
      <c r="D252" s="116">
        <v>-0.14618473895582329</v>
      </c>
      <c r="E252" s="115">
        <v>1180</v>
      </c>
      <c r="F252" s="116">
        <f t="shared" si="32"/>
        <v>0.11006585136406399</v>
      </c>
      <c r="G252" s="115">
        <v>17</v>
      </c>
      <c r="H252" s="116">
        <f t="shared" si="32"/>
        <v>-0.985593220338983</v>
      </c>
      <c r="I252" s="115">
        <v>888</v>
      </c>
      <c r="J252" s="116">
        <f t="shared" si="32"/>
        <v>51.235294117647058</v>
      </c>
      <c r="K252" s="115">
        <v>1463</v>
      </c>
      <c r="L252" s="116">
        <f t="shared" si="32"/>
        <v>0.64752252252252251</v>
      </c>
      <c r="M252" s="115">
        <v>1259</v>
      </c>
      <c r="N252" s="116">
        <f t="shared" si="33"/>
        <v>-0.13943950786056047</v>
      </c>
      <c r="O252" s="116">
        <f>IFERROR(M252/C252-1,"-")</f>
        <v>0.18438381937911563</v>
      </c>
    </row>
    <row r="253" spans="2:16" x14ac:dyDescent="0.25">
      <c r="B253" s="114" t="s">
        <v>75</v>
      </c>
      <c r="C253" s="115">
        <v>1474</v>
      </c>
      <c r="D253" s="116">
        <v>0.66178128523111601</v>
      </c>
      <c r="E253" s="115">
        <v>571</v>
      </c>
      <c r="F253" s="116">
        <f t="shared" si="32"/>
        <v>-0.61261872455902311</v>
      </c>
      <c r="G253" s="115">
        <v>14</v>
      </c>
      <c r="H253" s="116">
        <f t="shared" si="32"/>
        <v>-0.97548161120840626</v>
      </c>
      <c r="I253" s="115">
        <v>943</v>
      </c>
      <c r="J253" s="116">
        <f t="shared" si="32"/>
        <v>66.357142857142861</v>
      </c>
      <c r="K253" s="115">
        <v>1196</v>
      </c>
      <c r="L253" s="116">
        <f t="shared" si="32"/>
        <v>0.26829268292682928</v>
      </c>
      <c r="M253" s="115">
        <v>1166</v>
      </c>
      <c r="N253" s="116">
        <f t="shared" si="33"/>
        <v>-2.5083612040133763E-2</v>
      </c>
      <c r="O253" s="116">
        <f t="shared" ref="O253:O257" si="34">IFERROR(M253/C253-1,"-")</f>
        <v>-0.20895522388059706</v>
      </c>
    </row>
    <row r="254" spans="2:16" x14ac:dyDescent="0.25">
      <c r="B254" s="114" t="s">
        <v>77</v>
      </c>
      <c r="C254" s="115">
        <v>444</v>
      </c>
      <c r="D254" s="116">
        <v>7.5060532687651227E-2</v>
      </c>
      <c r="E254" s="115">
        <v>0</v>
      </c>
      <c r="F254" s="116">
        <f t="shared" si="32"/>
        <v>-1</v>
      </c>
      <c r="G254" s="115">
        <v>14</v>
      </c>
      <c r="H254" s="116" t="str">
        <f t="shared" si="32"/>
        <v>-</v>
      </c>
      <c r="I254" s="115">
        <v>477</v>
      </c>
      <c r="J254" s="116">
        <f t="shared" si="32"/>
        <v>33.071428571428569</v>
      </c>
      <c r="K254" s="115">
        <v>518</v>
      </c>
      <c r="L254" s="116">
        <f t="shared" si="32"/>
        <v>8.595387840670865E-2</v>
      </c>
      <c r="M254" s="115">
        <v>300</v>
      </c>
      <c r="N254" s="116">
        <f t="shared" si="33"/>
        <v>-0.4208494208494209</v>
      </c>
      <c r="O254" s="116">
        <f t="shared" si="34"/>
        <v>-0.32432432432432434</v>
      </c>
    </row>
    <row r="255" spans="2:16" x14ac:dyDescent="0.25">
      <c r="B255" s="114" t="s">
        <v>79</v>
      </c>
      <c r="C255" s="115">
        <v>137</v>
      </c>
      <c r="D255" s="116">
        <v>0.23423423423423428</v>
      </c>
      <c r="E255" s="115">
        <v>0</v>
      </c>
      <c r="F255" s="116">
        <f t="shared" si="32"/>
        <v>-1</v>
      </c>
      <c r="G255" s="115">
        <v>33</v>
      </c>
      <c r="H255" s="116" t="str">
        <f t="shared" si="32"/>
        <v>-</v>
      </c>
      <c r="I255" s="115">
        <v>77</v>
      </c>
      <c r="J255" s="116">
        <f t="shared" si="32"/>
        <v>1.3333333333333335</v>
      </c>
      <c r="K255" s="115">
        <v>201</v>
      </c>
      <c r="L255" s="116">
        <f t="shared" si="32"/>
        <v>1.6103896103896105</v>
      </c>
      <c r="M255" s="115">
        <v>111</v>
      </c>
      <c r="N255" s="116">
        <f t="shared" si="33"/>
        <v>-0.44776119402985071</v>
      </c>
      <c r="O255" s="116">
        <f t="shared" si="34"/>
        <v>-0.18978102189781021</v>
      </c>
    </row>
    <row r="256" spans="2:16" x14ac:dyDescent="0.25">
      <c r="B256" s="114" t="s">
        <v>81</v>
      </c>
      <c r="C256" s="115">
        <v>130</v>
      </c>
      <c r="D256" s="116">
        <v>0.35416666666666674</v>
      </c>
      <c r="E256" s="115">
        <v>0</v>
      </c>
      <c r="F256" s="116">
        <f t="shared" si="32"/>
        <v>-1</v>
      </c>
      <c r="G256" s="115">
        <v>21</v>
      </c>
      <c r="H256" s="116" t="str">
        <f t="shared" si="32"/>
        <v>-</v>
      </c>
      <c r="I256" s="115">
        <v>102</v>
      </c>
      <c r="J256" s="116">
        <f t="shared" si="32"/>
        <v>3.8571428571428568</v>
      </c>
      <c r="K256" s="115">
        <v>160</v>
      </c>
      <c r="L256" s="116">
        <f t="shared" si="32"/>
        <v>0.56862745098039214</v>
      </c>
      <c r="M256" s="115">
        <v>128</v>
      </c>
      <c r="N256" s="116">
        <f t="shared" si="33"/>
        <v>-0.19999999999999996</v>
      </c>
      <c r="O256" s="116">
        <f t="shared" si="34"/>
        <v>-1.538461538461533E-2</v>
      </c>
    </row>
    <row r="257" spans="2:16" x14ac:dyDescent="0.25">
      <c r="B257" s="114" t="s">
        <v>83</v>
      </c>
      <c r="C257" s="115">
        <v>357</v>
      </c>
      <c r="D257" s="116">
        <v>0.7246376811594204</v>
      </c>
      <c r="E257" s="115">
        <v>0</v>
      </c>
      <c r="F257" s="116">
        <f t="shared" si="32"/>
        <v>-1</v>
      </c>
      <c r="G257" s="115">
        <v>138</v>
      </c>
      <c r="H257" s="116" t="str">
        <f t="shared" si="32"/>
        <v>-</v>
      </c>
      <c r="I257" s="115">
        <v>397</v>
      </c>
      <c r="J257" s="116">
        <f t="shared" si="32"/>
        <v>1.8768115942028984</v>
      </c>
      <c r="K257" s="115">
        <v>140</v>
      </c>
      <c r="L257" s="116">
        <f t="shared" si="32"/>
        <v>-0.64735516372795976</v>
      </c>
      <c r="M257" s="115">
        <v>219</v>
      </c>
      <c r="N257" s="116">
        <f t="shared" si="33"/>
        <v>0.56428571428571428</v>
      </c>
      <c r="O257" s="116">
        <f t="shared" si="34"/>
        <v>-0.38655462184873945</v>
      </c>
    </row>
    <row r="258" spans="2:16" x14ac:dyDescent="0.25">
      <c r="B258" s="114" t="s">
        <v>85</v>
      </c>
      <c r="C258" s="115">
        <v>253</v>
      </c>
      <c r="D258" s="116">
        <v>1.0403225806451615</v>
      </c>
      <c r="E258" s="115">
        <v>2</v>
      </c>
      <c r="F258" s="116">
        <f t="shared" si="32"/>
        <v>-0.9920948616600791</v>
      </c>
      <c r="G258" s="115">
        <v>123</v>
      </c>
      <c r="H258" s="116">
        <f t="shared" si="32"/>
        <v>60.5</v>
      </c>
      <c r="I258" s="115">
        <v>242</v>
      </c>
      <c r="J258" s="116">
        <f t="shared" si="32"/>
        <v>0.96747967479674801</v>
      </c>
      <c r="K258" s="115">
        <v>157</v>
      </c>
      <c r="L258" s="116">
        <f t="shared" si="32"/>
        <v>-0.35123966942148765</v>
      </c>
      <c r="M258" s="115"/>
      <c r="N258" s="116"/>
      <c r="O258" s="116"/>
    </row>
    <row r="259" spans="2:16" x14ac:dyDescent="0.25">
      <c r="B259" s="114" t="s">
        <v>87</v>
      </c>
      <c r="C259" s="115">
        <v>237</v>
      </c>
      <c r="D259" s="116">
        <v>-0.27743902439024393</v>
      </c>
      <c r="E259" s="115">
        <v>20</v>
      </c>
      <c r="F259" s="116">
        <f t="shared" si="32"/>
        <v>-0.91561181434599159</v>
      </c>
      <c r="G259" s="115">
        <v>111</v>
      </c>
      <c r="H259" s="116">
        <f t="shared" si="32"/>
        <v>4.55</v>
      </c>
      <c r="I259" s="115">
        <v>238</v>
      </c>
      <c r="J259" s="116">
        <f t="shared" si="32"/>
        <v>1.144144144144144</v>
      </c>
      <c r="K259" s="115">
        <v>125</v>
      </c>
      <c r="L259" s="116">
        <f t="shared" si="32"/>
        <v>-0.47478991596638653</v>
      </c>
      <c r="M259" s="115"/>
      <c r="N259" s="116"/>
      <c r="O259" s="116"/>
    </row>
    <row r="260" spans="2:16" x14ac:dyDescent="0.25">
      <c r="B260" s="114" t="s">
        <v>89</v>
      </c>
      <c r="C260" s="115">
        <v>767</v>
      </c>
      <c r="D260" s="116">
        <v>0.18914728682170545</v>
      </c>
      <c r="E260" s="115">
        <v>5</v>
      </c>
      <c r="F260" s="116">
        <f t="shared" si="32"/>
        <v>-0.99348109517601046</v>
      </c>
      <c r="G260" s="115">
        <v>465</v>
      </c>
      <c r="H260" s="116">
        <f t="shared" si="32"/>
        <v>92</v>
      </c>
      <c r="I260" s="115">
        <v>871</v>
      </c>
      <c r="J260" s="116">
        <f t="shared" si="32"/>
        <v>0.87311827956989241</v>
      </c>
      <c r="K260" s="115">
        <v>669</v>
      </c>
      <c r="L260" s="116">
        <f t="shared" si="32"/>
        <v>-0.23191733639494838</v>
      </c>
      <c r="M260" s="115"/>
      <c r="N260" s="116"/>
      <c r="O260" s="116"/>
    </row>
    <row r="261" spans="2:16" x14ac:dyDescent="0.25">
      <c r="B261" s="114" t="s">
        <v>91</v>
      </c>
      <c r="C261" s="115">
        <v>1193</v>
      </c>
      <c r="D261" s="116">
        <v>0.15600775193798455</v>
      </c>
      <c r="E261" s="115">
        <v>3</v>
      </c>
      <c r="F261" s="116">
        <f t="shared" si="32"/>
        <v>-0.99748533109807214</v>
      </c>
      <c r="G261" s="115">
        <v>1028</v>
      </c>
      <c r="H261" s="116">
        <f t="shared" si="32"/>
        <v>341.66666666666669</v>
      </c>
      <c r="I261" s="115">
        <v>1448</v>
      </c>
      <c r="J261" s="116">
        <f t="shared" si="32"/>
        <v>0.4085603112840468</v>
      </c>
      <c r="K261" s="115">
        <v>1197</v>
      </c>
      <c r="L261" s="116">
        <f t="shared" si="32"/>
        <v>-0.1733425414364641</v>
      </c>
      <c r="M261" s="115"/>
      <c r="N261" s="116"/>
      <c r="O261" s="116"/>
    </row>
    <row r="262" spans="2:16" x14ac:dyDescent="0.25">
      <c r="B262" s="114" t="s">
        <v>93</v>
      </c>
      <c r="C262" s="115">
        <v>1022</v>
      </c>
      <c r="D262" s="116">
        <v>-0.19464144996059884</v>
      </c>
      <c r="E262" s="115">
        <v>12</v>
      </c>
      <c r="F262" s="116">
        <f t="shared" si="32"/>
        <v>-0.98825831702544031</v>
      </c>
      <c r="G262" s="115">
        <v>598</v>
      </c>
      <c r="H262" s="116">
        <f t="shared" si="32"/>
        <v>48.833333333333336</v>
      </c>
      <c r="I262" s="115">
        <v>1009</v>
      </c>
      <c r="J262" s="116">
        <f t="shared" si="32"/>
        <v>0.68729096989966565</v>
      </c>
      <c r="K262" s="115">
        <v>1012</v>
      </c>
      <c r="L262" s="116">
        <f t="shared" si="32"/>
        <v>2.9732408325073845E-3</v>
      </c>
      <c r="M262" s="115"/>
      <c r="N262" s="116"/>
      <c r="O262" s="116"/>
    </row>
    <row r="263" spans="2:16" ht="15.75" x14ac:dyDescent="0.25">
      <c r="B263" s="117" t="s">
        <v>30</v>
      </c>
      <c r="C263" s="118">
        <v>8520</v>
      </c>
      <c r="D263" s="119">
        <v>0.14747474747474754</v>
      </c>
      <c r="E263" s="118">
        <v>3046</v>
      </c>
      <c r="F263" s="119">
        <f t="shared" si="32"/>
        <v>-0.64248826291079819</v>
      </c>
      <c r="G263" s="118">
        <v>2575</v>
      </c>
      <c r="H263" s="119">
        <f t="shared" si="32"/>
        <v>-0.15462902166776105</v>
      </c>
      <c r="I263" s="118">
        <v>7581</v>
      </c>
      <c r="J263" s="119">
        <f t="shared" si="32"/>
        <v>1.9440776699029128</v>
      </c>
      <c r="K263" s="118">
        <v>8524</v>
      </c>
      <c r="L263" s="119">
        <f t="shared" si="32"/>
        <v>0.12438992217385558</v>
      </c>
      <c r="M263" s="118">
        <v>4537</v>
      </c>
      <c r="N263" s="119">
        <v>-0.15417598806860555</v>
      </c>
      <c r="O263" s="119">
        <v>-0.10122820919175912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247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2174</v>
      </c>
      <c r="D273" s="116">
        <v>-0.21629416005767843</v>
      </c>
      <c r="E273" s="115">
        <v>2201</v>
      </c>
      <c r="F273" s="116">
        <f t="shared" ref="F273:L285" si="35">IFERROR(E273/C273-1,"-")</f>
        <v>1.2419503219871286E-2</v>
      </c>
      <c r="G273" s="115">
        <v>74</v>
      </c>
      <c r="H273" s="116">
        <f t="shared" si="35"/>
        <v>-0.96637891867333026</v>
      </c>
      <c r="I273" s="115">
        <v>919</v>
      </c>
      <c r="J273" s="116">
        <f t="shared" si="35"/>
        <v>11.418918918918919</v>
      </c>
      <c r="K273" s="115">
        <v>1727</v>
      </c>
      <c r="L273" s="116">
        <f t="shared" si="35"/>
        <v>0.87921653971708369</v>
      </c>
      <c r="M273" s="115">
        <v>1751</v>
      </c>
      <c r="N273" s="116">
        <f t="shared" ref="N273:N279" si="36">IFERROR(M273/K273-1,"-")</f>
        <v>1.389693109438328E-2</v>
      </c>
      <c r="O273" s="116">
        <f>M273/C273-1</f>
        <v>-0.19457221711131556</v>
      </c>
    </row>
    <row r="274" spans="2:15" x14ac:dyDescent="0.25">
      <c r="B274" s="114" t="s">
        <v>73</v>
      </c>
      <c r="C274" s="115">
        <v>1622</v>
      </c>
      <c r="D274" s="116">
        <v>-0.23309692671394799</v>
      </c>
      <c r="E274" s="115">
        <v>1727</v>
      </c>
      <c r="F274" s="116">
        <f t="shared" si="35"/>
        <v>6.4734895191121966E-2</v>
      </c>
      <c r="G274" s="115">
        <v>88</v>
      </c>
      <c r="H274" s="116">
        <f t="shared" si="35"/>
        <v>-0.94904458598726116</v>
      </c>
      <c r="I274" s="115">
        <v>702</v>
      </c>
      <c r="J274" s="116">
        <f t="shared" si="35"/>
        <v>6.9772727272727275</v>
      </c>
      <c r="K274" s="115">
        <v>1268</v>
      </c>
      <c r="L274" s="116">
        <f t="shared" si="35"/>
        <v>0.80626780626780636</v>
      </c>
      <c r="M274" s="115">
        <v>1627</v>
      </c>
      <c r="N274" s="116">
        <f t="shared" si="36"/>
        <v>0.28312302839116721</v>
      </c>
      <c r="O274" s="116">
        <f>IFERROR(M274/C274-1,"-")</f>
        <v>3.0826140567201676E-3</v>
      </c>
    </row>
    <row r="275" spans="2:15" x14ac:dyDescent="0.25">
      <c r="B275" s="114" t="s">
        <v>75</v>
      </c>
      <c r="C275" s="115">
        <v>2011</v>
      </c>
      <c r="D275" s="116">
        <v>6.5065065065064154E-3</v>
      </c>
      <c r="E275" s="115">
        <v>708</v>
      </c>
      <c r="F275" s="116">
        <f t="shared" si="35"/>
        <v>-0.64793635007458983</v>
      </c>
      <c r="G275" s="115">
        <v>74</v>
      </c>
      <c r="H275" s="116">
        <f t="shared" si="35"/>
        <v>-0.89548022598870058</v>
      </c>
      <c r="I275" s="115">
        <v>795</v>
      </c>
      <c r="J275" s="116">
        <f t="shared" si="35"/>
        <v>9.7432432432432439</v>
      </c>
      <c r="K275" s="115">
        <v>1579</v>
      </c>
      <c r="L275" s="116">
        <f t="shared" si="35"/>
        <v>0.98616352201257862</v>
      </c>
      <c r="M275" s="115">
        <v>1711</v>
      </c>
      <c r="N275" s="116">
        <f t="shared" si="36"/>
        <v>8.3597213426219064E-2</v>
      </c>
      <c r="O275" s="116">
        <f t="shared" ref="O275:O279" si="37">IFERROR(M275/C275-1,"-")</f>
        <v>-0.14917951268025853</v>
      </c>
    </row>
    <row r="276" spans="2:15" x14ac:dyDescent="0.25">
      <c r="B276" s="114" t="s">
        <v>77</v>
      </c>
      <c r="C276" s="115">
        <v>677</v>
      </c>
      <c r="D276" s="116">
        <v>-0.15162907268170422</v>
      </c>
      <c r="E276" s="115">
        <v>0</v>
      </c>
      <c r="F276" s="116">
        <f t="shared" si="35"/>
        <v>-1</v>
      </c>
      <c r="G276" s="115">
        <v>19</v>
      </c>
      <c r="H276" s="116" t="str">
        <f t="shared" si="35"/>
        <v>-</v>
      </c>
      <c r="I276" s="115">
        <v>625</v>
      </c>
      <c r="J276" s="116">
        <f t="shared" si="35"/>
        <v>31.89473684210526</v>
      </c>
      <c r="K276" s="115">
        <v>823</v>
      </c>
      <c r="L276" s="116">
        <f t="shared" si="35"/>
        <v>0.31679999999999997</v>
      </c>
      <c r="M276" s="115">
        <v>657</v>
      </c>
      <c r="N276" s="116">
        <f t="shared" si="36"/>
        <v>-0.20170109356014576</v>
      </c>
      <c r="O276" s="116">
        <f t="shared" si="37"/>
        <v>-2.954209748892167E-2</v>
      </c>
    </row>
    <row r="277" spans="2:15" x14ac:dyDescent="0.25">
      <c r="B277" s="114" t="s">
        <v>79</v>
      </c>
      <c r="C277" s="115">
        <v>63</v>
      </c>
      <c r="D277" s="116">
        <v>-0.55633802816901401</v>
      </c>
      <c r="E277" s="115">
        <v>0</v>
      </c>
      <c r="F277" s="116">
        <f t="shared" si="35"/>
        <v>-1</v>
      </c>
      <c r="G277" s="115">
        <v>107</v>
      </c>
      <c r="H277" s="116" t="str">
        <f t="shared" si="35"/>
        <v>-</v>
      </c>
      <c r="I277" s="115">
        <v>39</v>
      </c>
      <c r="J277" s="116">
        <f t="shared" si="35"/>
        <v>-0.63551401869158886</v>
      </c>
      <c r="K277" s="115">
        <v>114</v>
      </c>
      <c r="L277" s="116">
        <f t="shared" si="35"/>
        <v>1.9230769230769229</v>
      </c>
      <c r="M277" s="115">
        <v>74</v>
      </c>
      <c r="N277" s="116">
        <f t="shared" si="36"/>
        <v>-0.35087719298245612</v>
      </c>
      <c r="O277" s="116">
        <f t="shared" si="37"/>
        <v>0.17460317460317465</v>
      </c>
    </row>
    <row r="278" spans="2:15" x14ac:dyDescent="0.25">
      <c r="B278" s="114" t="s">
        <v>81</v>
      </c>
      <c r="C278" s="115">
        <v>168</v>
      </c>
      <c r="D278" s="116">
        <v>0.3125</v>
      </c>
      <c r="E278" s="115">
        <v>0</v>
      </c>
      <c r="F278" s="116">
        <f t="shared" si="35"/>
        <v>-1</v>
      </c>
      <c r="G278" s="115">
        <v>43</v>
      </c>
      <c r="H278" s="116" t="str">
        <f t="shared" si="35"/>
        <v>-</v>
      </c>
      <c r="I278" s="115">
        <v>75</v>
      </c>
      <c r="J278" s="116">
        <f t="shared" si="35"/>
        <v>0.7441860465116279</v>
      </c>
      <c r="K278" s="115">
        <v>147</v>
      </c>
      <c r="L278" s="116">
        <f t="shared" si="35"/>
        <v>0.96</v>
      </c>
      <c r="M278" s="115">
        <v>119</v>
      </c>
      <c r="N278" s="116">
        <f t="shared" si="36"/>
        <v>-0.19047619047619047</v>
      </c>
      <c r="O278" s="116">
        <f t="shared" si="37"/>
        <v>-0.29166666666666663</v>
      </c>
    </row>
    <row r="279" spans="2:15" x14ac:dyDescent="0.25">
      <c r="B279" s="114" t="s">
        <v>83</v>
      </c>
      <c r="C279" s="115">
        <v>289</v>
      </c>
      <c r="D279" s="116">
        <v>0.63276836158192085</v>
      </c>
      <c r="E279" s="115">
        <v>0</v>
      </c>
      <c r="F279" s="116">
        <f t="shared" si="35"/>
        <v>-1</v>
      </c>
      <c r="G279" s="115">
        <v>40</v>
      </c>
      <c r="H279" s="116" t="str">
        <f t="shared" si="35"/>
        <v>-</v>
      </c>
      <c r="I279" s="115">
        <v>149</v>
      </c>
      <c r="J279" s="116">
        <f t="shared" si="35"/>
        <v>2.7250000000000001</v>
      </c>
      <c r="K279" s="115">
        <v>117</v>
      </c>
      <c r="L279" s="116">
        <f t="shared" si="35"/>
        <v>-0.21476510067114096</v>
      </c>
      <c r="M279" s="115">
        <v>69</v>
      </c>
      <c r="N279" s="116">
        <f t="shared" si="36"/>
        <v>-0.41025641025641024</v>
      </c>
      <c r="O279" s="116">
        <f t="shared" si="37"/>
        <v>-0.76124567474048443</v>
      </c>
    </row>
    <row r="280" spans="2:15" x14ac:dyDescent="0.25">
      <c r="B280" s="114" t="s">
        <v>85</v>
      </c>
      <c r="C280" s="115">
        <v>195</v>
      </c>
      <c r="D280" s="116">
        <v>0.41304347826086962</v>
      </c>
      <c r="E280" s="115">
        <v>23</v>
      </c>
      <c r="F280" s="116">
        <f t="shared" si="35"/>
        <v>-0.88205128205128203</v>
      </c>
      <c r="G280" s="115">
        <v>26</v>
      </c>
      <c r="H280" s="116">
        <f t="shared" si="35"/>
        <v>0.13043478260869557</v>
      </c>
      <c r="I280" s="115">
        <v>168</v>
      </c>
      <c r="J280" s="116">
        <f t="shared" si="35"/>
        <v>5.4615384615384617</v>
      </c>
      <c r="K280" s="115">
        <v>94</v>
      </c>
      <c r="L280" s="116">
        <f t="shared" si="35"/>
        <v>-0.44047619047619047</v>
      </c>
      <c r="M280" s="115"/>
      <c r="N280" s="116"/>
      <c r="O280" s="116"/>
    </row>
    <row r="281" spans="2:15" x14ac:dyDescent="0.25">
      <c r="B281" s="114" t="s">
        <v>87</v>
      </c>
      <c r="C281" s="115">
        <v>148</v>
      </c>
      <c r="D281" s="116">
        <v>-0.12426035502958577</v>
      </c>
      <c r="E281" s="115">
        <v>24</v>
      </c>
      <c r="F281" s="116">
        <f t="shared" si="35"/>
        <v>-0.83783783783783783</v>
      </c>
      <c r="G281" s="115">
        <v>82</v>
      </c>
      <c r="H281" s="116">
        <f t="shared" si="35"/>
        <v>2.4166666666666665</v>
      </c>
      <c r="I281" s="115">
        <v>170</v>
      </c>
      <c r="J281" s="116">
        <f t="shared" si="35"/>
        <v>1.0731707317073171</v>
      </c>
      <c r="K281" s="115">
        <v>101</v>
      </c>
      <c r="L281" s="116">
        <f t="shared" si="35"/>
        <v>-0.40588235294117647</v>
      </c>
      <c r="M281" s="115"/>
      <c r="N281" s="116"/>
      <c r="O281" s="116"/>
    </row>
    <row r="282" spans="2:15" x14ac:dyDescent="0.25">
      <c r="B282" s="114" t="s">
        <v>89</v>
      </c>
      <c r="C282" s="115">
        <v>1419</v>
      </c>
      <c r="D282" s="116">
        <v>0.2502202643171807</v>
      </c>
      <c r="E282" s="115">
        <v>46</v>
      </c>
      <c r="F282" s="116">
        <f t="shared" si="35"/>
        <v>-0.96758280479210712</v>
      </c>
      <c r="G282" s="115">
        <v>349</v>
      </c>
      <c r="H282" s="116">
        <f t="shared" si="35"/>
        <v>6.5869565217391308</v>
      </c>
      <c r="I282" s="115">
        <v>931</v>
      </c>
      <c r="J282" s="116">
        <f t="shared" si="35"/>
        <v>1.6676217765042982</v>
      </c>
      <c r="K282" s="115">
        <v>842</v>
      </c>
      <c r="L282" s="116">
        <f t="shared" si="35"/>
        <v>-9.5596133190118171E-2</v>
      </c>
      <c r="M282" s="115"/>
      <c r="N282" s="116"/>
      <c r="O282" s="116"/>
    </row>
    <row r="283" spans="2:15" x14ac:dyDescent="0.25">
      <c r="B283" s="114" t="s">
        <v>91</v>
      </c>
      <c r="C283" s="115">
        <v>2227</v>
      </c>
      <c r="D283" s="116">
        <v>0.24552572706935116</v>
      </c>
      <c r="E283" s="115">
        <v>47</v>
      </c>
      <c r="F283" s="116">
        <f t="shared" si="35"/>
        <v>-0.97889537494387069</v>
      </c>
      <c r="G283" s="115">
        <v>984</v>
      </c>
      <c r="H283" s="116">
        <f t="shared" si="35"/>
        <v>19.936170212765958</v>
      </c>
      <c r="I283" s="115">
        <v>1396</v>
      </c>
      <c r="J283" s="116">
        <f t="shared" si="35"/>
        <v>0.41869918699186992</v>
      </c>
      <c r="K283" s="115">
        <v>1400</v>
      </c>
      <c r="L283" s="116">
        <f t="shared" si="35"/>
        <v>2.8653295128939771E-3</v>
      </c>
      <c r="M283" s="115"/>
      <c r="N283" s="116"/>
      <c r="O283" s="116"/>
    </row>
    <row r="284" spans="2:15" x14ac:dyDescent="0.25">
      <c r="B284" s="114" t="s">
        <v>93</v>
      </c>
      <c r="C284" s="115">
        <v>2188</v>
      </c>
      <c r="D284" s="116">
        <v>8.9099054255848742E-2</v>
      </c>
      <c r="E284" s="115">
        <v>54</v>
      </c>
      <c r="F284" s="116">
        <f t="shared" si="35"/>
        <v>-0.97531992687385738</v>
      </c>
      <c r="G284" s="115">
        <v>933</v>
      </c>
      <c r="H284" s="116">
        <f t="shared" si="35"/>
        <v>16.277777777777779</v>
      </c>
      <c r="I284" s="115">
        <v>1630</v>
      </c>
      <c r="J284" s="116">
        <f t="shared" si="35"/>
        <v>0.74705251875669876</v>
      </c>
      <c r="K284" s="115">
        <v>1749</v>
      </c>
      <c r="L284" s="116">
        <f t="shared" si="35"/>
        <v>7.3006134969325176E-2</v>
      </c>
      <c r="M284" s="115"/>
      <c r="N284" s="116"/>
      <c r="O284" s="116"/>
    </row>
    <row r="285" spans="2:15" ht="15.75" x14ac:dyDescent="0.25">
      <c r="B285" s="117" t="s">
        <v>30</v>
      </c>
      <c r="C285" s="118">
        <v>13181</v>
      </c>
      <c r="D285" s="119">
        <v>-1.4209857153541283E-2</v>
      </c>
      <c r="E285" s="118">
        <v>4839</v>
      </c>
      <c r="F285" s="119">
        <f t="shared" si="35"/>
        <v>-0.63288066155830358</v>
      </c>
      <c r="G285" s="118">
        <v>2819</v>
      </c>
      <c r="H285" s="119">
        <f t="shared" si="35"/>
        <v>-0.41744162016945652</v>
      </c>
      <c r="I285" s="118">
        <v>7599</v>
      </c>
      <c r="J285" s="119">
        <f t="shared" si="35"/>
        <v>1.6956367506207877</v>
      </c>
      <c r="K285" s="118">
        <v>9961</v>
      </c>
      <c r="L285" s="119">
        <f t="shared" si="35"/>
        <v>0.31083037241742328</v>
      </c>
      <c r="M285" s="118">
        <v>6008</v>
      </c>
      <c r="N285" s="119">
        <v>4.0346320346320352E-2</v>
      </c>
      <c r="O285" s="119">
        <v>-0.14220445459737296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4DF20-8A6C-4968-8C5E-052923AFEA93}">
  <sheetPr>
    <tabColor theme="7" tint="0.79998168889431442"/>
  </sheetPr>
  <dimension ref="A4:T23"/>
  <sheetViews>
    <sheetView showGridLines="0" zoomScaleNormal="100" workbookViewId="0">
      <selection activeCell="J13" sqref="J13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0" t="s">
        <v>235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248</v>
      </c>
      <c r="L8" s="113" t="s">
        <v>69</v>
      </c>
      <c r="M8" s="112" t="s">
        <v>136</v>
      </c>
      <c r="N8" s="113" t="s">
        <v>69</v>
      </c>
      <c r="O8" s="112" t="s">
        <v>249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60274</v>
      </c>
      <c r="D9" s="115">
        <v>57089</v>
      </c>
      <c r="E9" s="116">
        <f t="shared" ref="E9:E21" si="0">D9/C9-1</f>
        <v>-5.2842021435444808E-2</v>
      </c>
      <c r="F9" s="115">
        <v>57351</v>
      </c>
      <c r="G9" s="116">
        <f>F9/D9-1</f>
        <v>4.5893254392264105E-3</v>
      </c>
      <c r="H9" s="115">
        <v>61311</v>
      </c>
      <c r="I9" s="116">
        <f>H9/F9-1</f>
        <v>6.9048490871998824E-2</v>
      </c>
      <c r="J9" s="115">
        <v>4603</v>
      </c>
      <c r="K9" s="116">
        <v>-0.9249237494087521</v>
      </c>
      <c r="L9" s="115">
        <v>36105</v>
      </c>
      <c r="M9" s="116">
        <f t="shared" ref="M9:M21" si="1">IFERROR(L9/J9-1,"-")</f>
        <v>6.8437975233543344</v>
      </c>
      <c r="N9" s="115">
        <v>60088</v>
      </c>
      <c r="O9" s="116">
        <f>IFERROR(N9/L9-1,"-")</f>
        <v>0.6642570281124498</v>
      </c>
      <c r="P9" s="98">
        <f>N9/F9-1</f>
        <v>4.7723666544611243E-2</v>
      </c>
      <c r="Q9" s="115">
        <v>64481</v>
      </c>
      <c r="R9" s="116">
        <f>IFERROR(Q9/N9-1,"-")</f>
        <v>7.3109439488749928E-2</v>
      </c>
      <c r="S9" s="116">
        <f>IFERROR(Q9/F9-1,"-")</f>
        <v>0.12432215654478562</v>
      </c>
    </row>
    <row r="10" spans="1:20" x14ac:dyDescent="0.25">
      <c r="A10" s="1" t="s">
        <v>72</v>
      </c>
      <c r="B10" s="114" t="s">
        <v>73</v>
      </c>
      <c r="C10" s="115">
        <v>57918</v>
      </c>
      <c r="D10" s="115">
        <v>54939</v>
      </c>
      <c r="E10" s="116">
        <f t="shared" si="0"/>
        <v>-5.1434787112814684E-2</v>
      </c>
      <c r="F10" s="115">
        <v>52983</v>
      </c>
      <c r="G10" s="116">
        <f t="shared" ref="G10:I21" si="2">F10/D10-1</f>
        <v>-3.5603123464205799E-2</v>
      </c>
      <c r="H10" s="115">
        <v>57643</v>
      </c>
      <c r="I10" s="116">
        <f t="shared" si="2"/>
        <v>8.7952739557971338E-2</v>
      </c>
      <c r="J10" s="115">
        <v>6183</v>
      </c>
      <c r="K10" s="116">
        <v>-0.89273632531270053</v>
      </c>
      <c r="L10" s="115">
        <v>50459</v>
      </c>
      <c r="M10" s="116">
        <f t="shared" si="1"/>
        <v>7.1609251172569941</v>
      </c>
      <c r="N10" s="115">
        <v>57829</v>
      </c>
      <c r="O10" s="116">
        <f t="shared" ref="O10:O21" si="3">IFERROR(N10/L10-1,"-")</f>
        <v>0.14605917675736735</v>
      </c>
      <c r="P10" s="98">
        <f t="shared" ref="P10:P21" si="4">N10/F10-1</f>
        <v>9.1463299548911969E-2</v>
      </c>
      <c r="Q10" s="115">
        <v>66869</v>
      </c>
      <c r="R10" s="116">
        <f t="shared" ref="R10:R19" si="5">IFERROR(Q10/N10-1,"-")</f>
        <v>0.1563229521520344</v>
      </c>
      <c r="S10" s="116">
        <f t="shared" ref="S10:S20" si="6">IFERROR(Q10/F10-1,"-")</f>
        <v>0.26208406469999801</v>
      </c>
    </row>
    <row r="11" spans="1:20" x14ac:dyDescent="0.25">
      <c r="A11" s="1" t="s">
        <v>74</v>
      </c>
      <c r="B11" s="114" t="s">
        <v>75</v>
      </c>
      <c r="C11" s="115">
        <v>67951</v>
      </c>
      <c r="D11" s="115">
        <v>75306</v>
      </c>
      <c r="E11" s="116">
        <f t="shared" si="0"/>
        <v>0.10823976100425314</v>
      </c>
      <c r="F11" s="115">
        <v>68140</v>
      </c>
      <c r="G11" s="116">
        <f t="shared" si="2"/>
        <v>-9.5158420311794556E-2</v>
      </c>
      <c r="H11" s="115">
        <v>23288</v>
      </c>
      <c r="I11" s="116">
        <f t="shared" si="2"/>
        <v>-0.65823304960375695</v>
      </c>
      <c r="J11" s="115">
        <v>8151</v>
      </c>
      <c r="K11" s="116">
        <v>-0.64999141188594978</v>
      </c>
      <c r="L11" s="115">
        <v>57186</v>
      </c>
      <c r="M11" s="116">
        <f t="shared" si="1"/>
        <v>6.0158262789841741</v>
      </c>
      <c r="N11" s="115">
        <v>66430</v>
      </c>
      <c r="O11" s="116">
        <f t="shared" si="3"/>
        <v>0.1616479557933761</v>
      </c>
      <c r="P11" s="98">
        <f t="shared" si="4"/>
        <v>-2.5095391840328718E-2</v>
      </c>
      <c r="Q11" s="115">
        <v>76278</v>
      </c>
      <c r="R11" s="116">
        <f t="shared" si="5"/>
        <v>0.14824627427367143</v>
      </c>
      <c r="S11" s="116">
        <f t="shared" si="6"/>
        <v>0.11943058409157614</v>
      </c>
    </row>
    <row r="12" spans="1:20" x14ac:dyDescent="0.25">
      <c r="A12" s="1" t="s">
        <v>76</v>
      </c>
      <c r="B12" s="114" t="s">
        <v>77</v>
      </c>
      <c r="C12" s="115">
        <v>62873</v>
      </c>
      <c r="D12" s="115">
        <v>63392</v>
      </c>
      <c r="E12" s="116">
        <f t="shared" si="0"/>
        <v>8.2547357371207664E-3</v>
      </c>
      <c r="F12" s="115">
        <v>63613</v>
      </c>
      <c r="G12" s="116">
        <f t="shared" si="2"/>
        <v>3.4862443210499361E-3</v>
      </c>
      <c r="H12" s="115">
        <v>0</v>
      </c>
      <c r="I12" s="116">
        <f t="shared" si="2"/>
        <v>-1</v>
      </c>
      <c r="J12" s="115">
        <v>8112</v>
      </c>
      <c r="K12" s="116" t="s">
        <v>236</v>
      </c>
      <c r="L12" s="115">
        <v>60780</v>
      </c>
      <c r="M12" s="116">
        <f t="shared" si="1"/>
        <v>6.4926035502958577</v>
      </c>
      <c r="N12" s="115">
        <v>65148</v>
      </c>
      <c r="O12" s="116">
        <f t="shared" si="3"/>
        <v>7.1865745310957463E-2</v>
      </c>
      <c r="P12" s="116">
        <f>N12/F12-1</f>
        <v>2.4130287834247754E-2</v>
      </c>
      <c r="Q12" s="115">
        <v>66545</v>
      </c>
      <c r="R12" s="116">
        <f t="shared" si="5"/>
        <v>2.1443482532080838E-2</v>
      </c>
      <c r="S12" s="116">
        <f t="shared" si="6"/>
        <v>4.6091207771996379E-2</v>
      </c>
    </row>
    <row r="13" spans="1:20" x14ac:dyDescent="0.25">
      <c r="A13" s="1" t="s">
        <v>78</v>
      </c>
      <c r="B13" s="114" t="s">
        <v>79</v>
      </c>
      <c r="C13" s="115">
        <v>64178</v>
      </c>
      <c r="D13" s="115">
        <v>67422</v>
      </c>
      <c r="E13" s="116">
        <f t="shared" si="0"/>
        <v>5.0546916388793717E-2</v>
      </c>
      <c r="F13" s="115">
        <v>65314</v>
      </c>
      <c r="G13" s="116">
        <f t="shared" si="2"/>
        <v>-3.1265758951084188E-2</v>
      </c>
      <c r="H13" s="115">
        <v>0</v>
      </c>
      <c r="I13" s="116">
        <f t="shared" si="2"/>
        <v>-1</v>
      </c>
      <c r="J13" s="115">
        <v>18010</v>
      </c>
      <c r="K13" s="116" t="s">
        <v>236</v>
      </c>
      <c r="L13" s="115">
        <v>53595</v>
      </c>
      <c r="M13" s="116">
        <f t="shared" si="1"/>
        <v>1.975846751804553</v>
      </c>
      <c r="N13" s="115">
        <v>58098</v>
      </c>
      <c r="O13" s="116">
        <f t="shared" si="3"/>
        <v>8.4019031626084484E-2</v>
      </c>
      <c r="P13" s="116">
        <f t="shared" si="4"/>
        <v>-0.11048167314817647</v>
      </c>
      <c r="Q13" s="115">
        <v>77065</v>
      </c>
      <c r="R13" s="116">
        <f t="shared" si="5"/>
        <v>0.32646562704396032</v>
      </c>
      <c r="S13" s="116">
        <f t="shared" si="6"/>
        <v>0.17991548519459832</v>
      </c>
    </row>
    <row r="14" spans="1:20" x14ac:dyDescent="0.25">
      <c r="A14" s="1" t="s">
        <v>80</v>
      </c>
      <c r="B14" s="114" t="s">
        <v>81</v>
      </c>
      <c r="C14" s="115">
        <v>74637</v>
      </c>
      <c r="D14" s="115">
        <v>75651</v>
      </c>
      <c r="E14" s="116">
        <f t="shared" si="0"/>
        <v>1.3585755054463577E-2</v>
      </c>
      <c r="F14" s="115">
        <v>70924</v>
      </c>
      <c r="G14" s="116">
        <f t="shared" si="2"/>
        <v>-6.2484302917344081E-2</v>
      </c>
      <c r="H14" s="115">
        <v>0</v>
      </c>
      <c r="I14" s="116">
        <f t="shared" si="2"/>
        <v>-1</v>
      </c>
      <c r="J14" s="115">
        <v>25023</v>
      </c>
      <c r="K14" s="116" t="s">
        <v>236</v>
      </c>
      <c r="L14" s="115">
        <v>63207</v>
      </c>
      <c r="M14" s="116">
        <f t="shared" si="1"/>
        <v>1.5259561203692602</v>
      </c>
      <c r="N14" s="115">
        <v>71344</v>
      </c>
      <c r="O14" s="116">
        <f t="shared" si="3"/>
        <v>0.12873574129447696</v>
      </c>
      <c r="P14" s="116">
        <f t="shared" si="4"/>
        <v>5.9218318199762976E-3</v>
      </c>
      <c r="Q14" s="115">
        <v>83393</v>
      </c>
      <c r="R14" s="116">
        <f t="shared" si="5"/>
        <v>0.16888596097779773</v>
      </c>
      <c r="S14" s="116">
        <f t="shared" si="6"/>
        <v>0.17580790705543969</v>
      </c>
    </row>
    <row r="15" spans="1:20" x14ac:dyDescent="0.25">
      <c r="A15" s="1" t="s">
        <v>82</v>
      </c>
      <c r="B15" s="114" t="s">
        <v>83</v>
      </c>
      <c r="C15" s="115">
        <v>79711</v>
      </c>
      <c r="D15" s="115">
        <v>74600</v>
      </c>
      <c r="E15" s="116">
        <f t="shared" si="0"/>
        <v>-6.4119130358419762E-2</v>
      </c>
      <c r="F15" s="115">
        <v>72529</v>
      </c>
      <c r="G15" s="116">
        <f t="shared" si="2"/>
        <v>-2.7761394101876724E-2</v>
      </c>
      <c r="H15" s="115">
        <v>0</v>
      </c>
      <c r="I15" s="116">
        <f t="shared" si="2"/>
        <v>-1</v>
      </c>
      <c r="J15" s="115">
        <v>41575</v>
      </c>
      <c r="K15" s="116" t="s">
        <v>236</v>
      </c>
      <c r="L15" s="115">
        <v>73949</v>
      </c>
      <c r="M15" s="116">
        <f t="shared" si="1"/>
        <v>0.77868911605532176</v>
      </c>
      <c r="N15" s="115">
        <v>74357</v>
      </c>
      <c r="O15" s="116">
        <f t="shared" si="3"/>
        <v>5.5173159880457234E-3</v>
      </c>
      <c r="P15" s="116">
        <f t="shared" si="4"/>
        <v>2.5203711618800861E-2</v>
      </c>
      <c r="Q15" s="115">
        <v>90048</v>
      </c>
      <c r="R15" s="116">
        <f t="shared" si="5"/>
        <v>0.21102249956291952</v>
      </c>
      <c r="S15" s="116">
        <f t="shared" si="6"/>
        <v>0.2415447614057824</v>
      </c>
    </row>
    <row r="16" spans="1:20" x14ac:dyDescent="0.25">
      <c r="A16" s="1" t="s">
        <v>84</v>
      </c>
      <c r="B16" s="114" t="s">
        <v>85</v>
      </c>
      <c r="C16" s="115">
        <v>80308</v>
      </c>
      <c r="D16" s="115">
        <v>85012</v>
      </c>
      <c r="E16" s="116">
        <f t="shared" si="0"/>
        <v>5.8574488220351606E-2</v>
      </c>
      <c r="F16" s="115">
        <v>76074</v>
      </c>
      <c r="G16" s="116">
        <f t="shared" si="2"/>
        <v>-0.10513809815084929</v>
      </c>
      <c r="H16" s="115">
        <v>21705</v>
      </c>
      <c r="I16" s="116">
        <f t="shared" si="2"/>
        <v>-0.71468570076504456</v>
      </c>
      <c r="J16" s="115">
        <v>50036</v>
      </c>
      <c r="K16" s="116">
        <v>1.3052752821930431</v>
      </c>
      <c r="L16" s="115">
        <v>65748</v>
      </c>
      <c r="M16" s="116">
        <f t="shared" si="1"/>
        <v>0.31401390998481093</v>
      </c>
      <c r="N16" s="115">
        <v>73184</v>
      </c>
      <c r="O16" s="116">
        <f t="shared" si="3"/>
        <v>0.11309849729269339</v>
      </c>
      <c r="P16" s="98">
        <f t="shared" si="4"/>
        <v>-3.7989326182401362E-2</v>
      </c>
      <c r="Q16" s="115" t="s">
        <v>236</v>
      </c>
      <c r="R16" s="116" t="str">
        <f t="shared" si="5"/>
        <v>-</v>
      </c>
      <c r="S16" s="116" t="str">
        <f t="shared" si="6"/>
        <v>-</v>
      </c>
    </row>
    <row r="17" spans="1:19" x14ac:dyDescent="0.25">
      <c r="A17" s="1" t="s">
        <v>86</v>
      </c>
      <c r="B17" s="114" t="s">
        <v>87</v>
      </c>
      <c r="C17" s="115">
        <v>75084</v>
      </c>
      <c r="D17" s="115">
        <v>71902</v>
      </c>
      <c r="E17" s="116">
        <f t="shared" si="0"/>
        <v>-4.2379201960470958E-2</v>
      </c>
      <c r="F17" s="115">
        <v>69073</v>
      </c>
      <c r="G17" s="116">
        <f t="shared" si="2"/>
        <v>-3.9345219882617966E-2</v>
      </c>
      <c r="H17" s="115">
        <v>17561</v>
      </c>
      <c r="I17" s="116">
        <f t="shared" si="2"/>
        <v>-0.74576173034325999</v>
      </c>
      <c r="J17" s="115">
        <v>48518</v>
      </c>
      <c r="K17" s="116">
        <v>1.7628267182962247</v>
      </c>
      <c r="L17" s="115">
        <v>62173</v>
      </c>
      <c r="M17" s="116">
        <f t="shared" si="1"/>
        <v>0.28144193907415804</v>
      </c>
      <c r="N17" s="115">
        <v>71851</v>
      </c>
      <c r="O17" s="116">
        <f t="shared" si="3"/>
        <v>0.15566242581184753</v>
      </c>
      <c r="P17" s="98">
        <f t="shared" si="4"/>
        <v>4.0218319748671627E-2</v>
      </c>
      <c r="Q17" s="115" t="s">
        <v>236</v>
      </c>
      <c r="R17" s="116" t="str">
        <f t="shared" si="5"/>
        <v>-</v>
      </c>
      <c r="S17" s="116" t="str">
        <f t="shared" si="6"/>
        <v>-</v>
      </c>
    </row>
    <row r="18" spans="1:19" x14ac:dyDescent="0.25">
      <c r="A18" s="1" t="s">
        <v>88</v>
      </c>
      <c r="B18" s="114" t="s">
        <v>89</v>
      </c>
      <c r="C18" s="115">
        <v>69945</v>
      </c>
      <c r="D18" s="115">
        <v>67652</v>
      </c>
      <c r="E18" s="116">
        <f t="shared" si="0"/>
        <v>-3.2782900850668373E-2</v>
      </c>
      <c r="F18" s="115">
        <v>66991</v>
      </c>
      <c r="G18" s="116">
        <f t="shared" si="2"/>
        <v>-9.7705906698989375E-3</v>
      </c>
      <c r="H18" s="115">
        <v>14861</v>
      </c>
      <c r="I18" s="116">
        <f t="shared" si="2"/>
        <v>-0.77816423101610666</v>
      </c>
      <c r="J18" s="115">
        <v>52374</v>
      </c>
      <c r="K18" s="116">
        <v>2.5242581252943945</v>
      </c>
      <c r="L18" s="115">
        <v>64171</v>
      </c>
      <c r="M18" s="116">
        <f t="shared" si="1"/>
        <v>0.22524535074655372</v>
      </c>
      <c r="N18" s="115">
        <v>70925</v>
      </c>
      <c r="O18" s="116">
        <f t="shared" si="3"/>
        <v>0.10525003506256714</v>
      </c>
      <c r="P18" s="98">
        <f t="shared" si="4"/>
        <v>5.8724306250093283E-2</v>
      </c>
      <c r="Q18" s="115" t="s">
        <v>236</v>
      </c>
      <c r="R18" s="116" t="str">
        <f t="shared" si="5"/>
        <v>-</v>
      </c>
      <c r="S18" s="116" t="str">
        <f t="shared" si="6"/>
        <v>-</v>
      </c>
    </row>
    <row r="19" spans="1:19" x14ac:dyDescent="0.25">
      <c r="A19" s="1" t="s">
        <v>90</v>
      </c>
      <c r="B19" s="114" t="s">
        <v>91</v>
      </c>
      <c r="C19" s="115">
        <v>60935</v>
      </c>
      <c r="D19" s="115">
        <v>63196</v>
      </c>
      <c r="E19" s="116">
        <f t="shared" si="0"/>
        <v>3.7105112004595098E-2</v>
      </c>
      <c r="F19" s="115">
        <v>66714</v>
      </c>
      <c r="G19" s="116">
        <f t="shared" si="2"/>
        <v>5.5668080258244101E-2</v>
      </c>
      <c r="H19" s="115">
        <v>6170</v>
      </c>
      <c r="I19" s="116">
        <f t="shared" si="2"/>
        <v>-0.90751566387864613</v>
      </c>
      <c r="J19" s="115">
        <v>47468</v>
      </c>
      <c r="K19" s="116">
        <v>6.6933549432739063</v>
      </c>
      <c r="L19" s="115">
        <v>61752</v>
      </c>
      <c r="M19" s="116">
        <f t="shared" si="1"/>
        <v>0.30091851352490107</v>
      </c>
      <c r="N19" s="115">
        <v>66055</v>
      </c>
      <c r="O19" s="116">
        <f t="shared" si="3"/>
        <v>6.9681953620935433E-2</v>
      </c>
      <c r="P19" s="98">
        <f t="shared" si="4"/>
        <v>-9.8779866294930185E-3</v>
      </c>
      <c r="Q19" s="115" t="s">
        <v>236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63013</v>
      </c>
      <c r="D20" s="115">
        <v>60674</v>
      </c>
      <c r="E20" s="116">
        <f t="shared" si="0"/>
        <v>-3.711932458381606E-2</v>
      </c>
      <c r="F20" s="115">
        <v>62015</v>
      </c>
      <c r="G20" s="116">
        <f t="shared" si="2"/>
        <v>2.2101723967432596E-2</v>
      </c>
      <c r="H20" s="115">
        <v>8912</v>
      </c>
      <c r="I20" s="116">
        <f t="shared" si="2"/>
        <v>-0.85629283237926312</v>
      </c>
      <c r="J20" s="115">
        <v>44151</v>
      </c>
      <c r="K20" s="116">
        <v>3.9541068222621183</v>
      </c>
      <c r="L20" s="115">
        <v>61100</v>
      </c>
      <c r="M20" s="116">
        <f t="shared" si="1"/>
        <v>0.38388711467463921</v>
      </c>
      <c r="N20" s="115">
        <v>62539</v>
      </c>
      <c r="O20" s="116">
        <f t="shared" si="3"/>
        <v>2.3551554828150634E-2</v>
      </c>
      <c r="P20" s="98">
        <f t="shared" si="4"/>
        <v>8.4495686527452651E-3</v>
      </c>
      <c r="Q20" s="115" t="s">
        <v>236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816827</v>
      </c>
      <c r="D21" s="118">
        <v>816835</v>
      </c>
      <c r="E21" s="119">
        <f t="shared" si="0"/>
        <v>9.7939955461257E-6</v>
      </c>
      <c r="F21" s="118">
        <v>791721</v>
      </c>
      <c r="G21" s="119">
        <f>F21/D21-1</f>
        <v>-3.0745499397063059E-2</v>
      </c>
      <c r="H21" s="118">
        <v>225835</v>
      </c>
      <c r="I21" s="119">
        <f t="shared" si="2"/>
        <v>-0.71475431370394371</v>
      </c>
      <c r="J21" s="118">
        <v>354204</v>
      </c>
      <c r="K21" s="119">
        <v>0.56841942125888378</v>
      </c>
      <c r="L21" s="118">
        <v>710225</v>
      </c>
      <c r="M21" s="119">
        <f t="shared" si="1"/>
        <v>1.0051298121986201</v>
      </c>
      <c r="N21" s="118">
        <v>797848</v>
      </c>
      <c r="O21" s="119">
        <f t="shared" si="3"/>
        <v>0.12337357879545219</v>
      </c>
      <c r="P21" s="119">
        <f t="shared" si="4"/>
        <v>7.7388372924300786E-3</v>
      </c>
      <c r="Q21" s="118">
        <v>524679</v>
      </c>
      <c r="R21" s="119">
        <v>0.15748057552052308</v>
      </c>
      <c r="S21" s="119">
        <v>0.16374480430471938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FFE0130-BDC7-493D-9262-084FB544186B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0CA97A1D-5B4D-46F1-8EF4-E38549C6991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D312F40-2139-46B5-9F42-E07D1C0F95C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2024-08-31T08:56:12Z</dcterms:created>
  <dcterms:modified xsi:type="dcterms:W3CDTF">2024-08-31T20:30:40Z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