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julio/"/>
    </mc:Choice>
  </mc:AlternateContent>
  <xr:revisionPtr revIDLastSave="63" documentId="8_{FE6879E0-B308-4EC5-9FD6-CAABA448EA7E}" xr6:coauthVersionLast="47" xr6:coauthVersionMax="47" xr10:uidLastSave="{32644EE7-DB11-4681-A091-02EE29A62C89}"/>
  <bookViews>
    <workbookView xWindow="-120" yWindow="-120" windowWidth="29040" windowHeight="15720" xr2:uid="{1DF10E19-9CB4-4FFD-A54B-E65E005301D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" i="43" l="1"/>
  <c r="H135" i="43"/>
  <c r="T5" i="43"/>
  <c r="S5" i="43"/>
  <c r="R5" i="43"/>
  <c r="J5" i="43"/>
  <c r="I5" i="43"/>
  <c r="H5" i="43"/>
  <c r="F5" i="43"/>
  <c r="O135" i="42"/>
  <c r="N135" i="42"/>
  <c r="M135" i="42"/>
  <c r="K135" i="42"/>
  <c r="R5" i="42"/>
  <c r="Q5" i="42"/>
  <c r="P5" i="42"/>
  <c r="N5" i="42"/>
  <c r="J5" i="42"/>
  <c r="F5" i="42"/>
  <c r="K135" i="41"/>
  <c r="T5" i="41"/>
  <c r="N5" i="41"/>
  <c r="M5" i="41"/>
  <c r="L5" i="41"/>
  <c r="J5" i="41"/>
  <c r="F5" i="41"/>
  <c r="M133" i="40"/>
  <c r="L133" i="40"/>
  <c r="I133" i="40"/>
  <c r="T5" i="40"/>
  <c r="N5" i="40"/>
  <c r="F5" i="40"/>
  <c r="N133" i="39"/>
  <c r="K133" i="39"/>
  <c r="O133" i="38"/>
  <c r="K133" i="38"/>
  <c r="T5" i="38"/>
  <c r="J5" i="38"/>
  <c r="I5" i="38"/>
  <c r="H5" i="38"/>
  <c r="M123" i="37"/>
  <c r="L123" i="37"/>
  <c r="K123" i="37"/>
  <c r="I123" i="37"/>
  <c r="M5" i="37"/>
  <c r="H29" i="35"/>
  <c r="BA7" i="35"/>
  <c r="AR7" i="35"/>
  <c r="AP7" i="35"/>
  <c r="AO7" i="35"/>
  <c r="AN7" i="35"/>
  <c r="AE7" i="35"/>
  <c r="P7" i="35"/>
  <c r="O7" i="35"/>
  <c r="I7" i="35"/>
  <c r="H7" i="35"/>
  <c r="N96" i="33"/>
  <c r="L96" i="33"/>
  <c r="D96" i="33"/>
  <c r="O74" i="33"/>
  <c r="N74" i="33"/>
  <c r="F74" i="33"/>
  <c r="D74" i="33"/>
  <c r="H74" i="33"/>
  <c r="N52" i="33"/>
  <c r="L52" i="33"/>
  <c r="D52" i="33"/>
  <c r="D30" i="33"/>
  <c r="F30" i="33"/>
  <c r="O8" i="33"/>
  <c r="D8" i="33"/>
  <c r="N96" i="31"/>
  <c r="L96" i="31"/>
  <c r="J96" i="31"/>
  <c r="H96" i="31"/>
  <c r="D96" i="31"/>
  <c r="H74" i="31"/>
  <c r="D74" i="31"/>
  <c r="N74" i="31"/>
  <c r="L74" i="31"/>
  <c r="J74" i="31"/>
  <c r="F74" i="31"/>
  <c r="O52" i="31"/>
  <c r="N52" i="31"/>
  <c r="D52" i="31"/>
  <c r="J52" i="31"/>
  <c r="H52" i="31"/>
  <c r="F52" i="31"/>
  <c r="O30" i="31"/>
  <c r="N30" i="31"/>
  <c r="L30" i="31"/>
  <c r="N8" i="31"/>
  <c r="L8" i="31"/>
  <c r="D8" i="31"/>
  <c r="O8" i="31"/>
  <c r="H8" i="31"/>
  <c r="F8" i="31"/>
  <c r="L272" i="30"/>
  <c r="D272" i="30"/>
  <c r="O272" i="30"/>
  <c r="J272" i="30"/>
  <c r="C271" i="30"/>
  <c r="B270" i="30"/>
  <c r="N250" i="30"/>
  <c r="J250" i="30"/>
  <c r="H250" i="30"/>
  <c r="D250" i="30"/>
  <c r="O250" i="30"/>
  <c r="L250" i="30"/>
  <c r="C249" i="30"/>
  <c r="B248" i="30"/>
  <c r="F228" i="30"/>
  <c r="D228" i="30"/>
  <c r="L228" i="30"/>
  <c r="J228" i="30"/>
  <c r="H228" i="30"/>
  <c r="C227" i="30"/>
  <c r="B226" i="30"/>
  <c r="O206" i="30"/>
  <c r="F206" i="30"/>
  <c r="D206" i="30"/>
  <c r="L206" i="30"/>
  <c r="J206" i="30"/>
  <c r="H206" i="30"/>
  <c r="C205" i="30"/>
  <c r="B204" i="30"/>
  <c r="O184" i="30"/>
  <c r="F184" i="30"/>
  <c r="D184" i="30"/>
  <c r="N184" i="30"/>
  <c r="J184" i="30"/>
  <c r="H184" i="30"/>
  <c r="C183" i="30"/>
  <c r="B182" i="30"/>
  <c r="O162" i="30"/>
  <c r="F162" i="30"/>
  <c r="D162" i="30"/>
  <c r="N162" i="30"/>
  <c r="L162" i="30"/>
  <c r="H162" i="30"/>
  <c r="C161" i="30"/>
  <c r="B160" i="30"/>
  <c r="F140" i="30"/>
  <c r="D140" i="30"/>
  <c r="L140" i="30"/>
  <c r="H140" i="30"/>
  <c r="C139" i="30"/>
  <c r="B138" i="30"/>
  <c r="O118" i="30"/>
  <c r="N118" i="30"/>
  <c r="L118" i="30"/>
  <c r="F118" i="30"/>
  <c r="D118" i="30"/>
  <c r="H118" i="30"/>
  <c r="C117" i="30"/>
  <c r="B116" i="30"/>
  <c r="O96" i="30"/>
  <c r="F96" i="30"/>
  <c r="D96" i="30"/>
  <c r="N96" i="30"/>
  <c r="J96" i="30"/>
  <c r="H96" i="30"/>
  <c r="C95" i="30"/>
  <c r="N74" i="30"/>
  <c r="L74" i="30"/>
  <c r="J74" i="30"/>
  <c r="D74" i="30"/>
  <c r="F74" i="30"/>
  <c r="C73" i="30"/>
  <c r="L52" i="30"/>
  <c r="J52" i="30"/>
  <c r="H52" i="30"/>
  <c r="F52" i="30"/>
  <c r="D52" i="30"/>
  <c r="C51" i="30"/>
  <c r="J30" i="30"/>
  <c r="H30" i="30"/>
  <c r="D30" i="30"/>
  <c r="N30" i="30"/>
  <c r="C29" i="30"/>
  <c r="N8" i="30"/>
  <c r="H8" i="30"/>
  <c r="F8" i="30"/>
  <c r="D8" i="30"/>
  <c r="L8" i="30"/>
  <c r="J8" i="30"/>
  <c r="C7" i="30"/>
  <c r="I6" i="28"/>
  <c r="B4" i="28"/>
  <c r="K6" i="27"/>
  <c r="I6" i="27"/>
  <c r="M6" i="27"/>
  <c r="L6" i="27"/>
  <c r="B3" i="27"/>
  <c r="M6" i="26"/>
  <c r="I6" i="26"/>
  <c r="L6" i="26"/>
  <c r="B4" i="26"/>
  <c r="L96" i="25"/>
  <c r="J96" i="25"/>
  <c r="H96" i="25"/>
  <c r="F96" i="25"/>
  <c r="D96" i="25"/>
  <c r="J74" i="25"/>
  <c r="H74" i="25"/>
  <c r="D74" i="25"/>
  <c r="N52" i="25"/>
  <c r="H52" i="25"/>
  <c r="D52" i="25"/>
  <c r="O30" i="25"/>
  <c r="L30" i="25"/>
  <c r="F30" i="25"/>
  <c r="D30" i="25"/>
  <c r="J30" i="25"/>
  <c r="H30" i="25"/>
  <c r="J8" i="25"/>
  <c r="D8" i="25"/>
  <c r="L8" i="25"/>
  <c r="H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C95" i="24"/>
  <c r="D96" i="24" s="1"/>
  <c r="C73" i="24"/>
  <c r="D74" i="24" s="1"/>
  <c r="H52" i="24"/>
  <c r="D52" i="24"/>
  <c r="C51" i="24"/>
  <c r="H30" i="24"/>
  <c r="C29" i="24"/>
  <c r="D30" i="24" s="1"/>
  <c r="O8" i="24"/>
  <c r="F8" i="24"/>
  <c r="D8" i="24"/>
  <c r="L8" i="24"/>
  <c r="H8" i="24"/>
  <c r="Y7" i="22"/>
  <c r="AB7" i="22"/>
  <c r="N7" i="22"/>
  <c r="L7" i="22"/>
  <c r="J7" i="22"/>
  <c r="B4" i="22"/>
  <c r="B5" i="21"/>
  <c r="B4" i="19"/>
  <c r="R6" i="18"/>
  <c r="K6" i="18"/>
  <c r="J6" i="18"/>
  <c r="I6" i="18"/>
  <c r="B3" i="18"/>
  <c r="Y7" i="17"/>
  <c r="X7" i="17"/>
  <c r="W7" i="17"/>
  <c r="Z7" i="17"/>
  <c r="M7" i="17"/>
  <c r="I7" i="17"/>
  <c r="B4" i="17"/>
  <c r="Z7" i="16"/>
  <c r="X7" i="16"/>
  <c r="W7" i="16"/>
  <c r="M7" i="16"/>
  <c r="J7" i="16"/>
  <c r="L7" i="16"/>
  <c r="B4" i="16"/>
  <c r="AA7" i="15"/>
  <c r="Z7" i="15"/>
  <c r="W7" i="15"/>
  <c r="L7" i="15"/>
  <c r="J7" i="15"/>
  <c r="B4" i="15"/>
  <c r="V9" i="14"/>
  <c r="U9" i="14"/>
  <c r="T9" i="14"/>
  <c r="K9" i="14"/>
  <c r="I9" i="14"/>
  <c r="B6" i="14"/>
  <c r="X6" i="13"/>
  <c r="M6" i="13"/>
  <c r="K6" i="13"/>
  <c r="J6" i="13"/>
  <c r="I6" i="13"/>
  <c r="B3" i="13"/>
  <c r="X5" i="12"/>
  <c r="W5" i="12"/>
  <c r="V5" i="12"/>
  <c r="N5" i="12"/>
  <c r="K5" i="12"/>
  <c r="J5" i="12"/>
  <c r="O96" i="10"/>
  <c r="J96" i="10"/>
  <c r="H96" i="10"/>
  <c r="F96" i="10"/>
  <c r="D96" i="10"/>
  <c r="L96" i="10"/>
  <c r="C95" i="10"/>
  <c r="O74" i="10"/>
  <c r="N74" i="10"/>
  <c r="H74" i="10"/>
  <c r="F74" i="10"/>
  <c r="D74" i="10"/>
  <c r="L74" i="10"/>
  <c r="C73" i="10"/>
  <c r="N52" i="10"/>
  <c r="L52" i="10"/>
  <c r="F52" i="10"/>
  <c r="D52" i="10"/>
  <c r="C51" i="10"/>
  <c r="J30" i="10"/>
  <c r="D30" i="10"/>
  <c r="C29" i="10"/>
  <c r="H8" i="10"/>
  <c r="D8" i="10"/>
  <c r="C7" i="10"/>
  <c r="S8" i="9"/>
  <c r="P8" i="9"/>
  <c r="N272" i="8"/>
  <c r="L272" i="8"/>
  <c r="F272" i="8"/>
  <c r="D272" i="8"/>
  <c r="O272" i="8"/>
  <c r="J272" i="8"/>
  <c r="H272" i="8"/>
  <c r="C271" i="8"/>
  <c r="B270" i="8"/>
  <c r="F250" i="8"/>
  <c r="D250" i="8"/>
  <c r="L250" i="8"/>
  <c r="J250" i="8"/>
  <c r="H250" i="8"/>
  <c r="C249" i="8"/>
  <c r="B248" i="8"/>
  <c r="O228" i="8"/>
  <c r="N228" i="8"/>
  <c r="L228" i="8"/>
  <c r="F228" i="8"/>
  <c r="D228" i="8"/>
  <c r="J228" i="8"/>
  <c r="H228" i="8"/>
  <c r="C227" i="8"/>
  <c r="B226" i="8"/>
  <c r="F206" i="8"/>
  <c r="D206" i="8"/>
  <c r="L206" i="8"/>
  <c r="J206" i="8"/>
  <c r="H206" i="8"/>
  <c r="C205" i="8"/>
  <c r="B204" i="8"/>
  <c r="N184" i="8"/>
  <c r="L184" i="8"/>
  <c r="J184" i="8"/>
  <c r="D184" i="8"/>
  <c r="O184" i="8"/>
  <c r="H184" i="8"/>
  <c r="F184" i="8"/>
  <c r="C183" i="8"/>
  <c r="B182" i="8"/>
  <c r="N162" i="8"/>
  <c r="L162" i="8"/>
  <c r="J162" i="8"/>
  <c r="D162" i="8"/>
  <c r="O162" i="8"/>
  <c r="H162" i="8"/>
  <c r="F162" i="8"/>
  <c r="C161" i="8"/>
  <c r="B160" i="8"/>
  <c r="N140" i="8"/>
  <c r="L140" i="8"/>
  <c r="D140" i="8"/>
  <c r="O140" i="8"/>
  <c r="J140" i="8"/>
  <c r="H140" i="8"/>
  <c r="F140" i="8"/>
  <c r="C139" i="8"/>
  <c r="B138" i="8"/>
  <c r="N118" i="8"/>
  <c r="L118" i="8"/>
  <c r="D118" i="8"/>
  <c r="O118" i="8"/>
  <c r="J118" i="8"/>
  <c r="H118" i="8"/>
  <c r="F118" i="8"/>
  <c r="C117" i="8"/>
  <c r="B116" i="8"/>
  <c r="L96" i="8"/>
  <c r="D96" i="8"/>
  <c r="J96" i="8"/>
  <c r="H96" i="8"/>
  <c r="F96" i="8"/>
  <c r="C95" i="8"/>
  <c r="O74" i="8"/>
  <c r="J74" i="8"/>
  <c r="H74" i="8"/>
  <c r="D74" i="8"/>
  <c r="C73" i="8"/>
  <c r="N52" i="8"/>
  <c r="H52" i="8"/>
  <c r="F52" i="8"/>
  <c r="D52" i="8"/>
  <c r="C51" i="8"/>
  <c r="O30" i="8"/>
  <c r="L30" i="8"/>
  <c r="F30" i="8"/>
  <c r="D30" i="8"/>
  <c r="N30" i="8"/>
  <c r="J30" i="8"/>
  <c r="H30" i="8"/>
  <c r="C29" i="8"/>
  <c r="J8" i="8"/>
  <c r="D8" i="8"/>
  <c r="L8" i="8"/>
  <c r="H8" i="8"/>
  <c r="C7" i="8"/>
  <c r="W6" i="6"/>
  <c r="V6" i="6"/>
  <c r="M6" i="6"/>
  <c r="B3" i="6"/>
  <c r="M6" i="5"/>
  <c r="K6" i="5"/>
  <c r="J6" i="5"/>
  <c r="B3" i="5"/>
  <c r="N152" i="3"/>
  <c r="N79" i="3"/>
  <c r="N6" i="3"/>
  <c r="M6" i="3"/>
  <c r="L6" i="3"/>
  <c r="L31" i="2"/>
  <c r="K31" i="2"/>
  <c r="J31" i="2"/>
  <c r="N6" i="2"/>
  <c r="M6" i="2"/>
  <c r="L6" i="2"/>
  <c r="J6" i="2"/>
  <c r="B39" i="1"/>
  <c r="B38" i="1"/>
  <c r="B37" i="1"/>
  <c r="M2" i="1"/>
  <c r="V42" i="5" l="1"/>
  <c r="U42" i="5"/>
  <c r="T42" i="5"/>
  <c r="S42" i="5"/>
  <c r="J65" i="8"/>
  <c r="N72" i="3"/>
  <c r="M72" i="3"/>
  <c r="L72" i="3"/>
  <c r="K72" i="3"/>
  <c r="J72" i="3"/>
  <c r="F118" i="3"/>
  <c r="M32" i="5"/>
  <c r="K32" i="5"/>
  <c r="I32" i="5"/>
  <c r="E115" i="3"/>
  <c r="L33" i="8"/>
  <c r="I11" i="9"/>
  <c r="N8" i="3"/>
  <c r="M8" i="3"/>
  <c r="L8" i="3"/>
  <c r="K8" i="3"/>
  <c r="J8" i="3"/>
  <c r="M56" i="3"/>
  <c r="J56" i="3"/>
  <c r="L56" i="3"/>
  <c r="K56" i="3"/>
  <c r="F115" i="3"/>
  <c r="H118" i="3"/>
  <c r="F123" i="3"/>
  <c r="N155" i="3"/>
  <c r="K155" i="3"/>
  <c r="J155" i="3"/>
  <c r="N163" i="3"/>
  <c r="K163" i="3"/>
  <c r="J163" i="3"/>
  <c r="K171" i="3"/>
  <c r="J171" i="3"/>
  <c r="N179" i="3"/>
  <c r="I190" i="3"/>
  <c r="K179" i="3"/>
  <c r="J179" i="3"/>
  <c r="N210" i="3"/>
  <c r="K210" i="3"/>
  <c r="J210" i="3"/>
  <c r="N218" i="3"/>
  <c r="K218" i="3"/>
  <c r="J218" i="3"/>
  <c r="K7" i="5"/>
  <c r="I7" i="5"/>
  <c r="M7" i="5"/>
  <c r="K26" i="5"/>
  <c r="I26" i="5"/>
  <c r="M39" i="5"/>
  <c r="L49" i="5"/>
  <c r="J49" i="5"/>
  <c r="W10" i="6"/>
  <c r="W32" i="6"/>
  <c r="J54" i="8"/>
  <c r="O99" i="8"/>
  <c r="N99" i="8"/>
  <c r="L109" i="8"/>
  <c r="J143" i="8"/>
  <c r="H153" i="8"/>
  <c r="F189" i="8"/>
  <c r="F15" i="10"/>
  <c r="H76" i="10"/>
  <c r="D8" i="11"/>
  <c r="X46" i="12"/>
  <c r="K41" i="13"/>
  <c r="I41" i="13"/>
  <c r="D93" i="14"/>
  <c r="I115" i="14"/>
  <c r="K115" i="14"/>
  <c r="J115" i="14"/>
  <c r="J21" i="2"/>
  <c r="K21" i="2"/>
  <c r="N39" i="2"/>
  <c r="J39" i="2"/>
  <c r="K39" i="2"/>
  <c r="N17" i="3"/>
  <c r="M17" i="3"/>
  <c r="L17" i="3"/>
  <c r="K17" i="3"/>
  <c r="J17" i="3"/>
  <c r="N33" i="3"/>
  <c r="M33" i="3"/>
  <c r="L33" i="3"/>
  <c r="K33" i="3"/>
  <c r="J33" i="3"/>
  <c r="M50" i="3"/>
  <c r="L50" i="3"/>
  <c r="K50" i="3"/>
  <c r="J50" i="3"/>
  <c r="H113" i="3"/>
  <c r="V11" i="5"/>
  <c r="U11" i="5"/>
  <c r="S11" i="5"/>
  <c r="T11" i="5"/>
  <c r="N23" i="2"/>
  <c r="K23" i="2"/>
  <c r="J23" i="2"/>
  <c r="N102" i="3"/>
  <c r="M102" i="3"/>
  <c r="L102" i="3"/>
  <c r="K102" i="3"/>
  <c r="I113" i="3"/>
  <c r="J102" i="3"/>
  <c r="N141" i="3"/>
  <c r="K141" i="3"/>
  <c r="J141" i="3"/>
  <c r="V8" i="5"/>
  <c r="U8" i="5"/>
  <c r="T8" i="5"/>
  <c r="S8" i="5"/>
  <c r="M29" i="5"/>
  <c r="K29" i="5"/>
  <c r="I29" i="5"/>
  <c r="U46" i="5"/>
  <c r="S46" i="5"/>
  <c r="U18" i="6"/>
  <c r="S18" i="6"/>
  <c r="V18" i="6"/>
  <c r="T18" i="6"/>
  <c r="L149" i="8"/>
  <c r="M71" i="15"/>
  <c r="K71" i="15"/>
  <c r="J71" i="15"/>
  <c r="I71" i="15"/>
  <c r="L71" i="15"/>
  <c r="N16" i="3"/>
  <c r="M16" i="3"/>
  <c r="J16" i="3"/>
  <c r="L16" i="3"/>
  <c r="K16" i="3"/>
  <c r="N32" i="3"/>
  <c r="M32" i="3"/>
  <c r="L32" i="3"/>
  <c r="K32" i="3"/>
  <c r="J32" i="3"/>
  <c r="N63" i="3"/>
  <c r="M63" i="3"/>
  <c r="L63" i="3"/>
  <c r="K63" i="3"/>
  <c r="J63" i="3"/>
  <c r="N22" i="2"/>
  <c r="K22" i="2"/>
  <c r="J22" i="2"/>
  <c r="M49" i="3"/>
  <c r="L49" i="3"/>
  <c r="K49" i="3"/>
  <c r="J49" i="3"/>
  <c r="G117" i="3"/>
  <c r="M8" i="5"/>
  <c r="F31" i="8"/>
  <c r="J83" i="8"/>
  <c r="J103" i="8"/>
  <c r="H97" i="10"/>
  <c r="N9" i="3"/>
  <c r="M9" i="3"/>
  <c r="L9" i="3"/>
  <c r="K9" i="3"/>
  <c r="J9" i="3"/>
  <c r="H121" i="3"/>
  <c r="N213" i="3"/>
  <c r="K13" i="5"/>
  <c r="I13" i="5"/>
  <c r="F19" i="8"/>
  <c r="K16" i="2"/>
  <c r="J16" i="2"/>
  <c r="N86" i="3"/>
  <c r="M86" i="3"/>
  <c r="L86" i="3"/>
  <c r="K86" i="3"/>
  <c r="J86" i="3"/>
  <c r="N110" i="3"/>
  <c r="M110" i="3"/>
  <c r="L110" i="3"/>
  <c r="K110" i="3"/>
  <c r="I121" i="3"/>
  <c r="J110" i="3"/>
  <c r="F84" i="8"/>
  <c r="G17" i="9"/>
  <c r="K152" i="14"/>
  <c r="I152" i="14"/>
  <c r="J152" i="14"/>
  <c r="J10" i="2"/>
  <c r="N10" i="2"/>
  <c r="M10" i="2"/>
  <c r="L10" i="2"/>
  <c r="K10" i="2"/>
  <c r="N24" i="3"/>
  <c r="M24" i="3"/>
  <c r="L24" i="3"/>
  <c r="K24" i="3"/>
  <c r="J24" i="3"/>
  <c r="M40" i="3"/>
  <c r="J40" i="3"/>
  <c r="L40" i="3"/>
  <c r="K40" i="3"/>
  <c r="N71" i="3"/>
  <c r="M71" i="3"/>
  <c r="J71" i="3"/>
  <c r="L71" i="3"/>
  <c r="K71" i="3"/>
  <c r="I120" i="3"/>
  <c r="N109" i="3"/>
  <c r="M109" i="3"/>
  <c r="L109" i="3"/>
  <c r="K109" i="3"/>
  <c r="J109" i="3"/>
  <c r="L215" i="3"/>
  <c r="N215" i="3"/>
  <c r="M215" i="3"/>
  <c r="F147" i="8"/>
  <c r="O189" i="8"/>
  <c r="J231" i="8"/>
  <c r="L125" i="16"/>
  <c r="K125" i="16"/>
  <c r="J125" i="16"/>
  <c r="H133" i="16"/>
  <c r="I125" i="16"/>
  <c r="N35" i="2"/>
  <c r="N13" i="3"/>
  <c r="M13" i="3"/>
  <c r="L13" i="3"/>
  <c r="K13" i="3"/>
  <c r="J13" i="3"/>
  <c r="N21" i="3"/>
  <c r="M21" i="3"/>
  <c r="L21" i="3"/>
  <c r="K21" i="3"/>
  <c r="J21" i="3"/>
  <c r="N29" i="3"/>
  <c r="M29" i="3"/>
  <c r="L29" i="3"/>
  <c r="K29" i="3"/>
  <c r="J29" i="3"/>
  <c r="N37" i="3"/>
  <c r="M37" i="3"/>
  <c r="L37" i="3"/>
  <c r="K37" i="3"/>
  <c r="J37" i="3"/>
  <c r="M42" i="3"/>
  <c r="L42" i="3"/>
  <c r="K42" i="3"/>
  <c r="J42" i="3"/>
  <c r="M58" i="3"/>
  <c r="L58" i="3"/>
  <c r="K58" i="3"/>
  <c r="J58" i="3"/>
  <c r="N68" i="3"/>
  <c r="M68" i="3"/>
  <c r="L68" i="3"/>
  <c r="K68" i="3"/>
  <c r="J68" i="3"/>
  <c r="F114" i="3"/>
  <c r="H117" i="3"/>
  <c r="F122" i="3"/>
  <c r="N154" i="3"/>
  <c r="N162" i="3"/>
  <c r="N178" i="3"/>
  <c r="N209" i="3"/>
  <c r="N217" i="3"/>
  <c r="K24" i="5"/>
  <c r="I24" i="5"/>
  <c r="M7" i="6"/>
  <c r="L7" i="6"/>
  <c r="J7" i="6"/>
  <c r="U15" i="6"/>
  <c r="S15" i="6"/>
  <c r="U26" i="6"/>
  <c r="S26" i="6"/>
  <c r="U42" i="6"/>
  <c r="S42" i="6"/>
  <c r="T52" i="6"/>
  <c r="W52" i="6"/>
  <c r="V52" i="6"/>
  <c r="J38" i="8"/>
  <c r="F107" i="8"/>
  <c r="L169" i="8"/>
  <c r="J174" i="8"/>
  <c r="F63" i="10"/>
  <c r="F86" i="10"/>
  <c r="N39" i="12"/>
  <c r="M39" i="12"/>
  <c r="K67" i="13"/>
  <c r="I67" i="13"/>
  <c r="N12" i="2"/>
  <c r="K12" i="2"/>
  <c r="J12" i="2"/>
  <c r="H42" i="2"/>
  <c r="M51" i="3"/>
  <c r="L51" i="3"/>
  <c r="K51" i="3"/>
  <c r="J51" i="3"/>
  <c r="N82" i="3"/>
  <c r="M82" i="3"/>
  <c r="L82" i="3"/>
  <c r="K82" i="3"/>
  <c r="J82" i="3"/>
  <c r="N90" i="3"/>
  <c r="M90" i="3"/>
  <c r="L90" i="3"/>
  <c r="K90" i="3"/>
  <c r="J90" i="3"/>
  <c r="N98" i="3"/>
  <c r="M98" i="3"/>
  <c r="L98" i="3"/>
  <c r="K98" i="3"/>
  <c r="J98" i="3"/>
  <c r="G114" i="3"/>
  <c r="N106" i="3"/>
  <c r="M106" i="3"/>
  <c r="L106" i="3"/>
  <c r="I117" i="3"/>
  <c r="K106" i="3"/>
  <c r="J106" i="3"/>
  <c r="E119" i="3"/>
  <c r="G122" i="3"/>
  <c r="N137" i="3"/>
  <c r="N145" i="3"/>
  <c r="K145" i="3"/>
  <c r="J145" i="3"/>
  <c r="K35" i="5"/>
  <c r="I35" i="5"/>
  <c r="W9" i="6"/>
  <c r="V9" i="6"/>
  <c r="T9" i="6"/>
  <c r="T20" i="6"/>
  <c r="V20" i="6"/>
  <c r="J22" i="6"/>
  <c r="M22" i="6"/>
  <c r="L22" i="6"/>
  <c r="T36" i="6"/>
  <c r="W36" i="6"/>
  <c r="V36" i="6"/>
  <c r="L11" i="8"/>
  <c r="J21" i="8"/>
  <c r="F42" i="8"/>
  <c r="F57" i="8"/>
  <c r="L103" i="8"/>
  <c r="L127" i="8"/>
  <c r="J130" i="8"/>
  <c r="E9" i="9"/>
  <c r="H105" i="10"/>
  <c r="N31" i="12"/>
  <c r="M31" i="12"/>
  <c r="E135" i="14"/>
  <c r="AA9" i="15"/>
  <c r="N158" i="3"/>
  <c r="U41" i="5"/>
  <c r="V41" i="5"/>
  <c r="T41" i="5"/>
  <c r="S41" i="5"/>
  <c r="M59" i="3"/>
  <c r="L59" i="3"/>
  <c r="K59" i="3"/>
  <c r="J59" i="3"/>
  <c r="N94" i="3"/>
  <c r="M94" i="3"/>
  <c r="L94" i="3"/>
  <c r="K94" i="3"/>
  <c r="J94" i="3"/>
  <c r="G118" i="3"/>
  <c r="M15" i="6"/>
  <c r="L15" i="6"/>
  <c r="J15" i="6"/>
  <c r="F20" i="8"/>
  <c r="L63" i="10"/>
  <c r="N36" i="2"/>
  <c r="K36" i="2"/>
  <c r="J36" i="2"/>
  <c r="N93" i="3"/>
  <c r="M93" i="3"/>
  <c r="L93" i="3"/>
  <c r="K93" i="3"/>
  <c r="J93" i="3"/>
  <c r="E114" i="3"/>
  <c r="D77" i="11"/>
  <c r="U38" i="12"/>
  <c r="V38" i="12"/>
  <c r="N8" i="2"/>
  <c r="L8" i="2"/>
  <c r="K8" i="2"/>
  <c r="J8" i="2"/>
  <c r="M8" i="2"/>
  <c r="L48" i="2"/>
  <c r="K48" i="2"/>
  <c r="J48" i="2"/>
  <c r="N48" i="2"/>
  <c r="M48" i="2"/>
  <c r="N32" i="2"/>
  <c r="K32" i="2"/>
  <c r="J32" i="2"/>
  <c r="N40" i="2"/>
  <c r="I43" i="2"/>
  <c r="K40" i="2"/>
  <c r="J40" i="2"/>
  <c r="N47" i="2"/>
  <c r="K47" i="2"/>
  <c r="J47" i="2"/>
  <c r="N12" i="3"/>
  <c r="M12" i="3"/>
  <c r="K12" i="3"/>
  <c r="J12" i="3"/>
  <c r="L12" i="3"/>
  <c r="N20" i="3"/>
  <c r="M20" i="3"/>
  <c r="J20" i="3"/>
  <c r="L20" i="3"/>
  <c r="K20" i="3"/>
  <c r="N28" i="3"/>
  <c r="M28" i="3"/>
  <c r="K28" i="3"/>
  <c r="J28" i="3"/>
  <c r="L28" i="3"/>
  <c r="N36" i="3"/>
  <c r="M36" i="3"/>
  <c r="J36" i="3"/>
  <c r="K36" i="3"/>
  <c r="L36" i="3"/>
  <c r="M48" i="3"/>
  <c r="J48" i="3"/>
  <c r="L48" i="3"/>
  <c r="K48" i="3"/>
  <c r="N67" i="3"/>
  <c r="M67" i="3"/>
  <c r="J67" i="3"/>
  <c r="K67" i="3"/>
  <c r="L67" i="3"/>
  <c r="N143" i="3"/>
  <c r="M143" i="3"/>
  <c r="L143" i="3"/>
  <c r="H114" i="3"/>
  <c r="F119" i="3"/>
  <c r="H122" i="3"/>
  <c r="N159" i="3"/>
  <c r="N175" i="3"/>
  <c r="I186" i="3"/>
  <c r="N183" i="3"/>
  <c r="I194" i="3"/>
  <c r="N214" i="3"/>
  <c r="K15" i="5"/>
  <c r="I15" i="5"/>
  <c r="O11" i="8"/>
  <c r="N11" i="8"/>
  <c r="L21" i="8"/>
  <c r="L38" i="8"/>
  <c r="N55" i="8"/>
  <c r="L65" i="8"/>
  <c r="J97" i="8"/>
  <c r="H107" i="8"/>
  <c r="J121" i="8"/>
  <c r="E15" i="9"/>
  <c r="M19" i="9"/>
  <c r="L99" i="10"/>
  <c r="K136" i="13"/>
  <c r="I136" i="13"/>
  <c r="K137" i="14"/>
  <c r="J137" i="14"/>
  <c r="I137" i="14"/>
  <c r="N182" i="3"/>
  <c r="K38" i="5"/>
  <c r="I38" i="5"/>
  <c r="M43" i="3"/>
  <c r="L43" i="3"/>
  <c r="K43" i="3"/>
  <c r="J43" i="3"/>
  <c r="E123" i="3"/>
  <c r="M10" i="5"/>
  <c r="K10" i="5"/>
  <c r="I10" i="5"/>
  <c r="V27" i="5"/>
  <c r="U27" i="5"/>
  <c r="T27" i="5"/>
  <c r="S27" i="5"/>
  <c r="J43" i="8"/>
  <c r="F153" i="8"/>
  <c r="D55" i="11"/>
  <c r="X21" i="12"/>
  <c r="K101" i="13"/>
  <c r="I101" i="13"/>
  <c r="K74" i="14"/>
  <c r="I74" i="14"/>
  <c r="J74" i="14"/>
  <c r="N85" i="3"/>
  <c r="M85" i="3"/>
  <c r="L85" i="3"/>
  <c r="K85" i="3"/>
  <c r="J85" i="3"/>
  <c r="N101" i="3"/>
  <c r="M101" i="3"/>
  <c r="L101" i="3"/>
  <c r="K101" i="3"/>
  <c r="J101" i="3"/>
  <c r="E122" i="3"/>
  <c r="N140" i="3"/>
  <c r="M41" i="5"/>
  <c r="M13" i="6"/>
  <c r="L13" i="6"/>
  <c r="J13" i="6"/>
  <c r="W29" i="6"/>
  <c r="U29" i="6"/>
  <c r="S29" i="6"/>
  <c r="J38" i="6"/>
  <c r="M38" i="6"/>
  <c r="L38" i="6"/>
  <c r="O34" i="8"/>
  <c r="N34" i="8"/>
  <c r="L195" i="8"/>
  <c r="M14" i="12"/>
  <c r="M14" i="22"/>
  <c r="L14" i="22"/>
  <c r="J14" i="22"/>
  <c r="K14" i="22"/>
  <c r="N14" i="22"/>
  <c r="N7" i="2"/>
  <c r="K7" i="2"/>
  <c r="J7" i="2"/>
  <c r="N11" i="2"/>
  <c r="K11" i="2"/>
  <c r="J11" i="2"/>
  <c r="G68" i="2"/>
  <c r="M41" i="3"/>
  <c r="L41" i="3"/>
  <c r="J41" i="3"/>
  <c r="K41" i="3"/>
  <c r="M57" i="3"/>
  <c r="L57" i="3"/>
  <c r="J57" i="3"/>
  <c r="K57" i="3"/>
  <c r="N81" i="3"/>
  <c r="M81" i="3"/>
  <c r="K81" i="3"/>
  <c r="L81" i="3"/>
  <c r="J81" i="3"/>
  <c r="N89" i="3"/>
  <c r="M89" i="3"/>
  <c r="K89" i="3"/>
  <c r="L89" i="3"/>
  <c r="J89" i="3"/>
  <c r="N97" i="3"/>
  <c r="M97" i="3"/>
  <c r="J97" i="3"/>
  <c r="L97" i="3"/>
  <c r="K97" i="3"/>
  <c r="G113" i="3"/>
  <c r="N105" i="3"/>
  <c r="M105" i="3"/>
  <c r="I116" i="3"/>
  <c r="J105" i="3"/>
  <c r="K105" i="3"/>
  <c r="L105" i="3"/>
  <c r="E118" i="3"/>
  <c r="G121" i="3"/>
  <c r="N136" i="3"/>
  <c r="N144" i="3"/>
  <c r="W51" i="6"/>
  <c r="W7" i="6"/>
  <c r="V7" i="6"/>
  <c r="T7" i="6"/>
  <c r="F237" i="8"/>
  <c r="F9" i="8"/>
  <c r="O12" i="8"/>
  <c r="N12" i="8"/>
  <c r="J15" i="8"/>
  <c r="J32" i="8"/>
  <c r="H42" i="8"/>
  <c r="L76" i="8"/>
  <c r="J86" i="8"/>
  <c r="F101" i="8"/>
  <c r="F125" i="8"/>
  <c r="N145" i="8"/>
  <c r="O145" i="8"/>
  <c r="F193" i="8"/>
  <c r="P9" i="9"/>
  <c r="O9" i="9"/>
  <c r="P15" i="9"/>
  <c r="O15" i="9"/>
  <c r="F42" i="10"/>
  <c r="L55" i="10"/>
  <c r="L61" i="10"/>
  <c r="J107" i="10"/>
  <c r="D103" i="11"/>
  <c r="I28" i="12"/>
  <c r="N28" i="12"/>
  <c r="M28" i="12"/>
  <c r="J28" i="12"/>
  <c r="X32" i="12"/>
  <c r="K93" i="13"/>
  <c r="I93" i="13"/>
  <c r="D149" i="14"/>
  <c r="AA13" i="15"/>
  <c r="M62" i="15"/>
  <c r="K62" i="15"/>
  <c r="J62" i="15"/>
  <c r="I62" i="15"/>
  <c r="L62" i="15"/>
  <c r="N25" i="3"/>
  <c r="M25" i="3"/>
  <c r="L25" i="3"/>
  <c r="K25" i="3"/>
  <c r="J25" i="3"/>
  <c r="N64" i="3"/>
  <c r="M64" i="3"/>
  <c r="L64" i="3"/>
  <c r="K64" i="3"/>
  <c r="J64" i="3"/>
  <c r="V30" i="5"/>
  <c r="U30" i="5"/>
  <c r="S30" i="5"/>
  <c r="T30" i="5"/>
  <c r="H9" i="8"/>
  <c r="J16" i="8"/>
  <c r="F36" i="8"/>
  <c r="H53" i="8"/>
  <c r="F63" i="8"/>
  <c r="H80" i="8"/>
  <c r="L98" i="8"/>
  <c r="J108" i="8"/>
  <c r="J149" i="8"/>
  <c r="O167" i="8"/>
  <c r="N167" i="8"/>
  <c r="F213" i="8"/>
  <c r="O21" i="9"/>
  <c r="P21" i="9"/>
  <c r="F13" i="10"/>
  <c r="L34" i="10"/>
  <c r="V24" i="12"/>
  <c r="U24" i="12"/>
  <c r="X24" i="12"/>
  <c r="X49" i="12"/>
  <c r="K156" i="13"/>
  <c r="I156" i="13"/>
  <c r="K33" i="14"/>
  <c r="J33" i="14"/>
  <c r="I33" i="14"/>
  <c r="C79" i="14"/>
  <c r="K111" i="14"/>
  <c r="J111" i="14"/>
  <c r="I111" i="14"/>
  <c r="L10" i="3"/>
  <c r="K10" i="3"/>
  <c r="J10" i="3"/>
  <c r="N10" i="3"/>
  <c r="M10" i="3"/>
  <c r="L14" i="3"/>
  <c r="K14" i="3"/>
  <c r="J14" i="3"/>
  <c r="N14" i="3"/>
  <c r="M14" i="3"/>
  <c r="L18" i="3"/>
  <c r="K18" i="3"/>
  <c r="J18" i="3"/>
  <c r="N18" i="3"/>
  <c r="M18" i="3"/>
  <c r="L22" i="3"/>
  <c r="K22" i="3"/>
  <c r="J22" i="3"/>
  <c r="N22" i="3"/>
  <c r="M22" i="3"/>
  <c r="L26" i="3"/>
  <c r="K26" i="3"/>
  <c r="J26" i="3"/>
  <c r="N26" i="3"/>
  <c r="M26" i="3"/>
  <c r="L30" i="3"/>
  <c r="K30" i="3"/>
  <c r="J30" i="3"/>
  <c r="M30" i="3"/>
  <c r="N30" i="3"/>
  <c r="L34" i="3"/>
  <c r="K34" i="3"/>
  <c r="J34" i="3"/>
  <c r="N34" i="3"/>
  <c r="M34" i="3"/>
  <c r="L38" i="3"/>
  <c r="K38" i="3"/>
  <c r="J38" i="3"/>
  <c r="M38" i="3"/>
  <c r="N38" i="3"/>
  <c r="L44" i="3"/>
  <c r="K44" i="3"/>
  <c r="J44" i="3"/>
  <c r="M44" i="3"/>
  <c r="L52" i="3"/>
  <c r="K52" i="3"/>
  <c r="J52" i="3"/>
  <c r="M52" i="3"/>
  <c r="L60" i="3"/>
  <c r="K60" i="3"/>
  <c r="J60" i="3"/>
  <c r="M60" i="3"/>
  <c r="L65" i="3"/>
  <c r="K65" i="3"/>
  <c r="J65" i="3"/>
  <c r="N65" i="3"/>
  <c r="M65" i="3"/>
  <c r="L69" i="3"/>
  <c r="K69" i="3"/>
  <c r="J69" i="3"/>
  <c r="N69" i="3"/>
  <c r="M69" i="3"/>
  <c r="L83" i="3"/>
  <c r="K83" i="3"/>
  <c r="J83" i="3"/>
  <c r="M83" i="3"/>
  <c r="N83" i="3"/>
  <c r="L87" i="3"/>
  <c r="K87" i="3"/>
  <c r="J87" i="3"/>
  <c r="N87" i="3"/>
  <c r="M87" i="3"/>
  <c r="L91" i="3"/>
  <c r="K91" i="3"/>
  <c r="J91" i="3"/>
  <c r="N91" i="3"/>
  <c r="M91" i="3"/>
  <c r="L95" i="3"/>
  <c r="K95" i="3"/>
  <c r="J95" i="3"/>
  <c r="N95" i="3"/>
  <c r="M95" i="3"/>
  <c r="L99" i="3"/>
  <c r="K99" i="3"/>
  <c r="J99" i="3"/>
  <c r="N99" i="3"/>
  <c r="M99" i="3"/>
  <c r="L103" i="3"/>
  <c r="K103" i="3"/>
  <c r="J103" i="3"/>
  <c r="M103" i="3"/>
  <c r="N103" i="3"/>
  <c r="I114" i="3"/>
  <c r="G115" i="3"/>
  <c r="E116" i="3"/>
  <c r="L107" i="3"/>
  <c r="K107" i="3"/>
  <c r="I118" i="3"/>
  <c r="J107" i="3"/>
  <c r="M107" i="3"/>
  <c r="N107" i="3"/>
  <c r="G119" i="3"/>
  <c r="E120" i="3"/>
  <c r="L111" i="3"/>
  <c r="K111" i="3"/>
  <c r="J111" i="3"/>
  <c r="M111" i="3"/>
  <c r="I122" i="3"/>
  <c r="N111" i="3"/>
  <c r="G123" i="3"/>
  <c r="M12" i="6"/>
  <c r="K12" i="6"/>
  <c r="I12" i="6"/>
  <c r="L18" i="6"/>
  <c r="J18" i="6"/>
  <c r="W24" i="6"/>
  <c r="V24" i="6"/>
  <c r="T24" i="6"/>
  <c r="L26" i="6"/>
  <c r="J26" i="6"/>
  <c r="V40" i="6"/>
  <c r="T40" i="6"/>
  <c r="M42" i="6"/>
  <c r="L42" i="6"/>
  <c r="J42" i="6"/>
  <c r="L9" i="8"/>
  <c r="O15" i="8"/>
  <c r="N15" i="8"/>
  <c r="J19" i="8"/>
  <c r="L32" i="8"/>
  <c r="H36" i="8"/>
  <c r="J42" i="8"/>
  <c r="H63" i="8"/>
  <c r="N76" i="8"/>
  <c r="J80" i="8"/>
  <c r="L97" i="8"/>
  <c r="H101" i="8"/>
  <c r="O103" i="8"/>
  <c r="N103" i="8"/>
  <c r="J107" i="8"/>
  <c r="J119" i="8"/>
  <c r="L125" i="8"/>
  <c r="H129" i="8"/>
  <c r="J152" i="8"/>
  <c r="J171" i="8"/>
  <c r="O229" i="8"/>
  <c r="N229" i="8"/>
  <c r="S9" i="9"/>
  <c r="R9" i="9"/>
  <c r="G20" i="9"/>
  <c r="F21" i="10"/>
  <c r="H103" i="10"/>
  <c r="D9" i="11"/>
  <c r="D35" i="11"/>
  <c r="D56" i="11"/>
  <c r="D83" i="11"/>
  <c r="X55" i="12"/>
  <c r="M42" i="12"/>
  <c r="J42" i="12"/>
  <c r="I42" i="12"/>
  <c r="N42" i="12"/>
  <c r="M50" i="12"/>
  <c r="N50" i="12"/>
  <c r="W12" i="13"/>
  <c r="Y12" i="13"/>
  <c r="K127" i="13"/>
  <c r="I127" i="13"/>
  <c r="K16" i="14"/>
  <c r="J16" i="14"/>
  <c r="I16" i="14"/>
  <c r="M30" i="15"/>
  <c r="L30" i="15"/>
  <c r="K30" i="15"/>
  <c r="I30" i="15"/>
  <c r="J30" i="15"/>
  <c r="I75" i="15"/>
  <c r="M75" i="15"/>
  <c r="K75" i="15"/>
  <c r="L75" i="15"/>
  <c r="J75" i="15"/>
  <c r="M90" i="15"/>
  <c r="L90" i="15"/>
  <c r="K90" i="15"/>
  <c r="I90" i="15"/>
  <c r="J90" i="15"/>
  <c r="H17" i="2"/>
  <c r="F42" i="2"/>
  <c r="K45" i="3"/>
  <c r="J45" i="3"/>
  <c r="M45" i="3"/>
  <c r="L45" i="3"/>
  <c r="K53" i="3"/>
  <c r="J53" i="3"/>
  <c r="M53" i="3"/>
  <c r="L53" i="3"/>
  <c r="K61" i="3"/>
  <c r="J61" i="3"/>
  <c r="M61" i="3"/>
  <c r="L61" i="3"/>
  <c r="H115" i="3"/>
  <c r="F116" i="3"/>
  <c r="H119" i="3"/>
  <c r="F120" i="3"/>
  <c r="H123" i="3"/>
  <c r="M9" i="5"/>
  <c r="M9" i="6"/>
  <c r="L9" i="6"/>
  <c r="J9" i="6"/>
  <c r="W11" i="6"/>
  <c r="T11" i="6"/>
  <c r="V11" i="6"/>
  <c r="M23" i="6"/>
  <c r="W37" i="6"/>
  <c r="M39" i="6"/>
  <c r="L14" i="8"/>
  <c r="L36" i="8"/>
  <c r="N53" i="8"/>
  <c r="L101" i="8"/>
  <c r="L119" i="8"/>
  <c r="O125" i="8"/>
  <c r="N125" i="8"/>
  <c r="J129" i="8"/>
  <c r="J141" i="8"/>
  <c r="L147" i="8"/>
  <c r="H151" i="8"/>
  <c r="J163" i="8"/>
  <c r="H173" i="8"/>
  <c r="O273" i="8"/>
  <c r="E18" i="9"/>
  <c r="D36" i="11"/>
  <c r="X17" i="12"/>
  <c r="J11" i="13"/>
  <c r="L11" i="13"/>
  <c r="C63" i="15"/>
  <c r="I67" i="15"/>
  <c r="M67" i="15"/>
  <c r="K67" i="15"/>
  <c r="L67" i="15"/>
  <c r="J67" i="15"/>
  <c r="M159" i="15"/>
  <c r="L159" i="15"/>
  <c r="K159" i="15"/>
  <c r="I159" i="15"/>
  <c r="J159" i="15"/>
  <c r="L10" i="16"/>
  <c r="K10" i="16"/>
  <c r="I10" i="16"/>
  <c r="J10" i="16"/>
  <c r="H9" i="16"/>
  <c r="K146" i="17"/>
  <c r="I146" i="17"/>
  <c r="J14" i="2"/>
  <c r="K14" i="2"/>
  <c r="I17" i="2"/>
  <c r="N34" i="2"/>
  <c r="N38" i="2"/>
  <c r="M38" i="2"/>
  <c r="L38" i="2"/>
  <c r="G42" i="2"/>
  <c r="N49" i="2"/>
  <c r="E67" i="2"/>
  <c r="J7" i="3"/>
  <c r="M7" i="3"/>
  <c r="L7" i="3"/>
  <c r="K7" i="3"/>
  <c r="N7" i="3"/>
  <c r="J11" i="3"/>
  <c r="L11" i="3"/>
  <c r="N11" i="3"/>
  <c r="M11" i="3"/>
  <c r="K11" i="3"/>
  <c r="J15" i="3"/>
  <c r="L15" i="3"/>
  <c r="K15" i="3"/>
  <c r="N15" i="3"/>
  <c r="M15" i="3"/>
  <c r="J19" i="3"/>
  <c r="L19" i="3"/>
  <c r="N19" i="3"/>
  <c r="M19" i="3"/>
  <c r="K19" i="3"/>
  <c r="J23" i="3"/>
  <c r="L23" i="3"/>
  <c r="K23" i="3"/>
  <c r="N23" i="3"/>
  <c r="M23" i="3"/>
  <c r="J27" i="3"/>
  <c r="N27" i="3"/>
  <c r="M27" i="3"/>
  <c r="L27" i="3"/>
  <c r="K27" i="3"/>
  <c r="J31" i="3"/>
  <c r="M31" i="3"/>
  <c r="L31" i="3"/>
  <c r="K31" i="3"/>
  <c r="N31" i="3"/>
  <c r="J35" i="3"/>
  <c r="K35" i="3"/>
  <c r="N35" i="3"/>
  <c r="M35" i="3"/>
  <c r="L35" i="3"/>
  <c r="J39" i="3"/>
  <c r="L39" i="3"/>
  <c r="M39" i="3"/>
  <c r="K39" i="3"/>
  <c r="N39" i="3"/>
  <c r="J46" i="3"/>
  <c r="L46" i="3"/>
  <c r="K46" i="3"/>
  <c r="M46" i="3"/>
  <c r="J54" i="3"/>
  <c r="K54" i="3"/>
  <c r="L54" i="3"/>
  <c r="M54" i="3"/>
  <c r="J62" i="3"/>
  <c r="L62" i="3"/>
  <c r="K62" i="3"/>
  <c r="N62" i="3"/>
  <c r="M62" i="3"/>
  <c r="J66" i="3"/>
  <c r="N66" i="3"/>
  <c r="M66" i="3"/>
  <c r="L66" i="3"/>
  <c r="K66" i="3"/>
  <c r="J70" i="3"/>
  <c r="L70" i="3"/>
  <c r="M70" i="3"/>
  <c r="K70" i="3"/>
  <c r="N70" i="3"/>
  <c r="J80" i="3"/>
  <c r="N80" i="3"/>
  <c r="M80" i="3"/>
  <c r="L80" i="3"/>
  <c r="K80" i="3"/>
  <c r="J84" i="3"/>
  <c r="L84" i="3"/>
  <c r="K84" i="3"/>
  <c r="M84" i="3"/>
  <c r="N84" i="3"/>
  <c r="J88" i="3"/>
  <c r="K88" i="3"/>
  <c r="N88" i="3"/>
  <c r="M88" i="3"/>
  <c r="L88" i="3"/>
  <c r="J92" i="3"/>
  <c r="L92" i="3"/>
  <c r="K92" i="3"/>
  <c r="M92" i="3"/>
  <c r="N92" i="3"/>
  <c r="J96" i="3"/>
  <c r="N96" i="3"/>
  <c r="K96" i="3"/>
  <c r="M96" i="3"/>
  <c r="L96" i="3"/>
  <c r="J100" i="3"/>
  <c r="L100" i="3"/>
  <c r="K100" i="3"/>
  <c r="M100" i="3"/>
  <c r="N100" i="3"/>
  <c r="E113" i="3"/>
  <c r="J104" i="3"/>
  <c r="I115" i="3"/>
  <c r="N104" i="3"/>
  <c r="K104" i="3"/>
  <c r="M104" i="3"/>
  <c r="L104" i="3"/>
  <c r="G116" i="3"/>
  <c r="E117" i="3"/>
  <c r="J108" i="3"/>
  <c r="I119" i="3"/>
  <c r="K108" i="3"/>
  <c r="L108" i="3"/>
  <c r="N108" i="3"/>
  <c r="M108" i="3"/>
  <c r="G120" i="3"/>
  <c r="E121" i="3"/>
  <c r="J112" i="3"/>
  <c r="N112" i="3"/>
  <c r="I123" i="3"/>
  <c r="M112" i="3"/>
  <c r="L112" i="3"/>
  <c r="K112" i="3"/>
  <c r="J135" i="3"/>
  <c r="N135" i="3"/>
  <c r="M135" i="3"/>
  <c r="L135" i="3"/>
  <c r="K135" i="3"/>
  <c r="N153" i="3"/>
  <c r="L153" i="3"/>
  <c r="M153" i="3"/>
  <c r="N157" i="3"/>
  <c r="M157" i="3"/>
  <c r="L157" i="3"/>
  <c r="N161" i="3"/>
  <c r="M161" i="3"/>
  <c r="L161" i="3"/>
  <c r="M165" i="3"/>
  <c r="L165" i="3"/>
  <c r="M173" i="3"/>
  <c r="L173" i="3"/>
  <c r="I188" i="3"/>
  <c r="N177" i="3"/>
  <c r="I192" i="3"/>
  <c r="N181" i="3"/>
  <c r="M181" i="3"/>
  <c r="L181" i="3"/>
  <c r="N185" i="3"/>
  <c r="I196" i="3"/>
  <c r="N208" i="3"/>
  <c r="N212" i="3"/>
  <c r="M212" i="3"/>
  <c r="L212" i="3"/>
  <c r="N216" i="3"/>
  <c r="L216" i="3"/>
  <c r="M216" i="3"/>
  <c r="L20" i="6"/>
  <c r="J20" i="6"/>
  <c r="W34" i="6"/>
  <c r="M36" i="6"/>
  <c r="W50" i="6"/>
  <c r="N9" i="8"/>
  <c r="O9" i="8"/>
  <c r="J13" i="8"/>
  <c r="L19" i="8"/>
  <c r="O31" i="8"/>
  <c r="N31" i="8"/>
  <c r="J35" i="8"/>
  <c r="L41" i="8"/>
  <c r="N58" i="8"/>
  <c r="J100" i="8"/>
  <c r="L106" i="8"/>
  <c r="L141" i="8"/>
  <c r="O147" i="8"/>
  <c r="N147" i="8"/>
  <c r="J151" i="8"/>
  <c r="P12" i="9"/>
  <c r="O12" i="9"/>
  <c r="I14" i="9"/>
  <c r="H11" i="10"/>
  <c r="N59" i="10"/>
  <c r="J98" i="10"/>
  <c r="J103" i="10"/>
  <c r="D15" i="11"/>
  <c r="D61" i="11"/>
  <c r="X8" i="12"/>
  <c r="M13" i="12"/>
  <c r="J13" i="12"/>
  <c r="I13" i="12"/>
  <c r="V28" i="12"/>
  <c r="U28" i="12"/>
  <c r="X28" i="12"/>
  <c r="U42" i="12"/>
  <c r="V42" i="12"/>
  <c r="X45" i="12"/>
  <c r="X53" i="12"/>
  <c r="J19" i="13"/>
  <c r="L19" i="13"/>
  <c r="U16" i="14"/>
  <c r="T16" i="14"/>
  <c r="M142" i="15"/>
  <c r="L142" i="15"/>
  <c r="K142" i="15"/>
  <c r="I142" i="15"/>
  <c r="J142" i="15"/>
  <c r="K47" i="3"/>
  <c r="M47" i="3"/>
  <c r="L47" i="3"/>
  <c r="J47" i="3"/>
  <c r="K55" i="3"/>
  <c r="J55" i="3"/>
  <c r="M55" i="3"/>
  <c r="L55" i="3"/>
  <c r="F113" i="3"/>
  <c r="H116" i="3"/>
  <c r="F117" i="3"/>
  <c r="H120" i="3"/>
  <c r="F121" i="3"/>
  <c r="L11" i="6"/>
  <c r="M11" i="6"/>
  <c r="J11" i="6"/>
  <c r="T13" i="6"/>
  <c r="V13" i="6"/>
  <c r="J30" i="6"/>
  <c r="L30" i="6"/>
  <c r="J46" i="6"/>
  <c r="L46" i="6"/>
  <c r="L13" i="8"/>
  <c r="N36" i="8"/>
  <c r="O36" i="8"/>
  <c r="J40" i="8"/>
  <c r="H61" i="8"/>
  <c r="J78" i="8"/>
  <c r="N101" i="8"/>
  <c r="O101" i="8"/>
  <c r="J105" i="8"/>
  <c r="N279" i="8"/>
  <c r="M10" i="9"/>
  <c r="S14" i="9"/>
  <c r="R14" i="9"/>
  <c r="J38" i="10"/>
  <c r="F75" i="10"/>
  <c r="F80" i="10"/>
  <c r="J101" i="10"/>
  <c r="J106" i="10"/>
  <c r="D16" i="11"/>
  <c r="D41" i="11"/>
  <c r="M18" i="12"/>
  <c r="N18" i="12"/>
  <c r="I24" i="12"/>
  <c r="M24" i="12"/>
  <c r="J24" i="12"/>
  <c r="N32" i="12"/>
  <c r="M32" i="12"/>
  <c r="N35" i="12"/>
  <c r="M35" i="12"/>
  <c r="V56" i="12"/>
  <c r="U56" i="12"/>
  <c r="X56" i="12"/>
  <c r="F105" i="15"/>
  <c r="G119" i="15"/>
  <c r="M34" i="6"/>
  <c r="L34" i="6"/>
  <c r="J34" i="6"/>
  <c r="W48" i="6"/>
  <c r="L50" i="6"/>
  <c r="J50" i="6"/>
  <c r="J11" i="8"/>
  <c r="L17" i="8"/>
  <c r="J34" i="8"/>
  <c r="L40" i="8"/>
  <c r="O57" i="8"/>
  <c r="N57" i="8"/>
  <c r="J99" i="8"/>
  <c r="L105" i="8"/>
  <c r="N123" i="8"/>
  <c r="O123" i="8"/>
  <c r="J127" i="8"/>
  <c r="J185" i="8"/>
  <c r="L239" i="8"/>
  <c r="J285" i="8"/>
  <c r="E11" i="9"/>
  <c r="S12" i="9"/>
  <c r="R12" i="9"/>
  <c r="R18" i="9"/>
  <c r="S18" i="9"/>
  <c r="J36" i="10"/>
  <c r="F78" i="10"/>
  <c r="F83" i="10"/>
  <c r="F107" i="10"/>
  <c r="J109" i="10"/>
  <c r="D97" i="11"/>
  <c r="U13" i="12"/>
  <c r="X13" i="12"/>
  <c r="V13" i="12"/>
  <c r="M46" i="12"/>
  <c r="J46" i="12"/>
  <c r="I46" i="12"/>
  <c r="N46" i="12"/>
  <c r="K40" i="14"/>
  <c r="I40" i="14"/>
  <c r="J40" i="14"/>
  <c r="I55" i="14"/>
  <c r="K55" i="14"/>
  <c r="J55" i="14"/>
  <c r="I81" i="14"/>
  <c r="K81" i="14"/>
  <c r="J81" i="14"/>
  <c r="M97" i="15"/>
  <c r="L97" i="15"/>
  <c r="K97" i="15"/>
  <c r="J97" i="15"/>
  <c r="I97" i="15"/>
  <c r="H105" i="15"/>
  <c r="J10" i="8"/>
  <c r="O14" i="8"/>
  <c r="N14" i="8"/>
  <c r="L16" i="8"/>
  <c r="J18" i="8"/>
  <c r="H20" i="8"/>
  <c r="H31" i="8"/>
  <c r="O33" i="8"/>
  <c r="N33" i="8"/>
  <c r="L35" i="8"/>
  <c r="J37" i="8"/>
  <c r="L43" i="8"/>
  <c r="O98" i="8"/>
  <c r="N98" i="8"/>
  <c r="L100" i="8"/>
  <c r="J102" i="8"/>
  <c r="L108" i="8"/>
  <c r="G12" i="9"/>
  <c r="O13" i="9"/>
  <c r="P13" i="9"/>
  <c r="G15" i="9"/>
  <c r="P16" i="9"/>
  <c r="O16" i="9"/>
  <c r="G21" i="9"/>
  <c r="H13" i="10"/>
  <c r="H19" i="10"/>
  <c r="H78" i="10"/>
  <c r="H81" i="10"/>
  <c r="H82" i="10"/>
  <c r="H84" i="10"/>
  <c r="D63" i="11"/>
  <c r="D99" i="11"/>
  <c r="D105" i="11"/>
  <c r="N8" i="12"/>
  <c r="J8" i="12"/>
  <c r="M8" i="12"/>
  <c r="I8" i="12"/>
  <c r="I20" i="12"/>
  <c r="N20" i="12"/>
  <c r="M20" i="12"/>
  <c r="J20" i="12"/>
  <c r="V20" i="12"/>
  <c r="U20" i="12"/>
  <c r="X20" i="12"/>
  <c r="N27" i="12"/>
  <c r="M27" i="12"/>
  <c r="U34" i="12"/>
  <c r="X34" i="12"/>
  <c r="V34" i="12"/>
  <c r="M38" i="12"/>
  <c r="J38" i="12"/>
  <c r="I38" i="12"/>
  <c r="N38" i="12"/>
  <c r="I52" i="12"/>
  <c r="N52" i="12"/>
  <c r="M52" i="12"/>
  <c r="L52" i="12"/>
  <c r="K52" i="12"/>
  <c r="J52" i="12"/>
  <c r="V52" i="12"/>
  <c r="U52" i="12"/>
  <c r="X52" i="12"/>
  <c r="K9" i="13"/>
  <c r="J9" i="13"/>
  <c r="L9" i="13"/>
  <c r="I9" i="13"/>
  <c r="K17" i="13"/>
  <c r="J17" i="13"/>
  <c r="L17" i="13"/>
  <c r="I17" i="13"/>
  <c r="K27" i="13"/>
  <c r="I27" i="13"/>
  <c r="K50" i="13"/>
  <c r="I50" i="13"/>
  <c r="K15" i="14"/>
  <c r="J15" i="14"/>
  <c r="H23" i="14"/>
  <c r="I15" i="14"/>
  <c r="K76" i="14"/>
  <c r="J76" i="14"/>
  <c r="I76" i="14"/>
  <c r="K117" i="14"/>
  <c r="I117" i="14"/>
  <c r="J117" i="14"/>
  <c r="I158" i="14"/>
  <c r="K158" i="14"/>
  <c r="J158" i="14"/>
  <c r="M39" i="15"/>
  <c r="L39" i="15"/>
  <c r="K39" i="15"/>
  <c r="I39" i="15"/>
  <c r="J39" i="15"/>
  <c r="M149" i="15"/>
  <c r="L149" i="15"/>
  <c r="K149" i="15"/>
  <c r="J149" i="15"/>
  <c r="I149" i="15"/>
  <c r="C37" i="16"/>
  <c r="L163" i="8"/>
  <c r="J165" i="8"/>
  <c r="O169" i="8"/>
  <c r="N169" i="8"/>
  <c r="L171" i="8"/>
  <c r="J173" i="8"/>
  <c r="L185" i="8"/>
  <c r="J187" i="8"/>
  <c r="H189" i="8"/>
  <c r="O191" i="8"/>
  <c r="N191" i="8"/>
  <c r="J197" i="8"/>
  <c r="L231" i="8"/>
  <c r="O235" i="8"/>
  <c r="N235" i="8"/>
  <c r="J241" i="8"/>
  <c r="G9" i="9"/>
  <c r="M14" i="9"/>
  <c r="M17" i="9"/>
  <c r="I18" i="9"/>
  <c r="I21" i="9"/>
  <c r="H21" i="10"/>
  <c r="F53" i="10"/>
  <c r="F56" i="10"/>
  <c r="F59" i="10"/>
  <c r="H86" i="10"/>
  <c r="H107" i="10"/>
  <c r="L109" i="10"/>
  <c r="D11" i="11"/>
  <c r="D17" i="11"/>
  <c r="D31" i="11"/>
  <c r="D37" i="11"/>
  <c r="D57" i="11"/>
  <c r="D64" i="11"/>
  <c r="D79" i="11"/>
  <c r="D85" i="11"/>
  <c r="X11" i="12"/>
  <c r="N16" i="12"/>
  <c r="M16" i="12"/>
  <c r="X16" i="12"/>
  <c r="M23" i="12"/>
  <c r="X30" i="12"/>
  <c r="M34" i="12"/>
  <c r="N34" i="12"/>
  <c r="I48" i="12"/>
  <c r="N48" i="12"/>
  <c r="M48" i="12"/>
  <c r="L48" i="12"/>
  <c r="K48" i="12"/>
  <c r="J48" i="12"/>
  <c r="X48" i="12"/>
  <c r="K84" i="13"/>
  <c r="I84" i="13"/>
  <c r="K153" i="13"/>
  <c r="I153" i="13"/>
  <c r="K22" i="14"/>
  <c r="I22" i="14"/>
  <c r="J22" i="14"/>
  <c r="I46" i="14"/>
  <c r="K46" i="14"/>
  <c r="J46" i="14"/>
  <c r="K102" i="14"/>
  <c r="J102" i="14"/>
  <c r="I102" i="14"/>
  <c r="D121" i="14"/>
  <c r="K143" i="14"/>
  <c r="I143" i="14"/>
  <c r="J143" i="14"/>
  <c r="W10" i="15"/>
  <c r="AA10" i="15"/>
  <c r="Y10" i="15"/>
  <c r="Z10" i="15"/>
  <c r="X10" i="15"/>
  <c r="M65" i="15"/>
  <c r="L65" i="15"/>
  <c r="K65" i="15"/>
  <c r="I65" i="15"/>
  <c r="J65" i="15"/>
  <c r="F77" i="15"/>
  <c r="M125" i="15"/>
  <c r="L125" i="15"/>
  <c r="K125" i="15"/>
  <c r="I125" i="15"/>
  <c r="H133" i="15"/>
  <c r="J125" i="15"/>
  <c r="N34" i="18"/>
  <c r="X76" i="18"/>
  <c r="F90" i="18"/>
  <c r="J8" i="6"/>
  <c r="M8" i="6"/>
  <c r="L8" i="6"/>
  <c r="L10" i="8"/>
  <c r="J12" i="8"/>
  <c r="L18" i="8"/>
  <c r="J20" i="8"/>
  <c r="J31" i="8"/>
  <c r="O35" i="8"/>
  <c r="N35" i="8"/>
  <c r="L37" i="8"/>
  <c r="J39" i="8"/>
  <c r="O100" i="8"/>
  <c r="N100" i="8"/>
  <c r="L102" i="8"/>
  <c r="J104" i="8"/>
  <c r="E10" i="9"/>
  <c r="R10" i="9"/>
  <c r="S10" i="9"/>
  <c r="M11" i="9"/>
  <c r="S13" i="9"/>
  <c r="R13" i="9"/>
  <c r="I15" i="9"/>
  <c r="E19" i="9"/>
  <c r="P20" i="9"/>
  <c r="O20" i="9"/>
  <c r="F61" i="10"/>
  <c r="F64" i="10"/>
  <c r="J105" i="10"/>
  <c r="D12" i="11"/>
  <c r="D32" i="11"/>
  <c r="D52" i="11"/>
  <c r="D107" i="11"/>
  <c r="N19" i="12"/>
  <c r="M19" i="12"/>
  <c r="U26" i="12"/>
  <c r="V26" i="12"/>
  <c r="X26" i="12"/>
  <c r="M30" i="12"/>
  <c r="J30" i="12"/>
  <c r="I30" i="12"/>
  <c r="N30" i="12"/>
  <c r="X33" i="12"/>
  <c r="I44" i="12"/>
  <c r="N44" i="12"/>
  <c r="M44" i="12"/>
  <c r="J44" i="12"/>
  <c r="V44" i="12"/>
  <c r="U44" i="12"/>
  <c r="X44" i="12"/>
  <c r="M51" i="12"/>
  <c r="N51" i="12"/>
  <c r="J15" i="13"/>
  <c r="L15" i="13"/>
  <c r="T15" i="14"/>
  <c r="I20" i="14"/>
  <c r="K20" i="14"/>
  <c r="J20" i="14"/>
  <c r="T22" i="14"/>
  <c r="U22" i="14"/>
  <c r="K42" i="14"/>
  <c r="J42" i="14"/>
  <c r="I42" i="14"/>
  <c r="K83" i="14"/>
  <c r="I83" i="14"/>
  <c r="J83" i="14"/>
  <c r="I124" i="14"/>
  <c r="K124" i="14"/>
  <c r="J124" i="14"/>
  <c r="C163" i="14"/>
  <c r="AA12" i="15"/>
  <c r="Y12" i="15"/>
  <c r="X12" i="15"/>
  <c r="W12" i="15"/>
  <c r="Z12" i="15"/>
  <c r="W14" i="15"/>
  <c r="AA14" i="15"/>
  <c r="Y14" i="15"/>
  <c r="Z14" i="15"/>
  <c r="X14" i="15"/>
  <c r="M73" i="15"/>
  <c r="L73" i="15"/>
  <c r="K73" i="15"/>
  <c r="I73" i="15"/>
  <c r="J73" i="15"/>
  <c r="M131" i="15"/>
  <c r="L131" i="15"/>
  <c r="K131" i="15"/>
  <c r="J131" i="15"/>
  <c r="I131" i="15"/>
  <c r="M47" i="16"/>
  <c r="L47" i="16"/>
  <c r="K47" i="16"/>
  <c r="J47" i="16"/>
  <c r="I47" i="16"/>
  <c r="V34" i="18"/>
  <c r="J42" i="18"/>
  <c r="I42" i="18"/>
  <c r="J115" i="18"/>
  <c r="I115" i="18"/>
  <c r="J128" i="21"/>
  <c r="I128" i="21"/>
  <c r="H128" i="21"/>
  <c r="W22" i="6"/>
  <c r="M24" i="6"/>
  <c r="L24" i="6"/>
  <c r="J24" i="6"/>
  <c r="L32" i="6"/>
  <c r="J32" i="6"/>
  <c r="J9" i="8"/>
  <c r="N13" i="8"/>
  <c r="O13" i="8"/>
  <c r="L15" i="8"/>
  <c r="J17" i="8"/>
  <c r="H19" i="8"/>
  <c r="N32" i="8"/>
  <c r="O32" i="8"/>
  <c r="L34" i="8"/>
  <c r="J36" i="8"/>
  <c r="L42" i="8"/>
  <c r="H57" i="8"/>
  <c r="H65" i="8"/>
  <c r="N97" i="8"/>
  <c r="O97" i="8"/>
  <c r="L99" i="8"/>
  <c r="J101" i="8"/>
  <c r="L107" i="8"/>
  <c r="J109" i="8"/>
  <c r="G13" i="9"/>
  <c r="G16" i="9"/>
  <c r="P17" i="9"/>
  <c r="O17" i="9"/>
  <c r="J39" i="10"/>
  <c r="F82" i="10"/>
  <c r="F97" i="10"/>
  <c r="D19" i="11"/>
  <c r="D39" i="11"/>
  <c r="D59" i="11"/>
  <c r="D101" i="11"/>
  <c r="M9" i="12"/>
  <c r="N9" i="12"/>
  <c r="I9" i="12"/>
  <c r="J9" i="12"/>
  <c r="N10" i="12"/>
  <c r="M10" i="12"/>
  <c r="V10" i="12"/>
  <c r="U10" i="12"/>
  <c r="X10" i="12"/>
  <c r="M15" i="12"/>
  <c r="X22" i="12"/>
  <c r="M26" i="12"/>
  <c r="N26" i="12"/>
  <c r="X29" i="12"/>
  <c r="N40" i="12"/>
  <c r="M40" i="12"/>
  <c r="N47" i="12"/>
  <c r="M47" i="12"/>
  <c r="X54" i="12"/>
  <c r="K53" i="13"/>
  <c r="I53" i="13"/>
  <c r="K75" i="13"/>
  <c r="I75" i="13"/>
  <c r="K110" i="13"/>
  <c r="I110" i="13"/>
  <c r="K144" i="13"/>
  <c r="I144" i="13"/>
  <c r="C51" i="14"/>
  <c r="K68" i="14"/>
  <c r="J68" i="14"/>
  <c r="I68" i="14"/>
  <c r="C107" i="14"/>
  <c r="K109" i="14"/>
  <c r="I109" i="14"/>
  <c r="J109" i="14"/>
  <c r="E163" i="14"/>
  <c r="E21" i="15"/>
  <c r="M28" i="15"/>
  <c r="K28" i="15"/>
  <c r="J28" i="15"/>
  <c r="I28" i="15"/>
  <c r="L28" i="15"/>
  <c r="I32" i="15"/>
  <c r="M32" i="15"/>
  <c r="K32" i="15"/>
  <c r="L32" i="15"/>
  <c r="J32" i="15"/>
  <c r="D49" i="15"/>
  <c r="E91" i="15"/>
  <c r="M108" i="15"/>
  <c r="L108" i="15"/>
  <c r="K108" i="15"/>
  <c r="I108" i="15"/>
  <c r="J108" i="15"/>
  <c r="M116" i="16"/>
  <c r="L116" i="16"/>
  <c r="K116" i="16"/>
  <c r="J116" i="16"/>
  <c r="I116" i="16"/>
  <c r="G21" i="17"/>
  <c r="K103" i="17"/>
  <c r="I103" i="17"/>
  <c r="M10" i="6"/>
  <c r="O10" i="8"/>
  <c r="N10" i="8"/>
  <c r="L12" i="8"/>
  <c r="J14" i="8"/>
  <c r="L20" i="8"/>
  <c r="L31" i="8"/>
  <c r="J33" i="8"/>
  <c r="O37" i="8"/>
  <c r="N37" i="8"/>
  <c r="L39" i="8"/>
  <c r="J41" i="8"/>
  <c r="J98" i="8"/>
  <c r="O102" i="8"/>
  <c r="N102" i="8"/>
  <c r="L104" i="8"/>
  <c r="J106" i="8"/>
  <c r="M9" i="9"/>
  <c r="I10" i="9"/>
  <c r="I13" i="9"/>
  <c r="E14" i="9"/>
  <c r="M15" i="9"/>
  <c r="E17" i="9"/>
  <c r="S17" i="9"/>
  <c r="R17" i="9"/>
  <c r="M18" i="9"/>
  <c r="I19" i="9"/>
  <c r="S20" i="9"/>
  <c r="R20" i="9"/>
  <c r="H14" i="10"/>
  <c r="H80" i="10"/>
  <c r="F99" i="10"/>
  <c r="F105" i="10"/>
  <c r="D13" i="11"/>
  <c r="D20" i="11"/>
  <c r="D33" i="11"/>
  <c r="D40" i="11"/>
  <c r="D53" i="11"/>
  <c r="D60" i="11"/>
  <c r="D75" i="11"/>
  <c r="D81" i="11"/>
  <c r="N6" i="12"/>
  <c r="M6" i="12"/>
  <c r="X6" i="12"/>
  <c r="X14" i="12"/>
  <c r="X18" i="12"/>
  <c r="M22" i="12"/>
  <c r="X25" i="12"/>
  <c r="N36" i="12"/>
  <c r="M36" i="12"/>
  <c r="N43" i="12"/>
  <c r="M43" i="12"/>
  <c r="U50" i="12"/>
  <c r="V50" i="12"/>
  <c r="X50" i="12"/>
  <c r="K13" i="13"/>
  <c r="I13" i="13"/>
  <c r="K48" i="14"/>
  <c r="I48" i="14"/>
  <c r="J48" i="14"/>
  <c r="I89" i="14"/>
  <c r="K89" i="14"/>
  <c r="J89" i="14"/>
  <c r="K145" i="14"/>
  <c r="J145" i="14"/>
  <c r="I145" i="14"/>
  <c r="M37" i="15"/>
  <c r="K37" i="15"/>
  <c r="J37" i="15"/>
  <c r="I37" i="15"/>
  <c r="L37" i="15"/>
  <c r="I41" i="15"/>
  <c r="M41" i="15"/>
  <c r="K41" i="15"/>
  <c r="L41" i="15"/>
  <c r="H49" i="15"/>
  <c r="J41" i="15"/>
  <c r="G91" i="15"/>
  <c r="M114" i="15"/>
  <c r="L114" i="15"/>
  <c r="K114" i="15"/>
  <c r="J114" i="15"/>
  <c r="I114" i="15"/>
  <c r="Y15" i="17"/>
  <c r="W15" i="17"/>
  <c r="F49" i="17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D74" i="11"/>
  <c r="D78" i="11"/>
  <c r="D82" i="11"/>
  <c r="D86" i="11"/>
  <c r="D98" i="11"/>
  <c r="D102" i="11"/>
  <c r="D106" i="11"/>
  <c r="U12" i="14"/>
  <c r="D37" i="14"/>
  <c r="K31" i="14"/>
  <c r="I31" i="14"/>
  <c r="J31" i="14"/>
  <c r="F65" i="14"/>
  <c r="K59" i="14"/>
  <c r="J59" i="14"/>
  <c r="I59" i="14"/>
  <c r="I72" i="14"/>
  <c r="K72" i="14"/>
  <c r="J72" i="14"/>
  <c r="F93" i="14"/>
  <c r="K100" i="14"/>
  <c r="I100" i="14"/>
  <c r="J100" i="14"/>
  <c r="F121" i="14"/>
  <c r="K128" i="14"/>
  <c r="J128" i="14"/>
  <c r="I128" i="14"/>
  <c r="I141" i="14"/>
  <c r="K141" i="14"/>
  <c r="J141" i="14"/>
  <c r="H149" i="14"/>
  <c r="C35" i="15"/>
  <c r="M45" i="15"/>
  <c r="K45" i="15"/>
  <c r="J45" i="15"/>
  <c r="I45" i="15"/>
  <c r="L45" i="15"/>
  <c r="M47" i="15"/>
  <c r="L47" i="15"/>
  <c r="K47" i="15"/>
  <c r="I47" i="15"/>
  <c r="J47" i="15"/>
  <c r="M99" i="15"/>
  <c r="L99" i="15"/>
  <c r="K99" i="15"/>
  <c r="I99" i="15"/>
  <c r="J99" i="15"/>
  <c r="M151" i="16"/>
  <c r="L151" i="16"/>
  <c r="K151" i="16"/>
  <c r="J151" i="16"/>
  <c r="I151" i="16"/>
  <c r="L43" i="17"/>
  <c r="K43" i="17"/>
  <c r="J43" i="17"/>
  <c r="I43" i="17"/>
  <c r="J59" i="18"/>
  <c r="I59" i="18"/>
  <c r="F64" i="1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D10" i="11"/>
  <c r="D14" i="11"/>
  <c r="D18" i="11"/>
  <c r="D30" i="11"/>
  <c r="D34" i="11"/>
  <c r="D38" i="11"/>
  <c r="D42" i="11"/>
  <c r="D54" i="11"/>
  <c r="D58" i="11"/>
  <c r="D62" i="11"/>
  <c r="U14" i="14"/>
  <c r="I29" i="14"/>
  <c r="K29" i="14"/>
  <c r="H37" i="14"/>
  <c r="J29" i="14"/>
  <c r="K57" i="14"/>
  <c r="I57" i="14"/>
  <c r="H65" i="14"/>
  <c r="J57" i="14"/>
  <c r="K85" i="14"/>
  <c r="J85" i="14"/>
  <c r="I85" i="14"/>
  <c r="H93" i="14"/>
  <c r="I98" i="14"/>
  <c r="K98" i="14"/>
  <c r="J98" i="14"/>
  <c r="K126" i="14"/>
  <c r="I126" i="14"/>
  <c r="J126" i="14"/>
  <c r="K154" i="14"/>
  <c r="J154" i="14"/>
  <c r="I154" i="14"/>
  <c r="G35" i="15"/>
  <c r="M54" i="15"/>
  <c r="K54" i="15"/>
  <c r="J54" i="15"/>
  <c r="I54" i="15"/>
  <c r="L54" i="15"/>
  <c r="M56" i="15"/>
  <c r="L56" i="15"/>
  <c r="K56" i="15"/>
  <c r="I56" i="15"/>
  <c r="J56" i="15"/>
  <c r="I58" i="15"/>
  <c r="M58" i="15"/>
  <c r="K58" i="15"/>
  <c r="L58" i="15"/>
  <c r="J58" i="15"/>
  <c r="D77" i="15"/>
  <c r="M140" i="15"/>
  <c r="L140" i="15"/>
  <c r="K140" i="15"/>
  <c r="J140" i="15"/>
  <c r="I140" i="15"/>
  <c r="D161" i="15"/>
  <c r="D21" i="16"/>
  <c r="E65" i="16"/>
  <c r="M90" i="16"/>
  <c r="L90" i="16"/>
  <c r="K90" i="16"/>
  <c r="J90" i="16"/>
  <c r="I90" i="16"/>
  <c r="K69" i="17"/>
  <c r="I69" i="17"/>
  <c r="J12" i="18"/>
  <c r="I12" i="18"/>
  <c r="H20" i="18"/>
  <c r="D22" i="18"/>
  <c r="N64" i="18"/>
  <c r="J81" i="18"/>
  <c r="I81" i="18"/>
  <c r="M56" i="16"/>
  <c r="L56" i="16"/>
  <c r="K56" i="16"/>
  <c r="J56" i="16"/>
  <c r="I56" i="16"/>
  <c r="D77" i="16"/>
  <c r="G93" i="16"/>
  <c r="L34" i="17"/>
  <c r="K34" i="17"/>
  <c r="J34" i="17"/>
  <c r="I34" i="17"/>
  <c r="J29" i="18"/>
  <c r="I29" i="18"/>
  <c r="D48" i="18"/>
  <c r="N90" i="18"/>
  <c r="F146" i="18"/>
  <c r="AA158" i="18"/>
  <c r="Z158" i="18"/>
  <c r="S11" i="9"/>
  <c r="R11" i="9"/>
  <c r="I12" i="9"/>
  <c r="G14" i="9"/>
  <c r="P14" i="9"/>
  <c r="O14" i="9"/>
  <c r="E16" i="9"/>
  <c r="M16" i="9"/>
  <c r="S19" i="9"/>
  <c r="R19" i="9"/>
  <c r="I20" i="9"/>
  <c r="F54" i="10"/>
  <c r="F62" i="10"/>
  <c r="H79" i="10"/>
  <c r="F81" i="10"/>
  <c r="H87" i="10"/>
  <c r="H98" i="10"/>
  <c r="J104" i="10"/>
  <c r="H106" i="10"/>
  <c r="D76" i="11"/>
  <c r="D80" i="11"/>
  <c r="D84" i="11"/>
  <c r="D96" i="11"/>
  <c r="D100" i="11"/>
  <c r="D104" i="11"/>
  <c r="D108" i="11"/>
  <c r="X7" i="12"/>
  <c r="V7" i="12"/>
  <c r="U7" i="12"/>
  <c r="X12" i="12"/>
  <c r="V12" i="12"/>
  <c r="U12" i="12"/>
  <c r="I10" i="13"/>
  <c r="K10" i="13"/>
  <c r="I14" i="13"/>
  <c r="K14" i="13"/>
  <c r="I18" i="13"/>
  <c r="K18" i="13"/>
  <c r="I12" i="14"/>
  <c r="J12" i="14"/>
  <c r="K12" i="14"/>
  <c r="E23" i="14"/>
  <c r="K25" i="14"/>
  <c r="J25" i="14"/>
  <c r="I25" i="14"/>
  <c r="E51" i="14"/>
  <c r="E79" i="14"/>
  <c r="G107" i="14"/>
  <c r="I106" i="14"/>
  <c r="K106" i="14"/>
  <c r="J106" i="14"/>
  <c r="G135" i="14"/>
  <c r="K134" i="14"/>
  <c r="I134" i="14"/>
  <c r="J134" i="14"/>
  <c r="G163" i="14"/>
  <c r="K162" i="14"/>
  <c r="J162" i="14"/>
  <c r="I162" i="14"/>
  <c r="AA16" i="15"/>
  <c r="Y16" i="15"/>
  <c r="X16" i="15"/>
  <c r="W16" i="15"/>
  <c r="Z16" i="15"/>
  <c r="AA17" i="15"/>
  <c r="AA18" i="15"/>
  <c r="X18" i="15"/>
  <c r="Z18" i="15"/>
  <c r="E63" i="15"/>
  <c r="M80" i="15"/>
  <c r="K80" i="15"/>
  <c r="J80" i="15"/>
  <c r="I80" i="15"/>
  <c r="L80" i="15"/>
  <c r="M82" i="15"/>
  <c r="L82" i="15"/>
  <c r="K82" i="15"/>
  <c r="I82" i="15"/>
  <c r="J82" i="15"/>
  <c r="M116" i="15"/>
  <c r="L116" i="15"/>
  <c r="K116" i="15"/>
  <c r="I116" i="15"/>
  <c r="J116" i="15"/>
  <c r="M151" i="15"/>
  <c r="L151" i="15"/>
  <c r="K151" i="15"/>
  <c r="I151" i="15"/>
  <c r="J151" i="15"/>
  <c r="M82" i="16"/>
  <c r="L82" i="16"/>
  <c r="K82" i="16"/>
  <c r="J82" i="16"/>
  <c r="I82" i="16"/>
  <c r="K112" i="17"/>
  <c r="I112" i="17"/>
  <c r="N8" i="18"/>
  <c r="J25" i="18"/>
  <c r="I25" i="18"/>
  <c r="X50" i="18"/>
  <c r="F120" i="18"/>
  <c r="X57" i="12"/>
  <c r="K36" i="13"/>
  <c r="I36" i="13"/>
  <c r="K14" i="14"/>
  <c r="I14" i="14"/>
  <c r="J14" i="14"/>
  <c r="G23" i="14"/>
  <c r="U20" i="14"/>
  <c r="G51" i="14"/>
  <c r="K50" i="14"/>
  <c r="J50" i="14"/>
  <c r="I50" i="14"/>
  <c r="I63" i="14"/>
  <c r="K63" i="14"/>
  <c r="J63" i="14"/>
  <c r="K91" i="14"/>
  <c r="I91" i="14"/>
  <c r="J91" i="14"/>
  <c r="K119" i="14"/>
  <c r="J119" i="14"/>
  <c r="I119" i="14"/>
  <c r="I132" i="14"/>
  <c r="K132" i="14"/>
  <c r="J132" i="14"/>
  <c r="K160" i="14"/>
  <c r="I160" i="14"/>
  <c r="J160" i="14"/>
  <c r="C21" i="15"/>
  <c r="AA20" i="15"/>
  <c r="Y20" i="15"/>
  <c r="X20" i="15"/>
  <c r="W20" i="15"/>
  <c r="Z20" i="15"/>
  <c r="I24" i="15"/>
  <c r="M24" i="15"/>
  <c r="K24" i="15"/>
  <c r="L24" i="15"/>
  <c r="J24" i="15"/>
  <c r="M88" i="15"/>
  <c r="L88" i="15"/>
  <c r="K88" i="15"/>
  <c r="J88" i="15"/>
  <c r="I88" i="15"/>
  <c r="M123" i="15"/>
  <c r="L123" i="15"/>
  <c r="K123" i="15"/>
  <c r="J123" i="15"/>
  <c r="I123" i="15"/>
  <c r="C147" i="15"/>
  <c r="M157" i="15"/>
  <c r="L157" i="15"/>
  <c r="K157" i="15"/>
  <c r="J157" i="15"/>
  <c r="I157" i="15"/>
  <c r="F105" i="16"/>
  <c r="M159" i="16"/>
  <c r="L159" i="16"/>
  <c r="K159" i="16"/>
  <c r="J159" i="16"/>
  <c r="I159" i="16"/>
  <c r="Y11" i="17"/>
  <c r="W11" i="17"/>
  <c r="G37" i="17"/>
  <c r="K138" i="17"/>
  <c r="I138" i="17"/>
  <c r="V8" i="18"/>
  <c r="J46" i="18"/>
  <c r="I46" i="18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H135" i="14"/>
  <c r="I127" i="14"/>
  <c r="C149" i="14"/>
  <c r="K144" i="14"/>
  <c r="J144" i="14"/>
  <c r="I144" i="14"/>
  <c r="K153" i="14"/>
  <c r="J153" i="14"/>
  <c r="I153" i="14"/>
  <c r="F163" i="14"/>
  <c r="K161" i="14"/>
  <c r="J161" i="14"/>
  <c r="I161" i="14"/>
  <c r="L11" i="15"/>
  <c r="K11" i="15"/>
  <c r="J11" i="15"/>
  <c r="M11" i="15"/>
  <c r="I11" i="15"/>
  <c r="D21" i="15"/>
  <c r="L15" i="15"/>
  <c r="K15" i="15"/>
  <c r="J15" i="15"/>
  <c r="M15" i="15"/>
  <c r="I15" i="15"/>
  <c r="L19" i="15"/>
  <c r="K19" i="15"/>
  <c r="J19" i="15"/>
  <c r="I19" i="15"/>
  <c r="M19" i="15"/>
  <c r="L25" i="15"/>
  <c r="K25" i="15"/>
  <c r="J25" i="15"/>
  <c r="M25" i="15"/>
  <c r="I25" i="15"/>
  <c r="L33" i="15"/>
  <c r="K33" i="15"/>
  <c r="J33" i="15"/>
  <c r="M33" i="15"/>
  <c r="I33" i="15"/>
  <c r="C49" i="15"/>
  <c r="L42" i="15"/>
  <c r="K42" i="15"/>
  <c r="J42" i="15"/>
  <c r="M42" i="15"/>
  <c r="I42" i="15"/>
  <c r="L51" i="15"/>
  <c r="K51" i="15"/>
  <c r="J51" i="15"/>
  <c r="I51" i="15"/>
  <c r="M51" i="15"/>
  <c r="D63" i="15"/>
  <c r="L59" i="15"/>
  <c r="K59" i="15"/>
  <c r="J59" i="15"/>
  <c r="M59" i="15"/>
  <c r="I59" i="15"/>
  <c r="L68" i="15"/>
  <c r="K68" i="15"/>
  <c r="J68" i="15"/>
  <c r="M68" i="15"/>
  <c r="I68" i="15"/>
  <c r="E77" i="15"/>
  <c r="L76" i="15"/>
  <c r="K76" i="15"/>
  <c r="J76" i="15"/>
  <c r="M76" i="15"/>
  <c r="I76" i="15"/>
  <c r="F91" i="15"/>
  <c r="M85" i="15"/>
  <c r="L85" i="15"/>
  <c r="K85" i="15"/>
  <c r="J85" i="15"/>
  <c r="I85" i="15"/>
  <c r="M94" i="15"/>
  <c r="L94" i="15"/>
  <c r="K94" i="15"/>
  <c r="J94" i="15"/>
  <c r="I94" i="15"/>
  <c r="G105" i="15"/>
  <c r="M102" i="15"/>
  <c r="L102" i="15"/>
  <c r="K102" i="15"/>
  <c r="J102" i="15"/>
  <c r="I102" i="15"/>
  <c r="M111" i="15"/>
  <c r="L111" i="15"/>
  <c r="K111" i="15"/>
  <c r="J111" i="15"/>
  <c r="H119" i="15"/>
  <c r="I111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C161" i="15"/>
  <c r="M154" i="15"/>
  <c r="L154" i="15"/>
  <c r="K154" i="15"/>
  <c r="J154" i="15"/>
  <c r="I154" i="15"/>
  <c r="Z11" i="16"/>
  <c r="Y11" i="16"/>
  <c r="X11" i="16"/>
  <c r="W11" i="16"/>
  <c r="E21" i="16"/>
  <c r="M25" i="16"/>
  <c r="L25" i="16"/>
  <c r="K25" i="16"/>
  <c r="J25" i="16"/>
  <c r="I25" i="16"/>
  <c r="D37" i="16"/>
  <c r="C49" i="16"/>
  <c r="M59" i="16"/>
  <c r="L59" i="16"/>
  <c r="K59" i="16"/>
  <c r="J59" i="16"/>
  <c r="I59" i="16"/>
  <c r="F65" i="16"/>
  <c r="E77" i="16"/>
  <c r="M94" i="16"/>
  <c r="H93" i="16"/>
  <c r="L94" i="16"/>
  <c r="K94" i="16"/>
  <c r="J94" i="16"/>
  <c r="I94" i="16"/>
  <c r="G105" i="16"/>
  <c r="M128" i="16"/>
  <c r="L128" i="16"/>
  <c r="K128" i="16"/>
  <c r="J128" i="16"/>
  <c r="I128" i="16"/>
  <c r="L10" i="17"/>
  <c r="K10" i="17"/>
  <c r="J10" i="17"/>
  <c r="H9" i="17"/>
  <c r="M117" i="17" s="1"/>
  <c r="I10" i="17"/>
  <c r="F21" i="17"/>
  <c r="L31" i="17"/>
  <c r="K31" i="17"/>
  <c r="J31" i="17"/>
  <c r="I31" i="17"/>
  <c r="F37" i="17"/>
  <c r="E49" i="17"/>
  <c r="H65" i="17"/>
  <c r="U8" i="18"/>
  <c r="G20" i="18"/>
  <c r="AA15" i="18"/>
  <c r="Z15" i="18"/>
  <c r="S19" i="18"/>
  <c r="R19" i="18"/>
  <c r="C22" i="18"/>
  <c r="U34" i="18"/>
  <c r="AA32" i="18"/>
  <c r="Z32" i="18"/>
  <c r="Q36" i="18"/>
  <c r="S37" i="18"/>
  <c r="R37" i="18"/>
  <c r="C48" i="18"/>
  <c r="S54" i="18"/>
  <c r="Q62" i="18"/>
  <c r="R54" i="18"/>
  <c r="M64" i="18"/>
  <c r="AA67" i="18"/>
  <c r="Z67" i="18"/>
  <c r="S71" i="18"/>
  <c r="R71" i="18"/>
  <c r="M90" i="18"/>
  <c r="AA84" i="18"/>
  <c r="Z84" i="18"/>
  <c r="S88" i="18"/>
  <c r="R88" i="18"/>
  <c r="AA137" i="18"/>
  <c r="Z137" i="18"/>
  <c r="S158" i="18"/>
  <c r="R158" i="18"/>
  <c r="D78" i="21"/>
  <c r="J17" i="14"/>
  <c r="I17" i="14"/>
  <c r="K17" i="14"/>
  <c r="J26" i="14"/>
  <c r="I26" i="14"/>
  <c r="K26" i="14"/>
  <c r="E37" i="14"/>
  <c r="J34" i="14"/>
  <c r="I34" i="14"/>
  <c r="K34" i="14"/>
  <c r="J43" i="14"/>
  <c r="I43" i="14"/>
  <c r="H51" i="14"/>
  <c r="K43" i="14"/>
  <c r="C65" i="14"/>
  <c r="J60" i="14"/>
  <c r="I60" i="14"/>
  <c r="K60" i="14"/>
  <c r="J69" i="14"/>
  <c r="I69" i="14"/>
  <c r="K69" i="14"/>
  <c r="F79" i="14"/>
  <c r="J77" i="14"/>
  <c r="I77" i="14"/>
  <c r="K77" i="14"/>
  <c r="J86" i="14"/>
  <c r="I86" i="14"/>
  <c r="K86" i="14"/>
  <c r="J95" i="14"/>
  <c r="I95" i="14"/>
  <c r="K95" i="14"/>
  <c r="D107" i="14"/>
  <c r="J103" i="14"/>
  <c r="I103" i="14"/>
  <c r="K103" i="14"/>
  <c r="J112" i="14"/>
  <c r="I112" i="14"/>
  <c r="K112" i="14"/>
  <c r="G121" i="14"/>
  <c r="J120" i="14"/>
  <c r="I120" i="14"/>
  <c r="K120" i="14"/>
  <c r="J129" i="14"/>
  <c r="I129" i="14"/>
  <c r="K129" i="14"/>
  <c r="J138" i="14"/>
  <c r="I138" i="14"/>
  <c r="K138" i="14"/>
  <c r="E149" i="14"/>
  <c r="J146" i="14"/>
  <c r="I146" i="14"/>
  <c r="K146" i="14"/>
  <c r="J155" i="14"/>
  <c r="I155" i="14"/>
  <c r="H163" i="14"/>
  <c r="K155" i="14"/>
  <c r="L10" i="15"/>
  <c r="J10" i="15"/>
  <c r="I10" i="15"/>
  <c r="M10" i="15"/>
  <c r="K10" i="15"/>
  <c r="F21" i="15"/>
  <c r="L14" i="15"/>
  <c r="J14" i="15"/>
  <c r="I14" i="15"/>
  <c r="M14" i="15"/>
  <c r="K14" i="15"/>
  <c r="L18" i="15"/>
  <c r="J18" i="15"/>
  <c r="I18" i="15"/>
  <c r="K18" i="15"/>
  <c r="M18" i="15"/>
  <c r="L23" i="15"/>
  <c r="J23" i="15"/>
  <c r="I23" i="15"/>
  <c r="M23" i="15"/>
  <c r="K23" i="15"/>
  <c r="D35" i="15"/>
  <c r="L31" i="15"/>
  <c r="J31" i="15"/>
  <c r="I31" i="15"/>
  <c r="M31" i="15"/>
  <c r="K31" i="15"/>
  <c r="L40" i="15"/>
  <c r="J40" i="15"/>
  <c r="I40" i="15"/>
  <c r="M40" i="15"/>
  <c r="K40" i="15"/>
  <c r="E49" i="15"/>
  <c r="L48" i="15"/>
  <c r="J48" i="15"/>
  <c r="I48" i="15"/>
  <c r="K48" i="15"/>
  <c r="M48" i="15"/>
  <c r="F63" i="15"/>
  <c r="L57" i="15"/>
  <c r="J57" i="15"/>
  <c r="I57" i="15"/>
  <c r="M57" i="15"/>
  <c r="K57" i="15"/>
  <c r="L66" i="15"/>
  <c r="J66" i="15"/>
  <c r="I66" i="15"/>
  <c r="M66" i="15"/>
  <c r="K66" i="15"/>
  <c r="G77" i="15"/>
  <c r="L74" i="15"/>
  <c r="J74" i="15"/>
  <c r="I74" i="15"/>
  <c r="M74" i="15"/>
  <c r="K74" i="15"/>
  <c r="L83" i="15"/>
  <c r="K83" i="15"/>
  <c r="J83" i="15"/>
  <c r="I83" i="15"/>
  <c r="H91" i="15"/>
  <c r="M83" i="15"/>
  <c r="L100" i="15"/>
  <c r="K100" i="15"/>
  <c r="J100" i="15"/>
  <c r="I100" i="15"/>
  <c r="M100" i="15"/>
  <c r="L109" i="15"/>
  <c r="K109" i="15"/>
  <c r="J109" i="15"/>
  <c r="I109" i="15"/>
  <c r="M109" i="15"/>
  <c r="L117" i="15"/>
  <c r="K117" i="15"/>
  <c r="J117" i="15"/>
  <c r="I117" i="15"/>
  <c r="M117" i="15"/>
  <c r="C133" i="15"/>
  <c r="L126" i="15"/>
  <c r="K126" i="15"/>
  <c r="J126" i="15"/>
  <c r="I126" i="15"/>
  <c r="M126" i="15"/>
  <c r="L135" i="15"/>
  <c r="K135" i="15"/>
  <c r="J135" i="15"/>
  <c r="I135" i="15"/>
  <c r="M135" i="15"/>
  <c r="D147" i="15"/>
  <c r="L143" i="15"/>
  <c r="K143" i="15"/>
  <c r="J143" i="15"/>
  <c r="I143" i="15"/>
  <c r="M143" i="15"/>
  <c r="L152" i="15"/>
  <c r="K152" i="15"/>
  <c r="J152" i="15"/>
  <c r="I152" i="15"/>
  <c r="M152" i="15"/>
  <c r="E161" i="15"/>
  <c r="L160" i="15"/>
  <c r="K160" i="15"/>
  <c r="J160" i="15"/>
  <c r="I160" i="15"/>
  <c r="M160" i="15"/>
  <c r="C9" i="16"/>
  <c r="M19" i="16"/>
  <c r="L19" i="16"/>
  <c r="K19" i="16"/>
  <c r="J19" i="16"/>
  <c r="I19" i="16"/>
  <c r="M85" i="16"/>
  <c r="L85" i="16"/>
  <c r="K85" i="16"/>
  <c r="J85" i="16"/>
  <c r="I85" i="16"/>
  <c r="C135" i="16"/>
  <c r="M154" i="16"/>
  <c r="L154" i="16"/>
  <c r="K154" i="16"/>
  <c r="J154" i="16"/>
  <c r="I154" i="16"/>
  <c r="C107" i="17"/>
  <c r="M160" i="17"/>
  <c r="K160" i="17"/>
  <c r="I160" i="17"/>
  <c r="O20" i="18"/>
  <c r="AA19" i="18"/>
  <c r="Z19" i="18"/>
  <c r="S24" i="18"/>
  <c r="R24" i="18"/>
  <c r="Y36" i="18"/>
  <c r="AA37" i="18"/>
  <c r="Z37" i="18"/>
  <c r="S41" i="18"/>
  <c r="R41" i="18"/>
  <c r="G50" i="18"/>
  <c r="AA54" i="18"/>
  <c r="Y62" i="18"/>
  <c r="Z54" i="18"/>
  <c r="S58" i="18"/>
  <c r="R58" i="18"/>
  <c r="U64" i="18"/>
  <c r="G76" i="18"/>
  <c r="AA71" i="18"/>
  <c r="Z71" i="18"/>
  <c r="S75" i="18"/>
  <c r="R75" i="18"/>
  <c r="C78" i="18"/>
  <c r="U90" i="18"/>
  <c r="AA88" i="18"/>
  <c r="Z88" i="18"/>
  <c r="U104" i="18"/>
  <c r="Q106" i="18"/>
  <c r="S107" i="18"/>
  <c r="R107" i="18"/>
  <c r="AA154" i="18"/>
  <c r="Z154" i="18"/>
  <c r="C23" i="14"/>
  <c r="K18" i="14"/>
  <c r="I18" i="14"/>
  <c r="J18" i="14"/>
  <c r="U18" i="14"/>
  <c r="K27" i="14"/>
  <c r="I27" i="14"/>
  <c r="J27" i="14"/>
  <c r="F37" i="14"/>
  <c r="K35" i="14"/>
  <c r="I35" i="14"/>
  <c r="J35" i="14"/>
  <c r="K44" i="14"/>
  <c r="I44" i="14"/>
  <c r="J44" i="14"/>
  <c r="K53" i="14"/>
  <c r="I53" i="14"/>
  <c r="J53" i="14"/>
  <c r="D65" i="14"/>
  <c r="K61" i="14"/>
  <c r="I61" i="14"/>
  <c r="J61" i="14"/>
  <c r="K70" i="14"/>
  <c r="I70" i="14"/>
  <c r="J70" i="14"/>
  <c r="G79" i="14"/>
  <c r="K78" i="14"/>
  <c r="I78" i="14"/>
  <c r="J78" i="14"/>
  <c r="K87" i="14"/>
  <c r="I87" i="14"/>
  <c r="J87" i="14"/>
  <c r="K96" i="14"/>
  <c r="I96" i="14"/>
  <c r="J96" i="14"/>
  <c r="E107" i="14"/>
  <c r="K104" i="14"/>
  <c r="I104" i="14"/>
  <c r="J104" i="14"/>
  <c r="K113" i="14"/>
  <c r="I113" i="14"/>
  <c r="H121" i="14"/>
  <c r="J113" i="14"/>
  <c r="C135" i="14"/>
  <c r="K130" i="14"/>
  <c r="I130" i="14"/>
  <c r="J130" i="14"/>
  <c r="K139" i="14"/>
  <c r="I139" i="14"/>
  <c r="J139" i="14"/>
  <c r="F149" i="14"/>
  <c r="K147" i="14"/>
  <c r="I147" i="14"/>
  <c r="J147" i="14"/>
  <c r="K156" i="14"/>
  <c r="I156" i="14"/>
  <c r="J156" i="14"/>
  <c r="G21" i="15"/>
  <c r="K26" i="15"/>
  <c r="I26" i="15"/>
  <c r="M26" i="15"/>
  <c r="L26" i="15"/>
  <c r="J26" i="15"/>
  <c r="E35" i="15"/>
  <c r="K34" i="15"/>
  <c r="I34" i="15"/>
  <c r="M34" i="15"/>
  <c r="L34" i="15"/>
  <c r="J34" i="15"/>
  <c r="F49" i="15"/>
  <c r="K43" i="15"/>
  <c r="I43" i="15"/>
  <c r="M43" i="15"/>
  <c r="L43" i="15"/>
  <c r="J43" i="15"/>
  <c r="K52" i="15"/>
  <c r="I52" i="15"/>
  <c r="M52" i="15"/>
  <c r="J52" i="15"/>
  <c r="L52" i="15"/>
  <c r="G63" i="15"/>
  <c r="K60" i="15"/>
  <c r="I60" i="15"/>
  <c r="M60" i="15"/>
  <c r="L60" i="15"/>
  <c r="J60" i="15"/>
  <c r="K69" i="15"/>
  <c r="I69" i="15"/>
  <c r="H77" i="15"/>
  <c r="M69" i="15"/>
  <c r="L69" i="15"/>
  <c r="J69" i="15"/>
  <c r="K86" i="15"/>
  <c r="J86" i="15"/>
  <c r="I86" i="15"/>
  <c r="M86" i="15"/>
  <c r="L86" i="15"/>
  <c r="K95" i="15"/>
  <c r="J95" i="15"/>
  <c r="I95" i="15"/>
  <c r="M95" i="15"/>
  <c r="L95" i="15"/>
  <c r="K103" i="15"/>
  <c r="J103" i="15"/>
  <c r="I103" i="15"/>
  <c r="M103" i="15"/>
  <c r="L103" i="15"/>
  <c r="C119" i="15"/>
  <c r="K112" i="15"/>
  <c r="J112" i="15"/>
  <c r="I112" i="15"/>
  <c r="M112" i="15"/>
  <c r="L112" i="15"/>
  <c r="K121" i="15"/>
  <c r="J121" i="15"/>
  <c r="I121" i="15"/>
  <c r="M121" i="15"/>
  <c r="L121" i="15"/>
  <c r="D133" i="15"/>
  <c r="K129" i="15"/>
  <c r="J129" i="15"/>
  <c r="I129" i="15"/>
  <c r="M129" i="15"/>
  <c r="L129" i="15"/>
  <c r="K138" i="15"/>
  <c r="J138" i="15"/>
  <c r="I138" i="15"/>
  <c r="M138" i="15"/>
  <c r="L138" i="15"/>
  <c r="E147" i="15"/>
  <c r="K146" i="15"/>
  <c r="J146" i="15"/>
  <c r="I146" i="15"/>
  <c r="M146" i="15"/>
  <c r="L146" i="15"/>
  <c r="F161" i="15"/>
  <c r="K155" i="15"/>
  <c r="J155" i="15"/>
  <c r="I155" i="15"/>
  <c r="M155" i="15"/>
  <c r="L155" i="15"/>
  <c r="D9" i="16"/>
  <c r="K12" i="16"/>
  <c r="J12" i="16"/>
  <c r="I12" i="16"/>
  <c r="M12" i="16"/>
  <c r="L12" i="16"/>
  <c r="M39" i="16"/>
  <c r="L39" i="16"/>
  <c r="K39" i="16"/>
  <c r="J39" i="16"/>
  <c r="I39" i="16"/>
  <c r="D51" i="16"/>
  <c r="C63" i="16"/>
  <c r="M73" i="16"/>
  <c r="L73" i="16"/>
  <c r="K73" i="16"/>
  <c r="J73" i="16"/>
  <c r="I73" i="16"/>
  <c r="F79" i="16"/>
  <c r="E91" i="16"/>
  <c r="M108" i="16"/>
  <c r="H107" i="16"/>
  <c r="L108" i="16"/>
  <c r="K108" i="16"/>
  <c r="J108" i="16"/>
  <c r="I108" i="16"/>
  <c r="G119" i="16"/>
  <c r="M142" i="16"/>
  <c r="L142" i="16"/>
  <c r="K142" i="16"/>
  <c r="J142" i="16"/>
  <c r="I142" i="16"/>
  <c r="L26" i="17"/>
  <c r="K26" i="17"/>
  <c r="J26" i="17"/>
  <c r="I26" i="17"/>
  <c r="M60" i="17"/>
  <c r="K60" i="17"/>
  <c r="I60" i="17"/>
  <c r="M95" i="17"/>
  <c r="K95" i="17"/>
  <c r="I95" i="17"/>
  <c r="K129" i="17"/>
  <c r="I129" i="17"/>
  <c r="P20" i="18"/>
  <c r="J16" i="18"/>
  <c r="I16" i="18"/>
  <c r="L22" i="18"/>
  <c r="J33" i="18"/>
  <c r="I33" i="18"/>
  <c r="L48" i="18"/>
  <c r="H50" i="18"/>
  <c r="J51" i="18"/>
  <c r="I51" i="18"/>
  <c r="V64" i="18"/>
  <c r="J68" i="18"/>
  <c r="I68" i="18"/>
  <c r="H76" i="18"/>
  <c r="D78" i="18"/>
  <c r="V90" i="18"/>
  <c r="J85" i="18"/>
  <c r="I85" i="18"/>
  <c r="X106" i="18"/>
  <c r="J150" i="18"/>
  <c r="I150" i="18"/>
  <c r="J11" i="14"/>
  <c r="K11" i="14"/>
  <c r="I11" i="14"/>
  <c r="D23" i="14"/>
  <c r="J19" i="14"/>
  <c r="K19" i="14"/>
  <c r="I19" i="14"/>
  <c r="J28" i="14"/>
  <c r="I28" i="14"/>
  <c r="K28" i="14"/>
  <c r="G37" i="14"/>
  <c r="J36" i="14"/>
  <c r="I36" i="14"/>
  <c r="K36" i="14"/>
  <c r="J45" i="14"/>
  <c r="K45" i="14"/>
  <c r="I45" i="14"/>
  <c r="J54" i="14"/>
  <c r="K54" i="14"/>
  <c r="I54" i="14"/>
  <c r="E65" i="14"/>
  <c r="J62" i="14"/>
  <c r="K62" i="14"/>
  <c r="I62" i="14"/>
  <c r="J71" i="14"/>
  <c r="H79" i="14"/>
  <c r="I71" i="14"/>
  <c r="K71" i="14"/>
  <c r="C93" i="14"/>
  <c r="J88" i="14"/>
  <c r="K88" i="14"/>
  <c r="I88" i="14"/>
  <c r="J97" i="14"/>
  <c r="K97" i="14"/>
  <c r="I97" i="14"/>
  <c r="F107" i="14"/>
  <c r="J105" i="14"/>
  <c r="I105" i="14"/>
  <c r="K105" i="14"/>
  <c r="J114" i="14"/>
  <c r="K114" i="14"/>
  <c r="I114" i="14"/>
  <c r="J123" i="14"/>
  <c r="K123" i="14"/>
  <c r="I123" i="14"/>
  <c r="D135" i="14"/>
  <c r="J131" i="14"/>
  <c r="K131" i="14"/>
  <c r="I131" i="14"/>
  <c r="J140" i="14"/>
  <c r="I140" i="14"/>
  <c r="K140" i="14"/>
  <c r="G149" i="14"/>
  <c r="J148" i="14"/>
  <c r="K148" i="14"/>
  <c r="I148" i="14"/>
  <c r="J157" i="14"/>
  <c r="K157" i="14"/>
  <c r="I157" i="14"/>
  <c r="J9" i="15"/>
  <c r="L9" i="15"/>
  <c r="M9" i="15"/>
  <c r="K9" i="15"/>
  <c r="I9" i="15"/>
  <c r="J13" i="15"/>
  <c r="H21" i="15"/>
  <c r="L13" i="15"/>
  <c r="M13" i="15"/>
  <c r="K13" i="15"/>
  <c r="I13" i="15"/>
  <c r="J17" i="15"/>
  <c r="L17" i="15"/>
  <c r="K17" i="15"/>
  <c r="I17" i="15"/>
  <c r="M17" i="15"/>
  <c r="F35" i="15"/>
  <c r="J29" i="15"/>
  <c r="L29" i="15"/>
  <c r="M29" i="15"/>
  <c r="K29" i="15"/>
  <c r="I29" i="15"/>
  <c r="J38" i="15"/>
  <c r="L38" i="15"/>
  <c r="M38" i="15"/>
  <c r="K38" i="15"/>
  <c r="I38" i="15"/>
  <c r="G49" i="15"/>
  <c r="J46" i="15"/>
  <c r="L46" i="15"/>
  <c r="K46" i="15"/>
  <c r="I46" i="15"/>
  <c r="M46" i="15"/>
  <c r="J55" i="15"/>
  <c r="H63" i="15"/>
  <c r="L55" i="15"/>
  <c r="I55" i="15"/>
  <c r="M55" i="15"/>
  <c r="K55" i="15"/>
  <c r="J72" i="15"/>
  <c r="L72" i="15"/>
  <c r="M72" i="15"/>
  <c r="K72" i="15"/>
  <c r="I72" i="15"/>
  <c r="J81" i="15"/>
  <c r="L81" i="15"/>
  <c r="K81" i="15"/>
  <c r="I81" i="15"/>
  <c r="M81" i="15"/>
  <c r="J89" i="15"/>
  <c r="I89" i="15"/>
  <c r="L89" i="15"/>
  <c r="M89" i="15"/>
  <c r="K89" i="15"/>
  <c r="C105" i="15"/>
  <c r="J98" i="15"/>
  <c r="I98" i="15"/>
  <c r="L98" i="15"/>
  <c r="M98" i="15"/>
  <c r="K98" i="15"/>
  <c r="J107" i="15"/>
  <c r="I107" i="15"/>
  <c r="L107" i="15"/>
  <c r="M107" i="15"/>
  <c r="K107" i="15"/>
  <c r="D119" i="15"/>
  <c r="J115" i="15"/>
  <c r="I115" i="15"/>
  <c r="L115" i="15"/>
  <c r="K115" i="15"/>
  <c r="M115" i="15"/>
  <c r="J124" i="15"/>
  <c r="I124" i="15"/>
  <c r="L124" i="15"/>
  <c r="M124" i="15"/>
  <c r="K124" i="15"/>
  <c r="E133" i="15"/>
  <c r="J132" i="15"/>
  <c r="I132" i="15"/>
  <c r="L132" i="15"/>
  <c r="M132" i="15"/>
  <c r="K132" i="15"/>
  <c r="F147" i="15"/>
  <c r="J141" i="15"/>
  <c r="I141" i="15"/>
  <c r="L141" i="15"/>
  <c r="M141" i="15"/>
  <c r="K141" i="15"/>
  <c r="J150" i="15"/>
  <c r="I150" i="15"/>
  <c r="L150" i="15"/>
  <c r="M150" i="15"/>
  <c r="K150" i="15"/>
  <c r="G161" i="15"/>
  <c r="J158" i="15"/>
  <c r="I158" i="15"/>
  <c r="L158" i="15"/>
  <c r="M158" i="15"/>
  <c r="K158" i="15"/>
  <c r="E9" i="16"/>
  <c r="M15" i="16"/>
  <c r="L15" i="16"/>
  <c r="K15" i="16"/>
  <c r="J15" i="16"/>
  <c r="I15" i="16"/>
  <c r="C23" i="16"/>
  <c r="M42" i="16"/>
  <c r="L42" i="16"/>
  <c r="K42" i="16"/>
  <c r="J42" i="16"/>
  <c r="I42" i="16"/>
  <c r="E51" i="16"/>
  <c r="D63" i="16"/>
  <c r="M76" i="16"/>
  <c r="L76" i="16"/>
  <c r="K76" i="16"/>
  <c r="J76" i="16"/>
  <c r="I76" i="16"/>
  <c r="G79" i="16"/>
  <c r="F91" i="16"/>
  <c r="M111" i="16"/>
  <c r="L111" i="16"/>
  <c r="K111" i="16"/>
  <c r="J111" i="16"/>
  <c r="I111" i="16"/>
  <c r="H119" i="16"/>
  <c r="M145" i="16"/>
  <c r="L145" i="16"/>
  <c r="K145" i="16"/>
  <c r="J145" i="16"/>
  <c r="I145" i="16"/>
  <c r="M18" i="17"/>
  <c r="L18" i="17"/>
  <c r="K18" i="17"/>
  <c r="J18" i="17"/>
  <c r="I18" i="17"/>
  <c r="E23" i="17"/>
  <c r="D35" i="17"/>
  <c r="L48" i="17"/>
  <c r="K48" i="17"/>
  <c r="J48" i="17"/>
  <c r="I48" i="17"/>
  <c r="G51" i="17"/>
  <c r="M83" i="17"/>
  <c r="M152" i="17"/>
  <c r="E8" i="18"/>
  <c r="S11" i="18"/>
  <c r="R11" i="18"/>
  <c r="W20" i="18"/>
  <c r="AA24" i="18"/>
  <c r="Z24" i="18"/>
  <c r="E34" i="18"/>
  <c r="S28" i="18"/>
  <c r="R28" i="18"/>
  <c r="AA41" i="18"/>
  <c r="Z41" i="18"/>
  <c r="S45" i="18"/>
  <c r="R45" i="18"/>
  <c r="O50" i="18"/>
  <c r="AA58" i="18"/>
  <c r="Z58" i="18"/>
  <c r="O76" i="18"/>
  <c r="AA75" i="18"/>
  <c r="Z75" i="18"/>
  <c r="S80" i="18"/>
  <c r="R80" i="18"/>
  <c r="L92" i="18"/>
  <c r="AA102" i="18"/>
  <c r="Z102" i="18"/>
  <c r="S124" i="18"/>
  <c r="R124" i="18"/>
  <c r="Q132" i="18"/>
  <c r="M134" i="18"/>
  <c r="I10" i="21"/>
  <c r="H10" i="21"/>
  <c r="J10" i="21"/>
  <c r="C91" i="15"/>
  <c r="I84" i="15"/>
  <c r="M84" i="15"/>
  <c r="K84" i="15"/>
  <c r="L84" i="15"/>
  <c r="J84" i="15"/>
  <c r="I93" i="15"/>
  <c r="M93" i="15"/>
  <c r="K93" i="15"/>
  <c r="L93" i="15"/>
  <c r="J93" i="15"/>
  <c r="D105" i="15"/>
  <c r="I101" i="15"/>
  <c r="M101" i="15"/>
  <c r="K101" i="15"/>
  <c r="L101" i="15"/>
  <c r="J101" i="15"/>
  <c r="I110" i="15"/>
  <c r="M110" i="15"/>
  <c r="K110" i="15"/>
  <c r="L110" i="15"/>
  <c r="J110" i="15"/>
  <c r="E119" i="15"/>
  <c r="I118" i="15"/>
  <c r="M118" i="15"/>
  <c r="K118" i="15"/>
  <c r="L118" i="15"/>
  <c r="J118" i="15"/>
  <c r="F133" i="15"/>
  <c r="I127" i="15"/>
  <c r="M127" i="15"/>
  <c r="K127" i="15"/>
  <c r="L127" i="15"/>
  <c r="J127" i="15"/>
  <c r="I136" i="15"/>
  <c r="M136" i="15"/>
  <c r="K136" i="15"/>
  <c r="L136" i="15"/>
  <c r="J136" i="15"/>
  <c r="G147" i="15"/>
  <c r="I144" i="15"/>
  <c r="M144" i="15"/>
  <c r="K144" i="15"/>
  <c r="L144" i="15"/>
  <c r="J144" i="15"/>
  <c r="I153" i="15"/>
  <c r="H161" i="15"/>
  <c r="M153" i="15"/>
  <c r="K153" i="15"/>
  <c r="J153" i="15"/>
  <c r="L153" i="15"/>
  <c r="F9" i="16"/>
  <c r="I11" i="16"/>
  <c r="M11" i="16"/>
  <c r="K11" i="16"/>
  <c r="J11" i="16"/>
  <c r="L11" i="16"/>
  <c r="M30" i="16"/>
  <c r="L30" i="16"/>
  <c r="K30" i="16"/>
  <c r="J30" i="16"/>
  <c r="I30" i="16"/>
  <c r="M99" i="16"/>
  <c r="L99" i="16"/>
  <c r="K99" i="16"/>
  <c r="J99" i="16"/>
  <c r="I99" i="16"/>
  <c r="C149" i="16"/>
  <c r="Y19" i="17"/>
  <c r="W19" i="17"/>
  <c r="F23" i="17"/>
  <c r="E35" i="17"/>
  <c r="M52" i="17"/>
  <c r="K52" i="17"/>
  <c r="I52" i="17"/>
  <c r="K86" i="17"/>
  <c r="I86" i="17"/>
  <c r="M155" i="17"/>
  <c r="K155" i="17"/>
  <c r="I155" i="17"/>
  <c r="F8" i="18"/>
  <c r="X20" i="18"/>
  <c r="F34" i="18"/>
  <c r="J38" i="18"/>
  <c r="I38" i="18"/>
  <c r="P50" i="18"/>
  <c r="J55" i="18"/>
  <c r="I55" i="18"/>
  <c r="P76" i="18"/>
  <c r="J72" i="18"/>
  <c r="I72" i="18"/>
  <c r="L78" i="18"/>
  <c r="J89" i="18"/>
  <c r="I89" i="18"/>
  <c r="N92" i="18"/>
  <c r="J98" i="18"/>
  <c r="I98" i="18"/>
  <c r="X132" i="18"/>
  <c r="I13" i="14"/>
  <c r="K13" i="14"/>
  <c r="J13" i="14"/>
  <c r="F23" i="14"/>
  <c r="J21" i="14"/>
  <c r="I21" i="14"/>
  <c r="K21" i="14"/>
  <c r="J30" i="14"/>
  <c r="I30" i="14"/>
  <c r="K30" i="14"/>
  <c r="J39" i="14"/>
  <c r="K39" i="14"/>
  <c r="I39" i="14"/>
  <c r="D51" i="14"/>
  <c r="J47" i="14"/>
  <c r="K47" i="14"/>
  <c r="I47" i="14"/>
  <c r="J56" i="14"/>
  <c r="K56" i="14"/>
  <c r="I56" i="14"/>
  <c r="G65" i="14"/>
  <c r="J64" i="14"/>
  <c r="I64" i="14"/>
  <c r="K64" i="14"/>
  <c r="J73" i="14"/>
  <c r="K73" i="14"/>
  <c r="I73" i="14"/>
  <c r="J82" i="14"/>
  <c r="K82" i="14"/>
  <c r="I82" i="14"/>
  <c r="E93" i="14"/>
  <c r="J90" i="14"/>
  <c r="K90" i="14"/>
  <c r="I90" i="14"/>
  <c r="H107" i="14"/>
  <c r="J99" i="14"/>
  <c r="I99" i="14"/>
  <c r="K99" i="14"/>
  <c r="C121" i="14"/>
  <c r="J116" i="14"/>
  <c r="K116" i="14"/>
  <c r="I116" i="14"/>
  <c r="J125" i="14"/>
  <c r="I125" i="14"/>
  <c r="K125" i="14"/>
  <c r="F135" i="14"/>
  <c r="J133" i="14"/>
  <c r="I133" i="14"/>
  <c r="K133" i="14"/>
  <c r="J142" i="14"/>
  <c r="K142" i="14"/>
  <c r="I142" i="14"/>
  <c r="J151" i="14"/>
  <c r="K151" i="14"/>
  <c r="I151" i="14"/>
  <c r="D163" i="14"/>
  <c r="J159" i="14"/>
  <c r="K159" i="14"/>
  <c r="I159" i="14"/>
  <c r="M12" i="15"/>
  <c r="L12" i="15"/>
  <c r="J12" i="15"/>
  <c r="K12" i="15"/>
  <c r="I12" i="15"/>
  <c r="M16" i="15"/>
  <c r="L16" i="15"/>
  <c r="J16" i="15"/>
  <c r="K16" i="15"/>
  <c r="I16" i="15"/>
  <c r="M20" i="15"/>
  <c r="L20" i="15"/>
  <c r="J20" i="15"/>
  <c r="I20" i="15"/>
  <c r="K20" i="15"/>
  <c r="H35" i="15"/>
  <c r="M27" i="15"/>
  <c r="L27" i="15"/>
  <c r="J27" i="15"/>
  <c r="K27" i="15"/>
  <c r="I27" i="15"/>
  <c r="M44" i="15"/>
  <c r="L44" i="15"/>
  <c r="J44" i="15"/>
  <c r="K44" i="15"/>
  <c r="I44" i="15"/>
  <c r="M53" i="15"/>
  <c r="L53" i="15"/>
  <c r="J53" i="15"/>
  <c r="I53" i="15"/>
  <c r="K53" i="15"/>
  <c r="M61" i="15"/>
  <c r="L61" i="15"/>
  <c r="J61" i="15"/>
  <c r="K61" i="15"/>
  <c r="I61" i="15"/>
  <c r="C77" i="15"/>
  <c r="M70" i="15"/>
  <c r="L70" i="15"/>
  <c r="J70" i="15"/>
  <c r="K70" i="15"/>
  <c r="I70" i="15"/>
  <c r="M79" i="15"/>
  <c r="L79" i="15"/>
  <c r="J79" i="15"/>
  <c r="K79" i="15"/>
  <c r="I79" i="15"/>
  <c r="D91" i="15"/>
  <c r="M87" i="15"/>
  <c r="L87" i="15"/>
  <c r="J87" i="15"/>
  <c r="K87" i="15"/>
  <c r="I87" i="15"/>
  <c r="M96" i="15"/>
  <c r="L96" i="15"/>
  <c r="J96" i="15"/>
  <c r="K96" i="15"/>
  <c r="I96" i="15"/>
  <c r="E105" i="15"/>
  <c r="M104" i="15"/>
  <c r="L104" i="15"/>
  <c r="J104" i="15"/>
  <c r="K104" i="15"/>
  <c r="I104" i="15"/>
  <c r="F119" i="15"/>
  <c r="M113" i="15"/>
  <c r="L113" i="15"/>
  <c r="J113" i="15"/>
  <c r="K113" i="15"/>
  <c r="I113" i="15"/>
  <c r="M122" i="15"/>
  <c r="L122" i="15"/>
  <c r="J122" i="15"/>
  <c r="K122" i="15"/>
  <c r="I122" i="15"/>
  <c r="G133" i="15"/>
  <c r="M130" i="15"/>
  <c r="L130" i="15"/>
  <c r="J130" i="15"/>
  <c r="K130" i="15"/>
  <c r="I130" i="15"/>
  <c r="H147" i="15"/>
  <c r="M139" i="15"/>
  <c r="L139" i="15"/>
  <c r="J139" i="15"/>
  <c r="K139" i="15"/>
  <c r="I139" i="15"/>
  <c r="M156" i="15"/>
  <c r="L156" i="15"/>
  <c r="J156" i="15"/>
  <c r="K156" i="15"/>
  <c r="I156" i="15"/>
  <c r="G9" i="16"/>
  <c r="C21" i="16"/>
  <c r="M33" i="16"/>
  <c r="L33" i="16"/>
  <c r="K33" i="16"/>
  <c r="J33" i="16"/>
  <c r="I33" i="16"/>
  <c r="M68" i="16"/>
  <c r="L68" i="16"/>
  <c r="K68" i="16"/>
  <c r="J68" i="16"/>
  <c r="I68" i="16"/>
  <c r="M102" i="16"/>
  <c r="L102" i="16"/>
  <c r="K102" i="16"/>
  <c r="J102" i="16"/>
  <c r="I102" i="16"/>
  <c r="M137" i="16"/>
  <c r="L137" i="16"/>
  <c r="K137" i="16"/>
  <c r="J137" i="16"/>
  <c r="I137" i="16"/>
  <c r="D149" i="16"/>
  <c r="C161" i="16"/>
  <c r="M157" i="17"/>
  <c r="M14" i="17"/>
  <c r="L14" i="17"/>
  <c r="K14" i="17"/>
  <c r="J14" i="17"/>
  <c r="I14" i="17"/>
  <c r="L40" i="17"/>
  <c r="K40" i="17"/>
  <c r="J40" i="17"/>
  <c r="I40" i="17"/>
  <c r="M74" i="17"/>
  <c r="M109" i="17"/>
  <c r="D121" i="17"/>
  <c r="M143" i="17"/>
  <c r="M8" i="18"/>
  <c r="AA11" i="18"/>
  <c r="Z11" i="18"/>
  <c r="S15" i="18"/>
  <c r="R15" i="18"/>
  <c r="M34" i="18"/>
  <c r="AA28" i="18"/>
  <c r="Z28" i="18"/>
  <c r="S32" i="18"/>
  <c r="R32" i="18"/>
  <c r="AA45" i="18"/>
  <c r="Z45" i="18"/>
  <c r="W50" i="18"/>
  <c r="E64" i="18"/>
  <c r="S67" i="18"/>
  <c r="R67" i="18"/>
  <c r="W76" i="18"/>
  <c r="AA80" i="18"/>
  <c r="Z80" i="18"/>
  <c r="E90" i="18"/>
  <c r="S84" i="18"/>
  <c r="R84" i="18"/>
  <c r="C118" i="18"/>
  <c r="S141" i="18"/>
  <c r="R141" i="18"/>
  <c r="M160" i="18"/>
  <c r="D23" i="16"/>
  <c r="C35" i="16"/>
  <c r="M28" i="16"/>
  <c r="L28" i="16"/>
  <c r="K28" i="16"/>
  <c r="J28" i="16"/>
  <c r="I28" i="16"/>
  <c r="E37" i="16"/>
  <c r="D49" i="16"/>
  <c r="M45" i="16"/>
  <c r="L45" i="16"/>
  <c r="K45" i="16"/>
  <c r="J45" i="16"/>
  <c r="I45" i="16"/>
  <c r="F51" i="16"/>
  <c r="M54" i="16"/>
  <c r="L54" i="16"/>
  <c r="K54" i="16"/>
  <c r="J54" i="16"/>
  <c r="I54" i="16"/>
  <c r="E63" i="16"/>
  <c r="M62" i="16"/>
  <c r="L62" i="16"/>
  <c r="K62" i="16"/>
  <c r="J62" i="16"/>
  <c r="I62" i="16"/>
  <c r="G65" i="16"/>
  <c r="F77" i="16"/>
  <c r="M71" i="16"/>
  <c r="L71" i="16"/>
  <c r="K71" i="16"/>
  <c r="J71" i="16"/>
  <c r="I71" i="16"/>
  <c r="M80" i="16"/>
  <c r="H79" i="16"/>
  <c r="L80" i="16"/>
  <c r="K80" i="16"/>
  <c r="J80" i="16"/>
  <c r="I80" i="16"/>
  <c r="G91" i="16"/>
  <c r="M88" i="16"/>
  <c r="L88" i="16"/>
  <c r="K88" i="16"/>
  <c r="J88" i="16"/>
  <c r="I88" i="16"/>
  <c r="M97" i="16"/>
  <c r="L97" i="16"/>
  <c r="K97" i="16"/>
  <c r="J97" i="16"/>
  <c r="I97" i="16"/>
  <c r="H105" i="16"/>
  <c r="M114" i="16"/>
  <c r="L114" i="16"/>
  <c r="K114" i="16"/>
  <c r="J114" i="16"/>
  <c r="I114" i="16"/>
  <c r="C121" i="16"/>
  <c r="M123" i="16"/>
  <c r="L123" i="16"/>
  <c r="K123" i="16"/>
  <c r="J123" i="16"/>
  <c r="I123" i="16"/>
  <c r="M131" i="16"/>
  <c r="L131" i="16"/>
  <c r="K131" i="16"/>
  <c r="J131" i="16"/>
  <c r="I131" i="16"/>
  <c r="D135" i="16"/>
  <c r="C147" i="16"/>
  <c r="M140" i="16"/>
  <c r="L140" i="16"/>
  <c r="K140" i="16"/>
  <c r="J140" i="16"/>
  <c r="I140" i="16"/>
  <c r="E149" i="16"/>
  <c r="D161" i="16"/>
  <c r="M157" i="16"/>
  <c r="L157" i="16"/>
  <c r="K157" i="16"/>
  <c r="J157" i="16"/>
  <c r="I157" i="16"/>
  <c r="M13" i="17"/>
  <c r="L13" i="17"/>
  <c r="K13" i="17"/>
  <c r="J13" i="17"/>
  <c r="I13" i="17"/>
  <c r="H21" i="17"/>
  <c r="M17" i="17"/>
  <c r="L17" i="17"/>
  <c r="K17" i="17"/>
  <c r="J17" i="17"/>
  <c r="I17" i="17"/>
  <c r="G23" i="17"/>
  <c r="F35" i="17"/>
  <c r="M29" i="17"/>
  <c r="L29" i="17"/>
  <c r="K29" i="17"/>
  <c r="J29" i="17"/>
  <c r="I29" i="17"/>
  <c r="M38" i="17"/>
  <c r="H37" i="17"/>
  <c r="L38" i="17"/>
  <c r="K38" i="17"/>
  <c r="J38" i="17"/>
  <c r="I38" i="17"/>
  <c r="G49" i="17"/>
  <c r="M46" i="17"/>
  <c r="L46" i="17"/>
  <c r="K46" i="17"/>
  <c r="J46" i="17"/>
  <c r="I46" i="17"/>
  <c r="G8" i="18"/>
  <c r="O8" i="18"/>
  <c r="W8" i="18"/>
  <c r="S12" i="18"/>
  <c r="R12" i="18"/>
  <c r="Q20" i="18"/>
  <c r="AA12" i="18"/>
  <c r="Z12" i="18"/>
  <c r="Y20" i="18"/>
  <c r="S16" i="18"/>
  <c r="R16" i="18"/>
  <c r="AA16" i="18"/>
  <c r="Z16" i="18"/>
  <c r="E22" i="18"/>
  <c r="M22" i="18"/>
  <c r="U22" i="18"/>
  <c r="S25" i="18"/>
  <c r="R25" i="18"/>
  <c r="AA25" i="18"/>
  <c r="Z25" i="18"/>
  <c r="G34" i="18"/>
  <c r="O34" i="18"/>
  <c r="W34" i="18"/>
  <c r="S29" i="18"/>
  <c r="R29" i="18"/>
  <c r="AA29" i="18"/>
  <c r="Z29" i="18"/>
  <c r="S33" i="18"/>
  <c r="R33" i="18"/>
  <c r="AA33" i="18"/>
  <c r="Z33" i="18"/>
  <c r="C36" i="18"/>
  <c r="S38" i="18"/>
  <c r="R38" i="18"/>
  <c r="AA38" i="18"/>
  <c r="Z38" i="18"/>
  <c r="E48" i="18"/>
  <c r="M48" i="18"/>
  <c r="U48" i="18"/>
  <c r="S42" i="18"/>
  <c r="R42" i="18"/>
  <c r="AA42" i="18"/>
  <c r="Z42" i="18"/>
  <c r="S46" i="18"/>
  <c r="R46" i="18"/>
  <c r="AA46" i="18"/>
  <c r="Z46" i="18"/>
  <c r="S51" i="18"/>
  <c r="R51" i="18"/>
  <c r="Q50" i="18"/>
  <c r="AA51" i="18"/>
  <c r="Z51" i="18"/>
  <c r="Y50" i="18"/>
  <c r="C62" i="18"/>
  <c r="S55" i="18"/>
  <c r="R55" i="18"/>
  <c r="AA55" i="18"/>
  <c r="Z55" i="18"/>
  <c r="S59" i="18"/>
  <c r="R59" i="18"/>
  <c r="AA59" i="18"/>
  <c r="Z59" i="18"/>
  <c r="G64" i="18"/>
  <c r="O64" i="18"/>
  <c r="W64" i="18"/>
  <c r="S68" i="18"/>
  <c r="R68" i="18"/>
  <c r="Q76" i="18"/>
  <c r="AA68" i="18"/>
  <c r="Z68" i="18"/>
  <c r="Y76" i="18"/>
  <c r="S72" i="18"/>
  <c r="R72" i="18"/>
  <c r="AA72" i="18"/>
  <c r="Z72" i="18"/>
  <c r="E78" i="18"/>
  <c r="M78" i="18"/>
  <c r="U78" i="18"/>
  <c r="S81" i="18"/>
  <c r="R81" i="18"/>
  <c r="AA81" i="18"/>
  <c r="Z81" i="18"/>
  <c r="G90" i="18"/>
  <c r="O90" i="18"/>
  <c r="W90" i="18"/>
  <c r="S85" i="18"/>
  <c r="R85" i="18"/>
  <c r="AA85" i="18"/>
  <c r="Z85" i="18"/>
  <c r="S89" i="18"/>
  <c r="R89" i="18"/>
  <c r="AA89" i="18"/>
  <c r="Z89" i="18"/>
  <c r="S94" i="18"/>
  <c r="R94" i="18"/>
  <c r="Y106" i="18"/>
  <c r="AA107" i="18"/>
  <c r="Z107" i="18"/>
  <c r="S111" i="18"/>
  <c r="R111" i="18"/>
  <c r="G120" i="18"/>
  <c r="AA124" i="18"/>
  <c r="Z124" i="18"/>
  <c r="Y132" i="18"/>
  <c r="S128" i="18"/>
  <c r="R128" i="18"/>
  <c r="U134" i="18"/>
  <c r="G146" i="18"/>
  <c r="AA141" i="18"/>
  <c r="Z141" i="18"/>
  <c r="S145" i="18"/>
  <c r="R145" i="18"/>
  <c r="C148" i="18"/>
  <c r="U160" i="18"/>
  <c r="F21" i="16"/>
  <c r="L14" i="16"/>
  <c r="K14" i="16"/>
  <c r="J14" i="16"/>
  <c r="I14" i="16"/>
  <c r="M14" i="16"/>
  <c r="L18" i="16"/>
  <c r="K18" i="16"/>
  <c r="J18" i="16"/>
  <c r="I18" i="16"/>
  <c r="M18" i="16"/>
  <c r="E23" i="16"/>
  <c r="D35" i="16"/>
  <c r="L31" i="16"/>
  <c r="K31" i="16"/>
  <c r="J31" i="16"/>
  <c r="I31" i="16"/>
  <c r="M31" i="16"/>
  <c r="F37" i="16"/>
  <c r="L40" i="16"/>
  <c r="K40" i="16"/>
  <c r="J40" i="16"/>
  <c r="I40" i="16"/>
  <c r="M40" i="16"/>
  <c r="E49" i="16"/>
  <c r="L48" i="16"/>
  <c r="K48" i="16"/>
  <c r="J48" i="16"/>
  <c r="I48" i="16"/>
  <c r="M48" i="16"/>
  <c r="G51" i="16"/>
  <c r="F63" i="16"/>
  <c r="L57" i="16"/>
  <c r="K57" i="16"/>
  <c r="J57" i="16"/>
  <c r="I57" i="16"/>
  <c r="M57" i="16"/>
  <c r="L66" i="16"/>
  <c r="K66" i="16"/>
  <c r="J66" i="16"/>
  <c r="I66" i="16"/>
  <c r="H65" i="16"/>
  <c r="M66" i="16"/>
  <c r="G77" i="16"/>
  <c r="L74" i="16"/>
  <c r="K74" i="16"/>
  <c r="J74" i="16"/>
  <c r="I74" i="16"/>
  <c r="M74" i="16"/>
  <c r="L83" i="16"/>
  <c r="K83" i="16"/>
  <c r="J83" i="16"/>
  <c r="I83" i="16"/>
  <c r="H91" i="16"/>
  <c r="M83" i="16"/>
  <c r="L100" i="16"/>
  <c r="K100" i="16"/>
  <c r="J100" i="16"/>
  <c r="I100" i="16"/>
  <c r="M100" i="16"/>
  <c r="C107" i="16"/>
  <c r="L109" i="16"/>
  <c r="K109" i="16"/>
  <c r="J109" i="16"/>
  <c r="I109" i="16"/>
  <c r="M109" i="16"/>
  <c r="L117" i="16"/>
  <c r="K117" i="16"/>
  <c r="J117" i="16"/>
  <c r="I117" i="16"/>
  <c r="M117" i="16"/>
  <c r="D121" i="16"/>
  <c r="C133" i="16"/>
  <c r="L126" i="16"/>
  <c r="K126" i="16"/>
  <c r="J126" i="16"/>
  <c r="I126" i="16"/>
  <c r="M126" i="16"/>
  <c r="E135" i="16"/>
  <c r="D147" i="16"/>
  <c r="L143" i="16"/>
  <c r="K143" i="16"/>
  <c r="J143" i="16"/>
  <c r="I143" i="16"/>
  <c r="M143" i="16"/>
  <c r="F149" i="16"/>
  <c r="L152" i="16"/>
  <c r="K152" i="16"/>
  <c r="J152" i="16"/>
  <c r="I152" i="16"/>
  <c r="M152" i="16"/>
  <c r="E161" i="16"/>
  <c r="L160" i="16"/>
  <c r="K160" i="16"/>
  <c r="J160" i="16"/>
  <c r="I160" i="16"/>
  <c r="M160" i="16"/>
  <c r="C9" i="17"/>
  <c r="L24" i="17"/>
  <c r="K24" i="17"/>
  <c r="J24" i="17"/>
  <c r="I24" i="17"/>
  <c r="M24" i="17"/>
  <c r="H23" i="17"/>
  <c r="G35" i="17"/>
  <c r="L32" i="17"/>
  <c r="K32" i="17"/>
  <c r="J32" i="17"/>
  <c r="I32" i="17"/>
  <c r="M32" i="17"/>
  <c r="L41" i="17"/>
  <c r="K41" i="17"/>
  <c r="J41" i="17"/>
  <c r="I41" i="17"/>
  <c r="H49" i="17"/>
  <c r="M41" i="17"/>
  <c r="J9" i="18"/>
  <c r="I9" i="18"/>
  <c r="H8" i="18"/>
  <c r="K150" i="18" s="1"/>
  <c r="P8" i="18"/>
  <c r="X8" i="18"/>
  <c r="J13" i="18"/>
  <c r="I13" i="18"/>
  <c r="J17" i="18"/>
  <c r="I17" i="18"/>
  <c r="F22" i="18"/>
  <c r="N22" i="18"/>
  <c r="V22" i="18"/>
  <c r="J26" i="18"/>
  <c r="I26" i="18"/>
  <c r="H34" i="18"/>
  <c r="P34" i="18"/>
  <c r="X34" i="18"/>
  <c r="J30" i="18"/>
  <c r="I30" i="18"/>
  <c r="D36" i="18"/>
  <c r="L36" i="18"/>
  <c r="K39" i="18"/>
  <c r="J39" i="18"/>
  <c r="I39" i="18"/>
  <c r="F48" i="18"/>
  <c r="N48" i="18"/>
  <c r="V48" i="18"/>
  <c r="J43" i="18"/>
  <c r="I43" i="18"/>
  <c r="K47" i="18"/>
  <c r="J47" i="18"/>
  <c r="I47" i="18"/>
  <c r="J52" i="18"/>
  <c r="I52" i="18"/>
  <c r="D62" i="18"/>
  <c r="L62" i="18"/>
  <c r="K56" i="18"/>
  <c r="J56" i="18"/>
  <c r="I56" i="18"/>
  <c r="J60" i="18"/>
  <c r="I60" i="18"/>
  <c r="J65" i="18"/>
  <c r="I65" i="18"/>
  <c r="H64" i="18"/>
  <c r="P64" i="18"/>
  <c r="X64" i="18"/>
  <c r="K69" i="18"/>
  <c r="J69" i="18"/>
  <c r="I69" i="18"/>
  <c r="K73" i="18"/>
  <c r="J73" i="18"/>
  <c r="I73" i="18"/>
  <c r="F78" i="18"/>
  <c r="N78" i="18"/>
  <c r="V78" i="18"/>
  <c r="K82" i="18"/>
  <c r="J82" i="18"/>
  <c r="I82" i="18"/>
  <c r="H90" i="18"/>
  <c r="P90" i="18"/>
  <c r="X90" i="18"/>
  <c r="J86" i="18"/>
  <c r="I86" i="18"/>
  <c r="C92" i="18"/>
  <c r="D104" i="18"/>
  <c r="K102" i="18"/>
  <c r="J102" i="18"/>
  <c r="I102" i="18"/>
  <c r="N120" i="18"/>
  <c r="K137" i="18"/>
  <c r="J137" i="18"/>
  <c r="I137" i="18"/>
  <c r="N146" i="18"/>
  <c r="K154" i="18"/>
  <c r="J154" i="18"/>
  <c r="I154" i="18"/>
  <c r="G21" i="16"/>
  <c r="F23" i="16"/>
  <c r="K26" i="16"/>
  <c r="J26" i="16"/>
  <c r="I26" i="16"/>
  <c r="M26" i="16"/>
  <c r="L26" i="16"/>
  <c r="E35" i="16"/>
  <c r="K34" i="16"/>
  <c r="J34" i="16"/>
  <c r="I34" i="16"/>
  <c r="M34" i="16"/>
  <c r="L34" i="16"/>
  <c r="G37" i="16"/>
  <c r="F49" i="16"/>
  <c r="K43" i="16"/>
  <c r="J43" i="16"/>
  <c r="I43" i="16"/>
  <c r="M43" i="16"/>
  <c r="L43" i="16"/>
  <c r="K52" i="16"/>
  <c r="J52" i="16"/>
  <c r="I52" i="16"/>
  <c r="M52" i="16"/>
  <c r="L52" i="16"/>
  <c r="H51" i="16"/>
  <c r="G63" i="16"/>
  <c r="K60" i="16"/>
  <c r="J60" i="16"/>
  <c r="I60" i="16"/>
  <c r="M60" i="16"/>
  <c r="L60" i="16"/>
  <c r="K69" i="16"/>
  <c r="J69" i="16"/>
  <c r="I69" i="16"/>
  <c r="H77" i="16"/>
  <c r="M69" i="16"/>
  <c r="L69" i="16"/>
  <c r="K86" i="16"/>
  <c r="J86" i="16"/>
  <c r="I86" i="16"/>
  <c r="M86" i="16"/>
  <c r="L86" i="16"/>
  <c r="C93" i="16"/>
  <c r="K95" i="16"/>
  <c r="J95" i="16"/>
  <c r="I95" i="16"/>
  <c r="M95" i="16"/>
  <c r="L95" i="16"/>
  <c r="K103" i="16"/>
  <c r="J103" i="16"/>
  <c r="I103" i="16"/>
  <c r="M103" i="16"/>
  <c r="L103" i="16"/>
  <c r="D107" i="16"/>
  <c r="C119" i="16"/>
  <c r="K112" i="16"/>
  <c r="J112" i="16"/>
  <c r="I112" i="16"/>
  <c r="M112" i="16"/>
  <c r="L112" i="16"/>
  <c r="E121" i="16"/>
  <c r="D133" i="16"/>
  <c r="K129" i="16"/>
  <c r="J129" i="16"/>
  <c r="I129" i="16"/>
  <c r="M129" i="16"/>
  <c r="L129" i="16"/>
  <c r="F135" i="16"/>
  <c r="K138" i="16"/>
  <c r="J138" i="16"/>
  <c r="I138" i="16"/>
  <c r="M138" i="16"/>
  <c r="L138" i="16"/>
  <c r="E147" i="16"/>
  <c r="K146" i="16"/>
  <c r="J146" i="16"/>
  <c r="I146" i="16"/>
  <c r="M146" i="16"/>
  <c r="L146" i="16"/>
  <c r="G149" i="16"/>
  <c r="F161" i="16"/>
  <c r="K155" i="16"/>
  <c r="J155" i="16"/>
  <c r="I155" i="16"/>
  <c r="M155" i="16"/>
  <c r="L155" i="16"/>
  <c r="D9" i="17"/>
  <c r="K12" i="17"/>
  <c r="J12" i="17"/>
  <c r="I12" i="17"/>
  <c r="M12" i="17"/>
  <c r="L12" i="17"/>
  <c r="K16" i="17"/>
  <c r="J16" i="17"/>
  <c r="I16" i="17"/>
  <c r="M16" i="17"/>
  <c r="L16" i="17"/>
  <c r="K20" i="17"/>
  <c r="J20" i="17"/>
  <c r="I20" i="17"/>
  <c r="L20" i="17"/>
  <c r="M20" i="17"/>
  <c r="K27" i="17"/>
  <c r="J27" i="17"/>
  <c r="I27" i="17"/>
  <c r="H35" i="17"/>
  <c r="L27" i="17"/>
  <c r="M27" i="17"/>
  <c r="K44" i="17"/>
  <c r="J44" i="17"/>
  <c r="I44" i="17"/>
  <c r="M44" i="17"/>
  <c r="L44" i="17"/>
  <c r="S9" i="18"/>
  <c r="R9" i="18"/>
  <c r="Q8" i="18"/>
  <c r="T59" i="18" s="1"/>
  <c r="AA9" i="18"/>
  <c r="Z9" i="18"/>
  <c r="Y8" i="18"/>
  <c r="AB19" i="18" s="1"/>
  <c r="C20" i="18"/>
  <c r="S13" i="18"/>
  <c r="R13" i="18"/>
  <c r="AA13" i="18"/>
  <c r="Z13" i="18"/>
  <c r="S17" i="18"/>
  <c r="R17" i="18"/>
  <c r="AB17" i="18"/>
  <c r="AA17" i="18"/>
  <c r="Z17" i="18"/>
  <c r="G22" i="18"/>
  <c r="O22" i="18"/>
  <c r="W22" i="18"/>
  <c r="S26" i="18"/>
  <c r="R26" i="18"/>
  <c r="Q34" i="18"/>
  <c r="AA26" i="18"/>
  <c r="Z26" i="18"/>
  <c r="Y34" i="18"/>
  <c r="S30" i="18"/>
  <c r="R30" i="18"/>
  <c r="AB30" i="18"/>
  <c r="AA30" i="18"/>
  <c r="Z30" i="18"/>
  <c r="E36" i="18"/>
  <c r="M36" i="18"/>
  <c r="U36" i="18"/>
  <c r="S39" i="18"/>
  <c r="R39" i="18"/>
  <c r="AA39" i="18"/>
  <c r="Z39" i="18"/>
  <c r="G48" i="18"/>
  <c r="O48" i="18"/>
  <c r="W48" i="18"/>
  <c r="T43" i="18"/>
  <c r="S43" i="18"/>
  <c r="R43" i="18"/>
  <c r="AB43" i="18"/>
  <c r="AA43" i="18"/>
  <c r="Z43" i="18"/>
  <c r="S47" i="18"/>
  <c r="R47" i="18"/>
  <c r="AB47" i="18"/>
  <c r="AA47" i="18"/>
  <c r="Z47" i="18"/>
  <c r="C50" i="18"/>
  <c r="S52" i="18"/>
  <c r="R52" i="18"/>
  <c r="AB52" i="18"/>
  <c r="AA52" i="18"/>
  <c r="Z52" i="18"/>
  <c r="E62" i="18"/>
  <c r="M62" i="18"/>
  <c r="U62" i="18"/>
  <c r="S56" i="18"/>
  <c r="R56" i="18"/>
  <c r="AB56" i="18"/>
  <c r="AA56" i="18"/>
  <c r="Z56" i="18"/>
  <c r="T60" i="18"/>
  <c r="S60" i="18"/>
  <c r="R60" i="18"/>
  <c r="AB60" i="18"/>
  <c r="AA60" i="18"/>
  <c r="Z60" i="18"/>
  <c r="S65" i="18"/>
  <c r="R65" i="18"/>
  <c r="Q64" i="18"/>
  <c r="AA65" i="18"/>
  <c r="Z65" i="18"/>
  <c r="Y64" i="18"/>
  <c r="C76" i="18"/>
  <c r="T69" i="18"/>
  <c r="S69" i="18"/>
  <c r="R69" i="18"/>
  <c r="AA69" i="18"/>
  <c r="Z69" i="18"/>
  <c r="T73" i="18"/>
  <c r="S73" i="18"/>
  <c r="R73" i="18"/>
  <c r="AB73" i="18"/>
  <c r="AA73" i="18"/>
  <c r="Z73" i="18"/>
  <c r="G78" i="18"/>
  <c r="O78" i="18"/>
  <c r="W78" i="18"/>
  <c r="S82" i="18"/>
  <c r="R82" i="18"/>
  <c r="Q90" i="18"/>
  <c r="AA82" i="18"/>
  <c r="Z82" i="18"/>
  <c r="Y90" i="18"/>
  <c r="S86" i="18"/>
  <c r="R86" i="18"/>
  <c r="AB86" i="18"/>
  <c r="AA86" i="18"/>
  <c r="Z86" i="18"/>
  <c r="D92" i="18"/>
  <c r="V92" i="18"/>
  <c r="AA94" i="18"/>
  <c r="Z94" i="18"/>
  <c r="E104" i="18"/>
  <c r="S98" i="18"/>
  <c r="R98" i="18"/>
  <c r="AB111" i="18"/>
  <c r="AA111" i="18"/>
  <c r="Z111" i="18"/>
  <c r="T115" i="18"/>
  <c r="S115" i="18"/>
  <c r="R115" i="18"/>
  <c r="O120" i="18"/>
  <c r="AB128" i="18"/>
  <c r="AA128" i="18"/>
  <c r="Z128" i="18"/>
  <c r="O146" i="18"/>
  <c r="AB145" i="18"/>
  <c r="AA145" i="18"/>
  <c r="Z145" i="18"/>
  <c r="S150" i="18"/>
  <c r="R150" i="18"/>
  <c r="J13" i="16"/>
  <c r="I13" i="16"/>
  <c r="H21" i="16"/>
  <c r="M13" i="16"/>
  <c r="L13" i="16"/>
  <c r="K13" i="16"/>
  <c r="J17" i="16"/>
  <c r="I17" i="16"/>
  <c r="M17" i="16"/>
  <c r="L17" i="16"/>
  <c r="K17" i="16"/>
  <c r="G23" i="16"/>
  <c r="F35" i="16"/>
  <c r="J29" i="16"/>
  <c r="I29" i="16"/>
  <c r="M29" i="16"/>
  <c r="L29" i="16"/>
  <c r="K29" i="16"/>
  <c r="J38" i="16"/>
  <c r="I38" i="16"/>
  <c r="M38" i="16"/>
  <c r="H37" i="16"/>
  <c r="L38" i="16"/>
  <c r="K38" i="16"/>
  <c r="G49" i="16"/>
  <c r="J46" i="16"/>
  <c r="I46" i="16"/>
  <c r="M46" i="16"/>
  <c r="L46" i="16"/>
  <c r="K46" i="16"/>
  <c r="J55" i="16"/>
  <c r="I55" i="16"/>
  <c r="H63" i="16"/>
  <c r="M55" i="16"/>
  <c r="L55" i="16"/>
  <c r="K55" i="16"/>
  <c r="J72" i="16"/>
  <c r="I72" i="16"/>
  <c r="M72" i="16"/>
  <c r="L72" i="16"/>
  <c r="K72" i="16"/>
  <c r="C79" i="16"/>
  <c r="J81" i="16"/>
  <c r="I81" i="16"/>
  <c r="M81" i="16"/>
  <c r="L81" i="16"/>
  <c r="K81" i="16"/>
  <c r="J89" i="16"/>
  <c r="I89" i="16"/>
  <c r="M89" i="16"/>
  <c r="L89" i="16"/>
  <c r="K89" i="16"/>
  <c r="D93" i="16"/>
  <c r="C105" i="16"/>
  <c r="J98" i="16"/>
  <c r="I98" i="16"/>
  <c r="M98" i="16"/>
  <c r="L98" i="16"/>
  <c r="K98" i="16"/>
  <c r="E107" i="16"/>
  <c r="D119" i="16"/>
  <c r="J115" i="16"/>
  <c r="I115" i="16"/>
  <c r="M115" i="16"/>
  <c r="L115" i="16"/>
  <c r="K115" i="16"/>
  <c r="F121" i="16"/>
  <c r="J124" i="16"/>
  <c r="I124" i="16"/>
  <c r="M124" i="16"/>
  <c r="L124" i="16"/>
  <c r="K124" i="16"/>
  <c r="E133" i="16"/>
  <c r="J132" i="16"/>
  <c r="I132" i="16"/>
  <c r="M132" i="16"/>
  <c r="L132" i="16"/>
  <c r="K132" i="16"/>
  <c r="G135" i="16"/>
  <c r="F147" i="16"/>
  <c r="J141" i="16"/>
  <c r="I141" i="16"/>
  <c r="M141" i="16"/>
  <c r="L141" i="16"/>
  <c r="K141" i="16"/>
  <c r="J150" i="16"/>
  <c r="I150" i="16"/>
  <c r="M150" i="16"/>
  <c r="H149" i="16"/>
  <c r="L150" i="16"/>
  <c r="K150" i="16"/>
  <c r="G161" i="16"/>
  <c r="J158" i="16"/>
  <c r="I158" i="16"/>
  <c r="M158" i="16"/>
  <c r="L158" i="16"/>
  <c r="K158" i="16"/>
  <c r="E9" i="17"/>
  <c r="C21" i="17"/>
  <c r="J30" i="17"/>
  <c r="I30" i="17"/>
  <c r="M30" i="17"/>
  <c r="K30" i="17"/>
  <c r="L30" i="17"/>
  <c r="C37" i="17"/>
  <c r="J39" i="17"/>
  <c r="I39" i="17"/>
  <c r="M39" i="17"/>
  <c r="L39" i="17"/>
  <c r="K39" i="17"/>
  <c r="J47" i="17"/>
  <c r="I47" i="17"/>
  <c r="M47" i="17"/>
  <c r="L47" i="17"/>
  <c r="K47" i="17"/>
  <c r="J10" i="18"/>
  <c r="I10" i="18"/>
  <c r="D20" i="18"/>
  <c r="L20" i="18"/>
  <c r="J14" i="18"/>
  <c r="I14" i="18"/>
  <c r="K14" i="18"/>
  <c r="J18" i="18"/>
  <c r="I18" i="18"/>
  <c r="J23" i="18"/>
  <c r="I23" i="18"/>
  <c r="H22" i="18"/>
  <c r="P22" i="18"/>
  <c r="X22" i="18"/>
  <c r="J27" i="18"/>
  <c r="I27" i="18"/>
  <c r="K27" i="18"/>
  <c r="J31" i="18"/>
  <c r="I31" i="18"/>
  <c r="F36" i="18"/>
  <c r="N36" i="18"/>
  <c r="V36" i="18"/>
  <c r="J40" i="18"/>
  <c r="I40" i="18"/>
  <c r="H48" i="18"/>
  <c r="K40" i="18"/>
  <c r="P48" i="18"/>
  <c r="X48" i="18"/>
  <c r="J44" i="18"/>
  <c r="I44" i="18"/>
  <c r="D50" i="18"/>
  <c r="L50" i="18"/>
  <c r="J53" i="18"/>
  <c r="I53" i="18"/>
  <c r="K53" i="18"/>
  <c r="F62" i="18"/>
  <c r="N62" i="18"/>
  <c r="V62" i="18"/>
  <c r="J57" i="18"/>
  <c r="I57" i="18"/>
  <c r="K57" i="18"/>
  <c r="J61" i="18"/>
  <c r="I61" i="18"/>
  <c r="K61" i="18"/>
  <c r="J66" i="18"/>
  <c r="I66" i="18"/>
  <c r="K66" i="18"/>
  <c r="D76" i="18"/>
  <c r="L76" i="18"/>
  <c r="J70" i="18"/>
  <c r="I70" i="18"/>
  <c r="K70" i="18"/>
  <c r="J74" i="18"/>
  <c r="I74" i="18"/>
  <c r="K74" i="18"/>
  <c r="J79" i="18"/>
  <c r="I79" i="18"/>
  <c r="H78" i="18"/>
  <c r="K79" i="18"/>
  <c r="P78" i="18"/>
  <c r="X78" i="18"/>
  <c r="J83" i="18"/>
  <c r="I83" i="18"/>
  <c r="K83" i="18"/>
  <c r="J87" i="18"/>
  <c r="I87" i="18"/>
  <c r="K87" i="18"/>
  <c r="F92" i="18"/>
  <c r="L104" i="18"/>
  <c r="H106" i="18"/>
  <c r="K107" i="18"/>
  <c r="J107" i="18"/>
  <c r="I107" i="18"/>
  <c r="V120" i="18"/>
  <c r="K124" i="18"/>
  <c r="J124" i="18"/>
  <c r="I124" i="18"/>
  <c r="H132" i="18"/>
  <c r="D134" i="18"/>
  <c r="V146" i="18"/>
  <c r="K141" i="18"/>
  <c r="J141" i="18"/>
  <c r="I141" i="18"/>
  <c r="D160" i="18"/>
  <c r="K158" i="18"/>
  <c r="J158" i="18"/>
  <c r="I158" i="18"/>
  <c r="I24" i="16"/>
  <c r="M24" i="16"/>
  <c r="H23" i="16"/>
  <c r="L24" i="16"/>
  <c r="K24" i="16"/>
  <c r="J24" i="16"/>
  <c r="G35" i="16"/>
  <c r="I32" i="16"/>
  <c r="M32" i="16"/>
  <c r="L32" i="16"/>
  <c r="K32" i="16"/>
  <c r="J32" i="16"/>
  <c r="I41" i="16"/>
  <c r="H49" i="16"/>
  <c r="M41" i="16"/>
  <c r="L41" i="16"/>
  <c r="K41" i="16"/>
  <c r="J41" i="16"/>
  <c r="I58" i="16"/>
  <c r="M58" i="16"/>
  <c r="L58" i="16"/>
  <c r="K58" i="16"/>
  <c r="J58" i="16"/>
  <c r="C65" i="16"/>
  <c r="I67" i="16"/>
  <c r="M67" i="16"/>
  <c r="L67" i="16"/>
  <c r="K67" i="16"/>
  <c r="J67" i="16"/>
  <c r="I75" i="16"/>
  <c r="M75" i="16"/>
  <c r="L75" i="16"/>
  <c r="K75" i="16"/>
  <c r="J75" i="16"/>
  <c r="D79" i="16"/>
  <c r="C91" i="16"/>
  <c r="I84" i="16"/>
  <c r="M84" i="16"/>
  <c r="L84" i="16"/>
  <c r="K84" i="16"/>
  <c r="J84" i="16"/>
  <c r="E93" i="16"/>
  <c r="D105" i="16"/>
  <c r="I101" i="16"/>
  <c r="M101" i="16"/>
  <c r="L101" i="16"/>
  <c r="K101" i="16"/>
  <c r="J101" i="16"/>
  <c r="F107" i="16"/>
  <c r="I110" i="16"/>
  <c r="M110" i="16"/>
  <c r="L110" i="16"/>
  <c r="K110" i="16"/>
  <c r="J110" i="16"/>
  <c r="E119" i="16"/>
  <c r="I118" i="16"/>
  <c r="M118" i="16"/>
  <c r="L118" i="16"/>
  <c r="K118" i="16"/>
  <c r="J118" i="16"/>
  <c r="G121" i="16"/>
  <c r="F133" i="16"/>
  <c r="I127" i="16"/>
  <c r="M127" i="16"/>
  <c r="L127" i="16"/>
  <c r="K127" i="16"/>
  <c r="J127" i="16"/>
  <c r="I136" i="16"/>
  <c r="M136" i="16"/>
  <c r="H135" i="16"/>
  <c r="L136" i="16"/>
  <c r="K136" i="16"/>
  <c r="J136" i="16"/>
  <c r="G147" i="16"/>
  <c r="I144" i="16"/>
  <c r="M144" i="16"/>
  <c r="L144" i="16"/>
  <c r="K144" i="16"/>
  <c r="J144" i="16"/>
  <c r="I153" i="16"/>
  <c r="H161" i="16"/>
  <c r="M153" i="16"/>
  <c r="L153" i="16"/>
  <c r="K153" i="16"/>
  <c r="J153" i="16"/>
  <c r="F9" i="17"/>
  <c r="I11" i="17"/>
  <c r="M11" i="17"/>
  <c r="L11" i="17"/>
  <c r="J11" i="17"/>
  <c r="K11" i="17"/>
  <c r="D21" i="17"/>
  <c r="I15" i="17"/>
  <c r="M15" i="17"/>
  <c r="L15" i="17"/>
  <c r="K15" i="17"/>
  <c r="J15" i="17"/>
  <c r="I19" i="17"/>
  <c r="M19" i="17"/>
  <c r="L19" i="17"/>
  <c r="K19" i="17"/>
  <c r="J19" i="17"/>
  <c r="C23" i="17"/>
  <c r="I25" i="17"/>
  <c r="M25" i="17"/>
  <c r="L25" i="17"/>
  <c r="J25" i="17"/>
  <c r="K25" i="17"/>
  <c r="I33" i="17"/>
  <c r="M33" i="17"/>
  <c r="L33" i="17"/>
  <c r="J33" i="17"/>
  <c r="K33" i="17"/>
  <c r="D37" i="17"/>
  <c r="C49" i="17"/>
  <c r="I42" i="17"/>
  <c r="M42" i="17"/>
  <c r="L42" i="17"/>
  <c r="K42" i="17"/>
  <c r="J42" i="17"/>
  <c r="C8" i="18"/>
  <c r="R10" i="18"/>
  <c r="S10" i="18"/>
  <c r="Z10" i="18"/>
  <c r="AA10" i="18"/>
  <c r="AB10" i="18"/>
  <c r="E20" i="18"/>
  <c r="M20" i="18"/>
  <c r="U20" i="18"/>
  <c r="R14" i="18"/>
  <c r="S14" i="18"/>
  <c r="T14" i="18"/>
  <c r="Z14" i="18"/>
  <c r="AB14" i="18"/>
  <c r="AA14" i="18"/>
  <c r="R18" i="18"/>
  <c r="T18" i="18"/>
  <c r="S18" i="18"/>
  <c r="Z18" i="18"/>
  <c r="AB18" i="18"/>
  <c r="AA18" i="18"/>
  <c r="R23" i="18"/>
  <c r="Q22" i="18"/>
  <c r="T23" i="18"/>
  <c r="S23" i="18"/>
  <c r="Z23" i="18"/>
  <c r="Y22" i="18"/>
  <c r="AA23" i="18"/>
  <c r="AB23" i="18"/>
  <c r="C34" i="18"/>
  <c r="R27" i="18"/>
  <c r="S27" i="18"/>
  <c r="T27" i="18"/>
  <c r="Z27" i="18"/>
  <c r="AA27" i="18"/>
  <c r="AB27" i="18"/>
  <c r="R31" i="18"/>
  <c r="S31" i="18"/>
  <c r="Z31" i="18"/>
  <c r="AB31" i="18"/>
  <c r="AA31" i="18"/>
  <c r="G36" i="18"/>
  <c r="O36" i="18"/>
  <c r="W36" i="18"/>
  <c r="R40" i="18"/>
  <c r="Q48" i="18"/>
  <c r="T40" i="18"/>
  <c r="S40" i="18"/>
  <c r="Z40" i="18"/>
  <c r="Y48" i="18"/>
  <c r="AA40" i="18"/>
  <c r="AB40" i="18"/>
  <c r="R44" i="18"/>
  <c r="S44" i="18"/>
  <c r="T44" i="18"/>
  <c r="Z44" i="18"/>
  <c r="AA44" i="18"/>
  <c r="E50" i="18"/>
  <c r="M50" i="18"/>
  <c r="U50" i="18"/>
  <c r="R53" i="18"/>
  <c r="T53" i="18"/>
  <c r="S53" i="18"/>
  <c r="Z53" i="18"/>
  <c r="AA53" i="18"/>
  <c r="G62" i="18"/>
  <c r="O62" i="18"/>
  <c r="W62" i="18"/>
  <c r="R57" i="18"/>
  <c r="T57" i="18"/>
  <c r="S57" i="18"/>
  <c r="Z57" i="18"/>
  <c r="AA57" i="18"/>
  <c r="AB57" i="18"/>
  <c r="R61" i="18"/>
  <c r="S61" i="18"/>
  <c r="T61" i="18"/>
  <c r="Z61" i="18"/>
  <c r="AA61" i="18"/>
  <c r="C64" i="18"/>
  <c r="R66" i="18"/>
  <c r="S66" i="18"/>
  <c r="Z66" i="18"/>
  <c r="AB66" i="18"/>
  <c r="AA66" i="18"/>
  <c r="E76" i="18"/>
  <c r="M76" i="18"/>
  <c r="U76" i="18"/>
  <c r="R70" i="18"/>
  <c r="S70" i="18"/>
  <c r="Z70" i="18"/>
  <c r="AB70" i="18"/>
  <c r="AA70" i="18"/>
  <c r="R74" i="18"/>
  <c r="T74" i="18"/>
  <c r="S74" i="18"/>
  <c r="Z74" i="18"/>
  <c r="AA74" i="18"/>
  <c r="AB74" i="18"/>
  <c r="R79" i="18"/>
  <c r="Q78" i="18"/>
  <c r="S79" i="18"/>
  <c r="T79" i="18"/>
  <c r="Z79" i="18"/>
  <c r="Y78" i="18"/>
  <c r="AA79" i="18"/>
  <c r="AB79" i="18"/>
  <c r="C90" i="18"/>
  <c r="R83" i="18"/>
  <c r="S83" i="18"/>
  <c r="T83" i="18"/>
  <c r="Z83" i="18"/>
  <c r="AA83" i="18"/>
  <c r="R87" i="18"/>
  <c r="T87" i="18"/>
  <c r="S87" i="18"/>
  <c r="Z87" i="18"/>
  <c r="AB87" i="18"/>
  <c r="AA87" i="18"/>
  <c r="M104" i="18"/>
  <c r="AB98" i="18"/>
  <c r="AA98" i="18"/>
  <c r="Z98" i="18"/>
  <c r="S102" i="18"/>
  <c r="R102" i="18"/>
  <c r="AB115" i="18"/>
  <c r="AA115" i="18"/>
  <c r="Z115" i="18"/>
  <c r="W120" i="18"/>
  <c r="E134" i="18"/>
  <c r="S137" i="18"/>
  <c r="R137" i="18"/>
  <c r="W146" i="18"/>
  <c r="AA150" i="18"/>
  <c r="Z150" i="18"/>
  <c r="E160" i="18"/>
  <c r="S154" i="18"/>
  <c r="R154" i="18"/>
  <c r="M16" i="16"/>
  <c r="L16" i="16"/>
  <c r="K16" i="16"/>
  <c r="J16" i="16"/>
  <c r="I16" i="16"/>
  <c r="M20" i="16"/>
  <c r="L20" i="16"/>
  <c r="K20" i="16"/>
  <c r="J20" i="16"/>
  <c r="I20" i="16"/>
  <c r="H35" i="16"/>
  <c r="M27" i="16"/>
  <c r="L27" i="16"/>
  <c r="K27" i="16"/>
  <c r="J27" i="16"/>
  <c r="I27" i="16"/>
  <c r="M44" i="16"/>
  <c r="L44" i="16"/>
  <c r="K44" i="16"/>
  <c r="J44" i="16"/>
  <c r="I44" i="16"/>
  <c r="C51" i="16"/>
  <c r="M53" i="16"/>
  <c r="L53" i="16"/>
  <c r="K53" i="16"/>
  <c r="J53" i="16"/>
  <c r="I53" i="16"/>
  <c r="M61" i="16"/>
  <c r="L61" i="16"/>
  <c r="K61" i="16"/>
  <c r="J61" i="16"/>
  <c r="I61" i="16"/>
  <c r="D65" i="16"/>
  <c r="C77" i="16"/>
  <c r="M70" i="16"/>
  <c r="L70" i="16"/>
  <c r="K70" i="16"/>
  <c r="J70" i="16"/>
  <c r="I70" i="16"/>
  <c r="E79" i="16"/>
  <c r="D91" i="16"/>
  <c r="M87" i="16"/>
  <c r="L87" i="16"/>
  <c r="K87" i="16"/>
  <c r="J87" i="16"/>
  <c r="I87" i="16"/>
  <c r="F93" i="16"/>
  <c r="M96" i="16"/>
  <c r="L96" i="16"/>
  <c r="K96" i="16"/>
  <c r="J96" i="16"/>
  <c r="I96" i="16"/>
  <c r="E105" i="16"/>
  <c r="M104" i="16"/>
  <c r="L104" i="16"/>
  <c r="K104" i="16"/>
  <c r="J104" i="16"/>
  <c r="I104" i="16"/>
  <c r="G107" i="16"/>
  <c r="F119" i="16"/>
  <c r="M113" i="16"/>
  <c r="L113" i="16"/>
  <c r="K113" i="16"/>
  <c r="J113" i="16"/>
  <c r="I113" i="16"/>
  <c r="M122" i="16"/>
  <c r="H121" i="16"/>
  <c r="L122" i="16"/>
  <c r="K122" i="16"/>
  <c r="J122" i="16"/>
  <c r="I122" i="16"/>
  <c r="G133" i="16"/>
  <c r="M130" i="16"/>
  <c r="L130" i="16"/>
  <c r="K130" i="16"/>
  <c r="J130" i="16"/>
  <c r="I130" i="16"/>
  <c r="H147" i="16"/>
  <c r="M139" i="16"/>
  <c r="L139" i="16"/>
  <c r="K139" i="16"/>
  <c r="J139" i="16"/>
  <c r="I139" i="16"/>
  <c r="M156" i="16"/>
  <c r="L156" i="16"/>
  <c r="K156" i="16"/>
  <c r="J156" i="16"/>
  <c r="I156" i="16"/>
  <c r="G9" i="17"/>
  <c r="E21" i="17"/>
  <c r="D23" i="17"/>
  <c r="C35" i="17"/>
  <c r="M28" i="17"/>
  <c r="L28" i="17"/>
  <c r="K28" i="17"/>
  <c r="I28" i="17"/>
  <c r="J28" i="17"/>
  <c r="E37" i="17"/>
  <c r="D49" i="17"/>
  <c r="M45" i="17"/>
  <c r="L45" i="17"/>
  <c r="K45" i="17"/>
  <c r="J45" i="17"/>
  <c r="I45" i="17"/>
  <c r="D8" i="18"/>
  <c r="L8" i="18"/>
  <c r="K11" i="18"/>
  <c r="J11" i="18"/>
  <c r="I11" i="18"/>
  <c r="F20" i="18"/>
  <c r="N20" i="18"/>
  <c r="V20" i="18"/>
  <c r="K15" i="18"/>
  <c r="J15" i="18"/>
  <c r="I15" i="18"/>
  <c r="K19" i="18"/>
  <c r="I19" i="18"/>
  <c r="J19" i="18"/>
  <c r="K24" i="18"/>
  <c r="I24" i="18"/>
  <c r="J24" i="18"/>
  <c r="D34" i="18"/>
  <c r="L34" i="18"/>
  <c r="K28" i="18"/>
  <c r="J28" i="18"/>
  <c r="I28" i="18"/>
  <c r="K32" i="18"/>
  <c r="J32" i="18"/>
  <c r="I32" i="18"/>
  <c r="H36" i="18"/>
  <c r="K37" i="18"/>
  <c r="I37" i="18"/>
  <c r="J37" i="18"/>
  <c r="P36" i="18"/>
  <c r="X36" i="18"/>
  <c r="K41" i="18"/>
  <c r="I41" i="18"/>
  <c r="J41" i="18"/>
  <c r="K45" i="18"/>
  <c r="J45" i="18"/>
  <c r="I45" i="18"/>
  <c r="F50" i="18"/>
  <c r="N50" i="18"/>
  <c r="V50" i="18"/>
  <c r="H62" i="18"/>
  <c r="K54" i="18"/>
  <c r="I54" i="18"/>
  <c r="J54" i="18"/>
  <c r="P62" i="18"/>
  <c r="X62" i="18"/>
  <c r="K58" i="18"/>
  <c r="I58" i="18"/>
  <c r="J58" i="18"/>
  <c r="D64" i="18"/>
  <c r="L64" i="18"/>
  <c r="K67" i="18"/>
  <c r="J67" i="18"/>
  <c r="I67" i="18"/>
  <c r="F76" i="18"/>
  <c r="N76" i="18"/>
  <c r="V76" i="18"/>
  <c r="K71" i="18"/>
  <c r="I71" i="18"/>
  <c r="J71" i="18"/>
  <c r="K75" i="18"/>
  <c r="I75" i="18"/>
  <c r="J75" i="18"/>
  <c r="K80" i="18"/>
  <c r="J80" i="18"/>
  <c r="I80" i="18"/>
  <c r="D90" i="18"/>
  <c r="L90" i="18"/>
  <c r="K84" i="18"/>
  <c r="J84" i="18"/>
  <c r="I84" i="18"/>
  <c r="K88" i="18"/>
  <c r="I88" i="18"/>
  <c r="J88" i="18"/>
  <c r="K94" i="18"/>
  <c r="J94" i="18"/>
  <c r="I94" i="18"/>
  <c r="P106" i="18"/>
  <c r="K111" i="18"/>
  <c r="J111" i="18"/>
  <c r="I111" i="18"/>
  <c r="P132" i="18"/>
  <c r="K128" i="18"/>
  <c r="J128" i="18"/>
  <c r="I128" i="18"/>
  <c r="L134" i="18"/>
  <c r="K145" i="18"/>
  <c r="J145" i="18"/>
  <c r="I145" i="18"/>
  <c r="L160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K121" i="18"/>
  <c r="J121" i="18"/>
  <c r="I121" i="18"/>
  <c r="H120" i="18"/>
  <c r="P120" i="18"/>
  <c r="X120" i="18"/>
  <c r="K125" i="18"/>
  <c r="J125" i="18"/>
  <c r="I125" i="18"/>
  <c r="K129" i="18"/>
  <c r="J129" i="18"/>
  <c r="I129" i="18"/>
  <c r="F134" i="18"/>
  <c r="N134" i="18"/>
  <c r="V134" i="18"/>
  <c r="K138" i="18"/>
  <c r="J138" i="18"/>
  <c r="I138" i="18"/>
  <c r="H146" i="18"/>
  <c r="P146" i="18"/>
  <c r="X146" i="18"/>
  <c r="K142" i="18"/>
  <c r="J142" i="18"/>
  <c r="I142" i="18"/>
  <c r="D148" i="18"/>
  <c r="L148" i="18"/>
  <c r="K151" i="18"/>
  <c r="J151" i="18"/>
  <c r="I151" i="18"/>
  <c r="F160" i="18"/>
  <c r="N160" i="18"/>
  <c r="V160" i="18"/>
  <c r="K155" i="18"/>
  <c r="J155" i="18"/>
  <c r="I155" i="18"/>
  <c r="O9" i="19"/>
  <c r="R146" i="19" s="1"/>
  <c r="R14" i="19"/>
  <c r="O22" i="21"/>
  <c r="J132" i="21"/>
  <c r="I132" i="21"/>
  <c r="H132" i="21"/>
  <c r="E92" i="18"/>
  <c r="M92" i="18"/>
  <c r="U92" i="18"/>
  <c r="S95" i="18"/>
  <c r="R95" i="18"/>
  <c r="AB95" i="18"/>
  <c r="AA95" i="18"/>
  <c r="Z95" i="18"/>
  <c r="G104" i="18"/>
  <c r="O104" i="18"/>
  <c r="W104" i="18"/>
  <c r="T99" i="18"/>
  <c r="S99" i="18"/>
  <c r="R99" i="18"/>
  <c r="AB99" i="18"/>
  <c r="AA99" i="18"/>
  <c r="Z99" i="18"/>
  <c r="T103" i="18"/>
  <c r="S103" i="18"/>
  <c r="R103" i="18"/>
  <c r="AB103" i="18"/>
  <c r="AA103" i="18"/>
  <c r="Z103" i="18"/>
  <c r="C106" i="18"/>
  <c r="T108" i="18"/>
  <c r="S108" i="18"/>
  <c r="R108" i="18"/>
  <c r="AB108" i="18"/>
  <c r="AA108" i="18"/>
  <c r="Z108" i="18"/>
  <c r="E118" i="18"/>
  <c r="M118" i="18"/>
  <c r="U118" i="18"/>
  <c r="T112" i="18"/>
  <c r="S112" i="18"/>
  <c r="R112" i="18"/>
  <c r="AB112" i="18"/>
  <c r="AA112" i="18"/>
  <c r="Z112" i="18"/>
  <c r="T116" i="18"/>
  <c r="S116" i="18"/>
  <c r="R116" i="18"/>
  <c r="AB116" i="18"/>
  <c r="AA116" i="18"/>
  <c r="Z116" i="18"/>
  <c r="T121" i="18"/>
  <c r="S121" i="18"/>
  <c r="R121" i="18"/>
  <c r="Q120" i="18"/>
  <c r="AB121" i="18"/>
  <c r="AA121" i="18"/>
  <c r="Z121" i="18"/>
  <c r="Y120" i="18"/>
  <c r="C132" i="18"/>
  <c r="S125" i="18"/>
  <c r="R125" i="18"/>
  <c r="AB125" i="18"/>
  <c r="AA125" i="18"/>
  <c r="Z125" i="18"/>
  <c r="T129" i="18"/>
  <c r="S129" i="18"/>
  <c r="R129" i="18"/>
  <c r="AB129" i="18"/>
  <c r="AA129" i="18"/>
  <c r="Z129" i="18"/>
  <c r="G134" i="18"/>
  <c r="O134" i="18"/>
  <c r="W134" i="18"/>
  <c r="T138" i="18"/>
  <c r="S138" i="18"/>
  <c r="R138" i="18"/>
  <c r="Q146" i="18"/>
  <c r="AB138" i="18"/>
  <c r="AA138" i="18"/>
  <c r="Z138" i="18"/>
  <c r="Y146" i="18"/>
  <c r="T142" i="18"/>
  <c r="S142" i="18"/>
  <c r="R142" i="18"/>
  <c r="AB142" i="18"/>
  <c r="AA142" i="18"/>
  <c r="Z142" i="18"/>
  <c r="E148" i="18"/>
  <c r="M148" i="18"/>
  <c r="U148" i="18"/>
  <c r="T151" i="18"/>
  <c r="S151" i="18"/>
  <c r="R151" i="18"/>
  <c r="AB151" i="18"/>
  <c r="AA151" i="18"/>
  <c r="Z151" i="18"/>
  <c r="G160" i="18"/>
  <c r="O160" i="18"/>
  <c r="W160" i="18"/>
  <c r="T155" i="18"/>
  <c r="S155" i="18"/>
  <c r="R155" i="18"/>
  <c r="AB155" i="18"/>
  <c r="AA155" i="18"/>
  <c r="Z155" i="18"/>
  <c r="I11" i="21"/>
  <c r="H11" i="21"/>
  <c r="J11" i="21"/>
  <c r="J111" i="21"/>
  <c r="I111" i="21"/>
  <c r="H111" i="21"/>
  <c r="G133" i="22"/>
  <c r="H168" i="24"/>
  <c r="K96" i="18"/>
  <c r="J96" i="18"/>
  <c r="I96" i="18"/>
  <c r="H104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K113" i="18"/>
  <c r="J113" i="18"/>
  <c r="I113" i="18"/>
  <c r="K117" i="18"/>
  <c r="J117" i="18"/>
  <c r="I117" i="18"/>
  <c r="K122" i="18"/>
  <c r="J122" i="18"/>
  <c r="I122" i="18"/>
  <c r="D132" i="18"/>
  <c r="L132" i="18"/>
  <c r="K126" i="18"/>
  <c r="J126" i="18"/>
  <c r="I126" i="18"/>
  <c r="K130" i="18"/>
  <c r="J130" i="18"/>
  <c r="I130" i="18"/>
  <c r="K135" i="18"/>
  <c r="J135" i="18"/>
  <c r="I135" i="18"/>
  <c r="H134" i="18"/>
  <c r="P134" i="18"/>
  <c r="X134" i="18"/>
  <c r="K139" i="18"/>
  <c r="J139" i="18"/>
  <c r="I139" i="18"/>
  <c r="K143" i="18"/>
  <c r="J143" i="18"/>
  <c r="I143" i="18"/>
  <c r="F148" i="18"/>
  <c r="N148" i="18"/>
  <c r="V148" i="18"/>
  <c r="K152" i="18"/>
  <c r="J152" i="18"/>
  <c r="I152" i="18"/>
  <c r="H160" i="18"/>
  <c r="P160" i="18"/>
  <c r="X160" i="18"/>
  <c r="K156" i="18"/>
  <c r="J156" i="18"/>
  <c r="I156" i="18"/>
  <c r="AB159" i="18"/>
  <c r="AA159" i="18"/>
  <c r="Z159" i="18"/>
  <c r="R15" i="19"/>
  <c r="R19" i="19"/>
  <c r="R24" i="19"/>
  <c r="R28" i="19"/>
  <c r="E50" i="21"/>
  <c r="J115" i="21"/>
  <c r="I115" i="21"/>
  <c r="H115" i="21"/>
  <c r="M46" i="22"/>
  <c r="L46" i="22"/>
  <c r="J46" i="22"/>
  <c r="K46" i="22"/>
  <c r="N46" i="22"/>
  <c r="G92" i="18"/>
  <c r="O92" i="18"/>
  <c r="W92" i="18"/>
  <c r="S96" i="18"/>
  <c r="R96" i="18"/>
  <c r="Q104" i="18"/>
  <c r="T96" i="18"/>
  <c r="AA96" i="18"/>
  <c r="Z96" i="18"/>
  <c r="Y104" i="18"/>
  <c r="AB96" i="18"/>
  <c r="S100" i="18"/>
  <c r="R100" i="18"/>
  <c r="T100" i="18"/>
  <c r="AA100" i="18"/>
  <c r="Z100" i="18"/>
  <c r="AB100" i="18"/>
  <c r="E106" i="18"/>
  <c r="M106" i="18"/>
  <c r="U106" i="18"/>
  <c r="S109" i="18"/>
  <c r="R109" i="18"/>
  <c r="T109" i="18"/>
  <c r="AA109" i="18"/>
  <c r="Z109" i="18"/>
  <c r="AB109" i="18"/>
  <c r="G118" i="18"/>
  <c r="O118" i="18"/>
  <c r="W118" i="18"/>
  <c r="S113" i="18"/>
  <c r="R113" i="18"/>
  <c r="T113" i="18"/>
  <c r="AA113" i="18"/>
  <c r="Z113" i="18"/>
  <c r="AB113" i="18"/>
  <c r="S117" i="18"/>
  <c r="R117" i="18"/>
  <c r="T117" i="18"/>
  <c r="AA117" i="18"/>
  <c r="Z117" i="18"/>
  <c r="AB117" i="18"/>
  <c r="C120" i="18"/>
  <c r="S122" i="18"/>
  <c r="R122" i="18"/>
  <c r="T122" i="18"/>
  <c r="AA122" i="18"/>
  <c r="Z122" i="18"/>
  <c r="AB122" i="18"/>
  <c r="E132" i="18"/>
  <c r="M132" i="18"/>
  <c r="U132" i="18"/>
  <c r="S126" i="18"/>
  <c r="R126" i="18"/>
  <c r="T126" i="18"/>
  <c r="AA126" i="18"/>
  <c r="Z126" i="18"/>
  <c r="AB126" i="18"/>
  <c r="S130" i="18"/>
  <c r="R130" i="18"/>
  <c r="T130" i="18"/>
  <c r="AA130" i="18"/>
  <c r="Z130" i="18"/>
  <c r="AB130" i="18"/>
  <c r="S135" i="18"/>
  <c r="R135" i="18"/>
  <c r="Q134" i="18"/>
  <c r="T135" i="18"/>
  <c r="AA135" i="18"/>
  <c r="Z135" i="18"/>
  <c r="Y134" i="18"/>
  <c r="AB135" i="18"/>
  <c r="C146" i="18"/>
  <c r="S139" i="18"/>
  <c r="R139" i="18"/>
  <c r="T139" i="18"/>
  <c r="AA139" i="18"/>
  <c r="Z139" i="18"/>
  <c r="AB139" i="18"/>
  <c r="S143" i="18"/>
  <c r="R143" i="18"/>
  <c r="T143" i="18"/>
  <c r="AA143" i="18"/>
  <c r="Z143" i="18"/>
  <c r="AB143" i="18"/>
  <c r="G148" i="18"/>
  <c r="O148" i="18"/>
  <c r="W148" i="18"/>
  <c r="S152" i="18"/>
  <c r="R152" i="18"/>
  <c r="Q160" i="18"/>
  <c r="T152" i="18"/>
  <c r="AA152" i="18"/>
  <c r="Z152" i="18"/>
  <c r="Y160" i="18"/>
  <c r="AB152" i="18"/>
  <c r="S156" i="18"/>
  <c r="R156" i="18"/>
  <c r="T156" i="18"/>
  <c r="AA156" i="18"/>
  <c r="Z156" i="18"/>
  <c r="AB156" i="18"/>
  <c r="J94" i="21"/>
  <c r="I94" i="21"/>
  <c r="H94" i="21"/>
  <c r="E148" i="21"/>
  <c r="I93" i="18"/>
  <c r="K93" i="18"/>
  <c r="H92" i="18"/>
  <c r="J93" i="18"/>
  <c r="P92" i="18"/>
  <c r="X92" i="18"/>
  <c r="I97" i="18"/>
  <c r="K97" i="18"/>
  <c r="J97" i="18"/>
  <c r="I101" i="18"/>
  <c r="K101" i="18"/>
  <c r="J101" i="18"/>
  <c r="F106" i="18"/>
  <c r="N106" i="18"/>
  <c r="V106" i="18"/>
  <c r="I110" i="18"/>
  <c r="H118" i="18"/>
  <c r="K110" i="18"/>
  <c r="J110" i="18"/>
  <c r="P118" i="18"/>
  <c r="X118" i="18"/>
  <c r="I114" i="18"/>
  <c r="K114" i="18"/>
  <c r="J114" i="18"/>
  <c r="D120" i="18"/>
  <c r="L120" i="18"/>
  <c r="I123" i="18"/>
  <c r="J123" i="18"/>
  <c r="K123" i="18"/>
  <c r="F132" i="18"/>
  <c r="N132" i="18"/>
  <c r="V132" i="18"/>
  <c r="I127" i="18"/>
  <c r="K127" i="18"/>
  <c r="J127" i="18"/>
  <c r="I131" i="18"/>
  <c r="K131" i="18"/>
  <c r="J131" i="18"/>
  <c r="I136" i="18"/>
  <c r="K136" i="18"/>
  <c r="J136" i="18"/>
  <c r="D146" i="18"/>
  <c r="L146" i="18"/>
  <c r="I140" i="18"/>
  <c r="J140" i="18"/>
  <c r="K140" i="18"/>
  <c r="I144" i="18"/>
  <c r="K144" i="18"/>
  <c r="J144" i="18"/>
  <c r="I149" i="18"/>
  <c r="H148" i="18"/>
  <c r="K149" i="18"/>
  <c r="J149" i="18"/>
  <c r="P148" i="18"/>
  <c r="X148" i="18"/>
  <c r="I153" i="18"/>
  <c r="K153" i="18"/>
  <c r="J153" i="18"/>
  <c r="I157" i="18"/>
  <c r="J157" i="18"/>
  <c r="K157" i="18"/>
  <c r="R159" i="18"/>
  <c r="T159" i="18"/>
  <c r="S159" i="18"/>
  <c r="J98" i="21"/>
  <c r="I98" i="21"/>
  <c r="H98" i="21"/>
  <c r="G106" i="21"/>
  <c r="Q92" i="18"/>
  <c r="T93" i="18"/>
  <c r="S93" i="18"/>
  <c r="R93" i="18"/>
  <c r="Y92" i="18"/>
  <c r="AB93" i="18"/>
  <c r="AA93" i="18"/>
  <c r="Z93" i="18"/>
  <c r="C104" i="18"/>
  <c r="T97" i="18"/>
  <c r="S97" i="18"/>
  <c r="R97" i="18"/>
  <c r="AB97" i="18"/>
  <c r="Z97" i="18"/>
  <c r="AA97" i="18"/>
  <c r="T101" i="18"/>
  <c r="R101" i="18"/>
  <c r="S101" i="18"/>
  <c r="AB101" i="18"/>
  <c r="AA101" i="18"/>
  <c r="Z101" i="18"/>
  <c r="G106" i="18"/>
  <c r="O106" i="18"/>
  <c r="W106" i="18"/>
  <c r="Q118" i="18"/>
  <c r="T110" i="18"/>
  <c r="S110" i="18"/>
  <c r="R110" i="18"/>
  <c r="Y118" i="18"/>
  <c r="AB110" i="18"/>
  <c r="AA110" i="18"/>
  <c r="Z110" i="18"/>
  <c r="T114" i="18"/>
  <c r="S114" i="18"/>
  <c r="R114" i="18"/>
  <c r="AB114" i="18"/>
  <c r="Z114" i="18"/>
  <c r="AA114" i="18"/>
  <c r="E120" i="18"/>
  <c r="M120" i="18"/>
  <c r="U120" i="18"/>
  <c r="T123" i="18"/>
  <c r="S123" i="18"/>
  <c r="R123" i="18"/>
  <c r="AB123" i="18"/>
  <c r="AA123" i="18"/>
  <c r="Z123" i="18"/>
  <c r="G132" i="18"/>
  <c r="O132" i="18"/>
  <c r="W132" i="18"/>
  <c r="T127" i="18"/>
  <c r="S127" i="18"/>
  <c r="R127" i="18"/>
  <c r="AB127" i="18"/>
  <c r="AA127" i="18"/>
  <c r="Z127" i="18"/>
  <c r="T131" i="18"/>
  <c r="S131" i="18"/>
  <c r="R131" i="18"/>
  <c r="AB131" i="18"/>
  <c r="Z131" i="18"/>
  <c r="AA131" i="18"/>
  <c r="C134" i="18"/>
  <c r="T136" i="18"/>
  <c r="R136" i="18"/>
  <c r="S136" i="18"/>
  <c r="AB136" i="18"/>
  <c r="AA136" i="18"/>
  <c r="Z136" i="18"/>
  <c r="E146" i="18"/>
  <c r="M146" i="18"/>
  <c r="U146" i="18"/>
  <c r="T140" i="18"/>
  <c r="S140" i="18"/>
  <c r="R140" i="18"/>
  <c r="AB140" i="18"/>
  <c r="AA140" i="18"/>
  <c r="Z140" i="18"/>
  <c r="T144" i="18"/>
  <c r="S144" i="18"/>
  <c r="R144" i="18"/>
  <c r="AB144" i="18"/>
  <c r="AA144" i="18"/>
  <c r="Z144" i="18"/>
  <c r="Q148" i="18"/>
  <c r="T149" i="18"/>
  <c r="S149" i="18"/>
  <c r="R149" i="18"/>
  <c r="Y148" i="18"/>
  <c r="AB149" i="18"/>
  <c r="Z149" i="18"/>
  <c r="AA149" i="18"/>
  <c r="C160" i="18"/>
  <c r="T153" i="18"/>
  <c r="R153" i="18"/>
  <c r="S153" i="18"/>
  <c r="AB153" i="18"/>
  <c r="AA153" i="18"/>
  <c r="Z153" i="18"/>
  <c r="T157" i="18"/>
  <c r="S157" i="18"/>
  <c r="R157" i="18"/>
  <c r="AB157" i="18"/>
  <c r="AA157" i="18"/>
  <c r="Z157" i="18"/>
  <c r="K159" i="18"/>
  <c r="J159" i="18"/>
  <c r="I159" i="18"/>
  <c r="E64" i="21"/>
  <c r="M29" i="22"/>
  <c r="L29" i="22"/>
  <c r="J29" i="22"/>
  <c r="K29" i="22"/>
  <c r="N29" i="22"/>
  <c r="F50" i="21"/>
  <c r="D64" i="21"/>
  <c r="E78" i="21"/>
  <c r="J110" i="21"/>
  <c r="I110" i="21"/>
  <c r="H110" i="21"/>
  <c r="J127" i="21"/>
  <c r="I127" i="21"/>
  <c r="H127" i="21"/>
  <c r="C162" i="21"/>
  <c r="D22" i="21"/>
  <c r="D36" i="21"/>
  <c r="D92" i="21"/>
  <c r="J88" i="21"/>
  <c r="I88" i="21"/>
  <c r="H88" i="21"/>
  <c r="J105" i="21"/>
  <c r="I105" i="21"/>
  <c r="H105" i="21"/>
  <c r="C120" i="21"/>
  <c r="J123" i="21"/>
  <c r="I123" i="21"/>
  <c r="H123" i="21"/>
  <c r="J140" i="21"/>
  <c r="I140" i="21"/>
  <c r="G148" i="21"/>
  <c r="H140" i="21"/>
  <c r="C63" i="22"/>
  <c r="C91" i="22"/>
  <c r="J140" i="22"/>
  <c r="N140" i="22"/>
  <c r="M140" i="22"/>
  <c r="L140" i="22"/>
  <c r="K140" i="22"/>
  <c r="N156" i="22"/>
  <c r="L156" i="22"/>
  <c r="M156" i="22"/>
  <c r="K156" i="22"/>
  <c r="J156" i="22"/>
  <c r="N37" i="24"/>
  <c r="O37" i="24"/>
  <c r="I12" i="21"/>
  <c r="H12" i="21"/>
  <c r="J12" i="21"/>
  <c r="E22" i="21"/>
  <c r="E36" i="21"/>
  <c r="J89" i="21"/>
  <c r="I89" i="21"/>
  <c r="H89" i="21"/>
  <c r="J124" i="21"/>
  <c r="I124" i="21"/>
  <c r="H124" i="21"/>
  <c r="J141" i="21"/>
  <c r="I141" i="21"/>
  <c r="H141" i="21"/>
  <c r="E49" i="22"/>
  <c r="L128" i="24"/>
  <c r="F22" i="21"/>
  <c r="F36" i="21"/>
  <c r="J101" i="21"/>
  <c r="I101" i="21"/>
  <c r="H101" i="21"/>
  <c r="J118" i="21"/>
  <c r="I118" i="21"/>
  <c r="H118" i="21"/>
  <c r="J136" i="21"/>
  <c r="I136" i="21"/>
  <c r="H136" i="21"/>
  <c r="AB18" i="22"/>
  <c r="M33" i="22"/>
  <c r="L33" i="22"/>
  <c r="J33" i="22"/>
  <c r="N33" i="22"/>
  <c r="K33" i="22"/>
  <c r="G105" i="22"/>
  <c r="N77" i="24"/>
  <c r="L238" i="24"/>
  <c r="J102" i="21"/>
  <c r="I102" i="21"/>
  <c r="H102" i="21"/>
  <c r="J119" i="21"/>
  <c r="I119" i="21"/>
  <c r="H119" i="21"/>
  <c r="C134" i="21"/>
  <c r="J137" i="21"/>
  <c r="I137" i="21"/>
  <c r="H137" i="21"/>
  <c r="AB20" i="22"/>
  <c r="C119" i="22"/>
  <c r="F214" i="24"/>
  <c r="H78" i="25"/>
  <c r="D50" i="21"/>
  <c r="J97" i="21"/>
  <c r="I97" i="21"/>
  <c r="H97" i="21"/>
  <c r="J114" i="21"/>
  <c r="I114" i="21"/>
  <c r="H114" i="21"/>
  <c r="E134" i="21"/>
  <c r="J131" i="21"/>
  <c r="I131" i="21"/>
  <c r="H131" i="21"/>
  <c r="K17" i="22"/>
  <c r="J17" i="22"/>
  <c r="M17" i="22"/>
  <c r="N17" i="22"/>
  <c r="L17" i="22"/>
  <c r="M51" i="22"/>
  <c r="L51" i="22"/>
  <c r="J51" i="22"/>
  <c r="N51" i="22"/>
  <c r="K51" i="22"/>
  <c r="F10" i="24"/>
  <c r="L216" i="24"/>
  <c r="C22" i="21"/>
  <c r="C36" i="21"/>
  <c r="C50" i="21"/>
  <c r="C64" i="21"/>
  <c r="C78" i="21"/>
  <c r="C92" i="21"/>
  <c r="D134" i="21"/>
  <c r="F148" i="21"/>
  <c r="AB9" i="22"/>
  <c r="M31" i="22"/>
  <c r="L31" i="22"/>
  <c r="J31" i="22"/>
  <c r="N31" i="22"/>
  <c r="K31" i="22"/>
  <c r="G49" i="22"/>
  <c r="M48" i="22"/>
  <c r="L48" i="22"/>
  <c r="J48" i="22"/>
  <c r="N48" i="22"/>
  <c r="K48" i="22"/>
  <c r="M66" i="22"/>
  <c r="L66" i="22"/>
  <c r="J66" i="22"/>
  <c r="N66" i="22"/>
  <c r="K66" i="22"/>
  <c r="N68" i="22"/>
  <c r="M68" i="22"/>
  <c r="L68" i="22"/>
  <c r="J68" i="22"/>
  <c r="K68" i="22"/>
  <c r="N76" i="22"/>
  <c r="M76" i="22"/>
  <c r="L76" i="22"/>
  <c r="J76" i="22"/>
  <c r="K76" i="22"/>
  <c r="N85" i="22"/>
  <c r="M85" i="22"/>
  <c r="L85" i="22"/>
  <c r="J85" i="22"/>
  <c r="K85" i="22"/>
  <c r="N94" i="22"/>
  <c r="M94" i="22"/>
  <c r="L94" i="22"/>
  <c r="J94" i="22"/>
  <c r="K94" i="22"/>
  <c r="E105" i="22"/>
  <c r="N102" i="22"/>
  <c r="M102" i="22"/>
  <c r="L102" i="22"/>
  <c r="J102" i="22"/>
  <c r="K102" i="22"/>
  <c r="N111" i="22"/>
  <c r="M111" i="22"/>
  <c r="L111" i="22"/>
  <c r="J111" i="22"/>
  <c r="I119" i="22"/>
  <c r="K111" i="22"/>
  <c r="N128" i="22"/>
  <c r="M128" i="22"/>
  <c r="L128" i="22"/>
  <c r="J128" i="22"/>
  <c r="K128" i="22"/>
  <c r="N137" i="22"/>
  <c r="M137" i="22"/>
  <c r="L137" i="22"/>
  <c r="J137" i="22"/>
  <c r="K137" i="22"/>
  <c r="N160" i="22"/>
  <c r="L160" i="22"/>
  <c r="M160" i="22"/>
  <c r="J160" i="22"/>
  <c r="K160" i="22"/>
  <c r="H14" i="24"/>
  <c r="H18" i="24"/>
  <c r="L33" i="24"/>
  <c r="L58" i="24"/>
  <c r="J64" i="24"/>
  <c r="L120" i="24"/>
  <c r="J130" i="24"/>
  <c r="J166" i="24"/>
  <c r="F256" i="24"/>
  <c r="E92" i="21"/>
  <c r="D120" i="21"/>
  <c r="F134" i="21"/>
  <c r="D162" i="21"/>
  <c r="AB12" i="22"/>
  <c r="M53" i="22"/>
  <c r="L53" i="22"/>
  <c r="J53" i="22"/>
  <c r="N53" i="22"/>
  <c r="K53" i="22"/>
  <c r="F63" i="22"/>
  <c r="E77" i="22"/>
  <c r="N74" i="22"/>
  <c r="M74" i="22"/>
  <c r="L74" i="22"/>
  <c r="J74" i="22"/>
  <c r="K74" i="22"/>
  <c r="N83" i="22"/>
  <c r="M83" i="22"/>
  <c r="L83" i="22"/>
  <c r="J83" i="22"/>
  <c r="K83" i="22"/>
  <c r="I91" i="22"/>
  <c r="N100" i="22"/>
  <c r="M100" i="22"/>
  <c r="L100" i="22"/>
  <c r="J100" i="22"/>
  <c r="K100" i="22"/>
  <c r="N109" i="22"/>
  <c r="M109" i="22"/>
  <c r="L109" i="22"/>
  <c r="J109" i="22"/>
  <c r="K109" i="22"/>
  <c r="N117" i="22"/>
  <c r="M117" i="22"/>
  <c r="L117" i="22"/>
  <c r="J117" i="22"/>
  <c r="K117" i="22"/>
  <c r="N126" i="22"/>
  <c r="M126" i="22"/>
  <c r="L126" i="22"/>
  <c r="J126" i="22"/>
  <c r="K126" i="22"/>
  <c r="N135" i="22"/>
  <c r="M135" i="22"/>
  <c r="L135" i="22"/>
  <c r="J135" i="22"/>
  <c r="K135" i="22"/>
  <c r="C161" i="22"/>
  <c r="H15" i="24"/>
  <c r="H146" i="24"/>
  <c r="L208" i="24"/>
  <c r="J218" i="24"/>
  <c r="M23" i="26"/>
  <c r="K23" i="26"/>
  <c r="J23" i="26"/>
  <c r="I23" i="26"/>
  <c r="L23" i="26"/>
  <c r="F64" i="21"/>
  <c r="F78" i="21"/>
  <c r="F92" i="21"/>
  <c r="J87" i="21"/>
  <c r="I87" i="21"/>
  <c r="H87" i="21"/>
  <c r="J91" i="21"/>
  <c r="I91" i="21"/>
  <c r="H91" i="21"/>
  <c r="J96" i="21"/>
  <c r="I96" i="21"/>
  <c r="H96" i="21"/>
  <c r="C106" i="21"/>
  <c r="J100" i="21"/>
  <c r="I100" i="21"/>
  <c r="H100" i="21"/>
  <c r="J104" i="21"/>
  <c r="I104" i="21"/>
  <c r="H104" i="21"/>
  <c r="J109" i="21"/>
  <c r="I109" i="21"/>
  <c r="H109" i="21"/>
  <c r="E120" i="21"/>
  <c r="J113" i="21"/>
  <c r="I113" i="21"/>
  <c r="H113" i="21"/>
  <c r="J117" i="21"/>
  <c r="I117" i="21"/>
  <c r="H117" i="21"/>
  <c r="J122" i="21"/>
  <c r="I122" i="21"/>
  <c r="H122" i="21"/>
  <c r="J126" i="21"/>
  <c r="I126" i="21"/>
  <c r="H126" i="21"/>
  <c r="G134" i="21"/>
  <c r="J130" i="21"/>
  <c r="I130" i="21"/>
  <c r="H130" i="21"/>
  <c r="J139" i="21"/>
  <c r="I139" i="21"/>
  <c r="H139" i="21"/>
  <c r="F162" i="21"/>
  <c r="N20" i="22"/>
  <c r="M20" i="22"/>
  <c r="K20" i="22"/>
  <c r="J20" i="22"/>
  <c r="L20" i="22"/>
  <c r="M38" i="22"/>
  <c r="L38" i="22"/>
  <c r="J38" i="22"/>
  <c r="N38" i="22"/>
  <c r="K38" i="22"/>
  <c r="M55" i="22"/>
  <c r="L55" i="22"/>
  <c r="J55" i="22"/>
  <c r="N55" i="22"/>
  <c r="K55" i="22"/>
  <c r="I63" i="22"/>
  <c r="G77" i="22"/>
  <c r="F161" i="22"/>
  <c r="L157" i="22"/>
  <c r="J157" i="22"/>
  <c r="N157" i="22"/>
  <c r="M157" i="22"/>
  <c r="K157" i="22"/>
  <c r="F12" i="24"/>
  <c r="L87" i="24"/>
  <c r="J108" i="24"/>
  <c r="F148" i="24"/>
  <c r="J62" i="25"/>
  <c r="G34" i="26"/>
  <c r="I13" i="21"/>
  <c r="H13" i="21"/>
  <c r="J13" i="21"/>
  <c r="I14" i="21"/>
  <c r="H14" i="21"/>
  <c r="G22" i="21"/>
  <c r="J14" i="21"/>
  <c r="I15" i="21"/>
  <c r="H15" i="21"/>
  <c r="J15" i="21"/>
  <c r="I16" i="21"/>
  <c r="H16" i="21"/>
  <c r="J16" i="21"/>
  <c r="I17" i="21"/>
  <c r="H17" i="21"/>
  <c r="J17" i="21"/>
  <c r="I18" i="21"/>
  <c r="H18" i="21"/>
  <c r="J18" i="21"/>
  <c r="I19" i="21"/>
  <c r="H19" i="21"/>
  <c r="J19" i="21"/>
  <c r="I20" i="21"/>
  <c r="H20" i="21"/>
  <c r="J20" i="21"/>
  <c r="I21" i="21"/>
  <c r="H21" i="21"/>
  <c r="J21" i="21"/>
  <c r="I24" i="21"/>
  <c r="H24" i="21"/>
  <c r="J24" i="21"/>
  <c r="I25" i="21"/>
  <c r="H25" i="21"/>
  <c r="J25" i="21"/>
  <c r="I26" i="21"/>
  <c r="H26" i="21"/>
  <c r="J26" i="21"/>
  <c r="I27" i="21"/>
  <c r="H27" i="21"/>
  <c r="J27" i="21"/>
  <c r="I28" i="21"/>
  <c r="H28" i="21"/>
  <c r="G36" i="21"/>
  <c r="J28" i="21"/>
  <c r="I29" i="21"/>
  <c r="H29" i="21"/>
  <c r="J29" i="21"/>
  <c r="I30" i="21"/>
  <c r="H30" i="21"/>
  <c r="J30" i="21"/>
  <c r="I31" i="21"/>
  <c r="H31" i="21"/>
  <c r="J31" i="21"/>
  <c r="I32" i="21"/>
  <c r="H32" i="21"/>
  <c r="J32" i="21"/>
  <c r="I33" i="21"/>
  <c r="H33" i="21"/>
  <c r="J33" i="21"/>
  <c r="I34" i="21"/>
  <c r="H34" i="21"/>
  <c r="J34" i="21"/>
  <c r="I35" i="21"/>
  <c r="H35" i="21"/>
  <c r="J35" i="21"/>
  <c r="I38" i="21"/>
  <c r="H38" i="21"/>
  <c r="J38" i="21"/>
  <c r="I39" i="21"/>
  <c r="H39" i="21"/>
  <c r="J39" i="21"/>
  <c r="I40" i="21"/>
  <c r="H40" i="21"/>
  <c r="J40" i="21"/>
  <c r="I41" i="21"/>
  <c r="H41" i="21"/>
  <c r="J41" i="21"/>
  <c r="I42" i="21"/>
  <c r="H42" i="21"/>
  <c r="G50" i="21"/>
  <c r="J42" i="21"/>
  <c r="I43" i="21"/>
  <c r="H43" i="21"/>
  <c r="J43" i="21"/>
  <c r="I44" i="21"/>
  <c r="H44" i="21"/>
  <c r="J44" i="21"/>
  <c r="I45" i="21"/>
  <c r="H45" i="21"/>
  <c r="J45" i="21"/>
  <c r="I46" i="21"/>
  <c r="H46" i="21"/>
  <c r="J46" i="21"/>
  <c r="I47" i="21"/>
  <c r="H47" i="21"/>
  <c r="J47" i="21"/>
  <c r="I48" i="21"/>
  <c r="H48" i="21"/>
  <c r="J48" i="21"/>
  <c r="I49" i="21"/>
  <c r="H49" i="21"/>
  <c r="J49" i="21"/>
  <c r="I52" i="21"/>
  <c r="H52" i="21"/>
  <c r="J52" i="21"/>
  <c r="I53" i="21"/>
  <c r="H53" i="21"/>
  <c r="J53" i="21"/>
  <c r="I54" i="21"/>
  <c r="H54" i="21"/>
  <c r="J54" i="21"/>
  <c r="I55" i="21"/>
  <c r="H55" i="21"/>
  <c r="J55" i="21"/>
  <c r="I56" i="21"/>
  <c r="H56" i="21"/>
  <c r="G64" i="21"/>
  <c r="J56" i="21"/>
  <c r="I57" i="21"/>
  <c r="H57" i="21"/>
  <c r="J57" i="21"/>
  <c r="I58" i="21"/>
  <c r="H58" i="21"/>
  <c r="J58" i="21"/>
  <c r="I59" i="21"/>
  <c r="H59" i="21"/>
  <c r="J59" i="21"/>
  <c r="I60" i="21"/>
  <c r="H60" i="21"/>
  <c r="J60" i="21"/>
  <c r="I61" i="21"/>
  <c r="H61" i="21"/>
  <c r="J61" i="21"/>
  <c r="I62" i="21"/>
  <c r="H62" i="21"/>
  <c r="J62" i="21"/>
  <c r="I63" i="21"/>
  <c r="H63" i="21"/>
  <c r="J63" i="21"/>
  <c r="I66" i="21"/>
  <c r="H66" i="21"/>
  <c r="J66" i="21"/>
  <c r="I67" i="21"/>
  <c r="H67" i="21"/>
  <c r="J67" i="21"/>
  <c r="I68" i="21"/>
  <c r="H68" i="21"/>
  <c r="J68" i="21"/>
  <c r="I69" i="21"/>
  <c r="H69" i="21"/>
  <c r="J69" i="21"/>
  <c r="I70" i="21"/>
  <c r="H70" i="21"/>
  <c r="G78" i="21"/>
  <c r="J70" i="21"/>
  <c r="I71" i="21"/>
  <c r="H71" i="21"/>
  <c r="J71" i="21"/>
  <c r="I72" i="21"/>
  <c r="H72" i="21"/>
  <c r="J72" i="21"/>
  <c r="I73" i="21"/>
  <c r="H73" i="21"/>
  <c r="J73" i="21"/>
  <c r="I74" i="21"/>
  <c r="H74" i="21"/>
  <c r="J74" i="21"/>
  <c r="I75" i="21"/>
  <c r="H75" i="21"/>
  <c r="J75" i="21"/>
  <c r="I76" i="21"/>
  <c r="H76" i="21"/>
  <c r="J76" i="21"/>
  <c r="I77" i="21"/>
  <c r="H77" i="21"/>
  <c r="J77" i="21"/>
  <c r="I80" i="21"/>
  <c r="H80" i="21"/>
  <c r="J80" i="21"/>
  <c r="I81" i="21"/>
  <c r="H81" i="21"/>
  <c r="J81" i="21"/>
  <c r="I82" i="21"/>
  <c r="H82" i="21"/>
  <c r="J82" i="21"/>
  <c r="I83" i="21"/>
  <c r="H83" i="21"/>
  <c r="J83" i="21"/>
  <c r="I84" i="21"/>
  <c r="H84" i="21"/>
  <c r="J84" i="21"/>
  <c r="G92" i="21"/>
  <c r="I85" i="21"/>
  <c r="H85" i="21"/>
  <c r="J85" i="21"/>
  <c r="I86" i="21"/>
  <c r="J86" i="21"/>
  <c r="H86" i="21"/>
  <c r="D106" i="21"/>
  <c r="F120" i="21"/>
  <c r="K9" i="22"/>
  <c r="J9" i="22"/>
  <c r="M9" i="22"/>
  <c r="N9" i="22"/>
  <c r="L9" i="22"/>
  <c r="AB15" i="22"/>
  <c r="M23" i="22"/>
  <c r="L23" i="22"/>
  <c r="J23" i="22"/>
  <c r="N23" i="22"/>
  <c r="K23" i="22"/>
  <c r="C35" i="22"/>
  <c r="M40" i="22"/>
  <c r="L40" i="22"/>
  <c r="J40" i="22"/>
  <c r="N40" i="22"/>
  <c r="K40" i="22"/>
  <c r="M57" i="22"/>
  <c r="L57" i="22"/>
  <c r="J57" i="22"/>
  <c r="N57" i="22"/>
  <c r="K57" i="22"/>
  <c r="N72" i="22"/>
  <c r="M72" i="22"/>
  <c r="L72" i="22"/>
  <c r="J72" i="22"/>
  <c r="K72" i="22"/>
  <c r="N81" i="22"/>
  <c r="M81" i="22"/>
  <c r="L81" i="22"/>
  <c r="J81" i="22"/>
  <c r="K81" i="22"/>
  <c r="N89" i="22"/>
  <c r="M89" i="22"/>
  <c r="L89" i="22"/>
  <c r="J89" i="22"/>
  <c r="K89" i="22"/>
  <c r="N98" i="22"/>
  <c r="M98" i="22"/>
  <c r="L98" i="22"/>
  <c r="J98" i="22"/>
  <c r="K98" i="22"/>
  <c r="N107" i="22"/>
  <c r="M107" i="22"/>
  <c r="L107" i="22"/>
  <c r="J107" i="22"/>
  <c r="K107" i="22"/>
  <c r="N115" i="22"/>
  <c r="M115" i="22"/>
  <c r="L115" i="22"/>
  <c r="J115" i="22"/>
  <c r="K115" i="22"/>
  <c r="N124" i="22"/>
  <c r="M124" i="22"/>
  <c r="L124" i="22"/>
  <c r="J124" i="22"/>
  <c r="K124" i="22"/>
  <c r="N132" i="22"/>
  <c r="M132" i="22"/>
  <c r="L132" i="22"/>
  <c r="J132" i="22"/>
  <c r="K132" i="22"/>
  <c r="H12" i="24"/>
  <c r="H16" i="24"/>
  <c r="L31" i="24"/>
  <c r="J40" i="24"/>
  <c r="H234" i="24"/>
  <c r="J90" i="21"/>
  <c r="I90" i="21"/>
  <c r="H90" i="21"/>
  <c r="J95" i="21"/>
  <c r="I95" i="21"/>
  <c r="H95" i="21"/>
  <c r="E106" i="21"/>
  <c r="J99" i="21"/>
  <c r="I99" i="21"/>
  <c r="H99" i="21"/>
  <c r="J103" i="21"/>
  <c r="I103" i="21"/>
  <c r="H103" i="21"/>
  <c r="J108" i="21"/>
  <c r="I108" i="21"/>
  <c r="H108" i="21"/>
  <c r="J112" i="21"/>
  <c r="I112" i="21"/>
  <c r="H112" i="21"/>
  <c r="G120" i="21"/>
  <c r="J116" i="21"/>
  <c r="I116" i="21"/>
  <c r="H116" i="21"/>
  <c r="J125" i="21"/>
  <c r="I125" i="21"/>
  <c r="H125" i="21"/>
  <c r="J129" i="21"/>
  <c r="I129" i="21"/>
  <c r="H129" i="21"/>
  <c r="J133" i="21"/>
  <c r="I133" i="21"/>
  <c r="H133" i="21"/>
  <c r="J138" i="21"/>
  <c r="I138" i="21"/>
  <c r="H138" i="21"/>
  <c r="C148" i="21"/>
  <c r="E21" i="22"/>
  <c r="AB17" i="22"/>
  <c r="M25" i="22"/>
  <c r="L25" i="22"/>
  <c r="J25" i="22"/>
  <c r="K25" i="22"/>
  <c r="N25" i="22"/>
  <c r="F35" i="22"/>
  <c r="M42" i="22"/>
  <c r="L42" i="22"/>
  <c r="J42" i="22"/>
  <c r="K42" i="22"/>
  <c r="N42" i="22"/>
  <c r="M59" i="22"/>
  <c r="L59" i="22"/>
  <c r="J59" i="22"/>
  <c r="K59" i="22"/>
  <c r="N59" i="22"/>
  <c r="C147" i="22"/>
  <c r="F9" i="24"/>
  <c r="J41" i="24"/>
  <c r="H56" i="24"/>
  <c r="F126" i="24"/>
  <c r="L150" i="24"/>
  <c r="L186" i="24"/>
  <c r="J196" i="24"/>
  <c r="F236" i="24"/>
  <c r="H9" i="25"/>
  <c r="D104" i="26"/>
  <c r="F106" i="21"/>
  <c r="D148" i="21"/>
  <c r="N12" i="22"/>
  <c r="M12" i="22"/>
  <c r="K12" i="22"/>
  <c r="J12" i="22"/>
  <c r="L12" i="22"/>
  <c r="H21" i="22"/>
  <c r="M27" i="22"/>
  <c r="L27" i="22"/>
  <c r="J27" i="22"/>
  <c r="I35" i="22"/>
  <c r="N27" i="22"/>
  <c r="K27" i="22"/>
  <c r="M44" i="22"/>
  <c r="L44" i="22"/>
  <c r="J44" i="22"/>
  <c r="N44" i="22"/>
  <c r="K44" i="22"/>
  <c r="M61" i="22"/>
  <c r="L61" i="22"/>
  <c r="J61" i="22"/>
  <c r="N61" i="22"/>
  <c r="K61" i="22"/>
  <c r="N70" i="22"/>
  <c r="M70" i="22"/>
  <c r="L70" i="22"/>
  <c r="J70" i="22"/>
  <c r="K70" i="22"/>
  <c r="N79" i="22"/>
  <c r="M79" i="22"/>
  <c r="L79" i="22"/>
  <c r="J79" i="22"/>
  <c r="K79" i="22"/>
  <c r="N87" i="22"/>
  <c r="M87" i="22"/>
  <c r="L87" i="22"/>
  <c r="J87" i="22"/>
  <c r="K87" i="22"/>
  <c r="N96" i="22"/>
  <c r="M96" i="22"/>
  <c r="L96" i="22"/>
  <c r="J96" i="22"/>
  <c r="K96" i="22"/>
  <c r="N104" i="22"/>
  <c r="M104" i="22"/>
  <c r="L104" i="22"/>
  <c r="J104" i="22"/>
  <c r="K104" i="22"/>
  <c r="N113" i="22"/>
  <c r="M113" i="22"/>
  <c r="L113" i="22"/>
  <c r="J113" i="22"/>
  <c r="K113" i="22"/>
  <c r="N122" i="22"/>
  <c r="M122" i="22"/>
  <c r="L122" i="22"/>
  <c r="J122" i="22"/>
  <c r="K122" i="22"/>
  <c r="E133" i="22"/>
  <c r="N130" i="22"/>
  <c r="M130" i="22"/>
  <c r="L130" i="22"/>
  <c r="J130" i="22"/>
  <c r="K130" i="22"/>
  <c r="O36" i="24"/>
  <c r="N36" i="24"/>
  <c r="J188" i="24"/>
  <c r="L40" i="25"/>
  <c r="L106" i="25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G162" i="21"/>
  <c r="H154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N13" i="22"/>
  <c r="L13" i="22"/>
  <c r="K13" i="22"/>
  <c r="I21" i="22"/>
  <c r="M13" i="22"/>
  <c r="J13" i="22"/>
  <c r="F49" i="22"/>
  <c r="F77" i="22"/>
  <c r="F105" i="22"/>
  <c r="F133" i="22"/>
  <c r="N143" i="22"/>
  <c r="M143" i="22"/>
  <c r="L143" i="22"/>
  <c r="K143" i="22"/>
  <c r="J143" i="22"/>
  <c r="E161" i="22"/>
  <c r="N158" i="22"/>
  <c r="L158" i="22"/>
  <c r="M158" i="22"/>
  <c r="K158" i="22"/>
  <c r="J158" i="22"/>
  <c r="L159" i="22"/>
  <c r="J159" i="22"/>
  <c r="N159" i="22"/>
  <c r="M159" i="22"/>
  <c r="K159" i="22"/>
  <c r="H10" i="24"/>
  <c r="F14" i="24"/>
  <c r="F16" i="24"/>
  <c r="F17" i="24"/>
  <c r="F18" i="24"/>
  <c r="F20" i="24"/>
  <c r="J31" i="24"/>
  <c r="J32" i="24"/>
  <c r="J33" i="24"/>
  <c r="J35" i="24"/>
  <c r="L41" i="24"/>
  <c r="L54" i="24"/>
  <c r="L62" i="24"/>
  <c r="F101" i="24"/>
  <c r="O120" i="24"/>
  <c r="N120" i="24"/>
  <c r="F128" i="24"/>
  <c r="L130" i="24"/>
  <c r="H148" i="24"/>
  <c r="J168" i="24"/>
  <c r="F186" i="24"/>
  <c r="L188" i="24"/>
  <c r="O208" i="24"/>
  <c r="N208" i="24"/>
  <c r="F216" i="24"/>
  <c r="L218" i="24"/>
  <c r="H236" i="24"/>
  <c r="L14" i="25"/>
  <c r="H21" i="25"/>
  <c r="J34" i="25"/>
  <c r="H56" i="25"/>
  <c r="J84" i="25"/>
  <c r="M11" i="22"/>
  <c r="L11" i="22"/>
  <c r="J11" i="22"/>
  <c r="K11" i="22"/>
  <c r="N11" i="22"/>
  <c r="C21" i="22"/>
  <c r="M19" i="22"/>
  <c r="L19" i="22"/>
  <c r="J19" i="22"/>
  <c r="N19" i="22"/>
  <c r="K19" i="22"/>
  <c r="D35" i="22"/>
  <c r="H49" i="22"/>
  <c r="D63" i="22"/>
  <c r="H77" i="22"/>
  <c r="D91" i="22"/>
  <c r="H105" i="22"/>
  <c r="D119" i="22"/>
  <c r="H133" i="22"/>
  <c r="D147" i="22"/>
  <c r="J144" i="22"/>
  <c r="N144" i="22"/>
  <c r="M144" i="22"/>
  <c r="L144" i="22"/>
  <c r="K144" i="22"/>
  <c r="G161" i="22"/>
  <c r="N154" i="22"/>
  <c r="L154" i="22"/>
  <c r="M154" i="22"/>
  <c r="K154" i="22"/>
  <c r="J154" i="22"/>
  <c r="L155" i="22"/>
  <c r="J155" i="22"/>
  <c r="N155" i="22"/>
  <c r="M155" i="22"/>
  <c r="K155" i="22"/>
  <c r="J10" i="24"/>
  <c r="J12" i="24"/>
  <c r="J13" i="24"/>
  <c r="J14" i="24"/>
  <c r="J16" i="24"/>
  <c r="H20" i="24"/>
  <c r="O31" i="24"/>
  <c r="N31" i="24"/>
  <c r="L35" i="24"/>
  <c r="N58" i="24"/>
  <c r="N79" i="24"/>
  <c r="F98" i="24"/>
  <c r="F106" i="24"/>
  <c r="L108" i="24"/>
  <c r="H126" i="24"/>
  <c r="J146" i="24"/>
  <c r="F164" i="24"/>
  <c r="L166" i="24"/>
  <c r="O186" i="24"/>
  <c r="N186" i="24"/>
  <c r="F194" i="24"/>
  <c r="L196" i="24"/>
  <c r="H214" i="24"/>
  <c r="J234" i="24"/>
  <c r="H101" i="25"/>
  <c r="M66" i="26"/>
  <c r="K66" i="26"/>
  <c r="J66" i="26"/>
  <c r="I66" i="26"/>
  <c r="L66" i="26"/>
  <c r="M100" i="26"/>
  <c r="L100" i="26"/>
  <c r="K100" i="26"/>
  <c r="J100" i="26"/>
  <c r="I100" i="26"/>
  <c r="L10" i="22"/>
  <c r="K10" i="22"/>
  <c r="N10" i="22"/>
  <c r="M10" i="22"/>
  <c r="J10" i="22"/>
  <c r="D21" i="22"/>
  <c r="L18" i="22"/>
  <c r="K18" i="22"/>
  <c r="N18" i="22"/>
  <c r="M18" i="22"/>
  <c r="J18" i="22"/>
  <c r="L24" i="22"/>
  <c r="K24" i="22"/>
  <c r="N24" i="22"/>
  <c r="M24" i="22"/>
  <c r="J24" i="22"/>
  <c r="L26" i="22"/>
  <c r="K26" i="22"/>
  <c r="N26" i="22"/>
  <c r="M26" i="22"/>
  <c r="J26" i="22"/>
  <c r="E35" i="22"/>
  <c r="L28" i="22"/>
  <c r="K28" i="22"/>
  <c r="N28" i="22"/>
  <c r="M28" i="22"/>
  <c r="J28" i="22"/>
  <c r="L30" i="22"/>
  <c r="K30" i="22"/>
  <c r="N30" i="22"/>
  <c r="M30" i="22"/>
  <c r="J30" i="22"/>
  <c r="L32" i="22"/>
  <c r="K32" i="22"/>
  <c r="N32" i="22"/>
  <c r="M32" i="22"/>
  <c r="J32" i="22"/>
  <c r="L34" i="22"/>
  <c r="K34" i="22"/>
  <c r="N34" i="22"/>
  <c r="J34" i="22"/>
  <c r="M34" i="22"/>
  <c r="L37" i="22"/>
  <c r="K37" i="22"/>
  <c r="N37" i="22"/>
  <c r="M37" i="22"/>
  <c r="J37" i="22"/>
  <c r="L39" i="22"/>
  <c r="K39" i="22"/>
  <c r="N39" i="22"/>
  <c r="J39" i="22"/>
  <c r="M39" i="22"/>
  <c r="L41" i="22"/>
  <c r="K41" i="22"/>
  <c r="I49" i="22"/>
  <c r="N41" i="22"/>
  <c r="M41" i="22"/>
  <c r="J41" i="22"/>
  <c r="L43" i="22"/>
  <c r="K43" i="22"/>
  <c r="N43" i="22"/>
  <c r="M43" i="22"/>
  <c r="J43" i="22"/>
  <c r="L45" i="22"/>
  <c r="K45" i="22"/>
  <c r="N45" i="22"/>
  <c r="M45" i="22"/>
  <c r="J45" i="22"/>
  <c r="L47" i="22"/>
  <c r="K47" i="22"/>
  <c r="N47" i="22"/>
  <c r="M47" i="22"/>
  <c r="J47" i="22"/>
  <c r="L52" i="22"/>
  <c r="K52" i="22"/>
  <c r="N52" i="22"/>
  <c r="J52" i="22"/>
  <c r="M52" i="22"/>
  <c r="L54" i="22"/>
  <c r="K54" i="22"/>
  <c r="N54" i="22"/>
  <c r="M54" i="22"/>
  <c r="J54" i="22"/>
  <c r="E63" i="22"/>
  <c r="L56" i="22"/>
  <c r="K56" i="22"/>
  <c r="N56" i="22"/>
  <c r="J56" i="22"/>
  <c r="M56" i="22"/>
  <c r="L58" i="22"/>
  <c r="K58" i="22"/>
  <c r="N58" i="22"/>
  <c r="M58" i="22"/>
  <c r="J58" i="22"/>
  <c r="L60" i="22"/>
  <c r="K60" i="22"/>
  <c r="N60" i="22"/>
  <c r="M60" i="22"/>
  <c r="J60" i="22"/>
  <c r="L62" i="22"/>
  <c r="K62" i="22"/>
  <c r="N62" i="22"/>
  <c r="M62" i="22"/>
  <c r="J62" i="22"/>
  <c r="L65" i="22"/>
  <c r="K65" i="22"/>
  <c r="N65" i="22"/>
  <c r="M65" i="22"/>
  <c r="J65" i="22"/>
  <c r="L67" i="22"/>
  <c r="K67" i="22"/>
  <c r="N67" i="22"/>
  <c r="M67" i="22"/>
  <c r="J67" i="22"/>
  <c r="L69" i="22"/>
  <c r="K69" i="22"/>
  <c r="J69" i="22"/>
  <c r="I77" i="22"/>
  <c r="N69" i="22"/>
  <c r="M69" i="22"/>
  <c r="L71" i="22"/>
  <c r="K71" i="22"/>
  <c r="J71" i="22"/>
  <c r="N71" i="22"/>
  <c r="M71" i="22"/>
  <c r="L73" i="22"/>
  <c r="K73" i="22"/>
  <c r="J73" i="22"/>
  <c r="N73" i="22"/>
  <c r="M73" i="22"/>
  <c r="L75" i="22"/>
  <c r="K75" i="22"/>
  <c r="J75" i="22"/>
  <c r="N75" i="22"/>
  <c r="M75" i="22"/>
  <c r="L80" i="22"/>
  <c r="K80" i="22"/>
  <c r="J80" i="22"/>
  <c r="N80" i="22"/>
  <c r="M80" i="22"/>
  <c r="L82" i="22"/>
  <c r="K82" i="22"/>
  <c r="J82" i="22"/>
  <c r="N82" i="22"/>
  <c r="M82" i="22"/>
  <c r="E91" i="22"/>
  <c r="L84" i="22"/>
  <c r="K84" i="22"/>
  <c r="J84" i="22"/>
  <c r="N84" i="22"/>
  <c r="M84" i="22"/>
  <c r="L86" i="22"/>
  <c r="K86" i="22"/>
  <c r="J86" i="22"/>
  <c r="N86" i="22"/>
  <c r="M86" i="22"/>
  <c r="L88" i="22"/>
  <c r="K88" i="22"/>
  <c r="J88" i="22"/>
  <c r="N88" i="22"/>
  <c r="M88" i="22"/>
  <c r="L90" i="22"/>
  <c r="K90" i="22"/>
  <c r="J90" i="22"/>
  <c r="N90" i="22"/>
  <c r="M90" i="22"/>
  <c r="L93" i="22"/>
  <c r="K93" i="22"/>
  <c r="J93" i="22"/>
  <c r="N93" i="22"/>
  <c r="M93" i="22"/>
  <c r="L95" i="22"/>
  <c r="K95" i="22"/>
  <c r="J95" i="22"/>
  <c r="N95" i="22"/>
  <c r="M95" i="22"/>
  <c r="L97" i="22"/>
  <c r="K97" i="22"/>
  <c r="J97" i="22"/>
  <c r="I105" i="22"/>
  <c r="N97" i="22"/>
  <c r="M97" i="22"/>
  <c r="L99" i="22"/>
  <c r="K99" i="22"/>
  <c r="J99" i="22"/>
  <c r="N99" i="22"/>
  <c r="M99" i="22"/>
  <c r="L101" i="22"/>
  <c r="K101" i="22"/>
  <c r="J101" i="22"/>
  <c r="N101" i="22"/>
  <c r="M101" i="22"/>
  <c r="L103" i="22"/>
  <c r="K103" i="22"/>
  <c r="J103" i="22"/>
  <c r="N103" i="22"/>
  <c r="M103" i="22"/>
  <c r="L108" i="22"/>
  <c r="K108" i="22"/>
  <c r="J108" i="22"/>
  <c r="N108" i="22"/>
  <c r="M108" i="22"/>
  <c r="L110" i="22"/>
  <c r="K110" i="22"/>
  <c r="J110" i="22"/>
  <c r="N110" i="22"/>
  <c r="M110" i="22"/>
  <c r="E119" i="22"/>
  <c r="L112" i="22"/>
  <c r="K112" i="22"/>
  <c r="J112" i="22"/>
  <c r="N112" i="22"/>
  <c r="M112" i="22"/>
  <c r="L114" i="22"/>
  <c r="K114" i="22"/>
  <c r="J114" i="22"/>
  <c r="N114" i="22"/>
  <c r="M114" i="22"/>
  <c r="L116" i="22"/>
  <c r="K116" i="22"/>
  <c r="J116" i="22"/>
  <c r="N116" i="22"/>
  <c r="M116" i="22"/>
  <c r="L118" i="22"/>
  <c r="K118" i="22"/>
  <c r="J118" i="22"/>
  <c r="N118" i="22"/>
  <c r="M118" i="22"/>
  <c r="L121" i="22"/>
  <c r="K121" i="22"/>
  <c r="J121" i="22"/>
  <c r="N121" i="22"/>
  <c r="M121" i="22"/>
  <c r="L123" i="22"/>
  <c r="K123" i="22"/>
  <c r="J123" i="22"/>
  <c r="N123" i="22"/>
  <c r="M123" i="22"/>
  <c r="L125" i="22"/>
  <c r="K125" i="22"/>
  <c r="J125" i="22"/>
  <c r="I133" i="22"/>
  <c r="N125" i="22"/>
  <c r="M125" i="22"/>
  <c r="L127" i="22"/>
  <c r="K127" i="22"/>
  <c r="J127" i="22"/>
  <c r="N127" i="22"/>
  <c r="M127" i="22"/>
  <c r="L129" i="22"/>
  <c r="K129" i="22"/>
  <c r="J129" i="22"/>
  <c r="N129" i="22"/>
  <c r="M129" i="22"/>
  <c r="L131" i="22"/>
  <c r="K131" i="22"/>
  <c r="J131" i="22"/>
  <c r="N131" i="22"/>
  <c r="M131" i="22"/>
  <c r="L136" i="22"/>
  <c r="K136" i="22"/>
  <c r="J136" i="22"/>
  <c r="N136" i="22"/>
  <c r="M136" i="22"/>
  <c r="L138" i="22"/>
  <c r="K138" i="22"/>
  <c r="J138" i="22"/>
  <c r="N138" i="22"/>
  <c r="M138" i="22"/>
  <c r="E147" i="22"/>
  <c r="N141" i="22"/>
  <c r="L141" i="22"/>
  <c r="K141" i="22"/>
  <c r="J141" i="22"/>
  <c r="M141" i="22"/>
  <c r="N145" i="22"/>
  <c r="L145" i="22"/>
  <c r="M145" i="22"/>
  <c r="K145" i="22"/>
  <c r="J145" i="22"/>
  <c r="N152" i="22"/>
  <c r="L152" i="22"/>
  <c r="M152" i="22"/>
  <c r="K152" i="22"/>
  <c r="J152" i="22"/>
  <c r="L153" i="22"/>
  <c r="J153" i="22"/>
  <c r="N153" i="22"/>
  <c r="M153" i="22"/>
  <c r="K153" i="22"/>
  <c r="I161" i="22"/>
  <c r="L10" i="24"/>
  <c r="L11" i="24"/>
  <c r="L12" i="24"/>
  <c r="L14" i="24"/>
  <c r="J18" i="24"/>
  <c r="J20" i="24"/>
  <c r="J21" i="24"/>
  <c r="N33" i="24"/>
  <c r="O33" i="24"/>
  <c r="L39" i="24"/>
  <c r="L57" i="24"/>
  <c r="L81" i="24"/>
  <c r="L98" i="24"/>
  <c r="O101" i="24"/>
  <c r="N101" i="24"/>
  <c r="F104" i="24"/>
  <c r="L106" i="24"/>
  <c r="H124" i="24"/>
  <c r="J144" i="24"/>
  <c r="L164" i="24"/>
  <c r="J174" i="24"/>
  <c r="F192" i="24"/>
  <c r="L194" i="24"/>
  <c r="H212" i="24"/>
  <c r="J232" i="24"/>
  <c r="L17" i="25"/>
  <c r="H37" i="25"/>
  <c r="H59" i="25"/>
  <c r="M152" i="26"/>
  <c r="L152" i="26"/>
  <c r="H160" i="26"/>
  <c r="K152" i="26"/>
  <c r="J152" i="26"/>
  <c r="I152" i="26"/>
  <c r="F48" i="27"/>
  <c r="F91" i="22"/>
  <c r="F119" i="22"/>
  <c r="G147" i="22"/>
  <c r="J146" i="22"/>
  <c r="L146" i="22"/>
  <c r="K146" i="22"/>
  <c r="N146" i="22"/>
  <c r="M146" i="22"/>
  <c r="N150" i="22"/>
  <c r="L150" i="22"/>
  <c r="K150" i="22"/>
  <c r="J150" i="22"/>
  <c r="M150" i="22"/>
  <c r="L151" i="22"/>
  <c r="J151" i="22"/>
  <c r="M151" i="22"/>
  <c r="K151" i="22"/>
  <c r="N151" i="22"/>
  <c r="F15" i="24"/>
  <c r="O9" i="24"/>
  <c r="N9" i="24"/>
  <c r="N10" i="24"/>
  <c r="O10" i="24"/>
  <c r="O12" i="24"/>
  <c r="N12" i="24"/>
  <c r="L16" i="24"/>
  <c r="L18" i="24"/>
  <c r="L19" i="24"/>
  <c r="L20" i="24"/>
  <c r="J43" i="24"/>
  <c r="J56" i="24"/>
  <c r="F107" i="24"/>
  <c r="J100" i="24"/>
  <c r="H104" i="24"/>
  <c r="J124" i="24"/>
  <c r="F142" i="24"/>
  <c r="L144" i="24"/>
  <c r="O164" i="24"/>
  <c r="N164" i="24"/>
  <c r="F172" i="24"/>
  <c r="L174" i="24"/>
  <c r="H192" i="24"/>
  <c r="J212" i="24"/>
  <c r="F230" i="24"/>
  <c r="L232" i="24"/>
  <c r="J11" i="25"/>
  <c r="L59" i="25"/>
  <c r="L87" i="25"/>
  <c r="L109" i="25"/>
  <c r="M31" i="26"/>
  <c r="K31" i="26"/>
  <c r="J31" i="26"/>
  <c r="I31" i="26"/>
  <c r="L31" i="26"/>
  <c r="C90" i="26"/>
  <c r="F21" i="22"/>
  <c r="J16" i="22"/>
  <c r="N16" i="22"/>
  <c r="L16" i="22"/>
  <c r="M16" i="22"/>
  <c r="K16" i="22"/>
  <c r="G35" i="22"/>
  <c r="C49" i="22"/>
  <c r="G63" i="22"/>
  <c r="C77" i="22"/>
  <c r="G91" i="22"/>
  <c r="C105" i="22"/>
  <c r="G119" i="22"/>
  <c r="C133" i="22"/>
  <c r="H147" i="22"/>
  <c r="L149" i="22"/>
  <c r="J149" i="22"/>
  <c r="K149" i="22"/>
  <c r="N149" i="22"/>
  <c r="M149" i="22"/>
  <c r="N14" i="24"/>
  <c r="O14" i="24"/>
  <c r="L38" i="24"/>
  <c r="L60" i="24"/>
  <c r="H85" i="24"/>
  <c r="O98" i="24"/>
  <c r="N98" i="24"/>
  <c r="H102" i="24"/>
  <c r="J122" i="24"/>
  <c r="L142" i="24"/>
  <c r="J152" i="24"/>
  <c r="F170" i="24"/>
  <c r="L172" i="24"/>
  <c r="H190" i="24"/>
  <c r="J210" i="24"/>
  <c r="L230" i="24"/>
  <c r="J240" i="24"/>
  <c r="F19" i="25"/>
  <c r="J81" i="25"/>
  <c r="J103" i="25"/>
  <c r="M57" i="26"/>
  <c r="K57" i="26"/>
  <c r="J57" i="26"/>
  <c r="I57" i="26"/>
  <c r="L57" i="26"/>
  <c r="M83" i="26"/>
  <c r="L83" i="26"/>
  <c r="K83" i="26"/>
  <c r="J83" i="26"/>
  <c r="I83" i="26"/>
  <c r="E162" i="21"/>
  <c r="G21" i="22"/>
  <c r="N15" i="22"/>
  <c r="M15" i="22"/>
  <c r="K15" i="22"/>
  <c r="J15" i="22"/>
  <c r="L15" i="22"/>
  <c r="H35" i="22"/>
  <c r="D49" i="22"/>
  <c r="H63" i="22"/>
  <c r="D77" i="22"/>
  <c r="H91" i="22"/>
  <c r="D105" i="22"/>
  <c r="H119" i="22"/>
  <c r="D133" i="22"/>
  <c r="N139" i="22"/>
  <c r="I147" i="22"/>
  <c r="M139" i="22"/>
  <c r="K139" i="22"/>
  <c r="J139" i="22"/>
  <c r="L139" i="22"/>
  <c r="J142" i="22"/>
  <c r="N142" i="22"/>
  <c r="L142" i="22"/>
  <c r="K142" i="22"/>
  <c r="M142" i="22"/>
  <c r="J37" i="24"/>
  <c r="L43" i="24"/>
  <c r="J54" i="24"/>
  <c r="L65" i="24"/>
  <c r="N80" i="24"/>
  <c r="J97" i="24"/>
  <c r="L100" i="24"/>
  <c r="J102" i="24"/>
  <c r="F120" i="24"/>
  <c r="L122" i="24"/>
  <c r="O142" i="24"/>
  <c r="N142" i="24"/>
  <c r="F150" i="24"/>
  <c r="L152" i="24"/>
  <c r="H170" i="24"/>
  <c r="J190" i="24"/>
  <c r="F208" i="24"/>
  <c r="L210" i="24"/>
  <c r="O230" i="24"/>
  <c r="N230" i="24"/>
  <c r="F238" i="24"/>
  <c r="L240" i="24"/>
  <c r="G146" i="26"/>
  <c r="L103" i="24"/>
  <c r="J105" i="24"/>
  <c r="H107" i="24"/>
  <c r="F109" i="24"/>
  <c r="J119" i="24"/>
  <c r="F123" i="24"/>
  <c r="O123" i="24"/>
  <c r="N123" i="24"/>
  <c r="L125" i="24"/>
  <c r="H129" i="24"/>
  <c r="J141" i="24"/>
  <c r="H151" i="24"/>
  <c r="J163" i="24"/>
  <c r="H173" i="24"/>
  <c r="J185" i="24"/>
  <c r="H195" i="24"/>
  <c r="H217" i="24"/>
  <c r="J229" i="24"/>
  <c r="H239" i="24"/>
  <c r="L9" i="25"/>
  <c r="F11" i="25"/>
  <c r="O12" i="25"/>
  <c r="N12" i="25"/>
  <c r="J19" i="25"/>
  <c r="L32" i="25"/>
  <c r="J42" i="25"/>
  <c r="J54" i="25"/>
  <c r="H64" i="25"/>
  <c r="J76" i="25"/>
  <c r="L79" i="25"/>
  <c r="H86" i="25"/>
  <c r="L101" i="25"/>
  <c r="O104" i="25"/>
  <c r="N104" i="25"/>
  <c r="K10" i="26"/>
  <c r="J10" i="26"/>
  <c r="I10" i="26"/>
  <c r="M10" i="26"/>
  <c r="L10" i="26"/>
  <c r="C34" i="26"/>
  <c r="K44" i="26"/>
  <c r="J44" i="26"/>
  <c r="I44" i="26"/>
  <c r="M44" i="26"/>
  <c r="L44" i="26"/>
  <c r="E62" i="26"/>
  <c r="K79" i="26"/>
  <c r="J79" i="26"/>
  <c r="I79" i="26"/>
  <c r="M79" i="26"/>
  <c r="L79" i="26"/>
  <c r="M126" i="26"/>
  <c r="L126" i="26"/>
  <c r="K126" i="26"/>
  <c r="J126" i="26"/>
  <c r="I126" i="26"/>
  <c r="M142" i="27"/>
  <c r="L142" i="27"/>
  <c r="K142" i="27"/>
  <c r="J142" i="27"/>
  <c r="I142" i="27"/>
  <c r="H161" i="22"/>
  <c r="H9" i="24"/>
  <c r="O11" i="24"/>
  <c r="N11" i="24"/>
  <c r="L13" i="24"/>
  <c r="J15" i="24"/>
  <c r="H17" i="24"/>
  <c r="L21" i="24"/>
  <c r="L32" i="24"/>
  <c r="J34" i="24"/>
  <c r="L40" i="24"/>
  <c r="J42" i="24"/>
  <c r="L97" i="24"/>
  <c r="J99" i="24"/>
  <c r="H101" i="24"/>
  <c r="O103" i="24"/>
  <c r="N103" i="24"/>
  <c r="L105" i="24"/>
  <c r="J107" i="24"/>
  <c r="H109" i="24"/>
  <c r="H13" i="25"/>
  <c r="J16" i="25"/>
  <c r="L104" i="25"/>
  <c r="H36" i="25"/>
  <c r="J61" i="25"/>
  <c r="H83" i="25"/>
  <c r="L86" i="25"/>
  <c r="L98" i="25"/>
  <c r="H105" i="25"/>
  <c r="J108" i="25"/>
  <c r="K36" i="26"/>
  <c r="J36" i="26"/>
  <c r="I36" i="26"/>
  <c r="M36" i="26"/>
  <c r="L36" i="26"/>
  <c r="K70" i="26"/>
  <c r="J70" i="26"/>
  <c r="I70" i="26"/>
  <c r="M70" i="26"/>
  <c r="L70" i="26"/>
  <c r="M109" i="26"/>
  <c r="L109" i="26"/>
  <c r="K109" i="26"/>
  <c r="J109" i="26"/>
  <c r="I109" i="26"/>
  <c r="M73" i="27"/>
  <c r="L73" i="27"/>
  <c r="K73" i="27"/>
  <c r="J73" i="27"/>
  <c r="I73" i="27"/>
  <c r="C132" i="27"/>
  <c r="N35" i="24"/>
  <c r="O35" i="24"/>
  <c r="L37" i="24"/>
  <c r="J39" i="24"/>
  <c r="N54" i="24"/>
  <c r="J58" i="24"/>
  <c r="H98" i="24"/>
  <c r="F100" i="24"/>
  <c r="O100" i="24"/>
  <c r="N100" i="24"/>
  <c r="L102" i="24"/>
  <c r="J104" i="24"/>
  <c r="H106" i="24"/>
  <c r="F108" i="24"/>
  <c r="H120" i="24"/>
  <c r="F122" i="24"/>
  <c r="O122" i="24"/>
  <c r="N122" i="24"/>
  <c r="L124" i="24"/>
  <c r="J126" i="24"/>
  <c r="H128" i="24"/>
  <c r="F130" i="24"/>
  <c r="H142" i="24"/>
  <c r="F144" i="24"/>
  <c r="O144" i="24"/>
  <c r="N144" i="24"/>
  <c r="L146" i="24"/>
  <c r="J148" i="24"/>
  <c r="H150" i="24"/>
  <c r="F152" i="24"/>
  <c r="H164" i="24"/>
  <c r="F166" i="24"/>
  <c r="O166" i="24"/>
  <c r="N166" i="24"/>
  <c r="L168" i="24"/>
  <c r="J170" i="24"/>
  <c r="H172" i="24"/>
  <c r="F174" i="24"/>
  <c r="H186" i="24"/>
  <c r="F188" i="24"/>
  <c r="O188" i="24"/>
  <c r="N188" i="24"/>
  <c r="L190" i="24"/>
  <c r="J192" i="24"/>
  <c r="H194" i="24"/>
  <c r="H208" i="24"/>
  <c r="H230" i="24"/>
  <c r="O11" i="25"/>
  <c r="N11" i="25"/>
  <c r="F15" i="25"/>
  <c r="H18" i="25"/>
  <c r="L21" i="25"/>
  <c r="L36" i="25"/>
  <c r="J53" i="25"/>
  <c r="H63" i="25"/>
  <c r="H75" i="25"/>
  <c r="L78" i="25"/>
  <c r="H97" i="25"/>
  <c r="J100" i="25"/>
  <c r="M14" i="26"/>
  <c r="K14" i="26"/>
  <c r="J14" i="26"/>
  <c r="I14" i="26"/>
  <c r="L14" i="26"/>
  <c r="E118" i="26"/>
  <c r="M135" i="26"/>
  <c r="L135" i="26"/>
  <c r="K135" i="26"/>
  <c r="J135" i="26"/>
  <c r="I135" i="26"/>
  <c r="M18" i="27"/>
  <c r="L18" i="27"/>
  <c r="K18" i="27"/>
  <c r="J18" i="27"/>
  <c r="I18" i="27"/>
  <c r="E160" i="27"/>
  <c r="F147" i="22"/>
  <c r="J9" i="24"/>
  <c r="O13" i="24"/>
  <c r="N13" i="24"/>
  <c r="L15" i="24"/>
  <c r="J17" i="24"/>
  <c r="O32" i="24"/>
  <c r="N32" i="24"/>
  <c r="L34" i="24"/>
  <c r="J36" i="24"/>
  <c r="L42" i="24"/>
  <c r="O97" i="24"/>
  <c r="N97" i="24"/>
  <c r="L99" i="24"/>
  <c r="J101" i="24"/>
  <c r="L107" i="24"/>
  <c r="J109" i="24"/>
  <c r="H10" i="25"/>
  <c r="L13" i="25"/>
  <c r="F20" i="25"/>
  <c r="J38" i="25"/>
  <c r="L41" i="25"/>
  <c r="H55" i="25"/>
  <c r="L63" i="25"/>
  <c r="J80" i="25"/>
  <c r="H102" i="25"/>
  <c r="L105" i="25"/>
  <c r="K27" i="26"/>
  <c r="J27" i="26"/>
  <c r="I27" i="26"/>
  <c r="M27" i="26"/>
  <c r="L27" i="26"/>
  <c r="D48" i="26"/>
  <c r="K61" i="26"/>
  <c r="J61" i="26"/>
  <c r="I61" i="26"/>
  <c r="M61" i="26"/>
  <c r="L61" i="26"/>
  <c r="F76" i="26"/>
  <c r="M92" i="26"/>
  <c r="L92" i="26"/>
  <c r="K92" i="26"/>
  <c r="J92" i="26"/>
  <c r="I92" i="26"/>
  <c r="M33" i="27"/>
  <c r="L33" i="27"/>
  <c r="K33" i="27"/>
  <c r="J33" i="27"/>
  <c r="I33" i="27"/>
  <c r="N75" i="24"/>
  <c r="J98" i="24"/>
  <c r="H100" i="24"/>
  <c r="F102" i="24"/>
  <c r="N102" i="24"/>
  <c r="O102" i="24"/>
  <c r="L104" i="24"/>
  <c r="J106" i="24"/>
  <c r="H108" i="24"/>
  <c r="J120" i="24"/>
  <c r="H122" i="24"/>
  <c r="F124" i="24"/>
  <c r="N124" i="24"/>
  <c r="O124" i="24"/>
  <c r="L126" i="24"/>
  <c r="J128" i="24"/>
  <c r="H130" i="24"/>
  <c r="J142" i="24"/>
  <c r="H144" i="24"/>
  <c r="F146" i="24"/>
  <c r="N146" i="24"/>
  <c r="O146" i="24"/>
  <c r="L148" i="24"/>
  <c r="J150" i="24"/>
  <c r="H152" i="24"/>
  <c r="J164" i="24"/>
  <c r="H166" i="24"/>
  <c r="F168" i="24"/>
  <c r="N168" i="24"/>
  <c r="O168" i="24"/>
  <c r="L170" i="24"/>
  <c r="J172" i="24"/>
  <c r="H174" i="24"/>
  <c r="J186" i="24"/>
  <c r="H188" i="24"/>
  <c r="F190" i="24"/>
  <c r="N190" i="24"/>
  <c r="O190" i="24"/>
  <c r="L192" i="24"/>
  <c r="J194" i="24"/>
  <c r="J208" i="24"/>
  <c r="J230" i="24"/>
  <c r="F12" i="25"/>
  <c r="J15" i="25"/>
  <c r="L33" i="25"/>
  <c r="H40" i="25"/>
  <c r="J43" i="25"/>
  <c r="L55" i="25"/>
  <c r="J65" i="25"/>
  <c r="H82" i="25"/>
  <c r="L97" i="25"/>
  <c r="F104" i="25"/>
  <c r="J107" i="25"/>
  <c r="F20" i="26"/>
  <c r="M40" i="26"/>
  <c r="K40" i="26"/>
  <c r="J40" i="26"/>
  <c r="I40" i="26"/>
  <c r="L40" i="26"/>
  <c r="H48" i="26"/>
  <c r="M74" i="26"/>
  <c r="K74" i="26"/>
  <c r="J74" i="26"/>
  <c r="I74" i="26"/>
  <c r="L74" i="26"/>
  <c r="M117" i="26"/>
  <c r="L117" i="26"/>
  <c r="K117" i="26"/>
  <c r="J117" i="26"/>
  <c r="I117" i="26"/>
  <c r="F132" i="26"/>
  <c r="M108" i="27"/>
  <c r="L108" i="27"/>
  <c r="K108" i="27"/>
  <c r="J108" i="27"/>
  <c r="I108" i="27"/>
  <c r="D161" i="22"/>
  <c r="L9" i="24"/>
  <c r="J11" i="24"/>
  <c r="O15" i="24"/>
  <c r="N15" i="24"/>
  <c r="L17" i="24"/>
  <c r="J19" i="24"/>
  <c r="O34" i="24"/>
  <c r="N34" i="24"/>
  <c r="L36" i="24"/>
  <c r="J38" i="24"/>
  <c r="O99" i="24"/>
  <c r="N99" i="24"/>
  <c r="L101" i="24"/>
  <c r="J103" i="24"/>
  <c r="L109" i="24"/>
  <c r="O15" i="25"/>
  <c r="N15" i="25"/>
  <c r="H17" i="25"/>
  <c r="H32" i="25"/>
  <c r="J35" i="25"/>
  <c r="J57" i="25"/>
  <c r="L60" i="25"/>
  <c r="L82" i="25"/>
  <c r="J99" i="25"/>
  <c r="H109" i="25"/>
  <c r="K18" i="26"/>
  <c r="J18" i="26"/>
  <c r="I18" i="26"/>
  <c r="M18" i="26"/>
  <c r="L18" i="26"/>
  <c r="K53" i="26"/>
  <c r="J53" i="26"/>
  <c r="I53" i="26"/>
  <c r="M53" i="26"/>
  <c r="L53" i="26"/>
  <c r="M143" i="26"/>
  <c r="L143" i="26"/>
  <c r="K143" i="26"/>
  <c r="J143" i="26"/>
  <c r="I143" i="26"/>
  <c r="M9" i="26"/>
  <c r="L9" i="26"/>
  <c r="J9" i="26"/>
  <c r="I9" i="26"/>
  <c r="K9" i="26"/>
  <c r="G20" i="26"/>
  <c r="M17" i="26"/>
  <c r="L17" i="26"/>
  <c r="J17" i="26"/>
  <c r="I17" i="26"/>
  <c r="K17" i="26"/>
  <c r="M26" i="26"/>
  <c r="L26" i="26"/>
  <c r="J26" i="26"/>
  <c r="I26" i="26"/>
  <c r="H34" i="26"/>
  <c r="K26" i="26"/>
  <c r="M43" i="26"/>
  <c r="L43" i="26"/>
  <c r="J43" i="26"/>
  <c r="I43" i="26"/>
  <c r="K43" i="26"/>
  <c r="M52" i="26"/>
  <c r="L52" i="26"/>
  <c r="J52" i="26"/>
  <c r="I52" i="26"/>
  <c r="K52" i="26"/>
  <c r="M60" i="26"/>
  <c r="L60" i="26"/>
  <c r="J60" i="26"/>
  <c r="I60" i="26"/>
  <c r="K60" i="26"/>
  <c r="C76" i="26"/>
  <c r="M69" i="26"/>
  <c r="L69" i="26"/>
  <c r="J69" i="26"/>
  <c r="I69" i="26"/>
  <c r="K69" i="26"/>
  <c r="M78" i="26"/>
  <c r="L78" i="26"/>
  <c r="J78" i="26"/>
  <c r="I78" i="26"/>
  <c r="K78" i="26"/>
  <c r="D90" i="26"/>
  <c r="M86" i="26"/>
  <c r="L86" i="26"/>
  <c r="K86" i="26"/>
  <c r="J86" i="26"/>
  <c r="I86" i="26"/>
  <c r="M95" i="26"/>
  <c r="L95" i="26"/>
  <c r="K95" i="26"/>
  <c r="J95" i="26"/>
  <c r="I95" i="26"/>
  <c r="E104" i="26"/>
  <c r="M103" i="26"/>
  <c r="L103" i="26"/>
  <c r="K103" i="26"/>
  <c r="J103" i="26"/>
  <c r="I103" i="26"/>
  <c r="F118" i="26"/>
  <c r="M112" i="26"/>
  <c r="L112" i="26"/>
  <c r="K112" i="26"/>
  <c r="J112" i="26"/>
  <c r="I112" i="26"/>
  <c r="M121" i="26"/>
  <c r="L121" i="26"/>
  <c r="K121" i="26"/>
  <c r="J121" i="26"/>
  <c r="I121" i="26"/>
  <c r="G132" i="26"/>
  <c r="M129" i="26"/>
  <c r="L129" i="26"/>
  <c r="K129" i="26"/>
  <c r="J129" i="26"/>
  <c r="I129" i="26"/>
  <c r="M138" i="26"/>
  <c r="L138" i="26"/>
  <c r="K138" i="26"/>
  <c r="J138" i="26"/>
  <c r="I138" i="26"/>
  <c r="H146" i="26"/>
  <c r="M155" i="26"/>
  <c r="L155" i="26"/>
  <c r="K155" i="26"/>
  <c r="J155" i="26"/>
  <c r="I155" i="26"/>
  <c r="M22" i="27"/>
  <c r="L22" i="27"/>
  <c r="K22" i="27"/>
  <c r="J22" i="27"/>
  <c r="I22" i="27"/>
  <c r="M61" i="27"/>
  <c r="L61" i="27"/>
  <c r="K61" i="27"/>
  <c r="J61" i="27"/>
  <c r="I61" i="27"/>
  <c r="F76" i="27"/>
  <c r="M96" i="27"/>
  <c r="L96" i="27"/>
  <c r="K96" i="27"/>
  <c r="J96" i="27"/>
  <c r="H104" i="27"/>
  <c r="I96" i="27"/>
  <c r="M130" i="27"/>
  <c r="L130" i="27"/>
  <c r="K130" i="27"/>
  <c r="J130" i="27"/>
  <c r="I130" i="27"/>
  <c r="F9" i="25"/>
  <c r="N9" i="25"/>
  <c r="O9" i="25"/>
  <c r="L11" i="25"/>
  <c r="J13" i="25"/>
  <c r="H15" i="25"/>
  <c r="F17" i="25"/>
  <c r="L19" i="25"/>
  <c r="J21" i="25"/>
  <c r="J32" i="25"/>
  <c r="H34" i="25"/>
  <c r="F36" i="25"/>
  <c r="J40" i="25"/>
  <c r="H42" i="25"/>
  <c r="H53" i="25"/>
  <c r="F55" i="25"/>
  <c r="J59" i="25"/>
  <c r="H61" i="25"/>
  <c r="F63" i="25"/>
  <c r="J78" i="25"/>
  <c r="H80" i="25"/>
  <c r="F82" i="25"/>
  <c r="J86" i="25"/>
  <c r="J97" i="25"/>
  <c r="H99" i="25"/>
  <c r="F101" i="25"/>
  <c r="J105" i="25"/>
  <c r="H107" i="25"/>
  <c r="F109" i="25"/>
  <c r="M12" i="26"/>
  <c r="L12" i="26"/>
  <c r="K12" i="26"/>
  <c r="I12" i="26"/>
  <c r="H20" i="26"/>
  <c r="J12" i="26"/>
  <c r="M29" i="26"/>
  <c r="L29" i="26"/>
  <c r="K29" i="26"/>
  <c r="I29" i="26"/>
  <c r="J29" i="26"/>
  <c r="M38" i="26"/>
  <c r="L38" i="26"/>
  <c r="K38" i="26"/>
  <c r="I38" i="26"/>
  <c r="J38" i="26"/>
  <c r="M46" i="26"/>
  <c r="L46" i="26"/>
  <c r="K46" i="26"/>
  <c r="I46" i="26"/>
  <c r="J46" i="26"/>
  <c r="C62" i="26"/>
  <c r="M55" i="26"/>
  <c r="L55" i="26"/>
  <c r="K55" i="26"/>
  <c r="I55" i="26"/>
  <c r="J55" i="26"/>
  <c r="M64" i="26"/>
  <c r="L64" i="26"/>
  <c r="K64" i="26"/>
  <c r="I64" i="26"/>
  <c r="J64" i="26"/>
  <c r="D76" i="26"/>
  <c r="M72" i="26"/>
  <c r="L72" i="26"/>
  <c r="K72" i="26"/>
  <c r="I72" i="26"/>
  <c r="J72" i="26"/>
  <c r="M81" i="26"/>
  <c r="L81" i="26"/>
  <c r="K81" i="26"/>
  <c r="I81" i="26"/>
  <c r="J81" i="26"/>
  <c r="E90" i="26"/>
  <c r="M89" i="26"/>
  <c r="L89" i="26"/>
  <c r="K89" i="26"/>
  <c r="J89" i="26"/>
  <c r="I89" i="26"/>
  <c r="F104" i="26"/>
  <c r="M98" i="26"/>
  <c r="L98" i="26"/>
  <c r="K98" i="26"/>
  <c r="J98" i="26"/>
  <c r="I98" i="26"/>
  <c r="M107" i="26"/>
  <c r="L107" i="26"/>
  <c r="K107" i="26"/>
  <c r="J107" i="26"/>
  <c r="I107" i="26"/>
  <c r="G118" i="26"/>
  <c r="M115" i="26"/>
  <c r="L115" i="26"/>
  <c r="K115" i="26"/>
  <c r="J115" i="26"/>
  <c r="I115" i="26"/>
  <c r="M124" i="26"/>
  <c r="L124" i="26"/>
  <c r="K124" i="26"/>
  <c r="J124" i="26"/>
  <c r="I124" i="26"/>
  <c r="H132" i="26"/>
  <c r="M141" i="26"/>
  <c r="L141" i="26"/>
  <c r="K141" i="26"/>
  <c r="J141" i="26"/>
  <c r="I141" i="26"/>
  <c r="M150" i="26"/>
  <c r="L150" i="26"/>
  <c r="K150" i="26"/>
  <c r="J150" i="26"/>
  <c r="I150" i="26"/>
  <c r="M8" i="27"/>
  <c r="L8" i="27"/>
  <c r="K8" i="27"/>
  <c r="J8" i="27"/>
  <c r="I8" i="27"/>
  <c r="M25" i="27"/>
  <c r="L25" i="27"/>
  <c r="K25" i="27"/>
  <c r="J25" i="27"/>
  <c r="I25" i="27"/>
  <c r="M65" i="27"/>
  <c r="L65" i="27"/>
  <c r="K65" i="27"/>
  <c r="J65" i="27"/>
  <c r="I65" i="27"/>
  <c r="G76" i="27"/>
  <c r="M99" i="27"/>
  <c r="L99" i="27"/>
  <c r="K99" i="27"/>
  <c r="J99" i="27"/>
  <c r="I99" i="27"/>
  <c r="M134" i="27"/>
  <c r="L134" i="27"/>
  <c r="K134" i="27"/>
  <c r="J134" i="27"/>
  <c r="I134" i="27"/>
  <c r="J10" i="25"/>
  <c r="H12" i="25"/>
  <c r="F14" i="25"/>
  <c r="O14" i="25"/>
  <c r="N14" i="25"/>
  <c r="L16" i="25"/>
  <c r="J18" i="25"/>
  <c r="H20" i="25"/>
  <c r="H31" i="25"/>
  <c r="F33" i="25"/>
  <c r="J37" i="25"/>
  <c r="H39" i="25"/>
  <c r="F41" i="25"/>
  <c r="J56" i="25"/>
  <c r="H58" i="25"/>
  <c r="F60" i="25"/>
  <c r="J64" i="25"/>
  <c r="J75" i="25"/>
  <c r="H77" i="25"/>
  <c r="F79" i="25"/>
  <c r="J83" i="25"/>
  <c r="H85" i="25"/>
  <c r="F87" i="25"/>
  <c r="F98" i="25"/>
  <c r="J102" i="25"/>
  <c r="H104" i="25"/>
  <c r="F106" i="25"/>
  <c r="L15" i="26"/>
  <c r="K15" i="26"/>
  <c r="J15" i="26"/>
  <c r="I15" i="26"/>
  <c r="M15" i="26"/>
  <c r="L24" i="26"/>
  <c r="K24" i="26"/>
  <c r="J24" i="26"/>
  <c r="M24" i="26"/>
  <c r="I24" i="26"/>
  <c r="L32" i="26"/>
  <c r="K32" i="26"/>
  <c r="J32" i="26"/>
  <c r="M32" i="26"/>
  <c r="I32" i="26"/>
  <c r="C48" i="26"/>
  <c r="L41" i="26"/>
  <c r="K41" i="26"/>
  <c r="J41" i="26"/>
  <c r="I41" i="26"/>
  <c r="M41" i="26"/>
  <c r="L50" i="26"/>
  <c r="K50" i="26"/>
  <c r="J50" i="26"/>
  <c r="I50" i="26"/>
  <c r="M50" i="26"/>
  <c r="D62" i="26"/>
  <c r="L58" i="26"/>
  <c r="K58" i="26"/>
  <c r="J58" i="26"/>
  <c r="M58" i="26"/>
  <c r="I58" i="26"/>
  <c r="L67" i="26"/>
  <c r="K67" i="26"/>
  <c r="J67" i="26"/>
  <c r="M67" i="26"/>
  <c r="I67" i="26"/>
  <c r="E76" i="26"/>
  <c r="L75" i="26"/>
  <c r="K75" i="26"/>
  <c r="J75" i="26"/>
  <c r="I75" i="26"/>
  <c r="M75" i="26"/>
  <c r="F90" i="26"/>
  <c r="L84" i="26"/>
  <c r="K84" i="26"/>
  <c r="J84" i="26"/>
  <c r="I84" i="26"/>
  <c r="M84" i="26"/>
  <c r="L93" i="26"/>
  <c r="K93" i="26"/>
  <c r="J93" i="26"/>
  <c r="I93" i="26"/>
  <c r="M93" i="26"/>
  <c r="G104" i="26"/>
  <c r="L101" i="26"/>
  <c r="K101" i="26"/>
  <c r="J101" i="26"/>
  <c r="I101" i="26"/>
  <c r="M101" i="26"/>
  <c r="L110" i="26"/>
  <c r="K110" i="26"/>
  <c r="J110" i="26"/>
  <c r="I110" i="26"/>
  <c r="H118" i="26"/>
  <c r="M110" i="26"/>
  <c r="L127" i="26"/>
  <c r="K127" i="26"/>
  <c r="J127" i="26"/>
  <c r="I127" i="26"/>
  <c r="M127" i="26"/>
  <c r="L136" i="26"/>
  <c r="K136" i="26"/>
  <c r="J136" i="26"/>
  <c r="I136" i="26"/>
  <c r="M136" i="26"/>
  <c r="L144" i="26"/>
  <c r="K144" i="26"/>
  <c r="J144" i="26"/>
  <c r="I144" i="26"/>
  <c r="M144" i="26"/>
  <c r="C160" i="26"/>
  <c r="L153" i="26"/>
  <c r="K153" i="26"/>
  <c r="J153" i="26"/>
  <c r="I153" i="26"/>
  <c r="M153" i="26"/>
  <c r="M159" i="26"/>
  <c r="L159" i="26"/>
  <c r="K159" i="26"/>
  <c r="J159" i="26"/>
  <c r="I159" i="26"/>
  <c r="L11" i="27"/>
  <c r="K11" i="27"/>
  <c r="J11" i="27"/>
  <c r="I11" i="27"/>
  <c r="M11" i="27"/>
  <c r="L28" i="27"/>
  <c r="K28" i="27"/>
  <c r="J28" i="27"/>
  <c r="I28" i="27"/>
  <c r="M28" i="27"/>
  <c r="M30" i="27"/>
  <c r="L30" i="27"/>
  <c r="K30" i="27"/>
  <c r="J30" i="27"/>
  <c r="I30" i="27"/>
  <c r="M53" i="27"/>
  <c r="L53" i="27"/>
  <c r="K53" i="27"/>
  <c r="J53" i="27"/>
  <c r="I53" i="27"/>
  <c r="M87" i="27"/>
  <c r="L87" i="27"/>
  <c r="K87" i="27"/>
  <c r="J87" i="27"/>
  <c r="I87" i="27"/>
  <c r="M122" i="27"/>
  <c r="L122" i="27"/>
  <c r="K122" i="27"/>
  <c r="J122" i="27"/>
  <c r="I122" i="27"/>
  <c r="C146" i="27"/>
  <c r="M156" i="27"/>
  <c r="L156" i="27"/>
  <c r="K156" i="27"/>
  <c r="J156" i="27"/>
  <c r="I156" i="27"/>
  <c r="G90" i="26"/>
  <c r="K87" i="26"/>
  <c r="J87" i="26"/>
  <c r="I87" i="26"/>
  <c r="M87" i="26"/>
  <c r="L87" i="26"/>
  <c r="K96" i="26"/>
  <c r="J96" i="26"/>
  <c r="I96" i="26"/>
  <c r="H104" i="26"/>
  <c r="M96" i="26"/>
  <c r="L96" i="26"/>
  <c r="K113" i="26"/>
  <c r="J113" i="26"/>
  <c r="I113" i="26"/>
  <c r="M113" i="26"/>
  <c r="L113" i="26"/>
  <c r="K122" i="26"/>
  <c r="J122" i="26"/>
  <c r="I122" i="26"/>
  <c r="M122" i="26"/>
  <c r="L122" i="26"/>
  <c r="K130" i="26"/>
  <c r="J130" i="26"/>
  <c r="I130" i="26"/>
  <c r="M130" i="26"/>
  <c r="L130" i="26"/>
  <c r="C146" i="26"/>
  <c r="K139" i="26"/>
  <c r="J139" i="26"/>
  <c r="I139" i="26"/>
  <c r="M139" i="26"/>
  <c r="L139" i="26"/>
  <c r="K148" i="26"/>
  <c r="J148" i="26"/>
  <c r="I148" i="26"/>
  <c r="M148" i="26"/>
  <c r="L148" i="26"/>
  <c r="D160" i="26"/>
  <c r="K156" i="26"/>
  <c r="J156" i="26"/>
  <c r="I156" i="26"/>
  <c r="M156" i="26"/>
  <c r="L156" i="26"/>
  <c r="M10" i="27"/>
  <c r="L10" i="27"/>
  <c r="K10" i="27"/>
  <c r="J10" i="27"/>
  <c r="I10" i="27"/>
  <c r="C34" i="27"/>
  <c r="M27" i="27"/>
  <c r="L27" i="27"/>
  <c r="K27" i="27"/>
  <c r="J27" i="27"/>
  <c r="I27" i="27"/>
  <c r="M39" i="27"/>
  <c r="L39" i="27"/>
  <c r="K39" i="27"/>
  <c r="J39" i="27"/>
  <c r="I39" i="27"/>
  <c r="M56" i="27"/>
  <c r="L56" i="27"/>
  <c r="K56" i="27"/>
  <c r="J56" i="27"/>
  <c r="I56" i="27"/>
  <c r="M125" i="27"/>
  <c r="L125" i="27"/>
  <c r="K125" i="27"/>
  <c r="J125" i="27"/>
  <c r="I125" i="27"/>
  <c r="D146" i="27"/>
  <c r="M159" i="27"/>
  <c r="L159" i="27"/>
  <c r="K159" i="27"/>
  <c r="J159" i="27"/>
  <c r="I159" i="27"/>
  <c r="L10" i="25"/>
  <c r="J12" i="25"/>
  <c r="H14" i="25"/>
  <c r="F16" i="25"/>
  <c r="L18" i="25"/>
  <c r="J20" i="25"/>
  <c r="J31" i="25"/>
  <c r="H33" i="25"/>
  <c r="J39" i="25"/>
  <c r="H41" i="25"/>
  <c r="J58" i="25"/>
  <c r="H60" i="25"/>
  <c r="J77" i="25"/>
  <c r="H79" i="25"/>
  <c r="J85" i="25"/>
  <c r="H87" i="25"/>
  <c r="H98" i="25"/>
  <c r="J104" i="25"/>
  <c r="H106" i="25"/>
  <c r="C20" i="26"/>
  <c r="J13" i="26"/>
  <c r="I13" i="26"/>
  <c r="M13" i="26"/>
  <c r="L13" i="26"/>
  <c r="K13" i="26"/>
  <c r="J22" i="26"/>
  <c r="I22" i="26"/>
  <c r="M22" i="26"/>
  <c r="L22" i="26"/>
  <c r="K22" i="26"/>
  <c r="D34" i="26"/>
  <c r="J30" i="26"/>
  <c r="I30" i="26"/>
  <c r="M30" i="26"/>
  <c r="L30" i="26"/>
  <c r="K30" i="26"/>
  <c r="J39" i="26"/>
  <c r="I39" i="26"/>
  <c r="M39" i="26"/>
  <c r="L39" i="26"/>
  <c r="K39" i="26"/>
  <c r="E48" i="26"/>
  <c r="J47" i="26"/>
  <c r="I47" i="26"/>
  <c r="M47" i="26"/>
  <c r="L47" i="26"/>
  <c r="K47" i="26"/>
  <c r="F62" i="26"/>
  <c r="J56" i="26"/>
  <c r="I56" i="26"/>
  <c r="M56" i="26"/>
  <c r="L56" i="26"/>
  <c r="K56" i="26"/>
  <c r="J65" i="26"/>
  <c r="I65" i="26"/>
  <c r="M65" i="26"/>
  <c r="L65" i="26"/>
  <c r="K65" i="26"/>
  <c r="G76" i="26"/>
  <c r="J73" i="26"/>
  <c r="I73" i="26"/>
  <c r="M73" i="26"/>
  <c r="L73" i="26"/>
  <c r="K73" i="26"/>
  <c r="J82" i="26"/>
  <c r="I82" i="26"/>
  <c r="H90" i="26"/>
  <c r="M82" i="26"/>
  <c r="L82" i="26"/>
  <c r="K82" i="26"/>
  <c r="J99" i="26"/>
  <c r="I99" i="26"/>
  <c r="M99" i="26"/>
  <c r="L99" i="26"/>
  <c r="K99" i="26"/>
  <c r="J108" i="26"/>
  <c r="I108" i="26"/>
  <c r="M108" i="26"/>
  <c r="L108" i="26"/>
  <c r="K108" i="26"/>
  <c r="J116" i="26"/>
  <c r="I116" i="26"/>
  <c r="M116" i="26"/>
  <c r="L116" i="26"/>
  <c r="K116" i="26"/>
  <c r="C132" i="26"/>
  <c r="J125" i="26"/>
  <c r="I125" i="26"/>
  <c r="M125" i="26"/>
  <c r="L125" i="26"/>
  <c r="K125" i="26"/>
  <c r="J134" i="26"/>
  <c r="I134" i="26"/>
  <c r="M134" i="26"/>
  <c r="L134" i="26"/>
  <c r="K134" i="26"/>
  <c r="D146" i="26"/>
  <c r="J142" i="26"/>
  <c r="I142" i="26"/>
  <c r="M142" i="26"/>
  <c r="L142" i="26"/>
  <c r="K142" i="26"/>
  <c r="J151" i="26"/>
  <c r="I151" i="26"/>
  <c r="M151" i="26"/>
  <c r="L151" i="26"/>
  <c r="K151" i="26"/>
  <c r="E160" i="26"/>
  <c r="C20" i="27"/>
  <c r="M13" i="27"/>
  <c r="L13" i="27"/>
  <c r="K13" i="27"/>
  <c r="J13" i="27"/>
  <c r="I13" i="27"/>
  <c r="D34" i="27"/>
  <c r="M44" i="27"/>
  <c r="L44" i="27"/>
  <c r="K44" i="27"/>
  <c r="J44" i="27"/>
  <c r="I44" i="27"/>
  <c r="E62" i="27"/>
  <c r="M79" i="27"/>
  <c r="L79" i="27"/>
  <c r="K79" i="27"/>
  <c r="J79" i="27"/>
  <c r="I79" i="27"/>
  <c r="G90" i="27"/>
  <c r="M113" i="27"/>
  <c r="L113" i="27"/>
  <c r="K113" i="27"/>
  <c r="J113" i="27"/>
  <c r="I113" i="27"/>
  <c r="M148" i="27"/>
  <c r="L148" i="27"/>
  <c r="K148" i="27"/>
  <c r="J148" i="27"/>
  <c r="I148" i="27"/>
  <c r="J9" i="25"/>
  <c r="H11" i="25"/>
  <c r="F13" i="25"/>
  <c r="N13" i="25"/>
  <c r="O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I8" i="26"/>
  <c r="M8" i="26"/>
  <c r="L8" i="26"/>
  <c r="K8" i="26"/>
  <c r="J8" i="26"/>
  <c r="D20" i="26"/>
  <c r="I16" i="26"/>
  <c r="M16" i="26"/>
  <c r="L16" i="26"/>
  <c r="K16" i="26"/>
  <c r="J16" i="26"/>
  <c r="I25" i="26"/>
  <c r="M25" i="26"/>
  <c r="L25" i="26"/>
  <c r="K25" i="26"/>
  <c r="J25" i="26"/>
  <c r="E34" i="26"/>
  <c r="I33" i="26"/>
  <c r="M33" i="26"/>
  <c r="L33" i="26"/>
  <c r="K33" i="26"/>
  <c r="J33" i="26"/>
  <c r="F48" i="26"/>
  <c r="I42" i="26"/>
  <c r="M42" i="26"/>
  <c r="L42" i="26"/>
  <c r="K42" i="26"/>
  <c r="J42" i="26"/>
  <c r="I51" i="26"/>
  <c r="M51" i="26"/>
  <c r="L51" i="26"/>
  <c r="K51" i="26"/>
  <c r="J51" i="26"/>
  <c r="G62" i="26"/>
  <c r="I59" i="26"/>
  <c r="M59" i="26"/>
  <c r="L59" i="26"/>
  <c r="K59" i="26"/>
  <c r="J59" i="26"/>
  <c r="I68" i="26"/>
  <c r="H76" i="26"/>
  <c r="M68" i="26"/>
  <c r="L68" i="26"/>
  <c r="K68" i="26"/>
  <c r="J68" i="26"/>
  <c r="I85" i="26"/>
  <c r="M85" i="26"/>
  <c r="L85" i="26"/>
  <c r="K85" i="26"/>
  <c r="J85" i="26"/>
  <c r="I94" i="26"/>
  <c r="M94" i="26"/>
  <c r="L94" i="26"/>
  <c r="K94" i="26"/>
  <c r="J94" i="26"/>
  <c r="I102" i="26"/>
  <c r="M102" i="26"/>
  <c r="L102" i="26"/>
  <c r="K102" i="26"/>
  <c r="J102" i="26"/>
  <c r="C118" i="26"/>
  <c r="I111" i="26"/>
  <c r="M111" i="26"/>
  <c r="L111" i="26"/>
  <c r="K111" i="26"/>
  <c r="J111" i="26"/>
  <c r="I120" i="26"/>
  <c r="M120" i="26"/>
  <c r="L120" i="26"/>
  <c r="K120" i="26"/>
  <c r="J120" i="26"/>
  <c r="D132" i="26"/>
  <c r="I128" i="26"/>
  <c r="M128" i="26"/>
  <c r="L128" i="26"/>
  <c r="K128" i="26"/>
  <c r="J128" i="26"/>
  <c r="I137" i="26"/>
  <c r="M137" i="26"/>
  <c r="L137" i="26"/>
  <c r="K137" i="26"/>
  <c r="J137" i="26"/>
  <c r="E146" i="26"/>
  <c r="I145" i="26"/>
  <c r="M145" i="26"/>
  <c r="L145" i="26"/>
  <c r="K145" i="26"/>
  <c r="J145" i="26"/>
  <c r="F160" i="26"/>
  <c r="I154" i="26"/>
  <c r="M154" i="26"/>
  <c r="L154" i="26"/>
  <c r="K154" i="26"/>
  <c r="J154" i="26"/>
  <c r="M157" i="26"/>
  <c r="K157" i="26"/>
  <c r="J157" i="26"/>
  <c r="I157" i="26"/>
  <c r="L157" i="26"/>
  <c r="D20" i="27"/>
  <c r="M16" i="27"/>
  <c r="L16" i="27"/>
  <c r="K16" i="27"/>
  <c r="J16" i="27"/>
  <c r="I16" i="27"/>
  <c r="E34" i="27"/>
  <c r="D48" i="27"/>
  <c r="M47" i="27"/>
  <c r="L47" i="27"/>
  <c r="K47" i="27"/>
  <c r="J47" i="27"/>
  <c r="I47" i="27"/>
  <c r="F62" i="27"/>
  <c r="M82" i="27"/>
  <c r="L82" i="27"/>
  <c r="K82" i="27"/>
  <c r="J82" i="27"/>
  <c r="I82" i="27"/>
  <c r="H90" i="27"/>
  <c r="M116" i="27"/>
  <c r="L116" i="27"/>
  <c r="K116" i="27"/>
  <c r="J116" i="27"/>
  <c r="I116" i="27"/>
  <c r="M151" i="27"/>
  <c r="L151" i="27"/>
  <c r="K151" i="27"/>
  <c r="J151" i="27"/>
  <c r="I151" i="27"/>
  <c r="F10" i="25"/>
  <c r="N10" i="25"/>
  <c r="O10" i="25"/>
  <c r="L12" i="25"/>
  <c r="J14" i="25"/>
  <c r="H16" i="25"/>
  <c r="F18" i="25"/>
  <c r="L20" i="25"/>
  <c r="J33" i="25"/>
  <c r="H35" i="25"/>
  <c r="J41" i="25"/>
  <c r="H43" i="25"/>
  <c r="H54" i="25"/>
  <c r="J60" i="25"/>
  <c r="H62" i="25"/>
  <c r="J79" i="25"/>
  <c r="H81" i="25"/>
  <c r="J87" i="25"/>
  <c r="J98" i="25"/>
  <c r="H100" i="25"/>
  <c r="J106" i="25"/>
  <c r="H108" i="25"/>
  <c r="L11" i="26"/>
  <c r="K11" i="26"/>
  <c r="J11" i="26"/>
  <c r="M11" i="26"/>
  <c r="I11" i="26"/>
  <c r="E20" i="26"/>
  <c r="L19" i="26"/>
  <c r="K19" i="26"/>
  <c r="J19" i="26"/>
  <c r="M19" i="26"/>
  <c r="I19" i="26"/>
  <c r="F34" i="26"/>
  <c r="L28" i="26"/>
  <c r="K28" i="26"/>
  <c r="J28" i="26"/>
  <c r="M28" i="26"/>
  <c r="I28" i="26"/>
  <c r="L37" i="26"/>
  <c r="K37" i="26"/>
  <c r="J37" i="26"/>
  <c r="M37" i="26"/>
  <c r="I37" i="26"/>
  <c r="G48" i="26"/>
  <c r="L45" i="26"/>
  <c r="K45" i="26"/>
  <c r="J45" i="26"/>
  <c r="M45" i="26"/>
  <c r="I45" i="26"/>
  <c r="H62" i="26"/>
  <c r="L54" i="26"/>
  <c r="K54" i="26"/>
  <c r="J54" i="26"/>
  <c r="M54" i="26"/>
  <c r="I54" i="26"/>
  <c r="L71" i="26"/>
  <c r="K71" i="26"/>
  <c r="J71" i="26"/>
  <c r="M71" i="26"/>
  <c r="I71" i="26"/>
  <c r="L80" i="26"/>
  <c r="K80" i="26"/>
  <c r="J80" i="26"/>
  <c r="M80" i="26"/>
  <c r="I80" i="26"/>
  <c r="M88" i="26"/>
  <c r="L88" i="26"/>
  <c r="K88" i="26"/>
  <c r="J88" i="26"/>
  <c r="I88" i="26"/>
  <c r="C104" i="26"/>
  <c r="M97" i="26"/>
  <c r="L97" i="26"/>
  <c r="K97" i="26"/>
  <c r="J97" i="26"/>
  <c r="I97" i="26"/>
  <c r="M106" i="26"/>
  <c r="L106" i="26"/>
  <c r="K106" i="26"/>
  <c r="J106" i="26"/>
  <c r="I106" i="26"/>
  <c r="D118" i="26"/>
  <c r="M114" i="26"/>
  <c r="L114" i="26"/>
  <c r="K114" i="26"/>
  <c r="J114" i="26"/>
  <c r="I114" i="26"/>
  <c r="M123" i="26"/>
  <c r="L123" i="26"/>
  <c r="K123" i="26"/>
  <c r="J123" i="26"/>
  <c r="I123" i="26"/>
  <c r="E132" i="26"/>
  <c r="M131" i="26"/>
  <c r="L131" i="26"/>
  <c r="K131" i="26"/>
  <c r="J131" i="26"/>
  <c r="I131" i="26"/>
  <c r="F146" i="26"/>
  <c r="M140" i="26"/>
  <c r="L140" i="26"/>
  <c r="K140" i="26"/>
  <c r="J140" i="26"/>
  <c r="I140" i="26"/>
  <c r="M149" i="26"/>
  <c r="L149" i="26"/>
  <c r="K149" i="26"/>
  <c r="J149" i="26"/>
  <c r="I149" i="26"/>
  <c r="G160" i="26"/>
  <c r="E20" i="27"/>
  <c r="L19" i="27"/>
  <c r="K19" i="27"/>
  <c r="J19" i="27"/>
  <c r="I19" i="27"/>
  <c r="M19" i="27"/>
  <c r="F34" i="27"/>
  <c r="M36" i="27"/>
  <c r="L36" i="27"/>
  <c r="K36" i="27"/>
  <c r="J36" i="27"/>
  <c r="I36" i="27"/>
  <c r="E48" i="27"/>
  <c r="M70" i="27"/>
  <c r="L70" i="27"/>
  <c r="K70" i="27"/>
  <c r="J70" i="27"/>
  <c r="I70" i="27"/>
  <c r="M139" i="27"/>
  <c r="L139" i="27"/>
  <c r="K139" i="27"/>
  <c r="J139" i="27"/>
  <c r="I139" i="27"/>
  <c r="D160" i="27"/>
  <c r="M42" i="27"/>
  <c r="L42" i="27"/>
  <c r="K42" i="27"/>
  <c r="J42" i="27"/>
  <c r="I42" i="27"/>
  <c r="M51" i="27"/>
  <c r="L51" i="27"/>
  <c r="K51" i="27"/>
  <c r="J51" i="27"/>
  <c r="I51" i="27"/>
  <c r="G62" i="27"/>
  <c r="M59" i="27"/>
  <c r="L59" i="27"/>
  <c r="K59" i="27"/>
  <c r="J59" i="27"/>
  <c r="I59" i="27"/>
  <c r="M68" i="27"/>
  <c r="L68" i="27"/>
  <c r="K68" i="27"/>
  <c r="J68" i="27"/>
  <c r="I68" i="27"/>
  <c r="H76" i="27"/>
  <c r="M85" i="27"/>
  <c r="L85" i="27"/>
  <c r="K85" i="27"/>
  <c r="J85" i="27"/>
  <c r="I85" i="27"/>
  <c r="M94" i="27"/>
  <c r="L94" i="27"/>
  <c r="K94" i="27"/>
  <c r="J94" i="27"/>
  <c r="I94" i="27"/>
  <c r="M102" i="27"/>
  <c r="L102" i="27"/>
  <c r="K102" i="27"/>
  <c r="J102" i="27"/>
  <c r="I102" i="27"/>
  <c r="C118" i="27"/>
  <c r="M111" i="27"/>
  <c r="L111" i="27"/>
  <c r="K111" i="27"/>
  <c r="J111" i="27"/>
  <c r="I111" i="27"/>
  <c r="M120" i="27"/>
  <c r="L120" i="27"/>
  <c r="K120" i="27"/>
  <c r="J120" i="27"/>
  <c r="I120" i="27"/>
  <c r="D132" i="27"/>
  <c r="M128" i="27"/>
  <c r="L128" i="27"/>
  <c r="K128" i="27"/>
  <c r="J128" i="27"/>
  <c r="I128" i="27"/>
  <c r="M137" i="27"/>
  <c r="L137" i="27"/>
  <c r="K137" i="27"/>
  <c r="J137" i="27"/>
  <c r="I137" i="27"/>
  <c r="E146" i="27"/>
  <c r="M145" i="27"/>
  <c r="L145" i="27"/>
  <c r="K145" i="27"/>
  <c r="J145" i="27"/>
  <c r="I145" i="27"/>
  <c r="F160" i="27"/>
  <c r="M154" i="27"/>
  <c r="L154" i="27"/>
  <c r="K154" i="27"/>
  <c r="J154" i="27"/>
  <c r="I154" i="27"/>
  <c r="L9" i="30"/>
  <c r="L37" i="27"/>
  <c r="K37" i="27"/>
  <c r="J37" i="27"/>
  <c r="I37" i="27"/>
  <c r="M37" i="27"/>
  <c r="G48" i="27"/>
  <c r="L45" i="27"/>
  <c r="K45" i="27"/>
  <c r="J45" i="27"/>
  <c r="I45" i="27"/>
  <c r="M45" i="27"/>
  <c r="L54" i="27"/>
  <c r="K54" i="27"/>
  <c r="J54" i="27"/>
  <c r="I54" i="27"/>
  <c r="H62" i="27"/>
  <c r="M54" i="27"/>
  <c r="L71" i="27"/>
  <c r="K71" i="27"/>
  <c r="J71" i="27"/>
  <c r="I71" i="27"/>
  <c r="M71" i="27"/>
  <c r="L80" i="27"/>
  <c r="K80" i="27"/>
  <c r="J80" i="27"/>
  <c r="I80" i="27"/>
  <c r="M80" i="27"/>
  <c r="L88" i="27"/>
  <c r="K88" i="27"/>
  <c r="J88" i="27"/>
  <c r="I88" i="27"/>
  <c r="M88" i="27"/>
  <c r="C104" i="27"/>
  <c r="L97" i="27"/>
  <c r="K97" i="27"/>
  <c r="J97" i="27"/>
  <c r="I97" i="27"/>
  <c r="M97" i="27"/>
  <c r="L106" i="27"/>
  <c r="K106" i="27"/>
  <c r="J106" i="27"/>
  <c r="I106" i="27"/>
  <c r="M106" i="27"/>
  <c r="D118" i="27"/>
  <c r="L114" i="27"/>
  <c r="K114" i="27"/>
  <c r="J114" i="27"/>
  <c r="I114" i="27"/>
  <c r="M114" i="27"/>
  <c r="L123" i="27"/>
  <c r="K123" i="27"/>
  <c r="J123" i="27"/>
  <c r="I123" i="27"/>
  <c r="M123" i="27"/>
  <c r="E132" i="27"/>
  <c r="L131" i="27"/>
  <c r="K131" i="27"/>
  <c r="J131" i="27"/>
  <c r="I131" i="27"/>
  <c r="M131" i="27"/>
  <c r="F146" i="27"/>
  <c r="L140" i="27"/>
  <c r="K140" i="27"/>
  <c r="J140" i="27"/>
  <c r="I140" i="27"/>
  <c r="M140" i="27"/>
  <c r="L149" i="27"/>
  <c r="K149" i="27"/>
  <c r="J149" i="27"/>
  <c r="I149" i="27"/>
  <c r="M149" i="27"/>
  <c r="G160" i="27"/>
  <c r="L157" i="27"/>
  <c r="K157" i="27"/>
  <c r="J157" i="27"/>
  <c r="I157" i="27"/>
  <c r="M157" i="27"/>
  <c r="L130" i="30"/>
  <c r="F20" i="27"/>
  <c r="K14" i="27"/>
  <c r="J14" i="27"/>
  <c r="I14" i="27"/>
  <c r="M14" i="27"/>
  <c r="L14" i="27"/>
  <c r="K23" i="27"/>
  <c r="J23" i="27"/>
  <c r="I23" i="27"/>
  <c r="M23" i="27"/>
  <c r="L23" i="27"/>
  <c r="G34" i="27"/>
  <c r="K31" i="27"/>
  <c r="J31" i="27"/>
  <c r="I31" i="27"/>
  <c r="M31" i="27"/>
  <c r="L31" i="27"/>
  <c r="K40" i="27"/>
  <c r="J40" i="27"/>
  <c r="I40" i="27"/>
  <c r="H48" i="27"/>
  <c r="M40" i="27"/>
  <c r="L40" i="27"/>
  <c r="K57" i="27"/>
  <c r="J57" i="27"/>
  <c r="I57" i="27"/>
  <c r="L57" i="27"/>
  <c r="M57" i="27"/>
  <c r="K66" i="27"/>
  <c r="J66" i="27"/>
  <c r="I66" i="27"/>
  <c r="M66" i="27"/>
  <c r="L66" i="27"/>
  <c r="K74" i="27"/>
  <c r="J74" i="27"/>
  <c r="I74" i="27"/>
  <c r="M74" i="27"/>
  <c r="L74" i="27"/>
  <c r="C90" i="27"/>
  <c r="K83" i="27"/>
  <c r="J83" i="27"/>
  <c r="I83" i="27"/>
  <c r="M83" i="27"/>
  <c r="L83" i="27"/>
  <c r="K92" i="27"/>
  <c r="J92" i="27"/>
  <c r="I92" i="27"/>
  <c r="L92" i="27"/>
  <c r="M92" i="27"/>
  <c r="D104" i="27"/>
  <c r="K100" i="27"/>
  <c r="J100" i="27"/>
  <c r="I100" i="27"/>
  <c r="M100" i="27"/>
  <c r="L100" i="27"/>
  <c r="K109" i="27"/>
  <c r="J109" i="27"/>
  <c r="I109" i="27"/>
  <c r="M109" i="27"/>
  <c r="L109" i="27"/>
  <c r="E118" i="27"/>
  <c r="K117" i="27"/>
  <c r="J117" i="27"/>
  <c r="I117" i="27"/>
  <c r="M117" i="27"/>
  <c r="L117" i="27"/>
  <c r="F132" i="27"/>
  <c r="K126" i="27"/>
  <c r="J126" i="27"/>
  <c r="I126" i="27"/>
  <c r="L126" i="27"/>
  <c r="M126" i="27"/>
  <c r="K135" i="27"/>
  <c r="J135" i="27"/>
  <c r="I135" i="27"/>
  <c r="M135" i="27"/>
  <c r="L135" i="27"/>
  <c r="G146" i="27"/>
  <c r="K143" i="27"/>
  <c r="J143" i="27"/>
  <c r="I143" i="27"/>
  <c r="M143" i="27"/>
  <c r="L143" i="27"/>
  <c r="K152" i="27"/>
  <c r="J152" i="27"/>
  <c r="I152" i="27"/>
  <c r="H160" i="27"/>
  <c r="M152" i="27"/>
  <c r="L152" i="27"/>
  <c r="J158" i="26"/>
  <c r="L158" i="26"/>
  <c r="K158" i="26"/>
  <c r="I158" i="26"/>
  <c r="M158" i="26"/>
  <c r="J9" i="27"/>
  <c r="I9" i="27"/>
  <c r="M9" i="27"/>
  <c r="L9" i="27"/>
  <c r="K9" i="27"/>
  <c r="G20" i="27"/>
  <c r="J17" i="27"/>
  <c r="I17" i="27"/>
  <c r="M17" i="27"/>
  <c r="L17" i="27"/>
  <c r="K17" i="27"/>
  <c r="J26" i="27"/>
  <c r="I26" i="27"/>
  <c r="H34" i="27"/>
  <c r="M26" i="27"/>
  <c r="L26" i="27"/>
  <c r="K26" i="27"/>
  <c r="J43" i="27"/>
  <c r="I43" i="27"/>
  <c r="M43" i="27"/>
  <c r="L43" i="27"/>
  <c r="K43" i="27"/>
  <c r="J52" i="27"/>
  <c r="I52" i="27"/>
  <c r="M52" i="27"/>
  <c r="L52" i="27"/>
  <c r="K52" i="27"/>
  <c r="J60" i="27"/>
  <c r="I60" i="27"/>
  <c r="M60" i="27"/>
  <c r="K60" i="27"/>
  <c r="L60" i="27"/>
  <c r="C76" i="27"/>
  <c r="J69" i="27"/>
  <c r="I69" i="27"/>
  <c r="M69" i="27"/>
  <c r="L69" i="27"/>
  <c r="K69" i="27"/>
  <c r="J78" i="27"/>
  <c r="I78" i="27"/>
  <c r="M78" i="27"/>
  <c r="L78" i="27"/>
  <c r="K78" i="27"/>
  <c r="D90" i="27"/>
  <c r="J86" i="27"/>
  <c r="I86" i="27"/>
  <c r="M86" i="27"/>
  <c r="L86" i="27"/>
  <c r="K86" i="27"/>
  <c r="J95" i="27"/>
  <c r="I95" i="27"/>
  <c r="M95" i="27"/>
  <c r="K95" i="27"/>
  <c r="L95" i="27"/>
  <c r="E104" i="27"/>
  <c r="J103" i="27"/>
  <c r="I103" i="27"/>
  <c r="M103" i="27"/>
  <c r="L103" i="27"/>
  <c r="K103" i="27"/>
  <c r="F118" i="27"/>
  <c r="J112" i="27"/>
  <c r="I112" i="27"/>
  <c r="M112" i="27"/>
  <c r="L112" i="27"/>
  <c r="K112" i="27"/>
  <c r="J121" i="27"/>
  <c r="I121" i="27"/>
  <c r="M121" i="27"/>
  <c r="L121" i="27"/>
  <c r="K121" i="27"/>
  <c r="G132" i="27"/>
  <c r="J129" i="27"/>
  <c r="I129" i="27"/>
  <c r="M129" i="27"/>
  <c r="K129" i="27"/>
  <c r="L129" i="27"/>
  <c r="J138" i="27"/>
  <c r="I138" i="27"/>
  <c r="H146" i="27"/>
  <c r="M138" i="27"/>
  <c r="L138" i="27"/>
  <c r="K138" i="27"/>
  <c r="J155" i="27"/>
  <c r="I155" i="27"/>
  <c r="M155" i="27"/>
  <c r="L155" i="27"/>
  <c r="K155" i="27"/>
  <c r="H109" i="30"/>
  <c r="I12" i="27"/>
  <c r="H20" i="27"/>
  <c r="M12" i="27"/>
  <c r="L12" i="27"/>
  <c r="K12" i="27"/>
  <c r="J12" i="27"/>
  <c r="I29" i="27"/>
  <c r="M29" i="27"/>
  <c r="J29" i="27"/>
  <c r="L29" i="27"/>
  <c r="K29" i="27"/>
  <c r="I38" i="27"/>
  <c r="M38" i="27"/>
  <c r="L38" i="27"/>
  <c r="K38" i="27"/>
  <c r="J38" i="27"/>
  <c r="I46" i="27"/>
  <c r="M46" i="27"/>
  <c r="L46" i="27"/>
  <c r="K46" i="27"/>
  <c r="J46" i="27"/>
  <c r="C62" i="27"/>
  <c r="I55" i="27"/>
  <c r="M55" i="27"/>
  <c r="L55" i="27"/>
  <c r="K55" i="27"/>
  <c r="J55" i="27"/>
  <c r="I64" i="27"/>
  <c r="M64" i="27"/>
  <c r="L64" i="27"/>
  <c r="J64" i="27"/>
  <c r="K64" i="27"/>
  <c r="D76" i="27"/>
  <c r="I72" i="27"/>
  <c r="M72" i="27"/>
  <c r="L72" i="27"/>
  <c r="K72" i="27"/>
  <c r="J72" i="27"/>
  <c r="I81" i="27"/>
  <c r="M81" i="27"/>
  <c r="L81" i="27"/>
  <c r="K81" i="27"/>
  <c r="J81" i="27"/>
  <c r="E90" i="27"/>
  <c r="I89" i="27"/>
  <c r="M89" i="27"/>
  <c r="L89" i="27"/>
  <c r="K89" i="27"/>
  <c r="J89" i="27"/>
  <c r="F104" i="27"/>
  <c r="I98" i="27"/>
  <c r="M98" i="27"/>
  <c r="L98" i="27"/>
  <c r="J98" i="27"/>
  <c r="K98" i="27"/>
  <c r="I107" i="27"/>
  <c r="M107" i="27"/>
  <c r="L107" i="27"/>
  <c r="K107" i="27"/>
  <c r="J107" i="27"/>
  <c r="G118" i="27"/>
  <c r="I115" i="27"/>
  <c r="M115" i="27"/>
  <c r="L115" i="27"/>
  <c r="K115" i="27"/>
  <c r="J115" i="27"/>
  <c r="I124" i="27"/>
  <c r="H132" i="27"/>
  <c r="M124" i="27"/>
  <c r="L124" i="27"/>
  <c r="K124" i="27"/>
  <c r="J124" i="27"/>
  <c r="I141" i="27"/>
  <c r="M141" i="27"/>
  <c r="L141" i="27"/>
  <c r="K141" i="27"/>
  <c r="J141" i="27"/>
  <c r="I150" i="27"/>
  <c r="M150" i="27"/>
  <c r="L150" i="27"/>
  <c r="K150" i="27"/>
  <c r="J150" i="27"/>
  <c r="I158" i="27"/>
  <c r="M158" i="27"/>
  <c r="L158" i="27"/>
  <c r="K158" i="27"/>
  <c r="J158" i="27"/>
  <c r="M15" i="27"/>
  <c r="L15" i="27"/>
  <c r="K15" i="27"/>
  <c r="J15" i="27"/>
  <c r="I15" i="27"/>
  <c r="M24" i="27"/>
  <c r="L24" i="27"/>
  <c r="K24" i="27"/>
  <c r="J24" i="27"/>
  <c r="I24" i="27"/>
  <c r="M32" i="27"/>
  <c r="L32" i="27"/>
  <c r="K32" i="27"/>
  <c r="J32" i="27"/>
  <c r="I32" i="27"/>
  <c r="C48" i="27"/>
  <c r="M41" i="27"/>
  <c r="L41" i="27"/>
  <c r="K41" i="27"/>
  <c r="J41" i="27"/>
  <c r="I41" i="27"/>
  <c r="M50" i="27"/>
  <c r="L50" i="27"/>
  <c r="K50" i="27"/>
  <c r="J50" i="27"/>
  <c r="I50" i="27"/>
  <c r="D62" i="27"/>
  <c r="M58" i="27"/>
  <c r="L58" i="27"/>
  <c r="K58" i="27"/>
  <c r="J58" i="27"/>
  <c r="I58" i="27"/>
  <c r="M67" i="27"/>
  <c r="L67" i="27"/>
  <c r="K67" i="27"/>
  <c r="I67" i="27"/>
  <c r="J67" i="27"/>
  <c r="E76" i="27"/>
  <c r="M75" i="27"/>
  <c r="L75" i="27"/>
  <c r="K75" i="27"/>
  <c r="J75" i="27"/>
  <c r="I75" i="27"/>
  <c r="F90" i="27"/>
  <c r="M84" i="27"/>
  <c r="L84" i="27"/>
  <c r="K84" i="27"/>
  <c r="J84" i="27"/>
  <c r="I84" i="27"/>
  <c r="M93" i="27"/>
  <c r="L93" i="27"/>
  <c r="K93" i="27"/>
  <c r="J93" i="27"/>
  <c r="I93" i="27"/>
  <c r="G104" i="27"/>
  <c r="M101" i="27"/>
  <c r="L101" i="27"/>
  <c r="K101" i="27"/>
  <c r="I101" i="27"/>
  <c r="J101" i="27"/>
  <c r="H118" i="27"/>
  <c r="M110" i="27"/>
  <c r="L110" i="27"/>
  <c r="K110" i="27"/>
  <c r="J110" i="27"/>
  <c r="I110" i="27"/>
  <c r="M127" i="27"/>
  <c r="L127" i="27"/>
  <c r="K127" i="27"/>
  <c r="J127" i="27"/>
  <c r="I127" i="27"/>
  <c r="M136" i="27"/>
  <c r="L136" i="27"/>
  <c r="K136" i="27"/>
  <c r="I136" i="27"/>
  <c r="J136" i="27"/>
  <c r="M144" i="27"/>
  <c r="L144" i="27"/>
  <c r="K144" i="27"/>
  <c r="J144" i="27"/>
  <c r="I144" i="27"/>
  <c r="C160" i="27"/>
  <c r="M153" i="27"/>
  <c r="L153" i="27"/>
  <c r="K153" i="27"/>
  <c r="J153" i="27"/>
  <c r="I153" i="27"/>
  <c r="L14" i="30"/>
  <c r="H37" i="30"/>
  <c r="J173" i="30"/>
  <c r="O15" i="30"/>
  <c r="N15" i="30"/>
  <c r="F17" i="30"/>
  <c r="H32" i="30"/>
  <c r="F42" i="30"/>
  <c r="F12" i="30"/>
  <c r="L17" i="30"/>
  <c r="L82" i="30"/>
  <c r="H13" i="30"/>
  <c r="O34" i="30"/>
  <c r="N34" i="30"/>
  <c r="O120" i="30"/>
  <c r="N120" i="30"/>
  <c r="J108" i="30"/>
  <c r="F9" i="30"/>
  <c r="L11" i="30"/>
  <c r="H15" i="30"/>
  <c r="F20" i="30"/>
  <c r="O31" i="30"/>
  <c r="N31" i="30"/>
  <c r="F34" i="30"/>
  <c r="L36" i="30"/>
  <c r="L98" i="30"/>
  <c r="H106" i="30"/>
  <c r="F128" i="30"/>
  <c r="H170" i="30"/>
  <c r="L232" i="30"/>
  <c r="J10" i="30"/>
  <c r="F14" i="30"/>
  <c r="F39" i="30"/>
  <c r="L41" i="30"/>
  <c r="J99" i="30"/>
  <c r="L119" i="30"/>
  <c r="H192" i="30"/>
  <c r="J212" i="30"/>
  <c r="O9" i="30"/>
  <c r="N9" i="30"/>
  <c r="J13" i="30"/>
  <c r="J19" i="30"/>
  <c r="H40" i="30"/>
  <c r="L55" i="30"/>
  <c r="J102" i="30"/>
  <c r="F164" i="30"/>
  <c r="H12" i="30"/>
  <c r="O14" i="30"/>
  <c r="N14" i="30"/>
  <c r="H21" i="30"/>
  <c r="F31" i="30"/>
  <c r="J35" i="30"/>
  <c r="L83" i="30"/>
  <c r="J124" i="30"/>
  <c r="J11" i="30"/>
  <c r="F15" i="30"/>
  <c r="J16" i="30"/>
  <c r="L19" i="30"/>
  <c r="J38" i="30"/>
  <c r="N81" i="30"/>
  <c r="N53" i="30"/>
  <c r="L63" i="30"/>
  <c r="L15" i="31"/>
  <c r="H10" i="30"/>
  <c r="O12" i="30"/>
  <c r="N12" i="30"/>
  <c r="H18" i="30"/>
  <c r="J21" i="30"/>
  <c r="L33" i="30"/>
  <c r="J43" i="30"/>
  <c r="J105" i="30"/>
  <c r="F230" i="30"/>
  <c r="J9" i="30"/>
  <c r="H11" i="30"/>
  <c r="F13" i="30"/>
  <c r="N13" i="30"/>
  <c r="O13" i="30"/>
  <c r="L15" i="30"/>
  <c r="J17" i="30"/>
  <c r="H19" i="30"/>
  <c r="F21" i="30"/>
  <c r="F32" i="30"/>
  <c r="N32" i="30"/>
  <c r="O32" i="30"/>
  <c r="L34" i="30"/>
  <c r="J36" i="30"/>
  <c r="H38" i="30"/>
  <c r="F40" i="30"/>
  <c r="L42" i="30"/>
  <c r="H98" i="30"/>
  <c r="H99" i="30"/>
  <c r="F100" i="30"/>
  <c r="H102" i="30"/>
  <c r="F103" i="30"/>
  <c r="F106" i="30"/>
  <c r="F109" i="30"/>
  <c r="F142" i="30"/>
  <c r="L144" i="30"/>
  <c r="H148" i="30"/>
  <c r="L166" i="30"/>
  <c r="O169" i="30"/>
  <c r="N169" i="30"/>
  <c r="O186" i="30"/>
  <c r="N186" i="30"/>
  <c r="F194" i="30"/>
  <c r="L196" i="30"/>
  <c r="H214" i="30"/>
  <c r="O234" i="30"/>
  <c r="N234" i="30"/>
  <c r="F280" i="30"/>
  <c r="J12" i="31"/>
  <c r="F10" i="30"/>
  <c r="O10" i="30"/>
  <c r="N10" i="30"/>
  <c r="L12" i="30"/>
  <c r="J14" i="30"/>
  <c r="H16" i="30"/>
  <c r="F18" i="30"/>
  <c r="L20" i="30"/>
  <c r="L31" i="30"/>
  <c r="J33" i="30"/>
  <c r="H35" i="30"/>
  <c r="F37" i="30"/>
  <c r="O37" i="30"/>
  <c r="N37" i="30"/>
  <c r="L39" i="30"/>
  <c r="J41" i="30"/>
  <c r="H43" i="30"/>
  <c r="L97" i="30"/>
  <c r="J100" i="30"/>
  <c r="H101" i="30"/>
  <c r="H104" i="30"/>
  <c r="H107" i="30"/>
  <c r="F108" i="30"/>
  <c r="J143" i="30"/>
  <c r="F147" i="30"/>
  <c r="L149" i="30"/>
  <c r="H153" i="30"/>
  <c r="J168" i="30"/>
  <c r="L171" i="30"/>
  <c r="H189" i="30"/>
  <c r="O191" i="30"/>
  <c r="N191" i="30"/>
  <c r="J209" i="30"/>
  <c r="H219" i="30"/>
  <c r="L229" i="30"/>
  <c r="O256" i="30"/>
  <c r="N256" i="30"/>
  <c r="O97" i="30"/>
  <c r="N97" i="30"/>
  <c r="L100" i="30"/>
  <c r="L103" i="30"/>
  <c r="J104" i="30"/>
  <c r="L106" i="30"/>
  <c r="J107" i="30"/>
  <c r="H123" i="30"/>
  <c r="O125" i="30"/>
  <c r="N125" i="30"/>
  <c r="J129" i="30"/>
  <c r="J165" i="30"/>
  <c r="F172" i="30"/>
  <c r="H175" i="30"/>
  <c r="J187" i="30"/>
  <c r="H197" i="30"/>
  <c r="L207" i="30"/>
  <c r="J217" i="30"/>
  <c r="J32" i="30"/>
  <c r="H34" i="30"/>
  <c r="F36" i="30"/>
  <c r="O36" i="30"/>
  <c r="N36" i="30"/>
  <c r="L38" i="30"/>
  <c r="J40" i="30"/>
  <c r="H42" i="30"/>
  <c r="H53" i="30"/>
  <c r="O55" i="30"/>
  <c r="N55" i="30"/>
  <c r="L57" i="30"/>
  <c r="J59" i="30"/>
  <c r="H61" i="30"/>
  <c r="L65" i="30"/>
  <c r="L76" i="30"/>
  <c r="J78" i="30"/>
  <c r="L84" i="30"/>
  <c r="J86" i="30"/>
  <c r="O98" i="30"/>
  <c r="N98" i="30"/>
  <c r="O101" i="30"/>
  <c r="N101" i="30"/>
  <c r="L102" i="30"/>
  <c r="L105" i="30"/>
  <c r="L108" i="30"/>
  <c r="O142" i="30"/>
  <c r="N142" i="30"/>
  <c r="J146" i="30"/>
  <c r="F150" i="30"/>
  <c r="L152" i="30"/>
  <c r="H167" i="30"/>
  <c r="J190" i="30"/>
  <c r="F208" i="30"/>
  <c r="L210" i="30"/>
  <c r="O230" i="30"/>
  <c r="N230" i="30"/>
  <c r="F19" i="31"/>
  <c r="O75" i="33"/>
  <c r="L16" i="30"/>
  <c r="J18" i="30"/>
  <c r="H20" i="30"/>
  <c r="H31" i="30"/>
  <c r="F33" i="30"/>
  <c r="O33" i="30"/>
  <c r="N33" i="30"/>
  <c r="L35" i="30"/>
  <c r="J37" i="30"/>
  <c r="H39" i="30"/>
  <c r="F41" i="30"/>
  <c r="L43" i="30"/>
  <c r="L54" i="30"/>
  <c r="J56" i="30"/>
  <c r="L62" i="30"/>
  <c r="J64" i="30"/>
  <c r="J75" i="30"/>
  <c r="L81" i="30"/>
  <c r="J83" i="30"/>
  <c r="F97" i="30"/>
  <c r="O100" i="30"/>
  <c r="N100" i="30"/>
  <c r="O103" i="30"/>
  <c r="N103" i="30"/>
  <c r="L141" i="30"/>
  <c r="H145" i="30"/>
  <c r="O147" i="30"/>
  <c r="N147" i="30"/>
  <c r="J151" i="30"/>
  <c r="F169" i="30"/>
  <c r="L185" i="30"/>
  <c r="J195" i="30"/>
  <c r="F213" i="30"/>
  <c r="L215" i="30"/>
  <c r="H233" i="30"/>
  <c r="H254" i="30"/>
  <c r="H9" i="30"/>
  <c r="F11" i="30"/>
  <c r="N11" i="30"/>
  <c r="O11" i="30"/>
  <c r="L13" i="30"/>
  <c r="J15" i="30"/>
  <c r="H17" i="30"/>
  <c r="F19" i="30"/>
  <c r="L21" i="30"/>
  <c r="L32" i="30"/>
  <c r="J34" i="30"/>
  <c r="H36" i="30"/>
  <c r="F38" i="30"/>
  <c r="L40" i="30"/>
  <c r="J42" i="30"/>
  <c r="F98" i="30"/>
  <c r="F120" i="30"/>
  <c r="L122" i="30"/>
  <c r="H126" i="30"/>
  <c r="O164" i="30"/>
  <c r="N164" i="30"/>
  <c r="F186" i="30"/>
  <c r="L188" i="30"/>
  <c r="O208" i="30"/>
  <c r="N208" i="30"/>
  <c r="F216" i="30"/>
  <c r="L218" i="30"/>
  <c r="H9" i="31"/>
  <c r="L10" i="30"/>
  <c r="J12" i="30"/>
  <c r="H14" i="30"/>
  <c r="F16" i="30"/>
  <c r="L18" i="30"/>
  <c r="J20" i="30"/>
  <c r="J31" i="30"/>
  <c r="H33" i="30"/>
  <c r="F35" i="30"/>
  <c r="O35" i="30"/>
  <c r="N35" i="30"/>
  <c r="L37" i="30"/>
  <c r="J39" i="30"/>
  <c r="H41" i="30"/>
  <c r="F43" i="30"/>
  <c r="J97" i="30"/>
  <c r="F101" i="30"/>
  <c r="F104" i="30"/>
  <c r="J121" i="30"/>
  <c r="F125" i="30"/>
  <c r="L127" i="30"/>
  <c r="H131" i="30"/>
  <c r="L163" i="30"/>
  <c r="L174" i="30"/>
  <c r="F191" i="30"/>
  <c r="L193" i="30"/>
  <c r="H211" i="30"/>
  <c r="O213" i="30"/>
  <c r="N213" i="30"/>
  <c r="J231" i="30"/>
  <c r="J238" i="30"/>
  <c r="H262" i="30"/>
  <c r="H11" i="31"/>
  <c r="F21" i="31"/>
  <c r="O32" i="31"/>
  <c r="N32" i="31"/>
  <c r="L235" i="30"/>
  <c r="H239" i="30"/>
  <c r="J251" i="30"/>
  <c r="F255" i="30"/>
  <c r="L257" i="30"/>
  <c r="J262" i="30"/>
  <c r="J15" i="31"/>
  <c r="L18" i="31"/>
  <c r="J36" i="31"/>
  <c r="T7" i="37"/>
  <c r="S7" i="37"/>
  <c r="R7" i="37"/>
  <c r="Q7" i="37"/>
  <c r="P7" i="37"/>
  <c r="O7" i="37"/>
  <c r="H120" i="30"/>
  <c r="F122" i="30"/>
  <c r="O122" i="30"/>
  <c r="N122" i="30"/>
  <c r="L124" i="30"/>
  <c r="J126" i="30"/>
  <c r="H128" i="30"/>
  <c r="F130" i="30"/>
  <c r="H142" i="30"/>
  <c r="F144" i="30"/>
  <c r="O144" i="30"/>
  <c r="N144" i="30"/>
  <c r="L146" i="30"/>
  <c r="J148" i="30"/>
  <c r="H164" i="30"/>
  <c r="F166" i="30"/>
  <c r="L274" i="30"/>
  <c r="J284" i="30"/>
  <c r="F59" i="31"/>
  <c r="F81" i="33"/>
  <c r="L99" i="30"/>
  <c r="J101" i="30"/>
  <c r="H103" i="30"/>
  <c r="F105" i="30"/>
  <c r="L107" i="30"/>
  <c r="J109" i="30"/>
  <c r="H253" i="30"/>
  <c r="O255" i="30"/>
  <c r="N255" i="30"/>
  <c r="J259" i="30"/>
  <c r="H278" i="30"/>
  <c r="H80" i="31"/>
  <c r="Y8" i="35"/>
  <c r="J98" i="30"/>
  <c r="H100" i="30"/>
  <c r="F102" i="30"/>
  <c r="N102" i="30"/>
  <c r="O102" i="30"/>
  <c r="L104" i="30"/>
  <c r="J106" i="30"/>
  <c r="H108" i="30"/>
  <c r="F32" i="31"/>
  <c r="H11" i="33"/>
  <c r="H97" i="30"/>
  <c r="F99" i="30"/>
  <c r="O99" i="30"/>
  <c r="N99" i="30"/>
  <c r="L101" i="30"/>
  <c r="J103" i="30"/>
  <c r="H105" i="30"/>
  <c r="F107" i="30"/>
  <c r="L109" i="30"/>
  <c r="J252" i="30"/>
  <c r="F256" i="30"/>
  <c r="L258" i="30"/>
  <c r="L285" i="30"/>
  <c r="F11" i="31"/>
  <c r="H14" i="31"/>
  <c r="J17" i="31"/>
  <c r="H65" i="31"/>
  <c r="H16" i="35"/>
  <c r="J276" i="30"/>
  <c r="L10" i="31"/>
  <c r="O13" i="31"/>
  <c r="N13" i="31"/>
  <c r="H17" i="31"/>
  <c r="J20" i="31"/>
  <c r="O54" i="33"/>
  <c r="H83" i="31"/>
  <c r="F54" i="33"/>
  <c r="F60" i="33"/>
  <c r="F104" i="33"/>
  <c r="H13" i="35"/>
  <c r="I126" i="37"/>
  <c r="J9" i="31"/>
  <c r="F16" i="31"/>
  <c r="H19" i="31"/>
  <c r="F84" i="31"/>
  <c r="O106" i="33"/>
  <c r="O59" i="31"/>
  <c r="N59" i="31"/>
  <c r="F10" i="33"/>
  <c r="O56" i="33"/>
  <c r="N11" i="31"/>
  <c r="O11" i="31"/>
  <c r="F13" i="31"/>
  <c r="L21" i="31"/>
  <c r="O13" i="33"/>
  <c r="N13" i="33"/>
  <c r="F58" i="33"/>
  <c r="F62" i="33"/>
  <c r="L282" i="30"/>
  <c r="L13" i="31"/>
  <c r="F40" i="31"/>
  <c r="R6" i="37"/>
  <c r="Q6" i="37"/>
  <c r="P6" i="37"/>
  <c r="O6" i="37"/>
  <c r="F10" i="31"/>
  <c r="O10" i="31"/>
  <c r="N10" i="31"/>
  <c r="L12" i="31"/>
  <c r="J14" i="31"/>
  <c r="H16" i="31"/>
  <c r="F18" i="31"/>
  <c r="L20" i="31"/>
  <c r="O18" i="33"/>
  <c r="O58" i="33"/>
  <c r="O83" i="33"/>
  <c r="O104" i="33"/>
  <c r="L9" i="31"/>
  <c r="J11" i="31"/>
  <c r="H13" i="31"/>
  <c r="F15" i="31"/>
  <c r="O15" i="31"/>
  <c r="N15" i="31"/>
  <c r="L17" i="31"/>
  <c r="J19" i="31"/>
  <c r="H21" i="31"/>
  <c r="O60" i="33"/>
  <c r="O15" i="35"/>
  <c r="P18" i="35"/>
  <c r="O18" i="35"/>
  <c r="AO34" i="35"/>
  <c r="H10" i="31"/>
  <c r="F12" i="31"/>
  <c r="O12" i="31"/>
  <c r="N12" i="31"/>
  <c r="L14" i="31"/>
  <c r="J16" i="31"/>
  <c r="H18" i="31"/>
  <c r="F20" i="31"/>
  <c r="O62" i="33"/>
  <c r="F9" i="31"/>
  <c r="N9" i="31"/>
  <c r="O9" i="31"/>
  <c r="L11" i="31"/>
  <c r="J13" i="31"/>
  <c r="H15" i="31"/>
  <c r="F17" i="31"/>
  <c r="L19" i="31"/>
  <c r="J21" i="31"/>
  <c r="O64" i="33"/>
  <c r="I18" i="35"/>
  <c r="H18" i="35"/>
  <c r="J10" i="31"/>
  <c r="H12" i="31"/>
  <c r="F14" i="31"/>
  <c r="O14" i="31"/>
  <c r="N14" i="31"/>
  <c r="L16" i="31"/>
  <c r="J18" i="31"/>
  <c r="H20" i="31"/>
  <c r="O10" i="33"/>
  <c r="AE18" i="35"/>
  <c r="H32" i="35"/>
  <c r="H136" i="39"/>
  <c r="G136" i="39"/>
  <c r="H12" i="35"/>
  <c r="O14" i="35"/>
  <c r="S8" i="37"/>
  <c r="R8" i="37"/>
  <c r="Q8" i="37"/>
  <c r="P8" i="37"/>
  <c r="O8" i="37"/>
  <c r="T8" i="37"/>
  <c r="J6" i="38"/>
  <c r="H8" i="35"/>
  <c r="O10" i="35"/>
  <c r="N7" i="39"/>
  <c r="J12" i="42"/>
  <c r="I12" i="42"/>
  <c r="H12" i="42"/>
  <c r="X18" i="35"/>
  <c r="O11" i="35"/>
  <c r="H17" i="35"/>
  <c r="I34" i="35"/>
  <c r="C11" i="37"/>
  <c r="H134" i="38"/>
  <c r="I134" i="38"/>
  <c r="G134" i="38"/>
  <c r="O81" i="33"/>
  <c r="H9" i="35"/>
  <c r="Y31" i="35"/>
  <c r="X31" i="35"/>
  <c r="H6" i="37"/>
  <c r="G6" i="37"/>
  <c r="J7" i="38"/>
  <c r="I7" i="38"/>
  <c r="H7" i="38"/>
  <c r="J10" i="38"/>
  <c r="H10" i="38"/>
  <c r="I10" i="38"/>
  <c r="H35" i="35"/>
  <c r="D11" i="37"/>
  <c r="K125" i="37"/>
  <c r="I128" i="37"/>
  <c r="T6" i="38"/>
  <c r="T7" i="38"/>
  <c r="AA19" i="38" s="1"/>
  <c r="AA20" i="38"/>
  <c r="T10" i="38"/>
  <c r="M12" i="38"/>
  <c r="L12" i="38"/>
  <c r="I138" i="38"/>
  <c r="H138" i="38"/>
  <c r="G138" i="38"/>
  <c r="F7" i="40"/>
  <c r="F6" i="40"/>
  <c r="R9" i="40"/>
  <c r="P9" i="40"/>
  <c r="S9" i="40"/>
  <c r="Q9" i="40"/>
  <c r="O9" i="35"/>
  <c r="H11" i="35"/>
  <c r="H15" i="35"/>
  <c r="H40" i="35"/>
  <c r="J11" i="37"/>
  <c r="M9" i="37"/>
  <c r="L9" i="37"/>
  <c r="K9" i="37"/>
  <c r="M10" i="37"/>
  <c r="L10" i="37"/>
  <c r="K10" i="37"/>
  <c r="N9" i="39"/>
  <c r="K134" i="39"/>
  <c r="O134" i="39"/>
  <c r="N134" i="39"/>
  <c r="I7" i="37"/>
  <c r="H7" i="37"/>
  <c r="G7" i="37"/>
  <c r="I8" i="37"/>
  <c r="H8" i="37"/>
  <c r="G8" i="37"/>
  <c r="H12" i="39"/>
  <c r="I12" i="39"/>
  <c r="N10" i="41"/>
  <c r="K127" i="37"/>
  <c r="T9" i="38"/>
  <c r="R9" i="38"/>
  <c r="S9" i="38"/>
  <c r="O135" i="38"/>
  <c r="N135" i="38"/>
  <c r="K135" i="38"/>
  <c r="M135" i="38"/>
  <c r="L135" i="38"/>
  <c r="N6" i="39"/>
  <c r="S11" i="40"/>
  <c r="R11" i="40"/>
  <c r="Q11" i="40"/>
  <c r="P11" i="40"/>
  <c r="E11" i="37"/>
  <c r="M124" i="37"/>
  <c r="L124" i="37"/>
  <c r="T8" i="38"/>
  <c r="T12" i="38"/>
  <c r="Q12" i="38"/>
  <c r="S12" i="38"/>
  <c r="R12" i="38"/>
  <c r="P12" i="38"/>
  <c r="N11" i="39"/>
  <c r="M11" i="39"/>
  <c r="L11" i="39"/>
  <c r="S12" i="39"/>
  <c r="P12" i="39"/>
  <c r="R12" i="39"/>
  <c r="Q12" i="39"/>
  <c r="O138" i="39"/>
  <c r="N138" i="39"/>
  <c r="K138" i="39"/>
  <c r="M138" i="39"/>
  <c r="L138" i="39"/>
  <c r="F10" i="40"/>
  <c r="T6" i="42"/>
  <c r="S6" i="42"/>
  <c r="R6" i="42"/>
  <c r="Q6" i="42"/>
  <c r="O16" i="42"/>
  <c r="P6" i="42"/>
  <c r="M7" i="37"/>
  <c r="L7" i="37"/>
  <c r="K7" i="37"/>
  <c r="I9" i="37"/>
  <c r="H9" i="37"/>
  <c r="G9" i="37"/>
  <c r="F11" i="37"/>
  <c r="Q9" i="37"/>
  <c r="P9" i="37"/>
  <c r="O9" i="37"/>
  <c r="R9" i="37"/>
  <c r="N11" i="37"/>
  <c r="S9" i="37"/>
  <c r="T9" i="37"/>
  <c r="M126" i="37"/>
  <c r="L126" i="37"/>
  <c r="K126" i="37"/>
  <c r="J8" i="38"/>
  <c r="I8" i="38"/>
  <c r="H8" i="38"/>
  <c r="M8" i="38"/>
  <c r="J9" i="38"/>
  <c r="I9" i="38"/>
  <c r="H9" i="38"/>
  <c r="M9" i="38"/>
  <c r="M134" i="38"/>
  <c r="L134" i="38"/>
  <c r="K134" i="38"/>
  <c r="O137" i="38"/>
  <c r="N137" i="38"/>
  <c r="M137" i="38"/>
  <c r="L137" i="38"/>
  <c r="K137" i="38"/>
  <c r="N10" i="39"/>
  <c r="N13" i="41"/>
  <c r="L6" i="37"/>
  <c r="K6" i="37"/>
  <c r="K8" i="37"/>
  <c r="M8" i="37"/>
  <c r="L8" i="37"/>
  <c r="G10" i="37"/>
  <c r="I10" i="37"/>
  <c r="H10" i="37"/>
  <c r="O10" i="37"/>
  <c r="T10" i="37"/>
  <c r="S10" i="37"/>
  <c r="R10" i="37"/>
  <c r="Q10" i="37"/>
  <c r="P10" i="37"/>
  <c r="H11" i="38"/>
  <c r="I11" i="38"/>
  <c r="J11" i="38"/>
  <c r="H10" i="42"/>
  <c r="J10" i="42"/>
  <c r="I10" i="42"/>
  <c r="I12" i="38"/>
  <c r="J12" i="38"/>
  <c r="H12" i="38"/>
  <c r="N137" i="39"/>
  <c r="M137" i="39"/>
  <c r="L137" i="39"/>
  <c r="K137" i="39"/>
  <c r="O137" i="39"/>
  <c r="O136" i="40"/>
  <c r="N136" i="40"/>
  <c r="M136" i="40"/>
  <c r="L136" i="40"/>
  <c r="L11" i="38"/>
  <c r="M11" i="38"/>
  <c r="I136" i="38"/>
  <c r="H136" i="38"/>
  <c r="G136" i="38"/>
  <c r="O135" i="39"/>
  <c r="N135" i="39"/>
  <c r="M135" i="39"/>
  <c r="L135" i="39"/>
  <c r="K135" i="39"/>
  <c r="M11" i="40"/>
  <c r="L11" i="40"/>
  <c r="I12" i="40"/>
  <c r="H12" i="40"/>
  <c r="N135" i="40"/>
  <c r="M135" i="40"/>
  <c r="L135" i="40"/>
  <c r="O135" i="40"/>
  <c r="O138" i="40"/>
  <c r="N138" i="40"/>
  <c r="M138" i="40"/>
  <c r="L138" i="40"/>
  <c r="J11" i="42"/>
  <c r="I11" i="42"/>
  <c r="H11" i="42"/>
  <c r="H135" i="38"/>
  <c r="G135" i="38"/>
  <c r="I135" i="38"/>
  <c r="N12" i="39"/>
  <c r="M12" i="39"/>
  <c r="L12" i="39"/>
  <c r="H138" i="39"/>
  <c r="G138" i="39"/>
  <c r="N6" i="41"/>
  <c r="I8" i="41"/>
  <c r="H8" i="41"/>
  <c r="N8" i="42"/>
  <c r="M8" i="42"/>
  <c r="L8" i="42"/>
  <c r="N12" i="43"/>
  <c r="M12" i="43"/>
  <c r="L12" i="43"/>
  <c r="P11" i="38"/>
  <c r="S11" i="38"/>
  <c r="T11" i="38"/>
  <c r="R11" i="38"/>
  <c r="Q11" i="38"/>
  <c r="L136" i="38"/>
  <c r="K136" i="38"/>
  <c r="N136" i="38"/>
  <c r="O136" i="38"/>
  <c r="M136" i="38"/>
  <c r="H135" i="39"/>
  <c r="G135" i="39"/>
  <c r="I11" i="40"/>
  <c r="H11" i="40"/>
  <c r="J13" i="42"/>
  <c r="I13" i="42"/>
  <c r="H13" i="42"/>
  <c r="G137" i="38"/>
  <c r="I137" i="38"/>
  <c r="H137" i="38"/>
  <c r="H11" i="39"/>
  <c r="I11" i="39"/>
  <c r="P11" i="39"/>
  <c r="R11" i="39"/>
  <c r="S11" i="39"/>
  <c r="Q11" i="39"/>
  <c r="K136" i="39"/>
  <c r="M136" i="39"/>
  <c r="O136" i="39"/>
  <c r="N136" i="39"/>
  <c r="L136" i="39"/>
  <c r="S12" i="40"/>
  <c r="R12" i="40"/>
  <c r="P12" i="40"/>
  <c r="Q12" i="40"/>
  <c r="I134" i="40"/>
  <c r="G134" i="40"/>
  <c r="H134" i="40"/>
  <c r="G137" i="40"/>
  <c r="I137" i="40"/>
  <c r="H137" i="40"/>
  <c r="D20" i="45"/>
  <c r="O138" i="38"/>
  <c r="L138" i="38"/>
  <c r="N138" i="38"/>
  <c r="M138" i="38"/>
  <c r="K138" i="38"/>
  <c r="H137" i="39"/>
  <c r="G137" i="39"/>
  <c r="F8" i="40"/>
  <c r="F12" i="40"/>
  <c r="I136" i="40"/>
  <c r="H136" i="40"/>
  <c r="G136" i="40"/>
  <c r="I144" i="41"/>
  <c r="H14" i="42"/>
  <c r="J14" i="42"/>
  <c r="I14" i="42"/>
  <c r="N15" i="42"/>
  <c r="M15" i="42"/>
  <c r="L15" i="42"/>
  <c r="J7" i="43"/>
  <c r="I7" i="43"/>
  <c r="H7" i="43"/>
  <c r="T14" i="43"/>
  <c r="S14" i="43"/>
  <c r="R14" i="43"/>
  <c r="Q14" i="43"/>
  <c r="P14" i="43"/>
  <c r="D14" i="44"/>
  <c r="I138" i="41"/>
  <c r="H138" i="41"/>
  <c r="G138" i="41"/>
  <c r="E16" i="42"/>
  <c r="F16" i="42" s="1"/>
  <c r="F6" i="42"/>
  <c r="T9" i="42"/>
  <c r="S9" i="42"/>
  <c r="R9" i="42"/>
  <c r="Q9" i="42"/>
  <c r="P9" i="42"/>
  <c r="T11" i="42"/>
  <c r="S11" i="42"/>
  <c r="R11" i="42"/>
  <c r="Q11" i="42"/>
  <c r="P11" i="42"/>
  <c r="T12" i="42"/>
  <c r="S12" i="42"/>
  <c r="R12" i="42"/>
  <c r="Q12" i="42"/>
  <c r="P12" i="42"/>
  <c r="R13" i="42"/>
  <c r="T13" i="42"/>
  <c r="S13" i="42"/>
  <c r="Q13" i="42"/>
  <c r="P13" i="42"/>
  <c r="P14" i="42"/>
  <c r="T14" i="42"/>
  <c r="S14" i="42"/>
  <c r="R14" i="42"/>
  <c r="Q14" i="42"/>
  <c r="F11" i="43"/>
  <c r="F15" i="43"/>
  <c r="D18" i="44"/>
  <c r="I139" i="41"/>
  <c r="P10" i="42"/>
  <c r="T10" i="42"/>
  <c r="S10" i="42"/>
  <c r="R10" i="42"/>
  <c r="Q10" i="42"/>
  <c r="J15" i="43"/>
  <c r="I15" i="43"/>
  <c r="H15" i="43"/>
  <c r="I136" i="43"/>
  <c r="H136" i="43"/>
  <c r="K136" i="43" s="1"/>
  <c r="G136" i="43"/>
  <c r="I141" i="43"/>
  <c r="H141" i="43"/>
  <c r="K141" i="43" s="1"/>
  <c r="G141" i="43"/>
  <c r="D9" i="46"/>
  <c r="L137" i="40"/>
  <c r="O137" i="40"/>
  <c r="N137" i="40"/>
  <c r="M137" i="40"/>
  <c r="I143" i="41"/>
  <c r="H143" i="41"/>
  <c r="G143" i="41"/>
  <c r="G16" i="42"/>
  <c r="J6" i="42"/>
  <c r="I6" i="42"/>
  <c r="H6" i="42"/>
  <c r="F7" i="42"/>
  <c r="S11" i="43"/>
  <c r="R11" i="43"/>
  <c r="Q11" i="43"/>
  <c r="T11" i="43"/>
  <c r="P11" i="43"/>
  <c r="I139" i="43"/>
  <c r="H139" i="43"/>
  <c r="G139" i="43"/>
  <c r="I144" i="43"/>
  <c r="H144" i="43"/>
  <c r="G144" i="43"/>
  <c r="F11" i="40"/>
  <c r="L12" i="40"/>
  <c r="M12" i="40"/>
  <c r="G138" i="40"/>
  <c r="H138" i="40"/>
  <c r="I138" i="40"/>
  <c r="N144" i="42"/>
  <c r="O144" i="42"/>
  <c r="F8" i="43"/>
  <c r="I142" i="43"/>
  <c r="H142" i="43"/>
  <c r="G142" i="43"/>
  <c r="D8" i="44"/>
  <c r="D12" i="45"/>
  <c r="H135" i="40"/>
  <c r="G135" i="40"/>
  <c r="I135" i="40"/>
  <c r="I136" i="41"/>
  <c r="N7" i="42"/>
  <c r="L7" i="42"/>
  <c r="M7" i="42"/>
  <c r="J9" i="42"/>
  <c r="I9" i="42"/>
  <c r="H9" i="42"/>
  <c r="F10" i="42"/>
  <c r="F11" i="42"/>
  <c r="I145" i="43"/>
  <c r="H145" i="43"/>
  <c r="K145" i="43" s="1"/>
  <c r="G145" i="43"/>
  <c r="D15" i="45"/>
  <c r="D17" i="46"/>
  <c r="T6" i="43"/>
  <c r="O16" i="43"/>
  <c r="S6" i="43"/>
  <c r="R6" i="43"/>
  <c r="Q6" i="43"/>
  <c r="P6" i="43"/>
  <c r="N9" i="43"/>
  <c r="M9" i="43"/>
  <c r="L9" i="43"/>
  <c r="J10" i="43"/>
  <c r="H10" i="43"/>
  <c r="I10" i="43"/>
  <c r="I140" i="43"/>
  <c r="H140" i="43"/>
  <c r="G140" i="43"/>
  <c r="I137" i="43"/>
  <c r="G137" i="43"/>
  <c r="H137" i="43"/>
  <c r="D13" i="44"/>
  <c r="D14" i="46"/>
  <c r="J7" i="42"/>
  <c r="I7" i="42"/>
  <c r="H7" i="42"/>
  <c r="R7" i="42"/>
  <c r="Q7" i="42"/>
  <c r="P7" i="42"/>
  <c r="T7" i="42"/>
  <c r="S7" i="42"/>
  <c r="F8" i="42"/>
  <c r="N9" i="42"/>
  <c r="M9" i="42"/>
  <c r="L9" i="42"/>
  <c r="N13" i="42"/>
  <c r="M13" i="42"/>
  <c r="L13" i="42"/>
  <c r="N14" i="42"/>
  <c r="M14" i="42"/>
  <c r="L14" i="42"/>
  <c r="G16" i="43"/>
  <c r="J6" i="43"/>
  <c r="I6" i="43"/>
  <c r="H6" i="43"/>
  <c r="D9" i="44"/>
  <c r="D16" i="44"/>
  <c r="D8" i="45"/>
  <c r="D16" i="45"/>
  <c r="M10" i="42"/>
  <c r="L10" i="42"/>
  <c r="N10" i="42"/>
  <c r="N11" i="42"/>
  <c r="M11" i="42"/>
  <c r="L11" i="42"/>
  <c r="L12" i="42"/>
  <c r="N12" i="42"/>
  <c r="M12" i="42"/>
  <c r="Q15" i="42"/>
  <c r="P15" i="42"/>
  <c r="T15" i="42"/>
  <c r="S15" i="42"/>
  <c r="R15" i="42"/>
  <c r="S7" i="43"/>
  <c r="R7" i="43"/>
  <c r="Q7" i="43"/>
  <c r="T7" i="43"/>
  <c r="P7" i="43"/>
  <c r="M8" i="43"/>
  <c r="L8" i="43"/>
  <c r="N8" i="43"/>
  <c r="J11" i="43"/>
  <c r="I11" i="43"/>
  <c r="H11" i="43"/>
  <c r="D10" i="46"/>
  <c r="D18" i="46"/>
  <c r="C16" i="42"/>
  <c r="K16" i="42"/>
  <c r="L6" i="42"/>
  <c r="M6" i="42"/>
  <c r="N6" i="42"/>
  <c r="H8" i="42"/>
  <c r="I8" i="42"/>
  <c r="J8" i="42"/>
  <c r="P8" i="42"/>
  <c r="T8" i="42"/>
  <c r="S8" i="42"/>
  <c r="R8" i="42"/>
  <c r="Q8" i="42"/>
  <c r="F9" i="42"/>
  <c r="O137" i="42"/>
  <c r="N137" i="42"/>
  <c r="F7" i="43"/>
  <c r="T10" i="43"/>
  <c r="S10" i="43"/>
  <c r="P10" i="43"/>
  <c r="R10" i="43"/>
  <c r="Q10" i="43"/>
  <c r="N13" i="43"/>
  <c r="M13" i="43"/>
  <c r="L13" i="43"/>
  <c r="H14" i="43"/>
  <c r="J14" i="43"/>
  <c r="I14" i="43"/>
  <c r="D10" i="44"/>
  <c r="D17" i="44"/>
  <c r="D11" i="45"/>
  <c r="D19" i="45"/>
  <c r="D16" i="42"/>
  <c r="F12" i="42"/>
  <c r="F13" i="42"/>
  <c r="F14" i="42"/>
  <c r="H15" i="42"/>
  <c r="I15" i="42"/>
  <c r="J15" i="42"/>
  <c r="N136" i="42"/>
  <c r="J146" i="42"/>
  <c r="O136" i="42"/>
  <c r="O139" i="42"/>
  <c r="N139" i="42"/>
  <c r="O142" i="42"/>
  <c r="N142" i="42"/>
  <c r="O145" i="42"/>
  <c r="N145" i="42"/>
  <c r="F12" i="43"/>
  <c r="S15" i="43"/>
  <c r="R15" i="43"/>
  <c r="Q15" i="43"/>
  <c r="T15" i="43"/>
  <c r="P15" i="43"/>
  <c r="D12" i="44"/>
  <c r="D13" i="46"/>
  <c r="F15" i="42"/>
  <c r="C16" i="43"/>
  <c r="M6" i="43"/>
  <c r="L6" i="43"/>
  <c r="K16" i="43"/>
  <c r="N6" i="43"/>
  <c r="I8" i="43"/>
  <c r="H8" i="43"/>
  <c r="J8" i="43"/>
  <c r="Q8" i="43"/>
  <c r="P8" i="43"/>
  <c r="R8" i="43"/>
  <c r="T8" i="43"/>
  <c r="S8" i="43"/>
  <c r="F9" i="43"/>
  <c r="M10" i="43"/>
  <c r="L10" i="43"/>
  <c r="N10" i="43"/>
  <c r="I12" i="43"/>
  <c r="H12" i="43"/>
  <c r="J12" i="43"/>
  <c r="Q12" i="43"/>
  <c r="P12" i="43"/>
  <c r="S12" i="43"/>
  <c r="R12" i="43"/>
  <c r="T12" i="43"/>
  <c r="F13" i="43"/>
  <c r="M14" i="43"/>
  <c r="L14" i="43"/>
  <c r="N14" i="43"/>
  <c r="D16" i="43"/>
  <c r="D11" i="44"/>
  <c r="D15" i="44"/>
  <c r="D19" i="44"/>
  <c r="D9" i="45"/>
  <c r="D13" i="45"/>
  <c r="D17" i="45"/>
  <c r="D11" i="46"/>
  <c r="D15" i="46"/>
  <c r="D19" i="46"/>
  <c r="O140" i="42"/>
  <c r="N140" i="42"/>
  <c r="E16" i="43"/>
  <c r="F16" i="43" s="1"/>
  <c r="F6" i="43"/>
  <c r="N7" i="43"/>
  <c r="M7" i="43"/>
  <c r="L7" i="43"/>
  <c r="I9" i="43"/>
  <c r="H9" i="43"/>
  <c r="J9" i="43"/>
  <c r="T9" i="43"/>
  <c r="S9" i="43"/>
  <c r="R9" i="43"/>
  <c r="Q9" i="43"/>
  <c r="P9" i="43"/>
  <c r="F10" i="43"/>
  <c r="L11" i="43"/>
  <c r="N11" i="43"/>
  <c r="M11" i="43"/>
  <c r="J13" i="43"/>
  <c r="I13" i="43"/>
  <c r="H13" i="43"/>
  <c r="T13" i="43"/>
  <c r="Q13" i="43"/>
  <c r="S13" i="43"/>
  <c r="R13" i="43"/>
  <c r="P13" i="43"/>
  <c r="F14" i="43"/>
  <c r="N15" i="43"/>
  <c r="M15" i="43"/>
  <c r="L15" i="43"/>
  <c r="D20" i="44"/>
  <c r="D10" i="45"/>
  <c r="D14" i="45"/>
  <c r="D18" i="45"/>
  <c r="D8" i="46"/>
  <c r="D12" i="46"/>
  <c r="D16" i="46"/>
  <c r="D20" i="46"/>
  <c r="N56" i="2"/>
  <c r="M56" i="2"/>
  <c r="L56" i="2"/>
  <c r="M31" i="2"/>
  <c r="K152" i="3"/>
  <c r="J152" i="3"/>
  <c r="J56" i="2"/>
  <c r="W6" i="5"/>
  <c r="V6" i="5"/>
  <c r="M152" i="3"/>
  <c r="S6" i="5"/>
  <c r="L74" i="8"/>
  <c r="K79" i="3"/>
  <c r="J79" i="3"/>
  <c r="L6" i="5"/>
  <c r="T6" i="5"/>
  <c r="O206" i="8"/>
  <c r="N206" i="8"/>
  <c r="H52" i="10"/>
  <c r="K6" i="6"/>
  <c r="I6" i="6"/>
  <c r="U6" i="5"/>
  <c r="U6" i="6"/>
  <c r="S6" i="6"/>
  <c r="J8" i="10"/>
  <c r="O96" i="8"/>
  <c r="N96" i="8"/>
  <c r="L79" i="3"/>
  <c r="K56" i="2"/>
  <c r="M79" i="3"/>
  <c r="L152" i="3"/>
  <c r="J52" i="8"/>
  <c r="L8" i="10"/>
  <c r="K6" i="3"/>
  <c r="J6" i="3"/>
  <c r="O8" i="10"/>
  <c r="N8" i="10"/>
  <c r="N31" i="2"/>
  <c r="O8" i="8"/>
  <c r="N8" i="8"/>
  <c r="W6" i="13"/>
  <c r="Y6" i="13"/>
  <c r="N30" i="10"/>
  <c r="O30" i="10"/>
  <c r="F8" i="8"/>
  <c r="J74" i="10"/>
  <c r="K6" i="2"/>
  <c r="I6" i="5"/>
  <c r="F74" i="8"/>
  <c r="O250" i="8"/>
  <c r="N250" i="8"/>
  <c r="L52" i="8"/>
  <c r="N74" i="8"/>
  <c r="L30" i="10"/>
  <c r="J52" i="10"/>
  <c r="F30" i="10"/>
  <c r="J6" i="6"/>
  <c r="O52" i="8"/>
  <c r="H30" i="10"/>
  <c r="O52" i="10"/>
  <c r="L6" i="13"/>
  <c r="F8" i="10"/>
  <c r="L6" i="6"/>
  <c r="T6" i="6"/>
  <c r="N96" i="10"/>
  <c r="I5" i="12"/>
  <c r="L5" i="12"/>
  <c r="Z6" i="13"/>
  <c r="J9" i="14"/>
  <c r="I7" i="15"/>
  <c r="M7" i="15"/>
  <c r="K7" i="15"/>
  <c r="K7" i="16"/>
  <c r="I7" i="16"/>
  <c r="M5" i="12"/>
  <c r="U5" i="12"/>
  <c r="AA6" i="13"/>
  <c r="Y7" i="16"/>
  <c r="X7" i="15"/>
  <c r="AA7" i="16"/>
  <c r="Y7" i="15"/>
  <c r="AB6" i="18"/>
  <c r="AA6" i="18"/>
  <c r="Z6" i="18"/>
  <c r="T6" i="18"/>
  <c r="S6" i="18"/>
  <c r="AA7" i="17"/>
  <c r="J7" i="17"/>
  <c r="K7" i="17"/>
  <c r="J7" i="19"/>
  <c r="F7" i="19"/>
  <c r="L7" i="17"/>
  <c r="V7" i="19"/>
  <c r="N7" i="19"/>
  <c r="X7" i="19"/>
  <c r="R7" i="19"/>
  <c r="T8" i="21"/>
  <c r="S8" i="21"/>
  <c r="R8" i="21"/>
  <c r="J8" i="21"/>
  <c r="I8" i="21"/>
  <c r="H8" i="21"/>
  <c r="F30" i="24"/>
  <c r="K7" i="22"/>
  <c r="M7" i="22"/>
  <c r="AA7" i="22"/>
  <c r="Z7" i="22"/>
  <c r="X7" i="22"/>
  <c r="N8" i="24"/>
  <c r="F52" i="24"/>
  <c r="F74" i="24"/>
  <c r="H74" i="24"/>
  <c r="O96" i="25"/>
  <c r="N96" i="25"/>
  <c r="O74" i="25"/>
  <c r="J8" i="24"/>
  <c r="O8" i="25"/>
  <c r="N8" i="25"/>
  <c r="F74" i="25"/>
  <c r="L52" i="25"/>
  <c r="J52" i="25"/>
  <c r="F96" i="24"/>
  <c r="F118" i="24"/>
  <c r="F140" i="24"/>
  <c r="F162" i="24"/>
  <c r="F184" i="24"/>
  <c r="F206" i="24"/>
  <c r="F228" i="24"/>
  <c r="O52" i="25"/>
  <c r="N74" i="25"/>
  <c r="L74" i="25"/>
  <c r="F254" i="24"/>
  <c r="F52" i="25"/>
  <c r="N30" i="25"/>
  <c r="J6" i="26"/>
  <c r="J6" i="27"/>
  <c r="K6" i="26"/>
  <c r="M6" i="28"/>
  <c r="L6" i="28"/>
  <c r="K6" i="28"/>
  <c r="J6" i="28"/>
  <c r="N140" i="30"/>
  <c r="O30" i="30"/>
  <c r="F30" i="30"/>
  <c r="O8" i="30"/>
  <c r="L96" i="30"/>
  <c r="H74" i="30"/>
  <c r="O140" i="30"/>
  <c r="J140" i="30"/>
  <c r="J162" i="30"/>
  <c r="N228" i="30"/>
  <c r="J118" i="30"/>
  <c r="L184" i="30"/>
  <c r="N206" i="30"/>
  <c r="L30" i="30"/>
  <c r="N52" i="30"/>
  <c r="O74" i="30"/>
  <c r="O228" i="30"/>
  <c r="O52" i="30"/>
  <c r="J8" i="31"/>
  <c r="F250" i="30"/>
  <c r="H272" i="30"/>
  <c r="J30" i="31"/>
  <c r="F52" i="33"/>
  <c r="F96" i="31"/>
  <c r="O96" i="33"/>
  <c r="H8" i="33"/>
  <c r="H30" i="31"/>
  <c r="J8" i="33"/>
  <c r="O74" i="31"/>
  <c r="N8" i="33"/>
  <c r="L8" i="33"/>
  <c r="J30" i="33"/>
  <c r="G123" i="37"/>
  <c r="L30" i="33"/>
  <c r="L5" i="39"/>
  <c r="J5" i="39"/>
  <c r="I5" i="39"/>
  <c r="M5" i="39"/>
  <c r="H5" i="39"/>
  <c r="F272" i="30"/>
  <c r="L52" i="31"/>
  <c r="O30" i="33"/>
  <c r="N30" i="33"/>
  <c r="N272" i="30"/>
  <c r="H52" i="33"/>
  <c r="F96" i="33"/>
  <c r="P5" i="38"/>
  <c r="N5" i="38"/>
  <c r="M5" i="38"/>
  <c r="L5" i="38"/>
  <c r="Q5" i="38"/>
  <c r="D30" i="31"/>
  <c r="J96" i="33"/>
  <c r="H96" i="33"/>
  <c r="I5" i="37"/>
  <c r="H5" i="37"/>
  <c r="F30" i="31"/>
  <c r="G5" i="37"/>
  <c r="O96" i="31"/>
  <c r="BB7" i="35"/>
  <c r="AZ7" i="35"/>
  <c r="AY7" i="35"/>
  <c r="AX7" i="35"/>
  <c r="F8" i="33"/>
  <c r="J52" i="33"/>
  <c r="J74" i="33"/>
  <c r="L74" i="33"/>
  <c r="O52" i="33"/>
  <c r="H30" i="33"/>
  <c r="AF7" i="35"/>
  <c r="O123" i="37"/>
  <c r="N123" i="37"/>
  <c r="I133" i="39"/>
  <c r="H133" i="39"/>
  <c r="G133" i="39"/>
  <c r="M133" i="39"/>
  <c r="AN29" i="35"/>
  <c r="T5" i="37"/>
  <c r="S5" i="37"/>
  <c r="R5" i="37"/>
  <c r="Q5" i="37"/>
  <c r="X7" i="35"/>
  <c r="AQ7" i="35"/>
  <c r="X29" i="35"/>
  <c r="AO29" i="35"/>
  <c r="O5" i="37"/>
  <c r="R5" i="38"/>
  <c r="N133" i="38"/>
  <c r="Y7" i="35"/>
  <c r="I29" i="35"/>
  <c r="Y29" i="35"/>
  <c r="P5" i="37"/>
  <c r="S5" i="38"/>
  <c r="I133" i="38"/>
  <c r="H133" i="38"/>
  <c r="L133" i="38"/>
  <c r="G133" i="38"/>
  <c r="J5" i="40"/>
  <c r="I5" i="40"/>
  <c r="H5" i="40"/>
  <c r="O135" i="41"/>
  <c r="N135" i="41"/>
  <c r="M135" i="41"/>
  <c r="L135" i="41"/>
  <c r="M133" i="38"/>
  <c r="T5" i="39"/>
  <c r="S5" i="39"/>
  <c r="R5" i="39"/>
  <c r="Q5" i="39"/>
  <c r="K5" i="37"/>
  <c r="H123" i="37"/>
  <c r="F5" i="38"/>
  <c r="P5" i="39"/>
  <c r="L5" i="40"/>
  <c r="L5" i="37"/>
  <c r="O133" i="40"/>
  <c r="N133" i="40"/>
  <c r="K133" i="40"/>
  <c r="F5" i="39"/>
  <c r="S5" i="40"/>
  <c r="R5" i="40"/>
  <c r="Q5" i="40"/>
  <c r="P5" i="40"/>
  <c r="N5" i="39"/>
  <c r="L133" i="39"/>
  <c r="M5" i="40"/>
  <c r="N5" i="43"/>
  <c r="M5" i="43"/>
  <c r="Q5" i="43"/>
  <c r="P5" i="43"/>
  <c r="L5" i="43"/>
  <c r="O133" i="39"/>
  <c r="R5" i="41"/>
  <c r="H133" i="40"/>
  <c r="S5" i="41"/>
  <c r="H5" i="42"/>
  <c r="I5" i="42"/>
  <c r="H5" i="41"/>
  <c r="P5" i="41"/>
  <c r="G133" i="40"/>
  <c r="I5" i="41"/>
  <c r="Q5" i="41"/>
  <c r="I135" i="41"/>
  <c r="H135" i="41"/>
  <c r="I135" i="42"/>
  <c r="L135" i="42"/>
  <c r="H135" i="42"/>
  <c r="G135" i="41"/>
  <c r="T5" i="42"/>
  <c r="S5" i="42"/>
  <c r="G135" i="42"/>
  <c r="O135" i="43"/>
  <c r="N135" i="43"/>
  <c r="M135" i="43"/>
  <c r="L5" i="42"/>
  <c r="K135" i="43"/>
  <c r="M5" i="42"/>
  <c r="L135" i="43"/>
  <c r="G135" i="43"/>
  <c r="N136" i="43" l="1"/>
  <c r="M136" i="43"/>
  <c r="J146" i="43"/>
  <c r="L136" i="43"/>
  <c r="O136" i="43"/>
  <c r="H10" i="41"/>
  <c r="J10" i="41"/>
  <c r="I10" i="41"/>
  <c r="M10" i="41"/>
  <c r="L10" i="41"/>
  <c r="R13" i="41"/>
  <c r="Q13" i="41"/>
  <c r="P13" i="41"/>
  <c r="T13" i="41"/>
  <c r="S13" i="41"/>
  <c r="F7" i="41"/>
  <c r="I7" i="41"/>
  <c r="H7" i="41"/>
  <c r="N8" i="39"/>
  <c r="L8" i="39"/>
  <c r="P8" i="39"/>
  <c r="Q8" i="39"/>
  <c r="N11" i="41"/>
  <c r="M11" i="41"/>
  <c r="L11" i="41"/>
  <c r="Q11" i="41"/>
  <c r="P11" i="41"/>
  <c r="Q6" i="40"/>
  <c r="P6" i="40"/>
  <c r="S6" i="40"/>
  <c r="T6" i="40"/>
  <c r="R6" i="40"/>
  <c r="T9" i="40"/>
  <c r="T12" i="40"/>
  <c r="T11" i="40"/>
  <c r="F7" i="39"/>
  <c r="AY17" i="35"/>
  <c r="AX17" i="35"/>
  <c r="AF14" i="35"/>
  <c r="AE14" i="35"/>
  <c r="I17" i="35"/>
  <c r="AN15" i="35"/>
  <c r="AO15" i="35"/>
  <c r="AR15" i="35"/>
  <c r="AQ15" i="35"/>
  <c r="AP15" i="35"/>
  <c r="I13" i="35"/>
  <c r="AN11" i="35"/>
  <c r="AO11" i="35"/>
  <c r="AR11" i="35"/>
  <c r="AQ11" i="35"/>
  <c r="AP11" i="35"/>
  <c r="I9" i="35"/>
  <c r="P11" i="35"/>
  <c r="M139" i="41"/>
  <c r="L139" i="41"/>
  <c r="O139" i="41"/>
  <c r="N139" i="41"/>
  <c r="Y35" i="35"/>
  <c r="X35" i="35"/>
  <c r="H36" i="35"/>
  <c r="I36" i="35"/>
  <c r="AO36" i="35"/>
  <c r="AN36" i="35"/>
  <c r="S7" i="38"/>
  <c r="R7" i="38"/>
  <c r="Y11" i="35"/>
  <c r="X11" i="35"/>
  <c r="I32" i="35"/>
  <c r="O124" i="37"/>
  <c r="N124" i="37"/>
  <c r="F102" i="33"/>
  <c r="N17" i="33"/>
  <c r="O17" i="33"/>
  <c r="AF18" i="35"/>
  <c r="N105" i="33"/>
  <c r="O105" i="33"/>
  <c r="F39" i="33"/>
  <c r="F20" i="33"/>
  <c r="F59" i="33"/>
  <c r="F100" i="33"/>
  <c r="F80" i="33"/>
  <c r="F82" i="31"/>
  <c r="F106" i="31"/>
  <c r="L283" i="30"/>
  <c r="O275" i="30"/>
  <c r="F275" i="30"/>
  <c r="AW22" i="35"/>
  <c r="BB11" i="35"/>
  <c r="AZ11" i="35"/>
  <c r="AY11" i="35"/>
  <c r="AX11" i="35"/>
  <c r="BA11" i="35"/>
  <c r="F65" i="31"/>
  <c r="F36" i="31"/>
  <c r="H36" i="31"/>
  <c r="O107" i="31"/>
  <c r="N276" i="30"/>
  <c r="O276" i="30"/>
  <c r="F104" i="31"/>
  <c r="F58" i="31"/>
  <c r="H277" i="30"/>
  <c r="F282" i="30"/>
  <c r="O101" i="31"/>
  <c r="O56" i="31"/>
  <c r="N56" i="31"/>
  <c r="O98" i="31"/>
  <c r="N98" i="31"/>
  <c r="O105" i="31"/>
  <c r="N105" i="31"/>
  <c r="O277" i="30"/>
  <c r="N277" i="30"/>
  <c r="O32" i="33"/>
  <c r="N32" i="33"/>
  <c r="H60" i="31"/>
  <c r="F257" i="30"/>
  <c r="J9" i="39"/>
  <c r="I9" i="39"/>
  <c r="M9" i="39"/>
  <c r="H9" i="39"/>
  <c r="L9" i="39"/>
  <c r="AN34" i="35"/>
  <c r="L61" i="31"/>
  <c r="L55" i="31"/>
  <c r="L41" i="31"/>
  <c r="L35" i="31"/>
  <c r="N35" i="31"/>
  <c r="L102" i="31"/>
  <c r="N102" i="31"/>
  <c r="F254" i="30"/>
  <c r="O254" i="30"/>
  <c r="H126" i="37"/>
  <c r="G126" i="37"/>
  <c r="L97" i="33"/>
  <c r="L77" i="33"/>
  <c r="N77" i="33"/>
  <c r="L55" i="33"/>
  <c r="L102" i="33"/>
  <c r="L42" i="33"/>
  <c r="L56" i="33"/>
  <c r="N56" i="33"/>
  <c r="L76" i="33"/>
  <c r="N76" i="33"/>
  <c r="J79" i="33"/>
  <c r="J19" i="33"/>
  <c r="J81" i="33"/>
  <c r="J60" i="33"/>
  <c r="J18" i="33"/>
  <c r="J41" i="33"/>
  <c r="J102" i="33"/>
  <c r="H35" i="31"/>
  <c r="H56" i="31"/>
  <c r="H53" i="31"/>
  <c r="H39" i="31"/>
  <c r="J39" i="31"/>
  <c r="H87" i="31"/>
  <c r="H10" i="33"/>
  <c r="H19" i="33"/>
  <c r="H54" i="33"/>
  <c r="H108" i="33"/>
  <c r="H35" i="33"/>
  <c r="H12" i="33"/>
  <c r="J12" i="33"/>
  <c r="H61" i="33"/>
  <c r="H83" i="33"/>
  <c r="L75" i="31"/>
  <c r="O253" i="30"/>
  <c r="F253" i="30"/>
  <c r="F262" i="30"/>
  <c r="O233" i="30"/>
  <c r="F233" i="30"/>
  <c r="F187" i="30"/>
  <c r="H187" i="30"/>
  <c r="L167" i="30"/>
  <c r="N167" i="30"/>
  <c r="H149" i="30"/>
  <c r="J149" i="30"/>
  <c r="F131" i="30"/>
  <c r="O121" i="30"/>
  <c r="N121" i="30"/>
  <c r="J31" i="31"/>
  <c r="J33" i="31"/>
  <c r="J38" i="31"/>
  <c r="J32" i="31"/>
  <c r="L32" i="31"/>
  <c r="J75" i="31"/>
  <c r="J77" i="31"/>
  <c r="J236" i="30"/>
  <c r="F214" i="30"/>
  <c r="J194" i="30"/>
  <c r="L194" i="30"/>
  <c r="H174" i="30"/>
  <c r="J174" i="30"/>
  <c r="F146" i="30"/>
  <c r="H146" i="30"/>
  <c r="F126" i="30"/>
  <c r="J237" i="30"/>
  <c r="H235" i="30"/>
  <c r="J235" i="30"/>
  <c r="F238" i="30"/>
  <c r="H238" i="30"/>
  <c r="J239" i="30"/>
  <c r="F215" i="30"/>
  <c r="J197" i="30"/>
  <c r="L197" i="30"/>
  <c r="L187" i="30"/>
  <c r="F171" i="30"/>
  <c r="J153" i="30"/>
  <c r="L153" i="30"/>
  <c r="L143" i="30"/>
  <c r="F127" i="30"/>
  <c r="H230" i="30"/>
  <c r="N76" i="30"/>
  <c r="O76" i="30"/>
  <c r="N57" i="30"/>
  <c r="O57" i="30"/>
  <c r="J87" i="30"/>
  <c r="L87" i="30"/>
  <c r="F75" i="30"/>
  <c r="H75" i="30"/>
  <c r="H54" i="30"/>
  <c r="J54" i="30"/>
  <c r="H76" i="30"/>
  <c r="J76" i="30"/>
  <c r="O81" i="30"/>
  <c r="F81" i="30"/>
  <c r="G90" i="28"/>
  <c r="G48" i="28"/>
  <c r="F62" i="28"/>
  <c r="F34" i="28"/>
  <c r="F118" i="28"/>
  <c r="J23" i="28"/>
  <c r="L23" i="28"/>
  <c r="L44" i="28"/>
  <c r="J44" i="28"/>
  <c r="D20" i="28"/>
  <c r="D146" i="28"/>
  <c r="M122" i="28"/>
  <c r="L122" i="28"/>
  <c r="K122" i="28"/>
  <c r="J122" i="28"/>
  <c r="I122" i="28"/>
  <c r="M46" i="28"/>
  <c r="L46" i="28"/>
  <c r="I46" i="28"/>
  <c r="K46" i="28"/>
  <c r="J46" i="28"/>
  <c r="L32" i="28"/>
  <c r="J32" i="28"/>
  <c r="M32" i="28"/>
  <c r="K32" i="28"/>
  <c r="I32" i="28"/>
  <c r="K155" i="28"/>
  <c r="J155" i="28"/>
  <c r="M155" i="28"/>
  <c r="L155" i="28"/>
  <c r="I155" i="28"/>
  <c r="M61" i="28"/>
  <c r="L61" i="28"/>
  <c r="K61" i="28"/>
  <c r="J61" i="28"/>
  <c r="I61" i="28"/>
  <c r="L99" i="28"/>
  <c r="K99" i="28"/>
  <c r="J99" i="28"/>
  <c r="I99" i="28"/>
  <c r="M99" i="28"/>
  <c r="M115" i="28"/>
  <c r="L115" i="28"/>
  <c r="I115" i="28"/>
  <c r="K115" i="28"/>
  <c r="J115" i="28"/>
  <c r="M67" i="28"/>
  <c r="L67" i="28"/>
  <c r="K67" i="28"/>
  <c r="J67" i="28"/>
  <c r="I67" i="28"/>
  <c r="J150" i="28"/>
  <c r="I150" i="28"/>
  <c r="L150" i="28"/>
  <c r="M150" i="28"/>
  <c r="K150" i="28"/>
  <c r="K111" i="28"/>
  <c r="J111" i="28"/>
  <c r="I111" i="28"/>
  <c r="M111" i="28"/>
  <c r="L111" i="28"/>
  <c r="J97" i="28"/>
  <c r="I97" i="28"/>
  <c r="L97" i="28"/>
  <c r="K97" i="28"/>
  <c r="M97" i="28"/>
  <c r="I66" i="28"/>
  <c r="K66" i="28"/>
  <c r="J66" i="28"/>
  <c r="L66" i="28"/>
  <c r="M66" i="28"/>
  <c r="L135" i="28"/>
  <c r="I135" i="28"/>
  <c r="K135" i="28"/>
  <c r="J135" i="28"/>
  <c r="M135" i="28"/>
  <c r="M86" i="28"/>
  <c r="J86" i="28"/>
  <c r="I86" i="28"/>
  <c r="L86" i="28"/>
  <c r="K86" i="28"/>
  <c r="M137" i="28"/>
  <c r="J137" i="28"/>
  <c r="I137" i="28"/>
  <c r="L137" i="28"/>
  <c r="K137" i="28"/>
  <c r="J156" i="28"/>
  <c r="M156" i="28"/>
  <c r="L156" i="28"/>
  <c r="K156" i="28"/>
  <c r="I156" i="28"/>
  <c r="L58" i="25"/>
  <c r="N58" i="25"/>
  <c r="L80" i="25"/>
  <c r="N80" i="25"/>
  <c r="L42" i="25"/>
  <c r="O108" i="25"/>
  <c r="N108" i="25"/>
  <c r="F75" i="25"/>
  <c r="F37" i="25"/>
  <c r="L100" i="25"/>
  <c r="O60" i="25"/>
  <c r="N60" i="25"/>
  <c r="O33" i="25"/>
  <c r="N33" i="25"/>
  <c r="F76" i="25"/>
  <c r="O76" i="25"/>
  <c r="F38" i="25"/>
  <c r="F258" i="24"/>
  <c r="F259" i="24"/>
  <c r="H259" i="24"/>
  <c r="F233" i="24"/>
  <c r="O233" i="24"/>
  <c r="L211" i="24"/>
  <c r="N211" i="24"/>
  <c r="H171" i="24"/>
  <c r="J171" i="24"/>
  <c r="L260" i="24"/>
  <c r="N260" i="24"/>
  <c r="J259" i="24"/>
  <c r="L256" i="24"/>
  <c r="H235" i="24"/>
  <c r="J219" i="24"/>
  <c r="L219" i="24"/>
  <c r="L209" i="24"/>
  <c r="F185" i="24"/>
  <c r="H185" i="24"/>
  <c r="L151" i="24"/>
  <c r="O143" i="24"/>
  <c r="F127" i="24"/>
  <c r="O59" i="24"/>
  <c r="N59" i="24"/>
  <c r="H216" i="24"/>
  <c r="J216" i="24"/>
  <c r="F196" i="24"/>
  <c r="H196" i="24"/>
  <c r="L237" i="24"/>
  <c r="F213" i="24"/>
  <c r="J187" i="24"/>
  <c r="H145" i="24"/>
  <c r="J129" i="24"/>
  <c r="L119" i="24"/>
  <c r="O76" i="24"/>
  <c r="N76" i="24"/>
  <c r="F87" i="24"/>
  <c r="S21" i="22"/>
  <c r="J80" i="24"/>
  <c r="L80" i="24"/>
  <c r="H78" i="24"/>
  <c r="J78" i="24"/>
  <c r="H62" i="24"/>
  <c r="J62" i="24"/>
  <c r="X12" i="22"/>
  <c r="Z12" i="22"/>
  <c r="F78" i="24"/>
  <c r="F65" i="24"/>
  <c r="T21" i="22"/>
  <c r="F79" i="24"/>
  <c r="O79" i="24"/>
  <c r="F82" i="24"/>
  <c r="F35" i="24"/>
  <c r="H35" i="24"/>
  <c r="S15" i="21"/>
  <c r="R15" i="21"/>
  <c r="T15" i="21"/>
  <c r="P22" i="21"/>
  <c r="R113" i="19"/>
  <c r="R33" i="19"/>
  <c r="W21" i="19"/>
  <c r="W9" i="19"/>
  <c r="R58" i="19"/>
  <c r="R69" i="19"/>
  <c r="O77" i="19"/>
  <c r="R80" i="19"/>
  <c r="O79" i="19"/>
  <c r="R88" i="19"/>
  <c r="R99" i="19"/>
  <c r="R110" i="19"/>
  <c r="R144" i="19"/>
  <c r="R132" i="19"/>
  <c r="W37" i="19"/>
  <c r="W119" i="19"/>
  <c r="R116" i="19"/>
  <c r="R122" i="19"/>
  <c r="O121" i="19"/>
  <c r="R27" i="19"/>
  <c r="O35" i="19"/>
  <c r="O23" i="19"/>
  <c r="K126" i="17"/>
  <c r="I126" i="17"/>
  <c r="I109" i="17"/>
  <c r="K109" i="17"/>
  <c r="G65" i="17"/>
  <c r="K66" i="17"/>
  <c r="I66" i="17"/>
  <c r="G37" i="19"/>
  <c r="G35" i="19"/>
  <c r="G149" i="19"/>
  <c r="G119" i="19"/>
  <c r="K157" i="17"/>
  <c r="I157" i="17"/>
  <c r="I137" i="17"/>
  <c r="M137" i="17"/>
  <c r="L137" i="17"/>
  <c r="J137" i="17"/>
  <c r="K137" i="17"/>
  <c r="G105" i="17"/>
  <c r="I76" i="17"/>
  <c r="M76" i="17"/>
  <c r="L76" i="17"/>
  <c r="K76" i="17"/>
  <c r="J76" i="17"/>
  <c r="Q21" i="17"/>
  <c r="L112" i="17"/>
  <c r="J112" i="17"/>
  <c r="G93" i="17"/>
  <c r="J73" i="17"/>
  <c r="I73" i="17"/>
  <c r="M73" i="17"/>
  <c r="L73" i="17"/>
  <c r="K73" i="17"/>
  <c r="D51" i="17"/>
  <c r="L52" i="17"/>
  <c r="J52" i="17"/>
  <c r="Z11" i="17"/>
  <c r="X11" i="17"/>
  <c r="D133" i="17"/>
  <c r="L126" i="17"/>
  <c r="J126" i="17"/>
  <c r="G107" i="17"/>
  <c r="K87" i="17"/>
  <c r="J87" i="17"/>
  <c r="I87" i="17"/>
  <c r="L87" i="17"/>
  <c r="M87" i="17"/>
  <c r="D65" i="17"/>
  <c r="J66" i="17"/>
  <c r="L66" i="17"/>
  <c r="G147" i="17"/>
  <c r="L118" i="17"/>
  <c r="K118" i="17"/>
  <c r="J118" i="17"/>
  <c r="I118" i="17"/>
  <c r="M118" i="17"/>
  <c r="L75" i="17"/>
  <c r="K75" i="17"/>
  <c r="J75" i="17"/>
  <c r="I75" i="17"/>
  <c r="M75" i="17"/>
  <c r="L58" i="17"/>
  <c r="K58" i="17"/>
  <c r="J58" i="17"/>
  <c r="I58" i="17"/>
  <c r="M58" i="17"/>
  <c r="Z14" i="17"/>
  <c r="Y14" i="17"/>
  <c r="X14" i="17"/>
  <c r="W14" i="17"/>
  <c r="C105" i="17"/>
  <c r="C93" i="17"/>
  <c r="S21" i="17"/>
  <c r="S9" i="17"/>
  <c r="W17" i="15"/>
  <c r="Y17" i="15"/>
  <c r="F65" i="17"/>
  <c r="W18" i="15"/>
  <c r="Y18" i="15"/>
  <c r="T12" i="14"/>
  <c r="E119" i="17"/>
  <c r="E79" i="17"/>
  <c r="Z16" i="16"/>
  <c r="Y16" i="16"/>
  <c r="X16" i="16"/>
  <c r="W16" i="16"/>
  <c r="T21" i="16"/>
  <c r="T9" i="16"/>
  <c r="Y15" i="15"/>
  <c r="W15" i="15"/>
  <c r="AA15" i="15"/>
  <c r="Z15" i="15"/>
  <c r="X15" i="15"/>
  <c r="V21" i="15"/>
  <c r="D48" i="13"/>
  <c r="D118" i="13"/>
  <c r="M130" i="13"/>
  <c r="K130" i="13"/>
  <c r="J130" i="13"/>
  <c r="I130" i="13"/>
  <c r="L130" i="13"/>
  <c r="M96" i="13"/>
  <c r="K96" i="13"/>
  <c r="J96" i="13"/>
  <c r="I96" i="13"/>
  <c r="L96" i="13"/>
  <c r="H104" i="13"/>
  <c r="K59" i="13"/>
  <c r="I59" i="13"/>
  <c r="J59" i="13"/>
  <c r="M59" i="13"/>
  <c r="L59" i="13"/>
  <c r="C34" i="13"/>
  <c r="C118" i="13"/>
  <c r="M46" i="13"/>
  <c r="K46" i="13"/>
  <c r="L46" i="13"/>
  <c r="J46" i="13"/>
  <c r="I46" i="13"/>
  <c r="K19" i="13"/>
  <c r="I19" i="13"/>
  <c r="Z9" i="13"/>
  <c r="Y9" i="13"/>
  <c r="AA9" i="13"/>
  <c r="X9" i="13"/>
  <c r="W9" i="13"/>
  <c r="L65" i="13"/>
  <c r="J65" i="13"/>
  <c r="I65" i="13"/>
  <c r="K65" i="13"/>
  <c r="M65" i="13"/>
  <c r="L142" i="13"/>
  <c r="J142" i="13"/>
  <c r="I142" i="13"/>
  <c r="K142" i="13"/>
  <c r="M142" i="13"/>
  <c r="K120" i="13"/>
  <c r="I120" i="13"/>
  <c r="J120" i="13"/>
  <c r="L120" i="13"/>
  <c r="M120" i="13"/>
  <c r="J54" i="13"/>
  <c r="H62" i="13"/>
  <c r="M54" i="13"/>
  <c r="L54" i="13"/>
  <c r="K54" i="13"/>
  <c r="I54" i="13"/>
  <c r="J131" i="13"/>
  <c r="M131" i="13"/>
  <c r="I131" i="13"/>
  <c r="L131" i="13"/>
  <c r="K131" i="13"/>
  <c r="M69" i="13"/>
  <c r="L69" i="13"/>
  <c r="K69" i="13"/>
  <c r="J69" i="13"/>
  <c r="I69" i="13"/>
  <c r="H146" i="13"/>
  <c r="M138" i="13"/>
  <c r="L138" i="13"/>
  <c r="K138" i="13"/>
  <c r="J138" i="13"/>
  <c r="I138" i="13"/>
  <c r="D55" i="12"/>
  <c r="H99" i="10"/>
  <c r="J99" i="10"/>
  <c r="F65" i="10"/>
  <c r="J32" i="10"/>
  <c r="L32" i="10"/>
  <c r="M122" i="13"/>
  <c r="K122" i="13"/>
  <c r="J122" i="13"/>
  <c r="I122" i="13"/>
  <c r="L122" i="13"/>
  <c r="G76" i="13"/>
  <c r="K57" i="13"/>
  <c r="I57" i="13"/>
  <c r="I126" i="13"/>
  <c r="K126" i="13"/>
  <c r="I64" i="13"/>
  <c r="K64" i="13"/>
  <c r="I141" i="13"/>
  <c r="K141" i="13"/>
  <c r="D56" i="12"/>
  <c r="F79" i="10"/>
  <c r="J43" i="10"/>
  <c r="Q20" i="13"/>
  <c r="V46" i="12"/>
  <c r="U46" i="12"/>
  <c r="W28" i="12"/>
  <c r="F56" i="12"/>
  <c r="V17" i="12"/>
  <c r="U17" i="12"/>
  <c r="U49" i="12"/>
  <c r="V49" i="12"/>
  <c r="F41" i="10"/>
  <c r="L79" i="10"/>
  <c r="L84" i="10"/>
  <c r="J284" i="8"/>
  <c r="H273" i="8"/>
  <c r="H230" i="8"/>
  <c r="J172" i="8"/>
  <c r="L172" i="8"/>
  <c r="J150" i="8"/>
  <c r="L150" i="8"/>
  <c r="J128" i="8"/>
  <c r="L128" i="8"/>
  <c r="V43" i="6"/>
  <c r="W43" i="6"/>
  <c r="U43" i="6"/>
  <c r="T43" i="6"/>
  <c r="S43" i="6"/>
  <c r="W45" i="6"/>
  <c r="W44" i="6"/>
  <c r="V27" i="6"/>
  <c r="W27" i="6"/>
  <c r="U27" i="6"/>
  <c r="T27" i="6"/>
  <c r="S27" i="6"/>
  <c r="W57" i="12"/>
  <c r="W46" i="12"/>
  <c r="O141" i="43"/>
  <c r="M141" i="43"/>
  <c r="L141" i="43"/>
  <c r="N141" i="43"/>
  <c r="M144" i="43"/>
  <c r="L144" i="43"/>
  <c r="O144" i="43"/>
  <c r="N144" i="43"/>
  <c r="I138" i="42"/>
  <c r="H138" i="42"/>
  <c r="K138" i="42" s="1"/>
  <c r="G138" i="42"/>
  <c r="L138" i="42"/>
  <c r="M138" i="42"/>
  <c r="H142" i="42"/>
  <c r="G142" i="42"/>
  <c r="I142" i="42"/>
  <c r="L142" i="42"/>
  <c r="M142" i="42"/>
  <c r="G137" i="41"/>
  <c r="I137" i="41"/>
  <c r="H137" i="41"/>
  <c r="F146" i="41"/>
  <c r="O16" i="41"/>
  <c r="P6" i="41"/>
  <c r="R6" i="41"/>
  <c r="Q6" i="41"/>
  <c r="T6" i="41"/>
  <c r="S6" i="41"/>
  <c r="T8" i="41"/>
  <c r="T15" i="41"/>
  <c r="T11" i="41"/>
  <c r="T12" i="41"/>
  <c r="T7" i="41"/>
  <c r="O142" i="41"/>
  <c r="N142" i="41"/>
  <c r="J13" i="41"/>
  <c r="I13" i="41"/>
  <c r="H13" i="41"/>
  <c r="M13" i="41"/>
  <c r="L13" i="41"/>
  <c r="F11" i="41"/>
  <c r="H11" i="41"/>
  <c r="I11" i="41"/>
  <c r="S7" i="41"/>
  <c r="R7" i="41"/>
  <c r="C16" i="41"/>
  <c r="S8" i="39"/>
  <c r="R8" i="39"/>
  <c r="N15" i="41"/>
  <c r="M15" i="41"/>
  <c r="L15" i="41"/>
  <c r="Q15" i="41"/>
  <c r="P15" i="41"/>
  <c r="F8" i="39"/>
  <c r="AF17" i="35"/>
  <c r="AE17" i="35"/>
  <c r="AF9" i="35"/>
  <c r="AE9" i="35"/>
  <c r="P14" i="35"/>
  <c r="R6" i="39"/>
  <c r="Q6" i="39"/>
  <c r="P6" i="39"/>
  <c r="T6" i="39"/>
  <c r="S6" i="39"/>
  <c r="T12" i="39"/>
  <c r="T8" i="39"/>
  <c r="T11" i="39"/>
  <c r="M144" i="41"/>
  <c r="L144" i="41"/>
  <c r="O144" i="41"/>
  <c r="N144" i="41"/>
  <c r="I6" i="40"/>
  <c r="H6" i="40"/>
  <c r="J6" i="40"/>
  <c r="J11" i="40"/>
  <c r="J12" i="40"/>
  <c r="Y32" i="35"/>
  <c r="X32" i="35"/>
  <c r="H33" i="35"/>
  <c r="I33" i="35"/>
  <c r="O8" i="35"/>
  <c r="P8" i="35"/>
  <c r="R10" i="38"/>
  <c r="S10" i="38"/>
  <c r="I40" i="35"/>
  <c r="N126" i="37"/>
  <c r="O126" i="37"/>
  <c r="O76" i="33"/>
  <c r="O79" i="33"/>
  <c r="N79" i="33"/>
  <c r="F11" i="33"/>
  <c r="O11" i="33"/>
  <c r="N107" i="33"/>
  <c r="O107" i="33"/>
  <c r="F41" i="33"/>
  <c r="F98" i="33"/>
  <c r="F61" i="33"/>
  <c r="F32" i="33"/>
  <c r="F97" i="33"/>
  <c r="F41" i="31"/>
  <c r="F81" i="31"/>
  <c r="H81" i="31"/>
  <c r="F283" i="30"/>
  <c r="O273" i="30"/>
  <c r="N273" i="30"/>
  <c r="BB15" i="35"/>
  <c r="AZ15" i="35"/>
  <c r="AY15" i="35"/>
  <c r="AX15" i="35"/>
  <c r="BA15" i="35"/>
  <c r="F13" i="33"/>
  <c r="N63" i="31"/>
  <c r="O63" i="31"/>
  <c r="F276" i="30"/>
  <c r="H276" i="30"/>
  <c r="F103" i="31"/>
  <c r="H285" i="30"/>
  <c r="J285" i="30"/>
  <c r="F19" i="33"/>
  <c r="O61" i="31"/>
  <c r="N61" i="31"/>
  <c r="O34" i="31"/>
  <c r="N34" i="31"/>
  <c r="H280" i="30"/>
  <c r="N8" i="38"/>
  <c r="L8" i="38"/>
  <c r="Q8" i="38"/>
  <c r="P8" i="38"/>
  <c r="L9" i="38"/>
  <c r="N9" i="38"/>
  <c r="Q9" i="38"/>
  <c r="P9" i="38"/>
  <c r="F56" i="31"/>
  <c r="O106" i="31"/>
  <c r="N106" i="31"/>
  <c r="F277" i="30"/>
  <c r="O31" i="33"/>
  <c r="N31" i="33"/>
  <c r="O34" i="33"/>
  <c r="N34" i="33"/>
  <c r="L53" i="31"/>
  <c r="H255" i="30"/>
  <c r="M8" i="39"/>
  <c r="H8" i="39"/>
  <c r="J8" i="39"/>
  <c r="I8" i="39"/>
  <c r="AN32" i="35"/>
  <c r="H55" i="31"/>
  <c r="J55" i="31"/>
  <c r="L63" i="31"/>
  <c r="L60" i="31"/>
  <c r="L43" i="31"/>
  <c r="L80" i="31"/>
  <c r="N252" i="30"/>
  <c r="O252" i="30"/>
  <c r="L85" i="33"/>
  <c r="L99" i="33"/>
  <c r="L98" i="33"/>
  <c r="N98" i="33"/>
  <c r="L57" i="33"/>
  <c r="L11" i="33"/>
  <c r="N11" i="33"/>
  <c r="L81" i="33"/>
  <c r="N81" i="33"/>
  <c r="L58" i="33"/>
  <c r="N58" i="33"/>
  <c r="L78" i="33"/>
  <c r="N78" i="33"/>
  <c r="H63" i="31"/>
  <c r="J86" i="33"/>
  <c r="J32" i="33"/>
  <c r="J16" i="33"/>
  <c r="J62" i="33"/>
  <c r="J97" i="33"/>
  <c r="J76" i="33"/>
  <c r="J104" i="33"/>
  <c r="H43" i="31"/>
  <c r="H64" i="31"/>
  <c r="H61" i="31"/>
  <c r="H58" i="31"/>
  <c r="H98" i="31"/>
  <c r="F258" i="30"/>
  <c r="H16" i="33"/>
  <c r="H38" i="33"/>
  <c r="H56" i="33"/>
  <c r="H18" i="33"/>
  <c r="H37" i="33"/>
  <c r="H20" i="33"/>
  <c r="H63" i="33"/>
  <c r="H85" i="33"/>
  <c r="H57" i="31"/>
  <c r="O251" i="30"/>
  <c r="N251" i="30"/>
  <c r="L262" i="30"/>
  <c r="O231" i="30"/>
  <c r="N231" i="30"/>
  <c r="J213" i="30"/>
  <c r="L213" i="30"/>
  <c r="F195" i="30"/>
  <c r="H195" i="30"/>
  <c r="H185" i="30"/>
  <c r="J185" i="30"/>
  <c r="O167" i="30"/>
  <c r="F167" i="30"/>
  <c r="F121" i="30"/>
  <c r="H121" i="30"/>
  <c r="J61" i="31"/>
  <c r="J41" i="31"/>
  <c r="J57" i="31"/>
  <c r="J40" i="31"/>
  <c r="L40" i="31"/>
  <c r="J97" i="31"/>
  <c r="J85" i="31"/>
  <c r="H232" i="30"/>
  <c r="J232" i="30"/>
  <c r="N212" i="30"/>
  <c r="O212" i="30"/>
  <c r="L192" i="30"/>
  <c r="J164" i="30"/>
  <c r="L164" i="30"/>
  <c r="H144" i="30"/>
  <c r="J144" i="30"/>
  <c r="N124" i="30"/>
  <c r="O124" i="30"/>
  <c r="F235" i="30"/>
  <c r="F237" i="30"/>
  <c r="H213" i="30"/>
  <c r="L195" i="30"/>
  <c r="H169" i="30"/>
  <c r="L151" i="30"/>
  <c r="H125" i="30"/>
  <c r="O210" i="30"/>
  <c r="N210" i="30"/>
  <c r="J192" i="30"/>
  <c r="F174" i="30"/>
  <c r="F152" i="30"/>
  <c r="L64" i="30"/>
  <c r="F76" i="30"/>
  <c r="F57" i="30"/>
  <c r="F87" i="30"/>
  <c r="H87" i="30"/>
  <c r="F82" i="30"/>
  <c r="L85" i="30"/>
  <c r="F61" i="30"/>
  <c r="F77" i="30"/>
  <c r="O77" i="30"/>
  <c r="K44" i="28"/>
  <c r="I44" i="28"/>
  <c r="C62" i="28"/>
  <c r="E76" i="28"/>
  <c r="D76" i="28"/>
  <c r="C132" i="28"/>
  <c r="C118" i="28"/>
  <c r="C76" i="28"/>
  <c r="J9" i="28"/>
  <c r="I9" i="28"/>
  <c r="M9" i="28"/>
  <c r="L9" i="28"/>
  <c r="K9" i="28"/>
  <c r="M70" i="28"/>
  <c r="L70" i="28"/>
  <c r="K70" i="28"/>
  <c r="J70" i="28"/>
  <c r="I70" i="28"/>
  <c r="M12" i="28"/>
  <c r="H20" i="28"/>
  <c r="I12" i="28"/>
  <c r="L12" i="28"/>
  <c r="K12" i="28"/>
  <c r="J12" i="28"/>
  <c r="J22" i="28"/>
  <c r="M22" i="28"/>
  <c r="L22" i="28"/>
  <c r="K22" i="28"/>
  <c r="I22" i="28"/>
  <c r="M96" i="28"/>
  <c r="L96" i="28"/>
  <c r="K96" i="28"/>
  <c r="J96" i="28"/>
  <c r="I96" i="28"/>
  <c r="H104" i="28"/>
  <c r="L134" i="28"/>
  <c r="K134" i="28"/>
  <c r="J134" i="28"/>
  <c r="I134" i="28"/>
  <c r="M134" i="28"/>
  <c r="M124" i="28"/>
  <c r="L124" i="28"/>
  <c r="I124" i="28"/>
  <c r="H132" i="28"/>
  <c r="K124" i="28"/>
  <c r="J124" i="28"/>
  <c r="M75" i="28"/>
  <c r="L75" i="28"/>
  <c r="K75" i="28"/>
  <c r="I75" i="28"/>
  <c r="J75" i="28"/>
  <c r="K42" i="28"/>
  <c r="J42" i="28"/>
  <c r="I42" i="28"/>
  <c r="M42" i="28"/>
  <c r="L42" i="28"/>
  <c r="K120" i="28"/>
  <c r="J120" i="28"/>
  <c r="I120" i="28"/>
  <c r="M120" i="28"/>
  <c r="L120" i="28"/>
  <c r="J106" i="28"/>
  <c r="I106" i="28"/>
  <c r="L106" i="28"/>
  <c r="K106" i="28"/>
  <c r="M106" i="28"/>
  <c r="I74" i="28"/>
  <c r="K74" i="28"/>
  <c r="J74" i="28"/>
  <c r="M74" i="28"/>
  <c r="L74" i="28"/>
  <c r="L152" i="28"/>
  <c r="K152" i="28"/>
  <c r="I152" i="28"/>
  <c r="H160" i="28"/>
  <c r="M152" i="28"/>
  <c r="J152" i="28"/>
  <c r="M95" i="28"/>
  <c r="J95" i="28"/>
  <c r="I95" i="28"/>
  <c r="L95" i="28"/>
  <c r="K95" i="28"/>
  <c r="M145" i="28"/>
  <c r="K145" i="28"/>
  <c r="J145" i="28"/>
  <c r="I145" i="28"/>
  <c r="L145" i="28"/>
  <c r="L85" i="25"/>
  <c r="N85" i="25"/>
  <c r="F58" i="25"/>
  <c r="O58" i="25"/>
  <c r="L107" i="25"/>
  <c r="N107" i="25"/>
  <c r="F80" i="25"/>
  <c r="O80" i="25"/>
  <c r="F42" i="25"/>
  <c r="L102" i="25"/>
  <c r="N102" i="25"/>
  <c r="L64" i="25"/>
  <c r="O35" i="25"/>
  <c r="N35" i="25"/>
  <c r="F100" i="25"/>
  <c r="L54" i="25"/>
  <c r="L103" i="25"/>
  <c r="N103" i="25"/>
  <c r="L65" i="25"/>
  <c r="N36" i="25"/>
  <c r="O36" i="25"/>
  <c r="F266" i="24"/>
  <c r="F267" i="24"/>
  <c r="H267" i="24"/>
  <c r="O231" i="24"/>
  <c r="N231" i="24"/>
  <c r="F211" i="24"/>
  <c r="O211" i="24"/>
  <c r="J191" i="24"/>
  <c r="L191" i="24"/>
  <c r="H149" i="24"/>
  <c r="J149" i="24"/>
  <c r="H127" i="24"/>
  <c r="J127" i="24"/>
  <c r="L266" i="24"/>
  <c r="J262" i="24"/>
  <c r="L262" i="24"/>
  <c r="L259" i="24"/>
  <c r="J258" i="24"/>
  <c r="L258" i="24"/>
  <c r="J255" i="24"/>
  <c r="H265" i="24"/>
  <c r="J265" i="24"/>
  <c r="L217" i="24"/>
  <c r="F193" i="24"/>
  <c r="J167" i="24"/>
  <c r="F151" i="24"/>
  <c r="O141" i="24"/>
  <c r="N141" i="24"/>
  <c r="H125" i="24"/>
  <c r="J125" i="24"/>
  <c r="F105" i="24"/>
  <c r="H105" i="24"/>
  <c r="J55" i="24"/>
  <c r="J236" i="24"/>
  <c r="L236" i="24"/>
  <c r="H211" i="24"/>
  <c r="J195" i="24"/>
  <c r="L185" i="24"/>
  <c r="O169" i="24"/>
  <c r="N169" i="24"/>
  <c r="H153" i="24"/>
  <c r="L127" i="24"/>
  <c r="H77" i="24"/>
  <c r="R21" i="22"/>
  <c r="J77" i="24"/>
  <c r="L77" i="24"/>
  <c r="H75" i="24"/>
  <c r="H86" i="24"/>
  <c r="H59" i="24"/>
  <c r="J59" i="24"/>
  <c r="F86" i="24"/>
  <c r="F54" i="24"/>
  <c r="H54" i="24"/>
  <c r="Y12" i="22"/>
  <c r="AA12" i="22"/>
  <c r="O54" i="24"/>
  <c r="O53" i="24"/>
  <c r="F77" i="24"/>
  <c r="O77" i="24"/>
  <c r="F41" i="24"/>
  <c r="H41" i="24"/>
  <c r="S16" i="21"/>
  <c r="R16" i="21"/>
  <c r="T16" i="21"/>
  <c r="R47" i="19"/>
  <c r="R12" i="19"/>
  <c r="R59" i="19"/>
  <c r="R70" i="19"/>
  <c r="R81" i="19"/>
  <c r="R89" i="19"/>
  <c r="R100" i="19"/>
  <c r="R114" i="19"/>
  <c r="R153" i="19"/>
  <c r="O161" i="19"/>
  <c r="R137" i="19"/>
  <c r="R126" i="19"/>
  <c r="W51" i="19"/>
  <c r="R48" i="19"/>
  <c r="W23" i="19"/>
  <c r="I143" i="17"/>
  <c r="K143" i="17"/>
  <c r="M123" i="17"/>
  <c r="L123" i="17"/>
  <c r="K123" i="17"/>
  <c r="J123" i="17"/>
  <c r="I123" i="17"/>
  <c r="G91" i="17"/>
  <c r="K83" i="17"/>
  <c r="I83" i="17"/>
  <c r="M62" i="17"/>
  <c r="L62" i="17"/>
  <c r="K62" i="17"/>
  <c r="I62" i="17"/>
  <c r="J62" i="17"/>
  <c r="Z16" i="17"/>
  <c r="Y16" i="17"/>
  <c r="X16" i="17"/>
  <c r="W16" i="17"/>
  <c r="G133" i="19"/>
  <c r="G51" i="19"/>
  <c r="I154" i="17"/>
  <c r="M154" i="17"/>
  <c r="L154" i="17"/>
  <c r="K154" i="17"/>
  <c r="J154" i="17"/>
  <c r="C135" i="17"/>
  <c r="I94" i="17"/>
  <c r="M94" i="17"/>
  <c r="H93" i="17"/>
  <c r="L94" i="17"/>
  <c r="J94" i="17"/>
  <c r="K94" i="17"/>
  <c r="D63" i="17"/>
  <c r="J151" i="17"/>
  <c r="I151" i="17"/>
  <c r="M151" i="17"/>
  <c r="L151" i="17"/>
  <c r="K151" i="17"/>
  <c r="G119" i="17"/>
  <c r="J90" i="17"/>
  <c r="I90" i="17"/>
  <c r="M90" i="17"/>
  <c r="K90" i="17"/>
  <c r="L90" i="17"/>
  <c r="G133" i="17"/>
  <c r="K104" i="17"/>
  <c r="J104" i="17"/>
  <c r="I104" i="17"/>
  <c r="M104" i="17"/>
  <c r="L104" i="17"/>
  <c r="K61" i="17"/>
  <c r="J61" i="17"/>
  <c r="I61" i="17"/>
  <c r="L61" i="17"/>
  <c r="M61" i="17"/>
  <c r="L157" i="17"/>
  <c r="J157" i="17"/>
  <c r="L136" i="17"/>
  <c r="K136" i="17"/>
  <c r="J136" i="17"/>
  <c r="I136" i="17"/>
  <c r="M136" i="17"/>
  <c r="H135" i="17"/>
  <c r="D105" i="17"/>
  <c r="T21" i="17"/>
  <c r="T9" i="17"/>
  <c r="D161" i="17"/>
  <c r="G135" i="17"/>
  <c r="M115" i="17"/>
  <c r="L115" i="17"/>
  <c r="K115" i="17"/>
  <c r="J115" i="17"/>
  <c r="I115" i="17"/>
  <c r="D93" i="17"/>
  <c r="M55" i="17"/>
  <c r="L55" i="17"/>
  <c r="K55" i="17"/>
  <c r="J55" i="17"/>
  <c r="I55" i="17"/>
  <c r="H63" i="17"/>
  <c r="H51" i="17"/>
  <c r="P23" i="14"/>
  <c r="F105" i="17"/>
  <c r="U11" i="14"/>
  <c r="V11" i="14"/>
  <c r="T11" i="14"/>
  <c r="V20" i="14"/>
  <c r="V22" i="14"/>
  <c r="V15" i="14"/>
  <c r="V14" i="14"/>
  <c r="V18" i="14"/>
  <c r="V16" i="14"/>
  <c r="V12" i="14"/>
  <c r="E65" i="17"/>
  <c r="S21" i="16"/>
  <c r="S9" i="16"/>
  <c r="W14" i="16"/>
  <c r="Z14" i="16"/>
  <c r="Y14" i="16"/>
  <c r="X14" i="16"/>
  <c r="T21" i="15"/>
  <c r="D76" i="13"/>
  <c r="D146" i="13"/>
  <c r="D62" i="13"/>
  <c r="I58" i="13"/>
  <c r="K58" i="13"/>
  <c r="C76" i="13"/>
  <c r="E54" i="12"/>
  <c r="G146" i="13"/>
  <c r="L73" i="13"/>
  <c r="J73" i="13"/>
  <c r="I73" i="13"/>
  <c r="K73" i="13"/>
  <c r="M73" i="13"/>
  <c r="L151" i="13"/>
  <c r="J151" i="13"/>
  <c r="I151" i="13"/>
  <c r="K151" i="13"/>
  <c r="M151" i="13"/>
  <c r="K128" i="13"/>
  <c r="I128" i="13"/>
  <c r="J128" i="13"/>
  <c r="M128" i="13"/>
  <c r="L128" i="13"/>
  <c r="J71" i="13"/>
  <c r="I71" i="13"/>
  <c r="M71" i="13"/>
  <c r="L71" i="13"/>
  <c r="K71" i="13"/>
  <c r="J140" i="13"/>
  <c r="I140" i="13"/>
  <c r="M140" i="13"/>
  <c r="L140" i="13"/>
  <c r="K140" i="13"/>
  <c r="M78" i="13"/>
  <c r="L78" i="13"/>
  <c r="K78" i="13"/>
  <c r="J78" i="13"/>
  <c r="I78" i="13"/>
  <c r="M155" i="13"/>
  <c r="L155" i="13"/>
  <c r="K155" i="13"/>
  <c r="J155" i="13"/>
  <c r="I155" i="13"/>
  <c r="H15" i="10"/>
  <c r="M8" i="13"/>
  <c r="L8" i="13"/>
  <c r="I8" i="13"/>
  <c r="K8" i="13"/>
  <c r="J8" i="13"/>
  <c r="M144" i="13"/>
  <c r="M13" i="13"/>
  <c r="M92" i="13"/>
  <c r="M101" i="13"/>
  <c r="M93" i="13"/>
  <c r="M156" i="13"/>
  <c r="M89" i="13"/>
  <c r="M23" i="13"/>
  <c r="M67" i="13"/>
  <c r="M136" i="13"/>
  <c r="M11" i="13"/>
  <c r="M19" i="13"/>
  <c r="M17" i="13"/>
  <c r="M50" i="13"/>
  <c r="M81" i="13"/>
  <c r="M72" i="13"/>
  <c r="M110" i="13"/>
  <c r="M98" i="13"/>
  <c r="M14" i="13"/>
  <c r="M36" i="13"/>
  <c r="M51" i="13"/>
  <c r="M126" i="13"/>
  <c r="M158" i="13"/>
  <c r="M74" i="13"/>
  <c r="M150" i="13"/>
  <c r="M153" i="13"/>
  <c r="M41" i="13"/>
  <c r="M33" i="13"/>
  <c r="M29" i="13"/>
  <c r="M124" i="13"/>
  <c r="M9" i="13"/>
  <c r="M27" i="13"/>
  <c r="M42" i="13"/>
  <c r="M38" i="13"/>
  <c r="M141" i="13"/>
  <c r="M53" i="13"/>
  <c r="M75" i="13"/>
  <c r="M64" i="13"/>
  <c r="M61" i="13"/>
  <c r="M127" i="13"/>
  <c r="M57" i="13"/>
  <c r="M115" i="13"/>
  <c r="M84" i="13"/>
  <c r="M15" i="13"/>
  <c r="M107" i="13"/>
  <c r="M18" i="13"/>
  <c r="M58" i="13"/>
  <c r="M143" i="13"/>
  <c r="M109" i="13"/>
  <c r="M10" i="13"/>
  <c r="K72" i="13"/>
  <c r="I72" i="13"/>
  <c r="I150" i="13"/>
  <c r="K150" i="13"/>
  <c r="E55" i="12"/>
  <c r="J100" i="10"/>
  <c r="L100" i="10"/>
  <c r="V21" i="12"/>
  <c r="U21" i="12"/>
  <c r="V53" i="12"/>
  <c r="U53" i="12"/>
  <c r="F40" i="10"/>
  <c r="H40" i="10"/>
  <c r="L87" i="10"/>
  <c r="L103" i="10"/>
  <c r="J283" i="8"/>
  <c r="L283" i="8"/>
  <c r="H276" i="8"/>
  <c r="O275" i="8"/>
  <c r="N275" i="8"/>
  <c r="L285" i="8"/>
  <c r="L170" i="8"/>
  <c r="L148" i="8"/>
  <c r="L126" i="8"/>
  <c r="W43" i="12"/>
  <c r="O141" i="42"/>
  <c r="N141" i="42"/>
  <c r="O138" i="43"/>
  <c r="N138" i="43"/>
  <c r="M138" i="43"/>
  <c r="L138" i="43"/>
  <c r="I141" i="42"/>
  <c r="H141" i="42"/>
  <c r="G141" i="42"/>
  <c r="M141" i="42"/>
  <c r="L141" i="42"/>
  <c r="G139" i="42"/>
  <c r="I139" i="42"/>
  <c r="H139" i="42"/>
  <c r="M139" i="42"/>
  <c r="L139" i="42"/>
  <c r="H145" i="41"/>
  <c r="K145" i="41" s="1"/>
  <c r="G145" i="41"/>
  <c r="I145" i="41"/>
  <c r="H6" i="41"/>
  <c r="G16" i="41"/>
  <c r="J6" i="41"/>
  <c r="I6" i="41"/>
  <c r="M6" i="41"/>
  <c r="J12" i="41"/>
  <c r="L6" i="41"/>
  <c r="J7" i="41"/>
  <c r="J8" i="41"/>
  <c r="J15" i="41"/>
  <c r="J11" i="41"/>
  <c r="R9" i="41"/>
  <c r="Q9" i="41"/>
  <c r="P9" i="41"/>
  <c r="T9" i="41"/>
  <c r="S9" i="41"/>
  <c r="F12" i="41"/>
  <c r="I12" i="41"/>
  <c r="H12" i="41"/>
  <c r="F15" i="41"/>
  <c r="I15" i="41"/>
  <c r="H15" i="41"/>
  <c r="R11" i="41"/>
  <c r="S11" i="41"/>
  <c r="L8" i="41"/>
  <c r="N8" i="41"/>
  <c r="M8" i="41"/>
  <c r="Q8" i="41"/>
  <c r="P8" i="41"/>
  <c r="X17" i="35"/>
  <c r="AF12" i="35"/>
  <c r="AE12" i="35"/>
  <c r="X9" i="35"/>
  <c r="AN18" i="35"/>
  <c r="AR18" i="35"/>
  <c r="AP18" i="35"/>
  <c r="AO18" i="35"/>
  <c r="AQ18" i="35"/>
  <c r="AN16" i="35"/>
  <c r="AQ16" i="35"/>
  <c r="AP16" i="35"/>
  <c r="AO16" i="35"/>
  <c r="AR16" i="35"/>
  <c r="AN12" i="35"/>
  <c r="AQ12" i="35"/>
  <c r="AP12" i="35"/>
  <c r="AO12" i="35"/>
  <c r="AR12" i="35"/>
  <c r="AN8" i="35"/>
  <c r="AQ8" i="35"/>
  <c r="AP8" i="35"/>
  <c r="AO8" i="35"/>
  <c r="AR8" i="35"/>
  <c r="P17" i="35"/>
  <c r="P9" i="35"/>
  <c r="AA20" i="39"/>
  <c r="R10" i="39"/>
  <c r="Q10" i="39"/>
  <c r="P10" i="39"/>
  <c r="T10" i="39"/>
  <c r="S10" i="39"/>
  <c r="O140" i="41"/>
  <c r="N140" i="41"/>
  <c r="M140" i="41"/>
  <c r="L140" i="41"/>
  <c r="L141" i="41"/>
  <c r="O141" i="41"/>
  <c r="N141" i="41"/>
  <c r="M141" i="41"/>
  <c r="AO31" i="35"/>
  <c r="AN31" i="35"/>
  <c r="Y14" i="35"/>
  <c r="X14" i="35"/>
  <c r="Y34" i="35"/>
  <c r="X34" i="35"/>
  <c r="AO39" i="35"/>
  <c r="AN39" i="35"/>
  <c r="O17" i="35"/>
  <c r="O78" i="33"/>
  <c r="O61" i="33"/>
  <c r="N61" i="33"/>
  <c r="N9" i="33"/>
  <c r="O9" i="33"/>
  <c r="Y17" i="35"/>
  <c r="F18" i="33"/>
  <c r="F75" i="33"/>
  <c r="F63" i="33"/>
  <c r="F34" i="33"/>
  <c r="F99" i="33"/>
  <c r="O35" i="31"/>
  <c r="F35" i="31"/>
  <c r="F100" i="31"/>
  <c r="F273" i="30"/>
  <c r="H273" i="30"/>
  <c r="F63" i="31"/>
  <c r="F284" i="30"/>
  <c r="H284" i="30"/>
  <c r="H274" i="30"/>
  <c r="J274" i="30"/>
  <c r="F101" i="31"/>
  <c r="J275" i="30"/>
  <c r="F109" i="31"/>
  <c r="F61" i="31"/>
  <c r="F34" i="31"/>
  <c r="N81" i="31"/>
  <c r="O81" i="31"/>
  <c r="F285" i="30"/>
  <c r="H275" i="30"/>
  <c r="O33" i="33"/>
  <c r="N33" i="33"/>
  <c r="N36" i="33"/>
  <c r="O36" i="33"/>
  <c r="AN40" i="35"/>
  <c r="H38" i="31"/>
  <c r="L76" i="31"/>
  <c r="L84" i="31"/>
  <c r="L54" i="31"/>
  <c r="N54" i="31"/>
  <c r="L99" i="31"/>
  <c r="N99" i="31"/>
  <c r="F252" i="30"/>
  <c r="H252" i="30"/>
  <c r="L33" i="33"/>
  <c r="L39" i="33"/>
  <c r="L100" i="33"/>
  <c r="L59" i="33"/>
  <c r="L19" i="33"/>
  <c r="N19" i="33"/>
  <c r="L16" i="33"/>
  <c r="N16" i="33"/>
  <c r="L60" i="33"/>
  <c r="N60" i="33"/>
  <c r="L80" i="33"/>
  <c r="N80" i="33"/>
  <c r="J78" i="33"/>
  <c r="J34" i="33"/>
  <c r="J103" i="33"/>
  <c r="J64" i="33"/>
  <c r="J105" i="33"/>
  <c r="J77" i="33"/>
  <c r="J106" i="33"/>
  <c r="H54" i="31"/>
  <c r="H75" i="31"/>
  <c r="H99" i="31"/>
  <c r="H107" i="31"/>
  <c r="H106" i="31"/>
  <c r="H256" i="30"/>
  <c r="H32" i="33"/>
  <c r="H40" i="33"/>
  <c r="H58" i="33"/>
  <c r="H97" i="33"/>
  <c r="H39" i="33"/>
  <c r="H98" i="33"/>
  <c r="H78" i="33"/>
  <c r="L260" i="30"/>
  <c r="F251" i="30"/>
  <c r="H251" i="30"/>
  <c r="L261" i="30"/>
  <c r="F231" i="30"/>
  <c r="H231" i="30"/>
  <c r="L211" i="30"/>
  <c r="N211" i="30"/>
  <c r="H193" i="30"/>
  <c r="J193" i="30"/>
  <c r="F175" i="30"/>
  <c r="N165" i="30"/>
  <c r="O165" i="30"/>
  <c r="J147" i="30"/>
  <c r="L147" i="30"/>
  <c r="F129" i="30"/>
  <c r="H129" i="30"/>
  <c r="H119" i="30"/>
  <c r="J119" i="30"/>
  <c r="J53" i="31"/>
  <c r="J60" i="31"/>
  <c r="J65" i="31"/>
  <c r="J59" i="31"/>
  <c r="L59" i="31"/>
  <c r="J99" i="31"/>
  <c r="J104" i="31"/>
  <c r="F212" i="30"/>
  <c r="H212" i="30"/>
  <c r="F192" i="30"/>
  <c r="J172" i="30"/>
  <c r="L172" i="30"/>
  <c r="H152" i="30"/>
  <c r="J152" i="30"/>
  <c r="F124" i="30"/>
  <c r="H124" i="30"/>
  <c r="F234" i="30"/>
  <c r="L238" i="30"/>
  <c r="H241" i="30"/>
  <c r="O185" i="30"/>
  <c r="N185" i="30"/>
  <c r="O141" i="30"/>
  <c r="N141" i="30"/>
  <c r="H237" i="30"/>
  <c r="F210" i="30"/>
  <c r="L190" i="30"/>
  <c r="H172" i="30"/>
  <c r="H150" i="30"/>
  <c r="L86" i="30"/>
  <c r="H55" i="30"/>
  <c r="J55" i="30"/>
  <c r="H85" i="30"/>
  <c r="J85" i="30"/>
  <c r="H80" i="30"/>
  <c r="F64" i="30"/>
  <c r="H64" i="30"/>
  <c r="H65" i="30"/>
  <c r="J65" i="30"/>
  <c r="F104" i="28"/>
  <c r="D48" i="28"/>
  <c r="E48" i="28"/>
  <c r="D118" i="28"/>
  <c r="D160" i="28"/>
  <c r="C20" i="28"/>
  <c r="L8" i="28"/>
  <c r="K8" i="28"/>
  <c r="J8" i="28"/>
  <c r="I8" i="28"/>
  <c r="M8" i="28"/>
  <c r="M23" i="28"/>
  <c r="M55" i="28"/>
  <c r="M44" i="28"/>
  <c r="K27" i="28"/>
  <c r="I27" i="28"/>
  <c r="L27" i="28"/>
  <c r="J27" i="28"/>
  <c r="M27" i="28"/>
  <c r="L125" i="28"/>
  <c r="K125" i="28"/>
  <c r="J125" i="28"/>
  <c r="I125" i="28"/>
  <c r="M125" i="28"/>
  <c r="M29" i="28"/>
  <c r="K29" i="28"/>
  <c r="L29" i="28"/>
  <c r="J29" i="28"/>
  <c r="I29" i="28"/>
  <c r="J30" i="28"/>
  <c r="M30" i="28"/>
  <c r="L30" i="28"/>
  <c r="K30" i="28"/>
  <c r="I30" i="28"/>
  <c r="M130" i="28"/>
  <c r="L130" i="28"/>
  <c r="K130" i="28"/>
  <c r="J130" i="28"/>
  <c r="I130" i="28"/>
  <c r="M64" i="28"/>
  <c r="L64" i="28"/>
  <c r="I64" i="28"/>
  <c r="K64" i="28"/>
  <c r="J64" i="28"/>
  <c r="I142" i="28"/>
  <c r="M142" i="28"/>
  <c r="J142" i="28"/>
  <c r="L142" i="28"/>
  <c r="K142" i="28"/>
  <c r="M84" i="28"/>
  <c r="L84" i="28"/>
  <c r="K84" i="28"/>
  <c r="I84" i="28"/>
  <c r="J84" i="28"/>
  <c r="K51" i="28"/>
  <c r="J51" i="28"/>
  <c r="I51" i="28"/>
  <c r="M51" i="28"/>
  <c r="L51" i="28"/>
  <c r="K128" i="28"/>
  <c r="J128" i="28"/>
  <c r="I128" i="28"/>
  <c r="M128" i="28"/>
  <c r="L128" i="28"/>
  <c r="J114" i="28"/>
  <c r="I114" i="28"/>
  <c r="L114" i="28"/>
  <c r="K114" i="28"/>
  <c r="M114" i="28"/>
  <c r="I83" i="28"/>
  <c r="K83" i="28"/>
  <c r="J83" i="28"/>
  <c r="M83" i="28"/>
  <c r="L83" i="28"/>
  <c r="I159" i="28"/>
  <c r="J159" i="28"/>
  <c r="L159" i="28"/>
  <c r="K159" i="28"/>
  <c r="M159" i="28"/>
  <c r="M103" i="28"/>
  <c r="J103" i="28"/>
  <c r="I103" i="28"/>
  <c r="K103" i="28"/>
  <c r="L103" i="28"/>
  <c r="M154" i="28"/>
  <c r="L154" i="28"/>
  <c r="K154" i="28"/>
  <c r="J154" i="28"/>
  <c r="I154" i="28"/>
  <c r="F85" i="25"/>
  <c r="O85" i="25"/>
  <c r="O56" i="25"/>
  <c r="N56" i="25"/>
  <c r="F107" i="25"/>
  <c r="O107" i="25"/>
  <c r="N78" i="25"/>
  <c r="O78" i="25"/>
  <c r="O102" i="25"/>
  <c r="F102" i="25"/>
  <c r="F64" i="25"/>
  <c r="O98" i="25"/>
  <c r="N98" i="25"/>
  <c r="F54" i="25"/>
  <c r="O103" i="25"/>
  <c r="F103" i="25"/>
  <c r="F65" i="25"/>
  <c r="F241" i="24"/>
  <c r="F231" i="24"/>
  <c r="H231" i="24"/>
  <c r="O209" i="24"/>
  <c r="N209" i="24"/>
  <c r="L189" i="24"/>
  <c r="N189" i="24"/>
  <c r="J169" i="24"/>
  <c r="L169" i="24"/>
  <c r="H258" i="24"/>
  <c r="H261" i="24"/>
  <c r="J261" i="24"/>
  <c r="J233" i="24"/>
  <c r="F217" i="24"/>
  <c r="O207" i="24"/>
  <c r="N207" i="24"/>
  <c r="H191" i="24"/>
  <c r="J175" i="24"/>
  <c r="L175" i="24"/>
  <c r="L165" i="24"/>
  <c r="F141" i="24"/>
  <c r="H141" i="24"/>
  <c r="F97" i="24"/>
  <c r="H97" i="24"/>
  <c r="L53" i="24"/>
  <c r="N53" i="24"/>
  <c r="L234" i="24"/>
  <c r="N234" i="24"/>
  <c r="J214" i="24"/>
  <c r="L214" i="24"/>
  <c r="O81" i="24"/>
  <c r="N81" i="24"/>
  <c r="J264" i="24"/>
  <c r="O235" i="24"/>
  <c r="N235" i="24"/>
  <c r="H219" i="24"/>
  <c r="L193" i="24"/>
  <c r="F169" i="24"/>
  <c r="J143" i="24"/>
  <c r="J61" i="24"/>
  <c r="F58" i="24"/>
  <c r="H58" i="24"/>
  <c r="AB10" i="22"/>
  <c r="AA10" i="22"/>
  <c r="Y10" i="22"/>
  <c r="Z10" i="22"/>
  <c r="X10" i="22"/>
  <c r="AA15" i="22"/>
  <c r="Y15" i="22"/>
  <c r="J85" i="24"/>
  <c r="L85" i="24"/>
  <c r="H82" i="24"/>
  <c r="H55" i="24"/>
  <c r="X20" i="22"/>
  <c r="Z20" i="22"/>
  <c r="F62" i="24"/>
  <c r="AA18" i="22"/>
  <c r="Y18" i="22"/>
  <c r="F56" i="24"/>
  <c r="O56" i="24"/>
  <c r="F39" i="24"/>
  <c r="H39" i="24"/>
  <c r="F38" i="24"/>
  <c r="H38" i="24"/>
  <c r="S11" i="21"/>
  <c r="R11" i="21"/>
  <c r="T11" i="21"/>
  <c r="S17" i="21"/>
  <c r="R17" i="21"/>
  <c r="T17" i="21"/>
  <c r="S12" i="21"/>
  <c r="R12" i="21"/>
  <c r="T12" i="21"/>
  <c r="R46" i="19"/>
  <c r="R29" i="19"/>
  <c r="R52" i="19"/>
  <c r="O51" i="19"/>
  <c r="R60" i="19"/>
  <c r="R71" i="19"/>
  <c r="R82" i="19"/>
  <c r="R90" i="19"/>
  <c r="R101" i="19"/>
  <c r="R118" i="19"/>
  <c r="R157" i="19"/>
  <c r="R141" i="19"/>
  <c r="R138" i="19"/>
  <c r="R32" i="19"/>
  <c r="W91" i="19"/>
  <c r="W93" i="19"/>
  <c r="R44" i="19"/>
  <c r="M140" i="17"/>
  <c r="L140" i="17"/>
  <c r="K140" i="17"/>
  <c r="I140" i="17"/>
  <c r="J140" i="17"/>
  <c r="C121" i="17"/>
  <c r="M80" i="17"/>
  <c r="H79" i="17"/>
  <c r="L80" i="17"/>
  <c r="K80" i="17"/>
  <c r="J80" i="17"/>
  <c r="I80" i="17"/>
  <c r="G21" i="19"/>
  <c r="G91" i="19"/>
  <c r="G93" i="19"/>
  <c r="G135" i="19"/>
  <c r="C161" i="17"/>
  <c r="C149" i="17"/>
  <c r="J129" i="17"/>
  <c r="L129" i="17"/>
  <c r="J108" i="17"/>
  <c r="I108" i="17"/>
  <c r="M108" i="17"/>
  <c r="H107" i="17"/>
  <c r="L108" i="17"/>
  <c r="K108" i="17"/>
  <c r="D77" i="17"/>
  <c r="J69" i="17"/>
  <c r="L69" i="17"/>
  <c r="Z19" i="17"/>
  <c r="X19" i="17"/>
  <c r="L143" i="17"/>
  <c r="J143" i="17"/>
  <c r="K122" i="17"/>
  <c r="J122" i="17"/>
  <c r="I122" i="17"/>
  <c r="H121" i="17"/>
  <c r="L122" i="17"/>
  <c r="M122" i="17"/>
  <c r="D91" i="17"/>
  <c r="L83" i="17"/>
  <c r="J83" i="17"/>
  <c r="G161" i="17"/>
  <c r="G149" i="17"/>
  <c r="M132" i="17"/>
  <c r="L132" i="17"/>
  <c r="K132" i="17"/>
  <c r="J132" i="17"/>
  <c r="I132" i="17"/>
  <c r="M89" i="17"/>
  <c r="L89" i="17"/>
  <c r="K89" i="17"/>
  <c r="J89" i="17"/>
  <c r="I89" i="17"/>
  <c r="M72" i="17"/>
  <c r="L72" i="17"/>
  <c r="K72" i="17"/>
  <c r="J72" i="17"/>
  <c r="I72" i="17"/>
  <c r="U9" i="17"/>
  <c r="Q23" i="14"/>
  <c r="F63" i="17"/>
  <c r="F121" i="17"/>
  <c r="F91" i="17"/>
  <c r="F51" i="17"/>
  <c r="E147" i="17"/>
  <c r="E135" i="17"/>
  <c r="E105" i="17"/>
  <c r="R21" i="16"/>
  <c r="Y17" i="16"/>
  <c r="W17" i="16"/>
  <c r="R21" i="15"/>
  <c r="X13" i="15"/>
  <c r="Z13" i="15"/>
  <c r="S21" i="15"/>
  <c r="D132" i="13"/>
  <c r="D20" i="13"/>
  <c r="F102" i="10"/>
  <c r="I135" i="13"/>
  <c r="M135" i="13"/>
  <c r="L135" i="13"/>
  <c r="K135" i="13"/>
  <c r="J135" i="13"/>
  <c r="I100" i="13"/>
  <c r="M100" i="13"/>
  <c r="L100" i="13"/>
  <c r="K100" i="13"/>
  <c r="J100" i="13"/>
  <c r="I66" i="13"/>
  <c r="M66" i="13"/>
  <c r="L66" i="13"/>
  <c r="K66" i="13"/>
  <c r="J66" i="13"/>
  <c r="L82" i="13"/>
  <c r="J82" i="13"/>
  <c r="I82" i="13"/>
  <c r="H90" i="13"/>
  <c r="K82" i="13"/>
  <c r="M82" i="13"/>
  <c r="L159" i="13"/>
  <c r="J159" i="13"/>
  <c r="I159" i="13"/>
  <c r="K159" i="13"/>
  <c r="M159" i="13"/>
  <c r="K137" i="13"/>
  <c r="I137" i="13"/>
  <c r="J137" i="13"/>
  <c r="M137" i="13"/>
  <c r="L137" i="13"/>
  <c r="J80" i="13"/>
  <c r="M80" i="13"/>
  <c r="I80" i="13"/>
  <c r="L80" i="13"/>
  <c r="K80" i="13"/>
  <c r="J149" i="13"/>
  <c r="M149" i="13"/>
  <c r="I149" i="13"/>
  <c r="K149" i="13"/>
  <c r="L149" i="13"/>
  <c r="M86" i="13"/>
  <c r="L86" i="13"/>
  <c r="K86" i="13"/>
  <c r="J86" i="13"/>
  <c r="I86" i="13"/>
  <c r="K45" i="12"/>
  <c r="N45" i="12"/>
  <c r="M45" i="12"/>
  <c r="L45" i="12"/>
  <c r="J45" i="12"/>
  <c r="I45" i="12"/>
  <c r="K37" i="12"/>
  <c r="L37" i="12"/>
  <c r="J37" i="12"/>
  <c r="I37" i="12"/>
  <c r="M37" i="12"/>
  <c r="N37" i="12"/>
  <c r="H55" i="12"/>
  <c r="K29" i="12"/>
  <c r="I29" i="12"/>
  <c r="N29" i="12"/>
  <c r="J29" i="12"/>
  <c r="L29" i="12"/>
  <c r="M29" i="12"/>
  <c r="H56" i="12"/>
  <c r="K21" i="12"/>
  <c r="N21" i="12"/>
  <c r="M21" i="12"/>
  <c r="L21" i="12"/>
  <c r="J21" i="12"/>
  <c r="I21" i="12"/>
  <c r="N24" i="12"/>
  <c r="N22" i="12"/>
  <c r="N23" i="12"/>
  <c r="K11" i="12"/>
  <c r="L11" i="12"/>
  <c r="J11" i="12"/>
  <c r="I11" i="12"/>
  <c r="N11" i="12"/>
  <c r="M11" i="12"/>
  <c r="N13" i="12"/>
  <c r="H53" i="12"/>
  <c r="N15" i="12"/>
  <c r="N14" i="12"/>
  <c r="J97" i="10"/>
  <c r="L97" i="10"/>
  <c r="F57" i="10"/>
  <c r="D160" i="13"/>
  <c r="M70" i="13"/>
  <c r="K70" i="13"/>
  <c r="J70" i="13"/>
  <c r="I70" i="13"/>
  <c r="L70" i="13"/>
  <c r="I40" i="13"/>
  <c r="M40" i="13"/>
  <c r="J40" i="13"/>
  <c r="L40" i="13"/>
  <c r="K40" i="13"/>
  <c r="H48" i="13"/>
  <c r="I74" i="13"/>
  <c r="K74" i="13"/>
  <c r="I143" i="13"/>
  <c r="K143" i="13"/>
  <c r="K81" i="13"/>
  <c r="I81" i="13"/>
  <c r="K158" i="13"/>
  <c r="I158" i="13"/>
  <c r="L7" i="12"/>
  <c r="I7" i="12"/>
  <c r="H54" i="12"/>
  <c r="K7" i="12"/>
  <c r="J7" i="12"/>
  <c r="N7" i="12"/>
  <c r="M7" i="12"/>
  <c r="F98" i="10"/>
  <c r="F77" i="10"/>
  <c r="H77" i="10"/>
  <c r="W39" i="12"/>
  <c r="W21" i="12"/>
  <c r="V25" i="12"/>
  <c r="U25" i="12"/>
  <c r="U57" i="12"/>
  <c r="V57" i="12"/>
  <c r="F38" i="10"/>
  <c r="H38" i="10"/>
  <c r="L98" i="10"/>
  <c r="L37" i="10"/>
  <c r="J281" i="8"/>
  <c r="L281" i="8"/>
  <c r="N278" i="8"/>
  <c r="O278" i="8"/>
  <c r="O277" i="8"/>
  <c r="N274" i="8"/>
  <c r="O274" i="8"/>
  <c r="L284" i="8"/>
  <c r="L194" i="8"/>
  <c r="V19" i="6"/>
  <c r="T19" i="6"/>
  <c r="S19" i="6"/>
  <c r="U19" i="6"/>
  <c r="W19" i="6"/>
  <c r="J58" i="13"/>
  <c r="L58" i="13"/>
  <c r="V36" i="12"/>
  <c r="U36" i="12"/>
  <c r="G143" i="43"/>
  <c r="I143" i="43"/>
  <c r="H143" i="43"/>
  <c r="K143" i="43" s="1"/>
  <c r="N138" i="42"/>
  <c r="O138" i="42"/>
  <c r="C146" i="42"/>
  <c r="I137" i="42"/>
  <c r="H137" i="42"/>
  <c r="G137" i="42"/>
  <c r="M137" i="42"/>
  <c r="L137" i="42"/>
  <c r="I136" i="42"/>
  <c r="F146" i="42"/>
  <c r="H136" i="42"/>
  <c r="K136" i="42" s="1"/>
  <c r="G136" i="42"/>
  <c r="L136" i="42"/>
  <c r="M136" i="42"/>
  <c r="J9" i="41"/>
  <c r="I9" i="41"/>
  <c r="H9" i="41"/>
  <c r="L9" i="41"/>
  <c r="N9" i="41"/>
  <c r="M9" i="41"/>
  <c r="S15" i="41"/>
  <c r="R15" i="41"/>
  <c r="L12" i="41"/>
  <c r="N12" i="41"/>
  <c r="M12" i="41"/>
  <c r="Q12" i="41"/>
  <c r="P12" i="41"/>
  <c r="T7" i="40"/>
  <c r="AA19" i="40"/>
  <c r="Q7" i="40"/>
  <c r="S7" i="40"/>
  <c r="R7" i="40"/>
  <c r="P7" i="40"/>
  <c r="AE15" i="35"/>
  <c r="AF15" i="35"/>
  <c r="X12" i="35"/>
  <c r="F129" i="37"/>
  <c r="H127" i="37"/>
  <c r="G127" i="37"/>
  <c r="I127" i="37"/>
  <c r="M127" i="37"/>
  <c r="L127" i="37"/>
  <c r="L138" i="41"/>
  <c r="N138" i="41"/>
  <c r="M138" i="41"/>
  <c r="O138" i="41"/>
  <c r="I7" i="40"/>
  <c r="J7" i="40"/>
  <c r="H7" i="40"/>
  <c r="M7" i="40"/>
  <c r="L7" i="40"/>
  <c r="C129" i="37"/>
  <c r="I14" i="35"/>
  <c r="H14" i="35"/>
  <c r="H30" i="35"/>
  <c r="Y39" i="35"/>
  <c r="X39" i="35"/>
  <c r="G134" i="39"/>
  <c r="H134" i="39"/>
  <c r="I134" i="39"/>
  <c r="M134" i="39"/>
  <c r="L134" i="39"/>
  <c r="I136" i="39"/>
  <c r="I138" i="39"/>
  <c r="I137" i="39"/>
  <c r="I135" i="39"/>
  <c r="AO33" i="35"/>
  <c r="AN33" i="35"/>
  <c r="O13" i="35"/>
  <c r="O80" i="33"/>
  <c r="O59" i="33"/>
  <c r="N59" i="33"/>
  <c r="O98" i="33"/>
  <c r="O15" i="33"/>
  <c r="N15" i="33"/>
  <c r="F15" i="33"/>
  <c r="F76" i="33"/>
  <c r="F9" i="33"/>
  <c r="H9" i="33"/>
  <c r="F77" i="33"/>
  <c r="F36" i="33"/>
  <c r="F101" i="33"/>
  <c r="O62" i="31"/>
  <c r="F62" i="31"/>
  <c r="N33" i="31"/>
  <c r="O33" i="31"/>
  <c r="F108" i="31"/>
  <c r="F281" i="30"/>
  <c r="H281" i="30"/>
  <c r="BB8" i="35"/>
  <c r="BA8" i="35"/>
  <c r="AZ8" i="35"/>
  <c r="AY8" i="35"/>
  <c r="AX8" i="35"/>
  <c r="BB17" i="35"/>
  <c r="O85" i="31"/>
  <c r="N85" i="31"/>
  <c r="F57" i="31"/>
  <c r="O57" i="31"/>
  <c r="H282" i="30"/>
  <c r="J282" i="30"/>
  <c r="O83" i="31"/>
  <c r="N83" i="31"/>
  <c r="F39" i="31"/>
  <c r="J283" i="30"/>
  <c r="L273" i="30"/>
  <c r="J278" i="30"/>
  <c r="F64" i="33"/>
  <c r="O75" i="31"/>
  <c r="N75" i="31"/>
  <c r="O37" i="31"/>
  <c r="N37" i="31"/>
  <c r="N100" i="31"/>
  <c r="O100" i="31"/>
  <c r="H283" i="30"/>
  <c r="O35" i="33"/>
  <c r="N35" i="33"/>
  <c r="O38" i="33"/>
  <c r="N38" i="33"/>
  <c r="J253" i="30"/>
  <c r="J6" i="39"/>
  <c r="I6" i="39"/>
  <c r="H6" i="39"/>
  <c r="L6" i="39"/>
  <c r="M6" i="39"/>
  <c r="J12" i="39"/>
  <c r="J11" i="39"/>
  <c r="J101" i="33"/>
  <c r="L31" i="31"/>
  <c r="L78" i="31"/>
  <c r="L86" i="31"/>
  <c r="L62" i="31"/>
  <c r="N62" i="31"/>
  <c r="L107" i="31"/>
  <c r="N107" i="31"/>
  <c r="H128" i="37"/>
  <c r="G128" i="37"/>
  <c r="L10" i="33"/>
  <c r="N10" i="33"/>
  <c r="L105" i="33"/>
  <c r="L61" i="33"/>
  <c r="L32" i="33"/>
  <c r="L103" i="33"/>
  <c r="L62" i="33"/>
  <c r="N62" i="33"/>
  <c r="L82" i="33"/>
  <c r="N82" i="33"/>
  <c r="J20" i="33"/>
  <c r="J57" i="33"/>
  <c r="J36" i="33"/>
  <c r="J13" i="33"/>
  <c r="L13" i="33"/>
  <c r="J75" i="33"/>
  <c r="J31" i="33"/>
  <c r="J84" i="33"/>
  <c r="L103" i="31"/>
  <c r="N103" i="31"/>
  <c r="H62" i="31"/>
  <c r="H97" i="31"/>
  <c r="H101" i="31"/>
  <c r="H109" i="31"/>
  <c r="H76" i="31"/>
  <c r="H34" i="33"/>
  <c r="H80" i="33"/>
  <c r="H60" i="33"/>
  <c r="H104" i="33"/>
  <c r="H41" i="33"/>
  <c r="H99" i="33"/>
  <c r="J99" i="33"/>
  <c r="H86" i="33"/>
  <c r="L35" i="33"/>
  <c r="F259" i="30"/>
  <c r="H259" i="30"/>
  <c r="L259" i="30"/>
  <c r="J263" i="30"/>
  <c r="L263" i="30"/>
  <c r="H229" i="30"/>
  <c r="J229" i="30"/>
  <c r="F211" i="30"/>
  <c r="O211" i="30"/>
  <c r="F165" i="30"/>
  <c r="H165" i="30"/>
  <c r="L145" i="30"/>
  <c r="N145" i="30"/>
  <c r="H127" i="30"/>
  <c r="J127" i="30"/>
  <c r="J76" i="31"/>
  <c r="J78" i="31"/>
  <c r="J86" i="31"/>
  <c r="J98" i="31"/>
  <c r="J100" i="31"/>
  <c r="J82" i="31"/>
  <c r="J230" i="30"/>
  <c r="L230" i="30"/>
  <c r="H210" i="30"/>
  <c r="J210" i="30"/>
  <c r="N190" i="30"/>
  <c r="O190" i="30"/>
  <c r="L170" i="30"/>
  <c r="J142" i="30"/>
  <c r="L142" i="30"/>
  <c r="H122" i="30"/>
  <c r="J122" i="30"/>
  <c r="J233" i="30"/>
  <c r="F239" i="30"/>
  <c r="J240" i="30"/>
  <c r="L240" i="30"/>
  <c r="J211" i="30"/>
  <c r="F185" i="30"/>
  <c r="J167" i="30"/>
  <c r="F141" i="30"/>
  <c r="J123" i="30"/>
  <c r="F218" i="30"/>
  <c r="H208" i="30"/>
  <c r="F62" i="30"/>
  <c r="J53" i="30"/>
  <c r="L53" i="30"/>
  <c r="O79" i="30"/>
  <c r="N79" i="30"/>
  <c r="F63" i="30"/>
  <c r="F83" i="30"/>
  <c r="H83" i="30"/>
  <c r="H62" i="30"/>
  <c r="J62" i="30"/>
  <c r="F86" i="30"/>
  <c r="H86" i="30"/>
  <c r="N59" i="30"/>
  <c r="O59" i="30"/>
  <c r="F85" i="30"/>
  <c r="F76" i="28"/>
  <c r="C48" i="28"/>
  <c r="D34" i="28"/>
  <c r="D62" i="28"/>
  <c r="D104" i="28"/>
  <c r="C104" i="28"/>
  <c r="M87" i="28"/>
  <c r="L87" i="28"/>
  <c r="K87" i="28"/>
  <c r="J87" i="28"/>
  <c r="I87" i="28"/>
  <c r="L82" i="28"/>
  <c r="K82" i="28"/>
  <c r="J82" i="28"/>
  <c r="I82" i="28"/>
  <c r="M82" i="28"/>
  <c r="H90" i="28"/>
  <c r="J13" i="28"/>
  <c r="M13" i="28"/>
  <c r="L13" i="28"/>
  <c r="K13" i="28"/>
  <c r="I13" i="28"/>
  <c r="M38" i="28"/>
  <c r="K38" i="28"/>
  <c r="L38" i="28"/>
  <c r="J38" i="28"/>
  <c r="I38" i="28"/>
  <c r="J39" i="28"/>
  <c r="M39" i="28"/>
  <c r="L39" i="28"/>
  <c r="K39" i="28"/>
  <c r="I39" i="28"/>
  <c r="K11" i="28"/>
  <c r="I11" i="28"/>
  <c r="M11" i="28"/>
  <c r="L11" i="28"/>
  <c r="J11" i="28"/>
  <c r="M72" i="28"/>
  <c r="L72" i="28"/>
  <c r="I72" i="28"/>
  <c r="J72" i="28"/>
  <c r="K72" i="28"/>
  <c r="M157" i="28"/>
  <c r="L157" i="28"/>
  <c r="I157" i="28"/>
  <c r="K157" i="28"/>
  <c r="J157" i="28"/>
  <c r="M93" i="28"/>
  <c r="L93" i="28"/>
  <c r="K93" i="28"/>
  <c r="J93" i="28"/>
  <c r="I93" i="28"/>
  <c r="K59" i="28"/>
  <c r="J59" i="28"/>
  <c r="I59" i="28"/>
  <c r="M59" i="28"/>
  <c r="L59" i="28"/>
  <c r="J45" i="28"/>
  <c r="I45" i="28"/>
  <c r="L45" i="28"/>
  <c r="K45" i="28"/>
  <c r="M45" i="28"/>
  <c r="J123" i="28"/>
  <c r="I123" i="28"/>
  <c r="L123" i="28"/>
  <c r="K123" i="28"/>
  <c r="M123" i="28"/>
  <c r="I92" i="28"/>
  <c r="K92" i="28"/>
  <c r="J92" i="28"/>
  <c r="M92" i="28"/>
  <c r="L92" i="28"/>
  <c r="M43" i="28"/>
  <c r="J43" i="28"/>
  <c r="K43" i="28"/>
  <c r="I43" i="28"/>
  <c r="L43" i="28"/>
  <c r="M112" i="28"/>
  <c r="J112" i="28"/>
  <c r="I112" i="28"/>
  <c r="L112" i="28"/>
  <c r="K112" i="28"/>
  <c r="I136" i="28"/>
  <c r="K136" i="28"/>
  <c r="L136" i="28"/>
  <c r="J136" i="28"/>
  <c r="M136" i="28"/>
  <c r="O83" i="25"/>
  <c r="N83" i="25"/>
  <c r="L39" i="25"/>
  <c r="N105" i="25"/>
  <c r="O105" i="25"/>
  <c r="L61" i="25"/>
  <c r="N61" i="25"/>
  <c r="L34" i="25"/>
  <c r="N34" i="25"/>
  <c r="O100" i="25"/>
  <c r="N100" i="25"/>
  <c r="O62" i="25"/>
  <c r="N62" i="25"/>
  <c r="M31" i="28"/>
  <c r="J31" i="28"/>
  <c r="L31" i="28"/>
  <c r="K31" i="28"/>
  <c r="I31" i="28"/>
  <c r="L81" i="25"/>
  <c r="L43" i="25"/>
  <c r="N101" i="25"/>
  <c r="O101" i="25"/>
  <c r="N63" i="25"/>
  <c r="O63" i="25"/>
  <c r="L263" i="24"/>
  <c r="F255" i="24"/>
  <c r="F219" i="24"/>
  <c r="F209" i="24"/>
  <c r="H209" i="24"/>
  <c r="F189" i="24"/>
  <c r="O189" i="24"/>
  <c r="L167" i="24"/>
  <c r="N167" i="24"/>
  <c r="J147" i="24"/>
  <c r="L147" i="24"/>
  <c r="F121" i="24"/>
  <c r="H121" i="24"/>
  <c r="O256" i="24"/>
  <c r="N256" i="24"/>
  <c r="H264" i="24"/>
  <c r="H260" i="24"/>
  <c r="H257" i="24"/>
  <c r="J257" i="24"/>
  <c r="J241" i="24"/>
  <c r="L241" i="24"/>
  <c r="L231" i="24"/>
  <c r="F207" i="24"/>
  <c r="L173" i="24"/>
  <c r="F149" i="24"/>
  <c r="J123" i="24"/>
  <c r="L123" i="24"/>
  <c r="F21" i="24"/>
  <c r="H21" i="24"/>
  <c r="J256" i="24"/>
  <c r="F234" i="24"/>
  <c r="O234" i="24"/>
  <c r="L212" i="24"/>
  <c r="N212" i="24"/>
  <c r="L64" i="24"/>
  <c r="F235" i="24"/>
  <c r="J209" i="24"/>
  <c r="H167" i="24"/>
  <c r="J151" i="24"/>
  <c r="L141" i="24"/>
  <c r="O125" i="24"/>
  <c r="N125" i="24"/>
  <c r="F103" i="24"/>
  <c r="H103" i="24"/>
  <c r="L59" i="24"/>
  <c r="X9" i="22"/>
  <c r="Z9" i="22"/>
  <c r="J82" i="24"/>
  <c r="L82" i="24"/>
  <c r="H79" i="24"/>
  <c r="H63" i="24"/>
  <c r="Y9" i="22"/>
  <c r="AA9" i="22"/>
  <c r="F75" i="24"/>
  <c r="F59" i="24"/>
  <c r="Y20" i="22"/>
  <c r="AA20" i="22"/>
  <c r="F85" i="24"/>
  <c r="F37" i="24"/>
  <c r="H37" i="24"/>
  <c r="F43" i="24"/>
  <c r="H43" i="24"/>
  <c r="S18" i="21"/>
  <c r="R18" i="21"/>
  <c r="T18" i="21"/>
  <c r="R159" i="19"/>
  <c r="R53" i="19"/>
  <c r="R61" i="19"/>
  <c r="R72" i="19"/>
  <c r="R83" i="19"/>
  <c r="O91" i="19"/>
  <c r="R94" i="19"/>
  <c r="O93" i="19"/>
  <c r="R102" i="19"/>
  <c r="R123" i="19"/>
  <c r="R145" i="19"/>
  <c r="O119" i="19"/>
  <c r="R111" i="19"/>
  <c r="W49" i="19"/>
  <c r="C147" i="17"/>
  <c r="K100" i="17"/>
  <c r="I100" i="17"/>
  <c r="R21" i="17"/>
  <c r="G121" i="19"/>
  <c r="D149" i="17"/>
  <c r="I111" i="17"/>
  <c r="H119" i="17"/>
  <c r="M111" i="17"/>
  <c r="L111" i="17"/>
  <c r="K111" i="17"/>
  <c r="J111" i="17"/>
  <c r="Y20" i="17"/>
  <c r="W20" i="17"/>
  <c r="Q9" i="17"/>
  <c r="L146" i="17"/>
  <c r="J146" i="17"/>
  <c r="L103" i="17"/>
  <c r="J103" i="17"/>
  <c r="L86" i="17"/>
  <c r="J86" i="17"/>
  <c r="X17" i="17"/>
  <c r="W17" i="17"/>
  <c r="AA17" i="17"/>
  <c r="Z17" i="17"/>
  <c r="Y17" i="17"/>
  <c r="L160" i="17"/>
  <c r="J160" i="17"/>
  <c r="L117" i="17"/>
  <c r="J117" i="17"/>
  <c r="L100" i="17"/>
  <c r="J100" i="17"/>
  <c r="L57" i="17"/>
  <c r="J57" i="17"/>
  <c r="L153" i="17"/>
  <c r="K153" i="17"/>
  <c r="J153" i="17"/>
  <c r="I153" i="17"/>
  <c r="H161" i="17"/>
  <c r="M153" i="17"/>
  <c r="G77" i="17"/>
  <c r="Z10" i="17"/>
  <c r="Y10" i="17"/>
  <c r="X10" i="17"/>
  <c r="V9" i="17"/>
  <c r="AA14" i="17" s="1"/>
  <c r="W10" i="17"/>
  <c r="AA10" i="17"/>
  <c r="M150" i="17"/>
  <c r="H149" i="17"/>
  <c r="L150" i="17"/>
  <c r="K150" i="17"/>
  <c r="J150" i="17"/>
  <c r="I150" i="17"/>
  <c r="D119" i="17"/>
  <c r="D107" i="17"/>
  <c r="U21" i="15"/>
  <c r="Y13" i="15"/>
  <c r="W13" i="15"/>
  <c r="T14" i="14"/>
  <c r="F107" i="17"/>
  <c r="F161" i="17"/>
  <c r="T20" i="14"/>
  <c r="E91" i="17"/>
  <c r="E51" i="17"/>
  <c r="Z13" i="16"/>
  <c r="Y13" i="16"/>
  <c r="X13" i="16"/>
  <c r="W13" i="16"/>
  <c r="V21" i="16"/>
  <c r="Z20" i="16"/>
  <c r="Y20" i="16"/>
  <c r="X20" i="16"/>
  <c r="W20" i="16"/>
  <c r="Y11" i="15"/>
  <c r="W11" i="15"/>
  <c r="AA11" i="15"/>
  <c r="Z11" i="15"/>
  <c r="X11" i="15"/>
  <c r="Q21" i="15"/>
  <c r="R23" i="14"/>
  <c r="T18" i="14"/>
  <c r="G90" i="13"/>
  <c r="K15" i="13"/>
  <c r="G20" i="13"/>
  <c r="I15" i="13"/>
  <c r="L22" i="13"/>
  <c r="J22" i="13"/>
  <c r="K22" i="13"/>
  <c r="I22" i="13"/>
  <c r="M22" i="13"/>
  <c r="L99" i="13"/>
  <c r="J99" i="13"/>
  <c r="I99" i="13"/>
  <c r="K99" i="13"/>
  <c r="M99" i="13"/>
  <c r="K68" i="13"/>
  <c r="I68" i="13"/>
  <c r="H76" i="13"/>
  <c r="J68" i="13"/>
  <c r="M68" i="13"/>
  <c r="L68" i="13"/>
  <c r="K145" i="13"/>
  <c r="I145" i="13"/>
  <c r="J145" i="13"/>
  <c r="M145" i="13"/>
  <c r="L145" i="13"/>
  <c r="J88" i="13"/>
  <c r="I88" i="13"/>
  <c r="M88" i="13"/>
  <c r="K88" i="13"/>
  <c r="L88" i="13"/>
  <c r="J157" i="13"/>
  <c r="I157" i="13"/>
  <c r="M157" i="13"/>
  <c r="K157" i="13"/>
  <c r="L157" i="13"/>
  <c r="M95" i="13"/>
  <c r="L95" i="13"/>
  <c r="K95" i="13"/>
  <c r="I95" i="13"/>
  <c r="J95" i="13"/>
  <c r="U43" i="12"/>
  <c r="X43" i="12"/>
  <c r="V43" i="12"/>
  <c r="X35" i="12"/>
  <c r="V35" i="12"/>
  <c r="U35" i="12"/>
  <c r="X38" i="12"/>
  <c r="X37" i="12"/>
  <c r="X36" i="12"/>
  <c r="X27" i="12"/>
  <c r="V27" i="12"/>
  <c r="U27" i="12"/>
  <c r="X19" i="12"/>
  <c r="V19" i="12"/>
  <c r="U19" i="12"/>
  <c r="E56" i="12"/>
  <c r="F55" i="10"/>
  <c r="M16" i="13"/>
  <c r="L16" i="13"/>
  <c r="I16" i="13"/>
  <c r="K16" i="13"/>
  <c r="J16" i="13"/>
  <c r="G160" i="13"/>
  <c r="K89" i="13"/>
  <c r="I89" i="13"/>
  <c r="F87" i="10"/>
  <c r="H75" i="10"/>
  <c r="J35" i="10"/>
  <c r="L35" i="10"/>
  <c r="U29" i="12"/>
  <c r="V29" i="12"/>
  <c r="F37" i="10"/>
  <c r="L106" i="10"/>
  <c r="L56" i="10"/>
  <c r="N56" i="10"/>
  <c r="J280" i="8"/>
  <c r="L277" i="8"/>
  <c r="N277" i="8"/>
  <c r="O276" i="8"/>
  <c r="J190" i="8"/>
  <c r="L190" i="8"/>
  <c r="O168" i="8"/>
  <c r="N168" i="8"/>
  <c r="O146" i="8"/>
  <c r="N146" i="8"/>
  <c r="O124" i="8"/>
  <c r="N124" i="8"/>
  <c r="L37" i="6"/>
  <c r="I37" i="6"/>
  <c r="K37" i="6"/>
  <c r="M37" i="6"/>
  <c r="J37" i="6"/>
  <c r="F62" i="13"/>
  <c r="W25" i="12"/>
  <c r="E146" i="43"/>
  <c r="O143" i="42"/>
  <c r="N143" i="42"/>
  <c r="O143" i="43"/>
  <c r="N143" i="43"/>
  <c r="M143" i="43"/>
  <c r="L143" i="43"/>
  <c r="L142" i="43"/>
  <c r="N142" i="43"/>
  <c r="M142" i="43"/>
  <c r="O142" i="43"/>
  <c r="I140" i="42"/>
  <c r="H140" i="42"/>
  <c r="K140" i="42" s="1"/>
  <c r="G140" i="42"/>
  <c r="M140" i="42"/>
  <c r="L140" i="42"/>
  <c r="I144" i="42"/>
  <c r="H144" i="42"/>
  <c r="K144" i="42" s="1"/>
  <c r="G144" i="42"/>
  <c r="M144" i="42"/>
  <c r="L144" i="42"/>
  <c r="G142" i="41"/>
  <c r="I142" i="41"/>
  <c r="H142" i="41"/>
  <c r="M142" i="41"/>
  <c r="L142" i="41"/>
  <c r="L8" i="40"/>
  <c r="N8" i="40"/>
  <c r="S8" i="41"/>
  <c r="R8" i="41"/>
  <c r="F9" i="40"/>
  <c r="J9" i="40"/>
  <c r="I9" i="40"/>
  <c r="H9" i="40"/>
  <c r="M9" i="40"/>
  <c r="L9" i="40"/>
  <c r="P10" i="40"/>
  <c r="R10" i="40"/>
  <c r="S10" i="40"/>
  <c r="Q10" i="40"/>
  <c r="T10" i="40"/>
  <c r="AA20" i="40"/>
  <c r="AF10" i="35"/>
  <c r="AE10" i="35"/>
  <c r="AO37" i="35"/>
  <c r="AN17" i="35"/>
  <c r="AR17" i="35"/>
  <c r="AQ17" i="35"/>
  <c r="AP17" i="35"/>
  <c r="AO17" i="35"/>
  <c r="I15" i="35"/>
  <c r="AN13" i="35"/>
  <c r="AR13" i="35"/>
  <c r="AQ13" i="35"/>
  <c r="AP13" i="35"/>
  <c r="AO13" i="35"/>
  <c r="I11" i="35"/>
  <c r="AN9" i="35"/>
  <c r="AR9" i="35"/>
  <c r="AQ9" i="35"/>
  <c r="AP9" i="35"/>
  <c r="AO9" i="35"/>
  <c r="AO32" i="35"/>
  <c r="P15" i="35"/>
  <c r="J146" i="41"/>
  <c r="L136" i="41"/>
  <c r="O136" i="41"/>
  <c r="N136" i="41"/>
  <c r="M136" i="41"/>
  <c r="O143" i="41"/>
  <c r="L143" i="41"/>
  <c r="N143" i="41"/>
  <c r="M143" i="41"/>
  <c r="I125" i="37"/>
  <c r="H125" i="37"/>
  <c r="G125" i="37"/>
  <c r="M125" i="37"/>
  <c r="L125" i="37"/>
  <c r="I37" i="35"/>
  <c r="H37" i="35"/>
  <c r="O134" i="38"/>
  <c r="N134" i="38"/>
  <c r="H38" i="35"/>
  <c r="Y36" i="35"/>
  <c r="X36" i="35"/>
  <c r="AN30" i="35"/>
  <c r="AO30" i="35"/>
  <c r="O125" i="37"/>
  <c r="N125" i="37"/>
  <c r="O82" i="33"/>
  <c r="O57" i="33"/>
  <c r="N57" i="33"/>
  <c r="O100" i="33"/>
  <c r="N100" i="33"/>
  <c r="O53" i="33"/>
  <c r="N97" i="33"/>
  <c r="O97" i="33"/>
  <c r="Y9" i="35"/>
  <c r="Y18" i="35"/>
  <c r="F31" i="33"/>
  <c r="F83" i="33"/>
  <c r="F17" i="33"/>
  <c r="F78" i="33"/>
  <c r="F38" i="33"/>
  <c r="F103" i="33"/>
  <c r="N60" i="31"/>
  <c r="O60" i="31"/>
  <c r="F33" i="31"/>
  <c r="H33" i="31"/>
  <c r="F78" i="31"/>
  <c r="H78" i="31"/>
  <c r="H279" i="30"/>
  <c r="J279" i="30"/>
  <c r="BB16" i="35"/>
  <c r="BA16" i="35"/>
  <c r="AZ16" i="35"/>
  <c r="AY16" i="35"/>
  <c r="AX16" i="35"/>
  <c r="BB10" i="35"/>
  <c r="AX10" i="35"/>
  <c r="BA10" i="35"/>
  <c r="AZ10" i="35"/>
  <c r="AY10" i="35"/>
  <c r="O84" i="31"/>
  <c r="N84" i="31"/>
  <c r="N55" i="31"/>
  <c r="O55" i="31"/>
  <c r="F83" i="31"/>
  <c r="O80" i="31"/>
  <c r="N80" i="31"/>
  <c r="L281" i="30"/>
  <c r="O53" i="31"/>
  <c r="N53" i="31"/>
  <c r="L276" i="30"/>
  <c r="N6" i="38"/>
  <c r="M6" i="38"/>
  <c r="L6" i="38"/>
  <c r="Q6" i="38"/>
  <c r="P6" i="38"/>
  <c r="N11" i="38"/>
  <c r="N12" i="38"/>
  <c r="F75" i="31"/>
  <c r="F37" i="31"/>
  <c r="N108" i="31"/>
  <c r="O108" i="31"/>
  <c r="J273" i="30"/>
  <c r="O37" i="33"/>
  <c r="N37" i="33"/>
  <c r="O40" i="33"/>
  <c r="N40" i="33"/>
  <c r="L251" i="30"/>
  <c r="J10" i="39"/>
  <c r="I10" i="39"/>
  <c r="H10" i="39"/>
  <c r="L10" i="39"/>
  <c r="M10" i="39"/>
  <c r="AN37" i="35"/>
  <c r="L39" i="31"/>
  <c r="L79" i="31"/>
  <c r="L87" i="31"/>
  <c r="L81" i="31"/>
  <c r="H258" i="30"/>
  <c r="J258" i="30"/>
  <c r="L20" i="33"/>
  <c r="L63" i="33"/>
  <c r="N63" i="33"/>
  <c r="L34" i="33"/>
  <c r="L104" i="33"/>
  <c r="N104" i="33"/>
  <c r="L64" i="33"/>
  <c r="N64" i="33"/>
  <c r="L84" i="33"/>
  <c r="N84" i="33"/>
  <c r="J53" i="33"/>
  <c r="J59" i="33"/>
  <c r="J38" i="33"/>
  <c r="J82" i="33"/>
  <c r="J33" i="33"/>
  <c r="J85" i="33"/>
  <c r="L98" i="31"/>
  <c r="H32" i="31"/>
  <c r="H100" i="31"/>
  <c r="H102" i="31"/>
  <c r="H77" i="31"/>
  <c r="H84" i="31"/>
  <c r="J254" i="30"/>
  <c r="H100" i="33"/>
  <c r="H101" i="33"/>
  <c r="H62" i="33"/>
  <c r="H105" i="33"/>
  <c r="H76" i="33"/>
  <c r="H53" i="33"/>
  <c r="H75" i="33"/>
  <c r="L31" i="33"/>
  <c r="H257" i="30"/>
  <c r="J257" i="30"/>
  <c r="H261" i="30"/>
  <c r="J261" i="30"/>
  <c r="H240" i="30"/>
  <c r="F219" i="30"/>
  <c r="O209" i="30"/>
  <c r="N209" i="30"/>
  <c r="J191" i="30"/>
  <c r="L191" i="30"/>
  <c r="F173" i="30"/>
  <c r="H173" i="30"/>
  <c r="H163" i="30"/>
  <c r="J163" i="30"/>
  <c r="O145" i="30"/>
  <c r="F145" i="30"/>
  <c r="J58" i="31"/>
  <c r="J80" i="31"/>
  <c r="J35" i="31"/>
  <c r="J103" i="31"/>
  <c r="J101" i="31"/>
  <c r="H218" i="30"/>
  <c r="J218" i="30"/>
  <c r="F190" i="30"/>
  <c r="H190" i="30"/>
  <c r="F170" i="30"/>
  <c r="J150" i="30"/>
  <c r="L150" i="30"/>
  <c r="H130" i="30"/>
  <c r="J130" i="30"/>
  <c r="L231" i="30"/>
  <c r="L239" i="30"/>
  <c r="J219" i="30"/>
  <c r="L219" i="30"/>
  <c r="L209" i="30"/>
  <c r="F193" i="30"/>
  <c r="J175" i="30"/>
  <c r="L175" i="30"/>
  <c r="L165" i="30"/>
  <c r="F149" i="30"/>
  <c r="J131" i="30"/>
  <c r="L131" i="30"/>
  <c r="L121" i="30"/>
  <c r="H216" i="30"/>
  <c r="O188" i="30"/>
  <c r="N188" i="30"/>
  <c r="J170" i="30"/>
  <c r="H60" i="30"/>
  <c r="F84" i="30"/>
  <c r="F65" i="30"/>
  <c r="F79" i="30"/>
  <c r="F55" i="30"/>
  <c r="H81" i="30"/>
  <c r="J81" i="30"/>
  <c r="J60" i="30"/>
  <c r="L60" i="30"/>
  <c r="H84" i="30"/>
  <c r="J84" i="30"/>
  <c r="F59" i="30"/>
  <c r="H59" i="30"/>
  <c r="O80" i="30"/>
  <c r="F80" i="30"/>
  <c r="G20" i="28"/>
  <c r="G160" i="28"/>
  <c r="I55" i="28"/>
  <c r="K55" i="28"/>
  <c r="G132" i="28"/>
  <c r="E62" i="28"/>
  <c r="F90" i="28"/>
  <c r="E118" i="28"/>
  <c r="E146" i="28"/>
  <c r="D90" i="28"/>
  <c r="J141" i="28"/>
  <c r="I141" i="28"/>
  <c r="L141" i="28"/>
  <c r="M141" i="28"/>
  <c r="K141" i="28"/>
  <c r="K10" i="28"/>
  <c r="I10" i="28"/>
  <c r="M10" i="28"/>
  <c r="J10" i="28"/>
  <c r="L10" i="28"/>
  <c r="J14" i="28"/>
  <c r="M14" i="28"/>
  <c r="L14" i="28"/>
  <c r="I14" i="28"/>
  <c r="K14" i="28"/>
  <c r="M79" i="28"/>
  <c r="L79" i="28"/>
  <c r="K79" i="28"/>
  <c r="J79" i="28"/>
  <c r="I79" i="28"/>
  <c r="L47" i="28"/>
  <c r="K47" i="28"/>
  <c r="J47" i="28"/>
  <c r="I47" i="28"/>
  <c r="M47" i="28"/>
  <c r="K19" i="28"/>
  <c r="L19" i="28"/>
  <c r="J19" i="28"/>
  <c r="I19" i="28"/>
  <c r="M19" i="28"/>
  <c r="M81" i="28"/>
  <c r="L81" i="28"/>
  <c r="I81" i="28"/>
  <c r="K81" i="28"/>
  <c r="J81" i="28"/>
  <c r="J158" i="28"/>
  <c r="I158" i="28"/>
  <c r="L158" i="28"/>
  <c r="K158" i="28"/>
  <c r="M158" i="28"/>
  <c r="M101" i="28"/>
  <c r="L101" i="28"/>
  <c r="K101" i="28"/>
  <c r="J101" i="28"/>
  <c r="I101" i="28"/>
  <c r="K68" i="28"/>
  <c r="J68" i="28"/>
  <c r="I68" i="28"/>
  <c r="H76" i="28"/>
  <c r="M68" i="28"/>
  <c r="L68" i="28"/>
  <c r="J54" i="28"/>
  <c r="I54" i="28"/>
  <c r="H62" i="28"/>
  <c r="L54" i="28"/>
  <c r="M54" i="28"/>
  <c r="K54" i="28"/>
  <c r="J131" i="28"/>
  <c r="I131" i="28"/>
  <c r="L131" i="28"/>
  <c r="K131" i="28"/>
  <c r="M131" i="28"/>
  <c r="I100" i="28"/>
  <c r="K100" i="28"/>
  <c r="J100" i="28"/>
  <c r="L100" i="28"/>
  <c r="M100" i="28"/>
  <c r="M52" i="28"/>
  <c r="J52" i="28"/>
  <c r="L52" i="28"/>
  <c r="K52" i="28"/>
  <c r="I52" i="28"/>
  <c r="M121" i="28"/>
  <c r="J121" i="28"/>
  <c r="I121" i="28"/>
  <c r="L121" i="28"/>
  <c r="K121" i="28"/>
  <c r="I144" i="28"/>
  <c r="K144" i="28"/>
  <c r="J144" i="28"/>
  <c r="M144" i="28"/>
  <c r="L144" i="28"/>
  <c r="L77" i="25"/>
  <c r="N77" i="25"/>
  <c r="F39" i="25"/>
  <c r="L99" i="25"/>
  <c r="N99" i="25"/>
  <c r="F61" i="25"/>
  <c r="O61" i="25"/>
  <c r="O34" i="25"/>
  <c r="F34" i="25"/>
  <c r="L83" i="25"/>
  <c r="L56" i="25"/>
  <c r="I16" i="28"/>
  <c r="L16" i="28"/>
  <c r="M16" i="28"/>
  <c r="K16" i="28"/>
  <c r="J16" i="28"/>
  <c r="F81" i="25"/>
  <c r="F43" i="25"/>
  <c r="L84" i="25"/>
  <c r="N84" i="25"/>
  <c r="L57" i="25"/>
  <c r="N57" i="25"/>
  <c r="F263" i="24"/>
  <c r="H237" i="24"/>
  <c r="J237" i="24"/>
  <c r="H207" i="24"/>
  <c r="J207" i="24"/>
  <c r="O187" i="24"/>
  <c r="N187" i="24"/>
  <c r="F167" i="24"/>
  <c r="O167" i="24"/>
  <c r="L145" i="24"/>
  <c r="N145" i="24"/>
  <c r="F99" i="24"/>
  <c r="H99" i="24"/>
  <c r="H263" i="24"/>
  <c r="O259" i="24"/>
  <c r="N259" i="24"/>
  <c r="L239" i="24"/>
  <c r="F215" i="24"/>
  <c r="J189" i="24"/>
  <c r="F173" i="24"/>
  <c r="O163" i="24"/>
  <c r="N163" i="24"/>
  <c r="H147" i="24"/>
  <c r="J131" i="24"/>
  <c r="L131" i="24"/>
  <c r="L121" i="24"/>
  <c r="N121" i="24"/>
  <c r="F13" i="24"/>
  <c r="H13" i="24"/>
  <c r="H255" i="24"/>
  <c r="O232" i="24"/>
  <c r="N232" i="24"/>
  <c r="F212" i="24"/>
  <c r="O212" i="24"/>
  <c r="L56" i="24"/>
  <c r="N56" i="24"/>
  <c r="H233" i="24"/>
  <c r="J217" i="24"/>
  <c r="L207" i="24"/>
  <c r="O191" i="24"/>
  <c r="N191" i="24"/>
  <c r="H175" i="24"/>
  <c r="L149" i="24"/>
  <c r="F125" i="24"/>
  <c r="O57" i="24"/>
  <c r="N57" i="24"/>
  <c r="X11" i="22"/>
  <c r="AB11" i="22"/>
  <c r="Z11" i="22"/>
  <c r="AA11" i="22"/>
  <c r="Y11" i="22"/>
  <c r="J79" i="24"/>
  <c r="L79" i="24"/>
  <c r="H76" i="24"/>
  <c r="H60" i="24"/>
  <c r="J60" i="24"/>
  <c r="J86" i="24"/>
  <c r="F83" i="24"/>
  <c r="H83" i="24"/>
  <c r="F64" i="24"/>
  <c r="H64" i="24"/>
  <c r="AA14" i="22"/>
  <c r="Z14" i="22"/>
  <c r="X14" i="22"/>
  <c r="AB14" i="22"/>
  <c r="Y14" i="22"/>
  <c r="O55" i="24"/>
  <c r="F55" i="24"/>
  <c r="F31" i="24"/>
  <c r="H31" i="24"/>
  <c r="F32" i="24"/>
  <c r="H32" i="24"/>
  <c r="S19" i="21"/>
  <c r="R19" i="21"/>
  <c r="T19" i="21"/>
  <c r="R142" i="19"/>
  <c r="W161" i="19"/>
  <c r="R42" i="19"/>
  <c r="R25" i="19"/>
  <c r="R54" i="19"/>
  <c r="R62" i="19"/>
  <c r="R73" i="19"/>
  <c r="R84" i="19"/>
  <c r="R95" i="19"/>
  <c r="R103" i="19"/>
  <c r="R127" i="19"/>
  <c r="O149" i="19"/>
  <c r="R150" i="19"/>
  <c r="W63" i="19"/>
  <c r="W65" i="19"/>
  <c r="R156" i="19"/>
  <c r="R40" i="19"/>
  <c r="D135" i="17"/>
  <c r="K117" i="17"/>
  <c r="I117" i="17"/>
  <c r="H105" i="17"/>
  <c r="M97" i="17"/>
  <c r="L97" i="17"/>
  <c r="K97" i="17"/>
  <c r="I97" i="17"/>
  <c r="J97" i="17"/>
  <c r="K74" i="17"/>
  <c r="I74" i="17"/>
  <c r="I57" i="17"/>
  <c r="K57" i="17"/>
  <c r="AA12" i="17"/>
  <c r="Z12" i="17"/>
  <c r="Y12" i="17"/>
  <c r="W12" i="17"/>
  <c r="X12" i="17"/>
  <c r="G23" i="19"/>
  <c r="G63" i="19"/>
  <c r="G65" i="19"/>
  <c r="I145" i="17"/>
  <c r="M145" i="17"/>
  <c r="L145" i="17"/>
  <c r="K145" i="17"/>
  <c r="J145" i="17"/>
  <c r="I128" i="17"/>
  <c r="M128" i="17"/>
  <c r="L128" i="17"/>
  <c r="J128" i="17"/>
  <c r="K128" i="17"/>
  <c r="I85" i="17"/>
  <c r="M85" i="17"/>
  <c r="L85" i="17"/>
  <c r="K85" i="17"/>
  <c r="J85" i="17"/>
  <c r="I68" i="17"/>
  <c r="M68" i="17"/>
  <c r="L68" i="17"/>
  <c r="J68" i="17"/>
  <c r="K68" i="17"/>
  <c r="J125" i="17"/>
  <c r="I125" i="17"/>
  <c r="H133" i="17"/>
  <c r="M125" i="17"/>
  <c r="K125" i="17"/>
  <c r="L125" i="17"/>
  <c r="J60" i="17"/>
  <c r="L60" i="17"/>
  <c r="K139" i="17"/>
  <c r="J139" i="17"/>
  <c r="I139" i="17"/>
  <c r="H147" i="17"/>
  <c r="M139" i="17"/>
  <c r="L139" i="17"/>
  <c r="L74" i="17"/>
  <c r="J74" i="17"/>
  <c r="G63" i="17"/>
  <c r="U21" i="17"/>
  <c r="L127" i="17"/>
  <c r="K127" i="17"/>
  <c r="J127" i="17"/>
  <c r="I127" i="17"/>
  <c r="M127" i="17"/>
  <c r="L110" i="17"/>
  <c r="K110" i="17"/>
  <c r="J110" i="17"/>
  <c r="I110" i="17"/>
  <c r="M110" i="17"/>
  <c r="L67" i="17"/>
  <c r="K67" i="17"/>
  <c r="J67" i="17"/>
  <c r="I67" i="17"/>
  <c r="M67" i="17"/>
  <c r="Z20" i="17"/>
  <c r="X20" i="17"/>
  <c r="T13" i="14"/>
  <c r="V13" i="14"/>
  <c r="U13" i="14"/>
  <c r="F147" i="17"/>
  <c r="F135" i="17"/>
  <c r="F77" i="17"/>
  <c r="U19" i="14"/>
  <c r="V19" i="14"/>
  <c r="T19" i="14"/>
  <c r="E107" i="17"/>
  <c r="AA12" i="16"/>
  <c r="Z12" i="16"/>
  <c r="Y12" i="16"/>
  <c r="X12" i="16"/>
  <c r="W12" i="16"/>
  <c r="Q21" i="16"/>
  <c r="Q9" i="16"/>
  <c r="Y15" i="16"/>
  <c r="X15" i="16"/>
  <c r="W15" i="16"/>
  <c r="AA15" i="16"/>
  <c r="Z15" i="16"/>
  <c r="W18" i="16"/>
  <c r="AA18" i="16"/>
  <c r="Z18" i="16"/>
  <c r="Y18" i="16"/>
  <c r="X18" i="16"/>
  <c r="Z10" i="16"/>
  <c r="Y10" i="16"/>
  <c r="X10" i="16"/>
  <c r="V9" i="16"/>
  <c r="AA20" i="16" s="1"/>
  <c r="W10" i="16"/>
  <c r="AA10" i="16"/>
  <c r="U17" i="14"/>
  <c r="T17" i="14"/>
  <c r="V17" i="14"/>
  <c r="S23" i="14"/>
  <c r="D90" i="13"/>
  <c r="M113" i="13"/>
  <c r="K113" i="13"/>
  <c r="J113" i="13"/>
  <c r="I113" i="13"/>
  <c r="L113" i="13"/>
  <c r="M79" i="13"/>
  <c r="K79" i="13"/>
  <c r="J79" i="13"/>
  <c r="I79" i="13"/>
  <c r="L79" i="13"/>
  <c r="M44" i="13"/>
  <c r="K44" i="13"/>
  <c r="I44" i="13"/>
  <c r="J44" i="13"/>
  <c r="L44" i="13"/>
  <c r="C160" i="13"/>
  <c r="D104" i="13"/>
  <c r="I61" i="13"/>
  <c r="K61" i="13"/>
  <c r="I31" i="13"/>
  <c r="M31" i="13"/>
  <c r="L31" i="13"/>
  <c r="J31" i="13"/>
  <c r="K31" i="13"/>
  <c r="Z13" i="13"/>
  <c r="Y13" i="13"/>
  <c r="AA13" i="13"/>
  <c r="X13" i="13"/>
  <c r="W13" i="13"/>
  <c r="V20" i="13"/>
  <c r="L30" i="13"/>
  <c r="J30" i="13"/>
  <c r="M30" i="13"/>
  <c r="K30" i="13"/>
  <c r="I30" i="13"/>
  <c r="L108" i="13"/>
  <c r="J108" i="13"/>
  <c r="I108" i="13"/>
  <c r="K108" i="13"/>
  <c r="M108" i="13"/>
  <c r="K85" i="13"/>
  <c r="I85" i="13"/>
  <c r="J85" i="13"/>
  <c r="L85" i="13"/>
  <c r="M85" i="13"/>
  <c r="K154" i="13"/>
  <c r="I154" i="13"/>
  <c r="J154" i="13"/>
  <c r="L154" i="13"/>
  <c r="M154" i="13"/>
  <c r="J97" i="13"/>
  <c r="M97" i="13"/>
  <c r="I97" i="13"/>
  <c r="L97" i="13"/>
  <c r="K97" i="13"/>
  <c r="H34" i="13"/>
  <c r="L26" i="13"/>
  <c r="K26" i="13"/>
  <c r="J26" i="13"/>
  <c r="M26" i="13"/>
  <c r="I26" i="13"/>
  <c r="M103" i="13"/>
  <c r="L103" i="13"/>
  <c r="K103" i="13"/>
  <c r="J103" i="13"/>
  <c r="I103" i="13"/>
  <c r="X51" i="12"/>
  <c r="V51" i="12"/>
  <c r="U51" i="12"/>
  <c r="D53" i="12"/>
  <c r="D54" i="12"/>
  <c r="F84" i="10"/>
  <c r="M139" i="13"/>
  <c r="K139" i="13"/>
  <c r="J139" i="13"/>
  <c r="I139" i="13"/>
  <c r="L139" i="13"/>
  <c r="K33" i="13"/>
  <c r="I33" i="13"/>
  <c r="G118" i="13"/>
  <c r="K92" i="13"/>
  <c r="I92" i="13"/>
  <c r="I29" i="13"/>
  <c r="G34" i="13"/>
  <c r="K29" i="13"/>
  <c r="K98" i="13"/>
  <c r="I98" i="13"/>
  <c r="E53" i="12"/>
  <c r="E57" i="12" s="1"/>
  <c r="W53" i="12"/>
  <c r="G55" i="12"/>
  <c r="I18" i="12"/>
  <c r="J18" i="12"/>
  <c r="V55" i="12"/>
  <c r="U55" i="12"/>
  <c r="V33" i="12"/>
  <c r="U33" i="12"/>
  <c r="F34" i="10"/>
  <c r="L38" i="10"/>
  <c r="L64" i="10"/>
  <c r="J277" i="8"/>
  <c r="L280" i="8"/>
  <c r="J279" i="8"/>
  <c r="L279" i="8"/>
  <c r="L276" i="8"/>
  <c r="N276" i="8"/>
  <c r="L238" i="8"/>
  <c r="H188" i="8"/>
  <c r="J188" i="8"/>
  <c r="H166" i="8"/>
  <c r="J166" i="8"/>
  <c r="H144" i="8"/>
  <c r="J144" i="8"/>
  <c r="H122" i="8"/>
  <c r="J122" i="8"/>
  <c r="V35" i="6"/>
  <c r="S35" i="6"/>
  <c r="T35" i="6"/>
  <c r="W35" i="6"/>
  <c r="U35" i="6"/>
  <c r="F132" i="13"/>
  <c r="F104" i="13"/>
  <c r="U18" i="12"/>
  <c r="V18" i="12"/>
  <c r="N140" i="43"/>
  <c r="M140" i="43"/>
  <c r="L140" i="43"/>
  <c r="O140" i="43"/>
  <c r="I140" i="41"/>
  <c r="H140" i="41"/>
  <c r="G140" i="41"/>
  <c r="I143" i="42"/>
  <c r="H143" i="42"/>
  <c r="K143" i="42" s="1"/>
  <c r="G143" i="42"/>
  <c r="M143" i="42"/>
  <c r="L143" i="42"/>
  <c r="G141" i="41"/>
  <c r="H141" i="41"/>
  <c r="I141" i="41"/>
  <c r="P14" i="41"/>
  <c r="R14" i="41"/>
  <c r="Q14" i="41"/>
  <c r="T14" i="41"/>
  <c r="S14" i="41"/>
  <c r="D146" i="42"/>
  <c r="D146" i="41"/>
  <c r="E16" i="41"/>
  <c r="F16" i="41" s="1"/>
  <c r="F6" i="41"/>
  <c r="F8" i="41"/>
  <c r="F9" i="41"/>
  <c r="F13" i="41"/>
  <c r="S12" i="41"/>
  <c r="R12" i="41"/>
  <c r="N6" i="40"/>
  <c r="M6" i="40"/>
  <c r="L6" i="40"/>
  <c r="N11" i="40"/>
  <c r="N7" i="40"/>
  <c r="N12" i="40"/>
  <c r="N9" i="40"/>
  <c r="T8" i="40"/>
  <c r="S8" i="40"/>
  <c r="R8" i="40"/>
  <c r="Q8" i="40"/>
  <c r="P8" i="40"/>
  <c r="T9" i="39"/>
  <c r="S9" i="39"/>
  <c r="R9" i="39"/>
  <c r="Q9" i="39"/>
  <c r="P9" i="39"/>
  <c r="AF13" i="35"/>
  <c r="AE13" i="35"/>
  <c r="K134" i="40"/>
  <c r="O134" i="40"/>
  <c r="L134" i="40"/>
  <c r="N134" i="40"/>
  <c r="M134" i="40"/>
  <c r="K136" i="40"/>
  <c r="K138" i="40"/>
  <c r="K137" i="40"/>
  <c r="K135" i="40"/>
  <c r="P10" i="35"/>
  <c r="P7" i="39"/>
  <c r="AA19" i="39"/>
  <c r="R7" i="39"/>
  <c r="T7" i="39"/>
  <c r="S7" i="39"/>
  <c r="Q7" i="39"/>
  <c r="O145" i="41"/>
  <c r="N145" i="41"/>
  <c r="M145" i="41"/>
  <c r="L145" i="41"/>
  <c r="M8" i="40"/>
  <c r="J8" i="40"/>
  <c r="H8" i="40"/>
  <c r="I8" i="40"/>
  <c r="P12" i="35"/>
  <c r="O12" i="35"/>
  <c r="O16" i="35"/>
  <c r="X33" i="35"/>
  <c r="Y33" i="35"/>
  <c r="AN38" i="35"/>
  <c r="AO38" i="35"/>
  <c r="I30" i="35"/>
  <c r="O84" i="33"/>
  <c r="O55" i="33"/>
  <c r="N55" i="33"/>
  <c r="O20" i="33"/>
  <c r="N20" i="33"/>
  <c r="O86" i="33"/>
  <c r="N86" i="33"/>
  <c r="N99" i="33"/>
  <c r="O99" i="33"/>
  <c r="Y16" i="35"/>
  <c r="F33" i="33"/>
  <c r="F84" i="33"/>
  <c r="F53" i="33"/>
  <c r="F85" i="33"/>
  <c r="F40" i="33"/>
  <c r="F105" i="33"/>
  <c r="F60" i="31"/>
  <c r="F79" i="31"/>
  <c r="F86" i="31"/>
  <c r="H86" i="31"/>
  <c r="BB9" i="35"/>
  <c r="AY9" i="35"/>
  <c r="AX9" i="35"/>
  <c r="BA9" i="35"/>
  <c r="AZ9" i="35"/>
  <c r="BB14" i="35"/>
  <c r="AX14" i="35"/>
  <c r="BA14" i="35"/>
  <c r="AZ14" i="35"/>
  <c r="AY14" i="35"/>
  <c r="N82" i="31"/>
  <c r="O82" i="31"/>
  <c r="F55" i="31"/>
  <c r="O102" i="31"/>
  <c r="J280" i="30"/>
  <c r="L280" i="30"/>
  <c r="F108" i="33"/>
  <c r="O77" i="31"/>
  <c r="N77" i="31"/>
  <c r="O31" i="31"/>
  <c r="N31" i="31"/>
  <c r="O103" i="31"/>
  <c r="F53" i="31"/>
  <c r="L284" i="30"/>
  <c r="N10" i="38"/>
  <c r="M10" i="38"/>
  <c r="L10" i="38"/>
  <c r="P10" i="38"/>
  <c r="Q10" i="38"/>
  <c r="O64" i="31"/>
  <c r="N64" i="31"/>
  <c r="O78" i="31"/>
  <c r="N78" i="31"/>
  <c r="J281" i="30"/>
  <c r="O39" i="33"/>
  <c r="N39" i="33"/>
  <c r="O42" i="33"/>
  <c r="N42" i="33"/>
  <c r="J260" i="30"/>
  <c r="L58" i="31"/>
  <c r="L82" i="31"/>
  <c r="L38" i="31"/>
  <c r="L100" i="31"/>
  <c r="H17" i="33"/>
  <c r="L41" i="33"/>
  <c r="L9" i="33"/>
  <c r="L79" i="33"/>
  <c r="L36" i="33"/>
  <c r="L106" i="33"/>
  <c r="N106" i="33"/>
  <c r="L75" i="33"/>
  <c r="N75" i="33"/>
  <c r="L86" i="33"/>
  <c r="J9" i="33"/>
  <c r="J14" i="33"/>
  <c r="J40" i="33"/>
  <c r="J54" i="33"/>
  <c r="J83" i="33"/>
  <c r="J35" i="33"/>
  <c r="J108" i="33"/>
  <c r="L64" i="31"/>
  <c r="H40" i="31"/>
  <c r="H105" i="31"/>
  <c r="H85" i="31"/>
  <c r="H103" i="31"/>
  <c r="L252" i="30"/>
  <c r="H102" i="33"/>
  <c r="H103" i="33"/>
  <c r="H64" i="33"/>
  <c r="H15" i="33"/>
  <c r="H84" i="33"/>
  <c r="H55" i="33"/>
  <c r="H77" i="33"/>
  <c r="L18" i="33"/>
  <c r="N18" i="33"/>
  <c r="F263" i="30"/>
  <c r="F209" i="30"/>
  <c r="H209" i="30"/>
  <c r="L189" i="30"/>
  <c r="N189" i="30"/>
  <c r="H171" i="30"/>
  <c r="J171" i="30"/>
  <c r="F153" i="30"/>
  <c r="O143" i="30"/>
  <c r="N143" i="30"/>
  <c r="J125" i="30"/>
  <c r="L125" i="30"/>
  <c r="J42" i="31"/>
  <c r="L42" i="31"/>
  <c r="J79" i="31"/>
  <c r="J81" i="31"/>
  <c r="J43" i="31"/>
  <c r="J37" i="31"/>
  <c r="L37" i="31"/>
  <c r="J106" i="31"/>
  <c r="L106" i="31"/>
  <c r="J109" i="31"/>
  <c r="J208" i="30"/>
  <c r="L208" i="30"/>
  <c r="H188" i="30"/>
  <c r="J188" i="30"/>
  <c r="N168" i="30"/>
  <c r="O168" i="30"/>
  <c r="L148" i="30"/>
  <c r="J120" i="30"/>
  <c r="L120" i="30"/>
  <c r="J241" i="30"/>
  <c r="L241" i="30"/>
  <c r="J234" i="30"/>
  <c r="L234" i="30"/>
  <c r="O235" i="30"/>
  <c r="N235" i="30"/>
  <c r="L217" i="30"/>
  <c r="H191" i="30"/>
  <c r="L173" i="30"/>
  <c r="H147" i="30"/>
  <c r="L129" i="30"/>
  <c r="F188" i="30"/>
  <c r="L168" i="30"/>
  <c r="H79" i="30"/>
  <c r="L56" i="30"/>
  <c r="H82" i="30"/>
  <c r="J82" i="30"/>
  <c r="H63" i="30"/>
  <c r="J63" i="30"/>
  <c r="H77" i="30"/>
  <c r="J79" i="30"/>
  <c r="L79" i="30"/>
  <c r="L58" i="30"/>
  <c r="N58" i="30"/>
  <c r="L80" i="30"/>
  <c r="N80" i="30"/>
  <c r="H57" i="30"/>
  <c r="J57" i="30"/>
  <c r="K23" i="28"/>
  <c r="I23" i="28"/>
  <c r="G62" i="28"/>
  <c r="F48" i="28"/>
  <c r="F146" i="28"/>
  <c r="F132" i="28"/>
  <c r="F160" i="28"/>
  <c r="E160" i="28"/>
  <c r="C90" i="28"/>
  <c r="C160" i="28"/>
  <c r="K18" i="28"/>
  <c r="I18" i="28"/>
  <c r="J18" i="28"/>
  <c r="L18" i="28"/>
  <c r="M18" i="28"/>
  <c r="L15" i="28"/>
  <c r="M15" i="28"/>
  <c r="K15" i="28"/>
  <c r="J15" i="28"/>
  <c r="I15" i="28"/>
  <c r="M113" i="28"/>
  <c r="L113" i="28"/>
  <c r="K113" i="28"/>
  <c r="J113" i="28"/>
  <c r="I113" i="28"/>
  <c r="L73" i="28"/>
  <c r="K73" i="28"/>
  <c r="J73" i="28"/>
  <c r="I73" i="28"/>
  <c r="M73" i="28"/>
  <c r="K28" i="28"/>
  <c r="M28" i="28"/>
  <c r="L28" i="28"/>
  <c r="J28" i="28"/>
  <c r="I28" i="28"/>
  <c r="M89" i="28"/>
  <c r="L89" i="28"/>
  <c r="I89" i="28"/>
  <c r="K89" i="28"/>
  <c r="J89" i="28"/>
  <c r="M41" i="28"/>
  <c r="L41" i="28"/>
  <c r="K41" i="28"/>
  <c r="J41" i="28"/>
  <c r="I41" i="28"/>
  <c r="M110" i="28"/>
  <c r="L110" i="28"/>
  <c r="K110" i="28"/>
  <c r="H118" i="28"/>
  <c r="J110" i="28"/>
  <c r="I110" i="28"/>
  <c r="K85" i="28"/>
  <c r="J85" i="28"/>
  <c r="I85" i="28"/>
  <c r="M85" i="28"/>
  <c r="L85" i="28"/>
  <c r="J71" i="28"/>
  <c r="I71" i="28"/>
  <c r="L71" i="28"/>
  <c r="K71" i="28"/>
  <c r="M71" i="28"/>
  <c r="K138" i="28"/>
  <c r="J138" i="28"/>
  <c r="M138" i="28"/>
  <c r="L138" i="28"/>
  <c r="I138" i="28"/>
  <c r="H146" i="28"/>
  <c r="I109" i="28"/>
  <c r="K109" i="28"/>
  <c r="J109" i="28"/>
  <c r="M109" i="28"/>
  <c r="L109" i="28"/>
  <c r="M60" i="28"/>
  <c r="J60" i="28"/>
  <c r="I60" i="28"/>
  <c r="L60" i="28"/>
  <c r="K60" i="28"/>
  <c r="M129" i="28"/>
  <c r="J129" i="28"/>
  <c r="I129" i="28"/>
  <c r="L129" i="28"/>
  <c r="K129" i="28"/>
  <c r="I153" i="28"/>
  <c r="K153" i="28"/>
  <c r="L153" i="28"/>
  <c r="J153" i="28"/>
  <c r="M153" i="28"/>
  <c r="O77" i="25"/>
  <c r="F77" i="25"/>
  <c r="O37" i="25"/>
  <c r="N37" i="25"/>
  <c r="O99" i="25"/>
  <c r="F99" i="25"/>
  <c r="N59" i="25"/>
  <c r="O59" i="25"/>
  <c r="N32" i="25"/>
  <c r="O32" i="25"/>
  <c r="F83" i="25"/>
  <c r="F56" i="25"/>
  <c r="L108" i="25"/>
  <c r="O79" i="25"/>
  <c r="N79" i="25"/>
  <c r="O84" i="25"/>
  <c r="F84" i="25"/>
  <c r="O57" i="25"/>
  <c r="F57" i="25"/>
  <c r="J260" i="24"/>
  <c r="F257" i="24"/>
  <c r="H215" i="24"/>
  <c r="J215" i="24"/>
  <c r="F197" i="24"/>
  <c r="F187" i="24"/>
  <c r="H187" i="24"/>
  <c r="O165" i="24"/>
  <c r="N165" i="24"/>
  <c r="F145" i="24"/>
  <c r="O145" i="24"/>
  <c r="L55" i="24"/>
  <c r="N55" i="24"/>
  <c r="H256" i="24"/>
  <c r="O255" i="24"/>
  <c r="N255" i="24"/>
  <c r="L265" i="24"/>
  <c r="F264" i="24"/>
  <c r="O261" i="24"/>
  <c r="F261" i="24"/>
  <c r="F239" i="24"/>
  <c r="O229" i="24"/>
  <c r="N229" i="24"/>
  <c r="H213" i="24"/>
  <c r="J197" i="24"/>
  <c r="L197" i="24"/>
  <c r="L187" i="24"/>
  <c r="F163" i="24"/>
  <c r="H163" i="24"/>
  <c r="L129" i="24"/>
  <c r="O121" i="24"/>
  <c r="O78" i="24"/>
  <c r="N78" i="24"/>
  <c r="F232" i="24"/>
  <c r="H232" i="24"/>
  <c r="O210" i="24"/>
  <c r="N210" i="24"/>
  <c r="H241" i="24"/>
  <c r="L215" i="24"/>
  <c r="F191" i="24"/>
  <c r="J165" i="24"/>
  <c r="H123" i="24"/>
  <c r="L86" i="24"/>
  <c r="J53" i="24"/>
  <c r="Z17" i="22"/>
  <c r="X17" i="22"/>
  <c r="J75" i="24"/>
  <c r="L75" i="24"/>
  <c r="J76" i="24"/>
  <c r="L76" i="24"/>
  <c r="H84" i="24"/>
  <c r="H87" i="24"/>
  <c r="J87" i="24"/>
  <c r="AA17" i="22"/>
  <c r="Y17" i="22"/>
  <c r="F76" i="24"/>
  <c r="F80" i="24"/>
  <c r="H80" i="24"/>
  <c r="V21" i="22"/>
  <c r="AB16" i="22"/>
  <c r="Z16" i="22"/>
  <c r="Y16" i="22"/>
  <c r="AA16" i="22"/>
  <c r="X16" i="22"/>
  <c r="O75" i="24"/>
  <c r="F36" i="24"/>
  <c r="H36" i="24"/>
  <c r="F40" i="24"/>
  <c r="H40" i="24"/>
  <c r="S20" i="21"/>
  <c r="R20" i="21"/>
  <c r="T20" i="21"/>
  <c r="W135" i="19"/>
  <c r="R20" i="19"/>
  <c r="R55" i="19"/>
  <c r="O63" i="19"/>
  <c r="R66" i="19"/>
  <c r="O65" i="19"/>
  <c r="R74" i="19"/>
  <c r="R85" i="19"/>
  <c r="R96" i="19"/>
  <c r="R104" i="19"/>
  <c r="R131" i="19"/>
  <c r="R115" i="19"/>
  <c r="R154" i="19"/>
  <c r="R45" i="19"/>
  <c r="W105" i="19"/>
  <c r="W107" i="19"/>
  <c r="W133" i="19"/>
  <c r="R151" i="19"/>
  <c r="M131" i="17"/>
  <c r="L131" i="17"/>
  <c r="K131" i="17"/>
  <c r="I131" i="17"/>
  <c r="J131" i="17"/>
  <c r="M114" i="17"/>
  <c r="L114" i="17"/>
  <c r="K114" i="17"/>
  <c r="J114" i="17"/>
  <c r="I114" i="17"/>
  <c r="M71" i="17"/>
  <c r="L71" i="17"/>
  <c r="K71" i="17"/>
  <c r="I71" i="17"/>
  <c r="J71" i="17"/>
  <c r="M54" i="17"/>
  <c r="L54" i="17"/>
  <c r="K54" i="17"/>
  <c r="J54" i="17"/>
  <c r="I54" i="17"/>
  <c r="G9" i="19"/>
  <c r="J27" i="19" s="1"/>
  <c r="J75" i="19"/>
  <c r="G105" i="19"/>
  <c r="G107" i="19"/>
  <c r="G161" i="19"/>
  <c r="I102" i="17"/>
  <c r="M102" i="17"/>
  <c r="L102" i="17"/>
  <c r="J102" i="17"/>
  <c r="K102" i="17"/>
  <c r="J159" i="17"/>
  <c r="I159" i="17"/>
  <c r="M159" i="17"/>
  <c r="K159" i="17"/>
  <c r="L159" i="17"/>
  <c r="J142" i="17"/>
  <c r="I142" i="17"/>
  <c r="M142" i="17"/>
  <c r="L142" i="17"/>
  <c r="K142" i="17"/>
  <c r="J99" i="17"/>
  <c r="I99" i="17"/>
  <c r="M99" i="17"/>
  <c r="K99" i="17"/>
  <c r="L99" i="17"/>
  <c r="J82" i="17"/>
  <c r="I82" i="17"/>
  <c r="M82" i="17"/>
  <c r="L82" i="17"/>
  <c r="K82" i="17"/>
  <c r="Z15" i="17"/>
  <c r="X15" i="17"/>
  <c r="K156" i="17"/>
  <c r="J156" i="17"/>
  <c r="I156" i="17"/>
  <c r="L156" i="17"/>
  <c r="M156" i="17"/>
  <c r="K113" i="17"/>
  <c r="J113" i="17"/>
  <c r="I113" i="17"/>
  <c r="M113" i="17"/>
  <c r="L113" i="17"/>
  <c r="K96" i="17"/>
  <c r="J96" i="17"/>
  <c r="I96" i="17"/>
  <c r="L96" i="17"/>
  <c r="M96" i="17"/>
  <c r="K53" i="17"/>
  <c r="J53" i="17"/>
  <c r="I53" i="17"/>
  <c r="L53" i="17"/>
  <c r="M53" i="17"/>
  <c r="L144" i="17"/>
  <c r="K144" i="17"/>
  <c r="J144" i="17"/>
  <c r="I144" i="17"/>
  <c r="M144" i="17"/>
  <c r="C133" i="17"/>
  <c r="L84" i="17"/>
  <c r="K84" i="17"/>
  <c r="J84" i="17"/>
  <c r="I84" i="17"/>
  <c r="M84" i="17"/>
  <c r="H91" i="17"/>
  <c r="C65" i="17"/>
  <c r="Z18" i="17"/>
  <c r="Y18" i="17"/>
  <c r="X18" i="17"/>
  <c r="W18" i="17"/>
  <c r="AA18" i="17"/>
  <c r="E161" i="17"/>
  <c r="F133" i="17"/>
  <c r="F93" i="17"/>
  <c r="O23" i="14"/>
  <c r="U15" i="14"/>
  <c r="E77" i="17"/>
  <c r="X17" i="16"/>
  <c r="Z17" i="16"/>
  <c r="Y19" i="15"/>
  <c r="W19" i="15"/>
  <c r="AA19" i="15"/>
  <c r="X19" i="15"/>
  <c r="Z19" i="15"/>
  <c r="Z9" i="15"/>
  <c r="X9" i="15"/>
  <c r="D34" i="13"/>
  <c r="C104" i="13"/>
  <c r="J31" i="10"/>
  <c r="L31" i="10"/>
  <c r="C20" i="13"/>
  <c r="L39" i="13"/>
  <c r="J39" i="13"/>
  <c r="M39" i="13"/>
  <c r="I39" i="13"/>
  <c r="K39" i="13"/>
  <c r="L116" i="13"/>
  <c r="J116" i="13"/>
  <c r="I116" i="13"/>
  <c r="K116" i="13"/>
  <c r="M116" i="13"/>
  <c r="K94" i="13"/>
  <c r="I94" i="13"/>
  <c r="J94" i="13"/>
  <c r="M94" i="13"/>
  <c r="L94" i="13"/>
  <c r="J28" i="13"/>
  <c r="I28" i="13"/>
  <c r="M28" i="13"/>
  <c r="K28" i="13"/>
  <c r="L28" i="13"/>
  <c r="J106" i="13"/>
  <c r="I106" i="13"/>
  <c r="M106" i="13"/>
  <c r="L106" i="13"/>
  <c r="K106" i="13"/>
  <c r="L43" i="13"/>
  <c r="I43" i="13"/>
  <c r="M43" i="13"/>
  <c r="J43" i="13"/>
  <c r="K43" i="13"/>
  <c r="M112" i="13"/>
  <c r="L112" i="13"/>
  <c r="K112" i="13"/>
  <c r="J112" i="13"/>
  <c r="I112" i="13"/>
  <c r="J40" i="10"/>
  <c r="C146" i="13"/>
  <c r="L32" i="13"/>
  <c r="J32" i="13"/>
  <c r="I32" i="13"/>
  <c r="M32" i="13"/>
  <c r="K32" i="13"/>
  <c r="S20" i="13"/>
  <c r="X12" i="13"/>
  <c r="Z12" i="13"/>
  <c r="K42" i="13"/>
  <c r="I42" i="13"/>
  <c r="G104" i="13"/>
  <c r="I23" i="13"/>
  <c r="K23" i="13"/>
  <c r="I38" i="13"/>
  <c r="K38" i="13"/>
  <c r="K107" i="13"/>
  <c r="I107" i="13"/>
  <c r="J108" i="10"/>
  <c r="F85" i="10"/>
  <c r="H85" i="10"/>
  <c r="F60" i="10"/>
  <c r="H18" i="10"/>
  <c r="V8" i="12"/>
  <c r="U8" i="12"/>
  <c r="V37" i="12"/>
  <c r="U37" i="12"/>
  <c r="L33" i="10"/>
  <c r="L57" i="10"/>
  <c r="N57" i="10"/>
  <c r="L75" i="10"/>
  <c r="L274" i="8"/>
  <c r="J282" i="8"/>
  <c r="L282" i="8"/>
  <c r="J278" i="8"/>
  <c r="L278" i="8"/>
  <c r="J234" i="8"/>
  <c r="L234" i="8"/>
  <c r="X8" i="13"/>
  <c r="W8" i="13"/>
  <c r="AA8" i="13"/>
  <c r="Y8" i="13"/>
  <c r="Z8" i="13"/>
  <c r="AA10" i="13"/>
  <c r="AA12" i="13"/>
  <c r="AA17" i="13"/>
  <c r="AA14" i="13"/>
  <c r="AA18" i="13"/>
  <c r="H138" i="43"/>
  <c r="K138" i="43" s="1"/>
  <c r="G138" i="43"/>
  <c r="I138" i="43"/>
  <c r="F146" i="43"/>
  <c r="M137" i="43"/>
  <c r="L137" i="43"/>
  <c r="O137" i="43"/>
  <c r="N137" i="43"/>
  <c r="N139" i="43"/>
  <c r="M139" i="43"/>
  <c r="L139" i="43"/>
  <c r="O139" i="43"/>
  <c r="I145" i="42"/>
  <c r="H145" i="42"/>
  <c r="K145" i="42" s="1"/>
  <c r="G145" i="42"/>
  <c r="M145" i="42"/>
  <c r="L145" i="42"/>
  <c r="H14" i="41"/>
  <c r="I14" i="41"/>
  <c r="J14" i="41"/>
  <c r="E146" i="42"/>
  <c r="H139" i="41"/>
  <c r="G139" i="41"/>
  <c r="C146" i="41"/>
  <c r="F10" i="41"/>
  <c r="N10" i="40"/>
  <c r="M10" i="40"/>
  <c r="L10" i="40"/>
  <c r="F6" i="39"/>
  <c r="F11" i="39"/>
  <c r="F10" i="39"/>
  <c r="F9" i="39"/>
  <c r="F12" i="39"/>
  <c r="AF16" i="35"/>
  <c r="AE16" i="35"/>
  <c r="X13" i="35"/>
  <c r="AF8" i="35"/>
  <c r="AE8" i="35"/>
  <c r="F6" i="38"/>
  <c r="I6" i="38"/>
  <c r="F10" i="38"/>
  <c r="F9" i="38"/>
  <c r="H6" i="38"/>
  <c r="F7" i="38"/>
  <c r="F8" i="38"/>
  <c r="F11" i="38"/>
  <c r="F12" i="38"/>
  <c r="I16" i="35"/>
  <c r="AN14" i="35"/>
  <c r="AR14" i="35"/>
  <c r="AQ14" i="35"/>
  <c r="AP14" i="35"/>
  <c r="AO14" i="35"/>
  <c r="I12" i="35"/>
  <c r="AN10" i="35"/>
  <c r="AQ10" i="35"/>
  <c r="AP10" i="35"/>
  <c r="AO10" i="35"/>
  <c r="AR10" i="35"/>
  <c r="I8" i="35"/>
  <c r="AO40" i="35"/>
  <c r="P13" i="35"/>
  <c r="H10" i="40"/>
  <c r="J10" i="40"/>
  <c r="I10" i="40"/>
  <c r="Y40" i="35"/>
  <c r="X40" i="35"/>
  <c r="I31" i="35"/>
  <c r="H31" i="35"/>
  <c r="X10" i="35"/>
  <c r="Y10" i="35"/>
  <c r="S8" i="38"/>
  <c r="R8" i="38"/>
  <c r="X37" i="35"/>
  <c r="Y37" i="35"/>
  <c r="Y30" i="35"/>
  <c r="X30" i="35"/>
  <c r="Y15" i="35"/>
  <c r="X15" i="35"/>
  <c r="AO35" i="35"/>
  <c r="AN35" i="35"/>
  <c r="I38" i="35"/>
  <c r="D129" i="37"/>
  <c r="O127" i="37"/>
  <c r="N127" i="37"/>
  <c r="N102" i="33"/>
  <c r="O102" i="33"/>
  <c r="F16" i="33"/>
  <c r="O16" i="33"/>
  <c r="BA17" i="35"/>
  <c r="AZ17" i="35"/>
  <c r="O77" i="33"/>
  <c r="O85" i="33"/>
  <c r="N85" i="33"/>
  <c r="N101" i="33"/>
  <c r="O101" i="33"/>
  <c r="Y13" i="35"/>
  <c r="F35" i="33"/>
  <c r="F106" i="33"/>
  <c r="F55" i="33"/>
  <c r="F86" i="33"/>
  <c r="F42" i="33"/>
  <c r="F107" i="33"/>
  <c r="O54" i="31"/>
  <c r="F54" i="31"/>
  <c r="F87" i="31"/>
  <c r="F97" i="31"/>
  <c r="J277" i="30"/>
  <c r="L277" i="30"/>
  <c r="BB13" i="35"/>
  <c r="BA13" i="35"/>
  <c r="AY13" i="35"/>
  <c r="AX13" i="35"/>
  <c r="AZ13" i="35"/>
  <c r="BB18" i="35"/>
  <c r="AX18" i="35"/>
  <c r="BA18" i="35"/>
  <c r="AZ18" i="35"/>
  <c r="AY18" i="35"/>
  <c r="F77" i="31"/>
  <c r="F38" i="31"/>
  <c r="F80" i="31"/>
  <c r="L278" i="30"/>
  <c r="N278" i="30"/>
  <c r="F82" i="33"/>
  <c r="O76" i="31"/>
  <c r="N76" i="31"/>
  <c r="F31" i="31"/>
  <c r="F102" i="31"/>
  <c r="O274" i="30"/>
  <c r="N274" i="30"/>
  <c r="F64" i="31"/>
  <c r="O79" i="31"/>
  <c r="N79" i="31"/>
  <c r="O86" i="31"/>
  <c r="N86" i="31"/>
  <c r="L279" i="30"/>
  <c r="J63" i="33"/>
  <c r="O41" i="33"/>
  <c r="N41" i="33"/>
  <c r="J17" i="33"/>
  <c r="H7" i="39"/>
  <c r="J7" i="39"/>
  <c r="I7" i="39"/>
  <c r="M7" i="39"/>
  <c r="L7" i="39"/>
  <c r="L109" i="31"/>
  <c r="L77" i="31"/>
  <c r="L85" i="31"/>
  <c r="L57" i="31"/>
  <c r="N57" i="31"/>
  <c r="L108" i="31"/>
  <c r="J256" i="30"/>
  <c r="L256" i="30"/>
  <c r="E129" i="37"/>
  <c r="L12" i="33"/>
  <c r="L17" i="33"/>
  <c r="L14" i="33"/>
  <c r="L38" i="33"/>
  <c r="L83" i="33"/>
  <c r="N83" i="33"/>
  <c r="L108" i="33"/>
  <c r="J15" i="33"/>
  <c r="J61" i="33"/>
  <c r="J42" i="33"/>
  <c r="J56" i="33"/>
  <c r="J107" i="33"/>
  <c r="J37" i="33"/>
  <c r="J98" i="33"/>
  <c r="H41" i="31"/>
  <c r="H59" i="31"/>
  <c r="H34" i="31"/>
  <c r="J34" i="31"/>
  <c r="H108" i="31"/>
  <c r="H104" i="31"/>
  <c r="F261" i="30"/>
  <c r="H14" i="33"/>
  <c r="H13" i="33"/>
  <c r="H82" i="33"/>
  <c r="H31" i="33"/>
  <c r="H106" i="33"/>
  <c r="H57" i="33"/>
  <c r="H79" i="33"/>
  <c r="L97" i="31"/>
  <c r="J255" i="30"/>
  <c r="L255" i="30"/>
  <c r="H263" i="30"/>
  <c r="L236" i="30"/>
  <c r="F217" i="30"/>
  <c r="H217" i="30"/>
  <c r="H207" i="30"/>
  <c r="J207" i="30"/>
  <c r="F189" i="30"/>
  <c r="O189" i="30"/>
  <c r="F143" i="30"/>
  <c r="H143" i="30"/>
  <c r="L123" i="30"/>
  <c r="N123" i="30"/>
  <c r="J105" i="31"/>
  <c r="L105" i="31"/>
  <c r="J63" i="31"/>
  <c r="J84" i="31"/>
  <c r="J54" i="31"/>
  <c r="J56" i="31"/>
  <c r="L56" i="31"/>
  <c r="J83" i="31"/>
  <c r="J216" i="30"/>
  <c r="L216" i="30"/>
  <c r="H196" i="30"/>
  <c r="J196" i="30"/>
  <c r="F168" i="30"/>
  <c r="H168" i="30"/>
  <c r="F148" i="30"/>
  <c r="J128" i="30"/>
  <c r="L128" i="30"/>
  <c r="O229" i="30"/>
  <c r="N229" i="30"/>
  <c r="H234" i="30"/>
  <c r="O207" i="30"/>
  <c r="N207" i="30"/>
  <c r="O163" i="30"/>
  <c r="N163" i="30"/>
  <c r="O119" i="30"/>
  <c r="N119" i="30"/>
  <c r="O232" i="30"/>
  <c r="N232" i="30"/>
  <c r="J214" i="30"/>
  <c r="F196" i="30"/>
  <c r="H186" i="30"/>
  <c r="J77" i="30"/>
  <c r="O54" i="30"/>
  <c r="N54" i="30"/>
  <c r="J80" i="30"/>
  <c r="J61" i="30"/>
  <c r="L61" i="30"/>
  <c r="F60" i="30"/>
  <c r="L77" i="30"/>
  <c r="N77" i="30"/>
  <c r="O56" i="30"/>
  <c r="N56" i="30"/>
  <c r="N78" i="30"/>
  <c r="O78" i="30"/>
  <c r="G118" i="28"/>
  <c r="G146" i="28"/>
  <c r="E104" i="28"/>
  <c r="D132" i="28"/>
  <c r="C146" i="28"/>
  <c r="L24" i="28"/>
  <c r="J24" i="28"/>
  <c r="M24" i="28"/>
  <c r="K24" i="28"/>
  <c r="I24" i="28"/>
  <c r="K36" i="28"/>
  <c r="I36" i="28"/>
  <c r="M36" i="28"/>
  <c r="L36" i="28"/>
  <c r="J36" i="28"/>
  <c r="L26" i="28"/>
  <c r="I26" i="28"/>
  <c r="J26" i="28"/>
  <c r="H34" i="28"/>
  <c r="M26" i="28"/>
  <c r="K26" i="28"/>
  <c r="L17" i="28"/>
  <c r="I17" i="28"/>
  <c r="M17" i="28"/>
  <c r="K17" i="28"/>
  <c r="J17" i="28"/>
  <c r="M140" i="28"/>
  <c r="L140" i="28"/>
  <c r="K140" i="28"/>
  <c r="J140" i="28"/>
  <c r="I140" i="28"/>
  <c r="L108" i="28"/>
  <c r="K108" i="28"/>
  <c r="J108" i="28"/>
  <c r="I108" i="28"/>
  <c r="M108" i="28"/>
  <c r="K37" i="28"/>
  <c r="M37" i="28"/>
  <c r="L37" i="28"/>
  <c r="J37" i="28"/>
  <c r="I37" i="28"/>
  <c r="M98" i="28"/>
  <c r="L98" i="28"/>
  <c r="I98" i="28"/>
  <c r="K98" i="28"/>
  <c r="J98" i="28"/>
  <c r="M50" i="28"/>
  <c r="L50" i="28"/>
  <c r="K50" i="28"/>
  <c r="J50" i="28"/>
  <c r="I50" i="28"/>
  <c r="M127" i="28"/>
  <c r="L127" i="28"/>
  <c r="K127" i="28"/>
  <c r="J127" i="28"/>
  <c r="I127" i="28"/>
  <c r="K94" i="28"/>
  <c r="J94" i="28"/>
  <c r="I94" i="28"/>
  <c r="M94" i="28"/>
  <c r="L94" i="28"/>
  <c r="J80" i="28"/>
  <c r="I80" i="28"/>
  <c r="L80" i="28"/>
  <c r="K80" i="28"/>
  <c r="M80" i="28"/>
  <c r="I40" i="28"/>
  <c r="H48" i="28"/>
  <c r="J40" i="28"/>
  <c r="M40" i="28"/>
  <c r="K40" i="28"/>
  <c r="L40" i="28"/>
  <c r="I117" i="28"/>
  <c r="K117" i="28"/>
  <c r="J117" i="28"/>
  <c r="M117" i="28"/>
  <c r="L117" i="28"/>
  <c r="M69" i="28"/>
  <c r="J69" i="28"/>
  <c r="I69" i="28"/>
  <c r="K69" i="28"/>
  <c r="L69" i="28"/>
  <c r="L143" i="28"/>
  <c r="K143" i="28"/>
  <c r="J143" i="28"/>
  <c r="I143" i="28"/>
  <c r="M143" i="28"/>
  <c r="J139" i="28"/>
  <c r="M139" i="28"/>
  <c r="L139" i="28"/>
  <c r="K139" i="28"/>
  <c r="I139" i="28"/>
  <c r="O75" i="25"/>
  <c r="N75" i="25"/>
  <c r="L31" i="25"/>
  <c r="N31" i="25"/>
  <c r="N97" i="25"/>
  <c r="O97" i="25"/>
  <c r="L53" i="25"/>
  <c r="N53" i="25"/>
  <c r="O81" i="25"/>
  <c r="N81" i="25"/>
  <c r="O54" i="25"/>
  <c r="N54" i="25"/>
  <c r="F108" i="25"/>
  <c r="L62" i="25"/>
  <c r="L35" i="25"/>
  <c r="N82" i="25"/>
  <c r="O82" i="25"/>
  <c r="N55" i="25"/>
  <c r="O55" i="25"/>
  <c r="F265" i="24"/>
  <c r="J235" i="24"/>
  <c r="L235" i="24"/>
  <c r="F175" i="24"/>
  <c r="F165" i="24"/>
  <c r="H165" i="24"/>
  <c r="F143" i="24"/>
  <c r="H143" i="24"/>
  <c r="N258" i="24"/>
  <c r="O258" i="24"/>
  <c r="J267" i="24"/>
  <c r="L264" i="24"/>
  <c r="L261" i="24"/>
  <c r="N261" i="24"/>
  <c r="F229" i="24"/>
  <c r="H229" i="24"/>
  <c r="L195" i="24"/>
  <c r="F171" i="24"/>
  <c r="J145" i="24"/>
  <c r="F129" i="24"/>
  <c r="O119" i="24"/>
  <c r="N119" i="24"/>
  <c r="J63" i="24"/>
  <c r="L63" i="24"/>
  <c r="F240" i="24"/>
  <c r="H240" i="24"/>
  <c r="F210" i="24"/>
  <c r="H210" i="24"/>
  <c r="J231" i="24"/>
  <c r="H189" i="24"/>
  <c r="J173" i="24"/>
  <c r="L163" i="24"/>
  <c r="O147" i="24"/>
  <c r="N147" i="24"/>
  <c r="H131" i="24"/>
  <c r="F19" i="24"/>
  <c r="H19" i="24"/>
  <c r="X19" i="22"/>
  <c r="AB19" i="22"/>
  <c r="Z19" i="22"/>
  <c r="AA19" i="22"/>
  <c r="Y19" i="22"/>
  <c r="J84" i="24"/>
  <c r="L84" i="24"/>
  <c r="H81" i="24"/>
  <c r="J81" i="24"/>
  <c r="H57" i="24"/>
  <c r="J57" i="24"/>
  <c r="F84" i="24"/>
  <c r="F63" i="24"/>
  <c r="F53" i="24"/>
  <c r="H53" i="24"/>
  <c r="Z15" i="22"/>
  <c r="X15" i="22"/>
  <c r="F60" i="24"/>
  <c r="O58" i="24"/>
  <c r="O80" i="24"/>
  <c r="F34" i="24"/>
  <c r="H34" i="24"/>
  <c r="S10" i="21"/>
  <c r="R10" i="21"/>
  <c r="T10" i="21"/>
  <c r="M22" i="21"/>
  <c r="S13" i="21"/>
  <c r="R13" i="21"/>
  <c r="T13" i="21"/>
  <c r="S21" i="21"/>
  <c r="R21" i="21"/>
  <c r="T21" i="21"/>
  <c r="R125" i="19"/>
  <c r="O133" i="19"/>
  <c r="R130" i="19"/>
  <c r="R38" i="19"/>
  <c r="O37" i="19"/>
  <c r="R56" i="19"/>
  <c r="R67" i="19"/>
  <c r="R75" i="19"/>
  <c r="R86" i="19"/>
  <c r="R97" i="19"/>
  <c r="O105" i="19"/>
  <c r="R108" i="19"/>
  <c r="O107" i="19"/>
  <c r="R136" i="19"/>
  <c r="O135" i="19"/>
  <c r="R124" i="19"/>
  <c r="R158" i="19"/>
  <c r="R160" i="19"/>
  <c r="W147" i="19"/>
  <c r="R139" i="19"/>
  <c r="O147" i="19"/>
  <c r="R31" i="19"/>
  <c r="M88" i="17"/>
  <c r="L88" i="17"/>
  <c r="K88" i="17"/>
  <c r="J88" i="17"/>
  <c r="I88" i="17"/>
  <c r="R9" i="17"/>
  <c r="J32" i="19"/>
  <c r="J139" i="19"/>
  <c r="G147" i="19"/>
  <c r="J157" i="19"/>
  <c r="J116" i="17"/>
  <c r="I116" i="17"/>
  <c r="M116" i="17"/>
  <c r="L116" i="17"/>
  <c r="K116" i="17"/>
  <c r="J56" i="17"/>
  <c r="I56" i="17"/>
  <c r="M56" i="17"/>
  <c r="K56" i="17"/>
  <c r="L56" i="17"/>
  <c r="X13" i="17"/>
  <c r="W13" i="17"/>
  <c r="V21" i="17"/>
  <c r="AA13" i="17"/>
  <c r="Z13" i="17"/>
  <c r="Y13" i="17"/>
  <c r="K130" i="17"/>
  <c r="J130" i="17"/>
  <c r="I130" i="17"/>
  <c r="L130" i="17"/>
  <c r="M130" i="17"/>
  <c r="C119" i="17"/>
  <c r="K70" i="17"/>
  <c r="J70" i="17"/>
  <c r="I70" i="17"/>
  <c r="M70" i="17"/>
  <c r="L70" i="17"/>
  <c r="H77" i="17"/>
  <c r="C51" i="17"/>
  <c r="C91" i="17"/>
  <c r="J46" i="19"/>
  <c r="M141" i="17"/>
  <c r="L141" i="17"/>
  <c r="K141" i="17"/>
  <c r="J141" i="17"/>
  <c r="I141" i="17"/>
  <c r="M124" i="17"/>
  <c r="L124" i="17"/>
  <c r="K124" i="17"/>
  <c r="J124" i="17"/>
  <c r="I124" i="17"/>
  <c r="M81" i="17"/>
  <c r="L81" i="17"/>
  <c r="K81" i="17"/>
  <c r="J81" i="17"/>
  <c r="I81" i="17"/>
  <c r="F149" i="17"/>
  <c r="R9" i="16"/>
  <c r="Y9" i="15"/>
  <c r="W9" i="15"/>
  <c r="E133" i="17"/>
  <c r="E121" i="17"/>
  <c r="E93" i="17"/>
  <c r="E63" i="17"/>
  <c r="M148" i="13"/>
  <c r="K148" i="13"/>
  <c r="J148" i="13"/>
  <c r="I148" i="13"/>
  <c r="L148" i="13"/>
  <c r="C48" i="13"/>
  <c r="I117" i="13"/>
  <c r="M117" i="13"/>
  <c r="L117" i="13"/>
  <c r="K117" i="13"/>
  <c r="J117" i="13"/>
  <c r="I83" i="13"/>
  <c r="M83" i="13"/>
  <c r="L83" i="13"/>
  <c r="K83" i="13"/>
  <c r="J83" i="13"/>
  <c r="G62" i="13"/>
  <c r="L47" i="13"/>
  <c r="J47" i="13"/>
  <c r="I47" i="13"/>
  <c r="M47" i="13"/>
  <c r="K47" i="13"/>
  <c r="L125" i="13"/>
  <c r="J125" i="13"/>
  <c r="I125" i="13"/>
  <c r="K125" i="13"/>
  <c r="M125" i="13"/>
  <c r="H132" i="13"/>
  <c r="K102" i="13"/>
  <c r="I102" i="13"/>
  <c r="J102" i="13"/>
  <c r="M102" i="13"/>
  <c r="L102" i="13"/>
  <c r="J37" i="13"/>
  <c r="K37" i="13"/>
  <c r="I37" i="13"/>
  <c r="M37" i="13"/>
  <c r="L37" i="13"/>
  <c r="J114" i="13"/>
  <c r="M114" i="13"/>
  <c r="I114" i="13"/>
  <c r="L114" i="13"/>
  <c r="K114" i="13"/>
  <c r="L52" i="13"/>
  <c r="J52" i="13"/>
  <c r="I52" i="13"/>
  <c r="M52" i="13"/>
  <c r="K52" i="13"/>
  <c r="M121" i="13"/>
  <c r="L121" i="13"/>
  <c r="K121" i="13"/>
  <c r="J121" i="13"/>
  <c r="I121" i="13"/>
  <c r="K49" i="12"/>
  <c r="N49" i="12"/>
  <c r="M49" i="12"/>
  <c r="L49" i="12"/>
  <c r="J49" i="12"/>
  <c r="I49" i="12"/>
  <c r="K41" i="12"/>
  <c r="M41" i="12"/>
  <c r="L41" i="12"/>
  <c r="J41" i="12"/>
  <c r="I41" i="12"/>
  <c r="N41" i="12"/>
  <c r="K33" i="12"/>
  <c r="J33" i="12"/>
  <c r="I33" i="12"/>
  <c r="N33" i="12"/>
  <c r="M33" i="12"/>
  <c r="L33" i="12"/>
  <c r="K25" i="12"/>
  <c r="N25" i="12"/>
  <c r="M25" i="12"/>
  <c r="L25" i="12"/>
  <c r="J25" i="12"/>
  <c r="I25" i="12"/>
  <c r="K17" i="12"/>
  <c r="N17" i="12"/>
  <c r="M17" i="12"/>
  <c r="L17" i="12"/>
  <c r="J17" i="12"/>
  <c r="I17" i="12"/>
  <c r="M87" i="13"/>
  <c r="K87" i="13"/>
  <c r="J87" i="13"/>
  <c r="I87" i="13"/>
  <c r="L87" i="13"/>
  <c r="M55" i="13"/>
  <c r="K55" i="13"/>
  <c r="I55" i="13"/>
  <c r="L55" i="13"/>
  <c r="J55" i="13"/>
  <c r="K25" i="13"/>
  <c r="I25" i="13"/>
  <c r="J25" i="13"/>
  <c r="M25" i="13"/>
  <c r="L25" i="13"/>
  <c r="H20" i="13"/>
  <c r="M12" i="13"/>
  <c r="L12" i="13"/>
  <c r="I12" i="13"/>
  <c r="K12" i="13"/>
  <c r="J12" i="13"/>
  <c r="K51" i="13"/>
  <c r="I51" i="13"/>
  <c r="K109" i="13"/>
  <c r="I109" i="13"/>
  <c r="K115" i="13"/>
  <c r="I115" i="13"/>
  <c r="L12" i="12"/>
  <c r="I12" i="12"/>
  <c r="N12" i="12"/>
  <c r="M12" i="12"/>
  <c r="K12" i="12"/>
  <c r="J12" i="12"/>
  <c r="F106" i="10"/>
  <c r="H83" i="10"/>
  <c r="F58" i="10"/>
  <c r="H10" i="10"/>
  <c r="Z17" i="13"/>
  <c r="X17" i="13"/>
  <c r="J50" i="12"/>
  <c r="I50" i="12"/>
  <c r="V32" i="12"/>
  <c r="U32" i="12"/>
  <c r="A14" i="12"/>
  <c r="J14" i="12"/>
  <c r="I14" i="12"/>
  <c r="G56" i="12"/>
  <c r="V14" i="12"/>
  <c r="U14" i="12"/>
  <c r="V41" i="12"/>
  <c r="U41" i="12"/>
  <c r="L54" i="10"/>
  <c r="L41" i="10"/>
  <c r="L65" i="10"/>
  <c r="L83" i="10"/>
  <c r="L273" i="8"/>
  <c r="N273" i="8"/>
  <c r="H281" i="8"/>
  <c r="O232" i="8"/>
  <c r="N232" i="8"/>
  <c r="J186" i="8"/>
  <c r="L186" i="8"/>
  <c r="J164" i="8"/>
  <c r="L164" i="8"/>
  <c r="J142" i="8"/>
  <c r="L142" i="8"/>
  <c r="J120" i="8"/>
  <c r="L120" i="8"/>
  <c r="W13" i="12"/>
  <c r="M145" i="43"/>
  <c r="L145" i="43"/>
  <c r="N145" i="43"/>
  <c r="O145" i="43"/>
  <c r="D146" i="43"/>
  <c r="C146" i="43"/>
  <c r="E146" i="41"/>
  <c r="H136" i="41"/>
  <c r="K136" i="41" s="1"/>
  <c r="G136" i="41"/>
  <c r="P10" i="41"/>
  <c r="T10" i="41"/>
  <c r="S10" i="41"/>
  <c r="R10" i="41"/>
  <c r="Q10" i="41"/>
  <c r="H144" i="41"/>
  <c r="G144" i="41"/>
  <c r="F14" i="41"/>
  <c r="D16" i="41"/>
  <c r="N14" i="41"/>
  <c r="M14" i="41"/>
  <c r="L14" i="41"/>
  <c r="N7" i="41"/>
  <c r="M7" i="41"/>
  <c r="L7" i="41"/>
  <c r="P7" i="41"/>
  <c r="Q7" i="41"/>
  <c r="K16" i="41"/>
  <c r="X16" i="35"/>
  <c r="AF11" i="35"/>
  <c r="AE11" i="35"/>
  <c r="X8" i="35"/>
  <c r="K128" i="37"/>
  <c r="O128" i="37"/>
  <c r="N128" i="37"/>
  <c r="M128" i="37"/>
  <c r="L128" i="37"/>
  <c r="J129" i="37"/>
  <c r="P16" i="35"/>
  <c r="O137" i="41"/>
  <c r="N137" i="41"/>
  <c r="M137" i="41"/>
  <c r="L137" i="41"/>
  <c r="I39" i="35"/>
  <c r="H39" i="35"/>
  <c r="I10" i="35"/>
  <c r="H10" i="35"/>
  <c r="H34" i="35"/>
  <c r="R6" i="38"/>
  <c r="S6" i="38"/>
  <c r="Y38" i="35"/>
  <c r="X38" i="35"/>
  <c r="I35" i="35"/>
  <c r="N14" i="33"/>
  <c r="O14" i="33"/>
  <c r="O108" i="33"/>
  <c r="N108" i="33"/>
  <c r="O19" i="33"/>
  <c r="O63" i="33"/>
  <c r="O12" i="33"/>
  <c r="N12" i="33"/>
  <c r="N103" i="33"/>
  <c r="O103" i="33"/>
  <c r="Y12" i="35"/>
  <c r="F56" i="33"/>
  <c r="F37" i="33"/>
  <c r="F12" i="33"/>
  <c r="F57" i="33"/>
  <c r="F14" i="33"/>
  <c r="F79" i="33"/>
  <c r="F85" i="31"/>
  <c r="F43" i="31"/>
  <c r="F98" i="31"/>
  <c r="F105" i="31"/>
  <c r="L275" i="30"/>
  <c r="N275" i="30"/>
  <c r="BB12" i="35"/>
  <c r="BA12" i="35"/>
  <c r="AZ12" i="35"/>
  <c r="AY12" i="35"/>
  <c r="AX12" i="35"/>
  <c r="F76" i="31"/>
  <c r="N36" i="31"/>
  <c r="O36" i="31"/>
  <c r="O99" i="31"/>
  <c r="F278" i="30"/>
  <c r="O278" i="30"/>
  <c r="F107" i="31"/>
  <c r="O58" i="31"/>
  <c r="N58" i="31"/>
  <c r="F279" i="30"/>
  <c r="F99" i="31"/>
  <c r="F42" i="31"/>
  <c r="F274" i="30"/>
  <c r="L7" i="38"/>
  <c r="N7" i="38"/>
  <c r="M7" i="38"/>
  <c r="P7" i="38"/>
  <c r="Q7" i="38"/>
  <c r="O104" i="31"/>
  <c r="O97" i="31"/>
  <c r="N97" i="31"/>
  <c r="H82" i="31"/>
  <c r="O257" i="30"/>
  <c r="N257" i="30"/>
  <c r="L104" i="31"/>
  <c r="N104" i="31"/>
  <c r="L36" i="31"/>
  <c r="L33" i="31"/>
  <c r="L65" i="31"/>
  <c r="L83" i="31"/>
  <c r="L254" i="30"/>
  <c r="N254" i="30"/>
  <c r="H124" i="37"/>
  <c r="G124" i="37"/>
  <c r="L37" i="33"/>
  <c r="L15" i="33"/>
  <c r="L53" i="33"/>
  <c r="N53" i="33"/>
  <c r="L101" i="33"/>
  <c r="L40" i="33"/>
  <c r="L54" i="33"/>
  <c r="N54" i="33"/>
  <c r="L107" i="33"/>
  <c r="L101" i="31"/>
  <c r="N101" i="31"/>
  <c r="J55" i="33"/>
  <c r="J11" i="33"/>
  <c r="J80" i="33"/>
  <c r="J58" i="33"/>
  <c r="J10" i="33"/>
  <c r="J39" i="33"/>
  <c r="J100" i="33"/>
  <c r="L34" i="31"/>
  <c r="H37" i="31"/>
  <c r="H42" i="31"/>
  <c r="H31" i="31"/>
  <c r="H79" i="31"/>
  <c r="F260" i="30"/>
  <c r="H260" i="30"/>
  <c r="H42" i="33"/>
  <c r="H36" i="33"/>
  <c r="H107" i="33"/>
  <c r="H33" i="33"/>
  <c r="H59" i="33"/>
  <c r="H81" i="33"/>
  <c r="L253" i="30"/>
  <c r="N253" i="30"/>
  <c r="L233" i="30"/>
  <c r="N233" i="30"/>
  <c r="H215" i="30"/>
  <c r="J215" i="30"/>
  <c r="F197" i="30"/>
  <c r="O187" i="30"/>
  <c r="N187" i="30"/>
  <c r="J169" i="30"/>
  <c r="L169" i="30"/>
  <c r="F151" i="30"/>
  <c r="H151" i="30"/>
  <c r="H141" i="30"/>
  <c r="J141" i="30"/>
  <c r="F123" i="30"/>
  <c r="O123" i="30"/>
  <c r="J108" i="31"/>
  <c r="J107" i="31"/>
  <c r="J87" i="31"/>
  <c r="J62" i="31"/>
  <c r="J64" i="31"/>
  <c r="J102" i="31"/>
  <c r="F240" i="30"/>
  <c r="L214" i="30"/>
  <c r="J186" i="30"/>
  <c r="L186" i="30"/>
  <c r="H166" i="30"/>
  <c r="J166" i="30"/>
  <c r="N146" i="30"/>
  <c r="O146" i="30"/>
  <c r="L126" i="30"/>
  <c r="F241" i="30"/>
  <c r="F229" i="30"/>
  <c r="F236" i="30"/>
  <c r="H236" i="30"/>
  <c r="L237" i="30"/>
  <c r="F207" i="30"/>
  <c r="J189" i="30"/>
  <c r="F163" i="30"/>
  <c r="J145" i="30"/>
  <c r="F119" i="30"/>
  <c r="F232" i="30"/>
  <c r="L212" i="30"/>
  <c r="H194" i="30"/>
  <c r="O166" i="30"/>
  <c r="N166" i="30"/>
  <c r="L75" i="30"/>
  <c r="F54" i="30"/>
  <c r="L78" i="30"/>
  <c r="L59" i="30"/>
  <c r="H58" i="30"/>
  <c r="J58" i="30"/>
  <c r="O75" i="30"/>
  <c r="N75" i="30"/>
  <c r="F56" i="30"/>
  <c r="H56" i="30"/>
  <c r="F78" i="30"/>
  <c r="H78" i="30"/>
  <c r="F53" i="30"/>
  <c r="O53" i="30"/>
  <c r="F58" i="30"/>
  <c r="O58" i="30"/>
  <c r="G76" i="28"/>
  <c r="G104" i="28"/>
  <c r="G34" i="28"/>
  <c r="F20" i="28"/>
  <c r="E20" i="28"/>
  <c r="E90" i="28"/>
  <c r="L55" i="28"/>
  <c r="J55" i="28"/>
  <c r="E132" i="28"/>
  <c r="E34" i="28"/>
  <c r="C34" i="28"/>
  <c r="M53" i="28"/>
  <c r="L53" i="28"/>
  <c r="K53" i="28"/>
  <c r="J53" i="28"/>
  <c r="I53" i="28"/>
  <c r="I33" i="28"/>
  <c r="L33" i="28"/>
  <c r="J33" i="28"/>
  <c r="K33" i="28"/>
  <c r="M33" i="28"/>
  <c r="I25" i="28"/>
  <c r="L25" i="28"/>
  <c r="M25" i="28"/>
  <c r="K25" i="28"/>
  <c r="J25" i="28"/>
  <c r="L116" i="28"/>
  <c r="K116" i="28"/>
  <c r="J116" i="28"/>
  <c r="I116" i="28"/>
  <c r="M116" i="28"/>
  <c r="L56" i="28"/>
  <c r="K56" i="28"/>
  <c r="J56" i="28"/>
  <c r="I56" i="28"/>
  <c r="M56" i="28"/>
  <c r="L65" i="28"/>
  <c r="K65" i="28"/>
  <c r="J65" i="28"/>
  <c r="I65" i="28"/>
  <c r="M65" i="28"/>
  <c r="M107" i="28"/>
  <c r="L107" i="28"/>
  <c r="I107" i="28"/>
  <c r="K107" i="28"/>
  <c r="J107" i="28"/>
  <c r="M58" i="28"/>
  <c r="L58" i="28"/>
  <c r="K58" i="28"/>
  <c r="J58" i="28"/>
  <c r="I58" i="28"/>
  <c r="M149" i="28"/>
  <c r="L149" i="28"/>
  <c r="K149" i="28"/>
  <c r="I149" i="28"/>
  <c r="J149" i="28"/>
  <c r="K102" i="28"/>
  <c r="J102" i="28"/>
  <c r="I102" i="28"/>
  <c r="M102" i="28"/>
  <c r="L102" i="28"/>
  <c r="J88" i="28"/>
  <c r="I88" i="28"/>
  <c r="L88" i="28"/>
  <c r="K88" i="28"/>
  <c r="M88" i="28"/>
  <c r="I57" i="28"/>
  <c r="K57" i="28"/>
  <c r="J57" i="28"/>
  <c r="M57" i="28"/>
  <c r="L57" i="28"/>
  <c r="I126" i="28"/>
  <c r="K126" i="28"/>
  <c r="J126" i="28"/>
  <c r="M126" i="28"/>
  <c r="L126" i="28"/>
  <c r="M78" i="28"/>
  <c r="J78" i="28"/>
  <c r="I78" i="28"/>
  <c r="K78" i="28"/>
  <c r="L78" i="28"/>
  <c r="I151" i="28"/>
  <c r="K151" i="28"/>
  <c r="J151" i="28"/>
  <c r="M151" i="28"/>
  <c r="L151" i="28"/>
  <c r="J148" i="28"/>
  <c r="M148" i="28"/>
  <c r="L148" i="28"/>
  <c r="K148" i="28"/>
  <c r="I148" i="28"/>
  <c r="O64" i="25"/>
  <c r="N64" i="25"/>
  <c r="F31" i="25"/>
  <c r="O31" i="25"/>
  <c r="N86" i="25"/>
  <c r="O86" i="25"/>
  <c r="F53" i="25"/>
  <c r="O53" i="25"/>
  <c r="L75" i="25"/>
  <c r="L37" i="25"/>
  <c r="O106" i="25"/>
  <c r="N106" i="25"/>
  <c r="F62" i="25"/>
  <c r="F35" i="25"/>
  <c r="L76" i="25"/>
  <c r="N76" i="25"/>
  <c r="L38" i="25"/>
  <c r="L255" i="24"/>
  <c r="F262" i="24"/>
  <c r="H262" i="24"/>
  <c r="L233" i="24"/>
  <c r="N233" i="24"/>
  <c r="J213" i="24"/>
  <c r="L213" i="24"/>
  <c r="H193" i="24"/>
  <c r="J193" i="24"/>
  <c r="F153" i="24"/>
  <c r="F131" i="24"/>
  <c r="F260" i="24"/>
  <c r="O260" i="24"/>
  <c r="L257" i="24"/>
  <c r="O257" i="24"/>
  <c r="N257" i="24"/>
  <c r="L267" i="24"/>
  <c r="J266" i="24"/>
  <c r="J263" i="24"/>
  <c r="F237" i="24"/>
  <c r="J211" i="24"/>
  <c r="F195" i="24"/>
  <c r="O185" i="24"/>
  <c r="N185" i="24"/>
  <c r="H169" i="24"/>
  <c r="J153" i="24"/>
  <c r="L153" i="24"/>
  <c r="L143" i="24"/>
  <c r="N143" i="24"/>
  <c r="F119" i="24"/>
  <c r="H119" i="24"/>
  <c r="L61" i="24"/>
  <c r="H266" i="24"/>
  <c r="H238" i="24"/>
  <c r="J238" i="24"/>
  <c r="F218" i="24"/>
  <c r="H218" i="24"/>
  <c r="J239" i="24"/>
  <c r="L229" i="24"/>
  <c r="O213" i="24"/>
  <c r="N213" i="24"/>
  <c r="H197" i="24"/>
  <c r="L171" i="24"/>
  <c r="F147" i="24"/>
  <c r="J121" i="24"/>
  <c r="L78" i="24"/>
  <c r="F11" i="24"/>
  <c r="H11" i="24"/>
  <c r="X18" i="22"/>
  <c r="Z18" i="22"/>
  <c r="J83" i="24"/>
  <c r="L83" i="24"/>
  <c r="H65" i="24"/>
  <c r="J65" i="24"/>
  <c r="Z13" i="22"/>
  <c r="Y13" i="22"/>
  <c r="W21" i="22"/>
  <c r="AB13" i="22"/>
  <c r="AA13" i="22"/>
  <c r="X13" i="22"/>
  <c r="F81" i="24"/>
  <c r="F57" i="24"/>
  <c r="F61" i="24"/>
  <c r="H61" i="24"/>
  <c r="U21" i="22"/>
  <c r="F33" i="24"/>
  <c r="H33" i="24"/>
  <c r="F42" i="24"/>
  <c r="H42" i="24"/>
  <c r="N22" i="21"/>
  <c r="S14" i="21"/>
  <c r="R14" i="21"/>
  <c r="Q22" i="21"/>
  <c r="T14" i="21"/>
  <c r="R16" i="19"/>
  <c r="O21" i="19"/>
  <c r="R57" i="19"/>
  <c r="R68" i="19"/>
  <c r="R76" i="19"/>
  <c r="R87" i="19"/>
  <c r="R98" i="19"/>
  <c r="R109" i="19"/>
  <c r="R140" i="19"/>
  <c r="R128" i="19"/>
  <c r="R112" i="19"/>
  <c r="R143" i="19"/>
  <c r="R41" i="19"/>
  <c r="O49" i="19"/>
  <c r="W77" i="19"/>
  <c r="W79" i="19"/>
  <c r="W149" i="19"/>
  <c r="W121" i="19"/>
  <c r="W35" i="19"/>
  <c r="I152" i="17"/>
  <c r="K152" i="17"/>
  <c r="J132" i="19"/>
  <c r="G49" i="19"/>
  <c r="G77" i="19"/>
  <c r="G79" i="19"/>
  <c r="J99" i="19"/>
  <c r="G79" i="17"/>
  <c r="I59" i="17"/>
  <c r="M59" i="17"/>
  <c r="L59" i="17"/>
  <c r="J59" i="17"/>
  <c r="K59" i="17"/>
  <c r="L155" i="17"/>
  <c r="J155" i="17"/>
  <c r="J138" i="17"/>
  <c r="L138" i="17"/>
  <c r="L95" i="17"/>
  <c r="J95" i="17"/>
  <c r="C63" i="17"/>
  <c r="L152" i="17"/>
  <c r="J152" i="17"/>
  <c r="J109" i="17"/>
  <c r="L109" i="17"/>
  <c r="C77" i="17"/>
  <c r="D147" i="17"/>
  <c r="G121" i="17"/>
  <c r="L101" i="17"/>
  <c r="K101" i="17"/>
  <c r="J101" i="17"/>
  <c r="I101" i="17"/>
  <c r="M101" i="17"/>
  <c r="D79" i="17"/>
  <c r="M158" i="17"/>
  <c r="L158" i="17"/>
  <c r="K158" i="17"/>
  <c r="J158" i="17"/>
  <c r="I158" i="17"/>
  <c r="M98" i="17"/>
  <c r="L98" i="17"/>
  <c r="K98" i="17"/>
  <c r="J98" i="17"/>
  <c r="I98" i="17"/>
  <c r="C79" i="17"/>
  <c r="U21" i="14"/>
  <c r="V21" i="14"/>
  <c r="T21" i="14"/>
  <c r="F119" i="17"/>
  <c r="F79" i="17"/>
  <c r="E149" i="17"/>
  <c r="Y19" i="16"/>
  <c r="X19" i="16"/>
  <c r="W19" i="16"/>
  <c r="AA19" i="16"/>
  <c r="Z19" i="16"/>
  <c r="U21" i="16"/>
  <c r="U9" i="16"/>
  <c r="Z17" i="15"/>
  <c r="X17" i="15"/>
  <c r="C62" i="13"/>
  <c r="C132" i="13"/>
  <c r="I152" i="13"/>
  <c r="M152" i="13"/>
  <c r="H160" i="13"/>
  <c r="L152" i="13"/>
  <c r="K152" i="13"/>
  <c r="J152" i="13"/>
  <c r="C90" i="13"/>
  <c r="L24" i="13"/>
  <c r="J24" i="13"/>
  <c r="M24" i="13"/>
  <c r="K24" i="13"/>
  <c r="I24" i="13"/>
  <c r="K11" i="13"/>
  <c r="I11" i="13"/>
  <c r="L56" i="13"/>
  <c r="J56" i="13"/>
  <c r="K56" i="13"/>
  <c r="I56" i="13"/>
  <c r="M56" i="13"/>
  <c r="L134" i="13"/>
  <c r="J134" i="13"/>
  <c r="I134" i="13"/>
  <c r="K134" i="13"/>
  <c r="M134" i="13"/>
  <c r="K111" i="13"/>
  <c r="I111" i="13"/>
  <c r="J111" i="13"/>
  <c r="M111" i="13"/>
  <c r="L111" i="13"/>
  <c r="H118" i="13"/>
  <c r="J45" i="13"/>
  <c r="L45" i="13"/>
  <c r="K45" i="13"/>
  <c r="M45" i="13"/>
  <c r="I45" i="13"/>
  <c r="J123" i="13"/>
  <c r="I123" i="13"/>
  <c r="M123" i="13"/>
  <c r="K123" i="13"/>
  <c r="L123" i="13"/>
  <c r="L60" i="13"/>
  <c r="K60" i="13"/>
  <c r="J60" i="13"/>
  <c r="M60" i="13"/>
  <c r="I60" i="13"/>
  <c r="M129" i="13"/>
  <c r="L129" i="13"/>
  <c r="K129" i="13"/>
  <c r="I129" i="13"/>
  <c r="J129" i="13"/>
  <c r="V47" i="12"/>
  <c r="U47" i="12"/>
  <c r="X47" i="12"/>
  <c r="X39" i="12"/>
  <c r="V39" i="12"/>
  <c r="U39" i="12"/>
  <c r="X42" i="12"/>
  <c r="X40" i="12"/>
  <c r="X41" i="12"/>
  <c r="X31" i="12"/>
  <c r="V31" i="12"/>
  <c r="U31" i="12"/>
  <c r="X23" i="12"/>
  <c r="V23" i="12"/>
  <c r="U23" i="12"/>
  <c r="V15" i="12"/>
  <c r="U15" i="12"/>
  <c r="X15" i="12"/>
  <c r="F103" i="10"/>
  <c r="F76" i="10"/>
  <c r="G48" i="13"/>
  <c r="G132" i="13"/>
  <c r="I124" i="13"/>
  <c r="K124" i="13"/>
  <c r="X9" i="12"/>
  <c r="U9" i="12"/>
  <c r="V9" i="12"/>
  <c r="H102" i="10"/>
  <c r="J102" i="10"/>
  <c r="I32" i="12"/>
  <c r="J32" i="12"/>
  <c r="W9" i="12"/>
  <c r="V11" i="12"/>
  <c r="U11" i="12"/>
  <c r="V45" i="12"/>
  <c r="U45" i="12"/>
  <c r="L53" i="10"/>
  <c r="N53" i="10"/>
  <c r="L60" i="10"/>
  <c r="L76" i="10"/>
  <c r="L102" i="10"/>
  <c r="J274" i="8"/>
  <c r="H284" i="8"/>
  <c r="H280" i="8"/>
  <c r="O56" i="8"/>
  <c r="N56" i="8"/>
  <c r="L29" i="6"/>
  <c r="M29" i="6"/>
  <c r="K29" i="6"/>
  <c r="J29" i="6"/>
  <c r="I29" i="6"/>
  <c r="M30" i="6"/>
  <c r="M31" i="6"/>
  <c r="M32" i="6"/>
  <c r="F76" i="13"/>
  <c r="W30" i="12"/>
  <c r="L21" i="6"/>
  <c r="K21" i="6"/>
  <c r="J21" i="6"/>
  <c r="I21" i="6"/>
  <c r="M21" i="6"/>
  <c r="F160" i="13"/>
  <c r="W32" i="12"/>
  <c r="W22" i="12"/>
  <c r="W54" i="12"/>
  <c r="F20" i="10"/>
  <c r="H20" i="10"/>
  <c r="J276" i="8"/>
  <c r="J238" i="8"/>
  <c r="L193" i="8"/>
  <c r="J194" i="8"/>
  <c r="J167" i="8"/>
  <c r="L167" i="8"/>
  <c r="H147" i="8"/>
  <c r="J147" i="8"/>
  <c r="F129" i="8"/>
  <c r="N59" i="8"/>
  <c r="O59" i="8"/>
  <c r="L36" i="6"/>
  <c r="J36" i="6"/>
  <c r="R20" i="13"/>
  <c r="J93" i="13"/>
  <c r="L93" i="13"/>
  <c r="E34" i="13"/>
  <c r="L153" i="13"/>
  <c r="J153" i="13"/>
  <c r="J92" i="13"/>
  <c r="L92" i="13"/>
  <c r="E76" i="13"/>
  <c r="E146" i="13"/>
  <c r="L81" i="13"/>
  <c r="J81" i="13"/>
  <c r="L158" i="13"/>
  <c r="J158" i="13"/>
  <c r="J19" i="12"/>
  <c r="I19" i="12"/>
  <c r="I51" i="12"/>
  <c r="J51" i="12"/>
  <c r="H42" i="10"/>
  <c r="J42" i="10"/>
  <c r="F19" i="10"/>
  <c r="H274" i="8"/>
  <c r="H194" i="8"/>
  <c r="H172" i="8"/>
  <c r="H120" i="8"/>
  <c r="J51" i="6"/>
  <c r="I51" i="6"/>
  <c r="M51" i="6"/>
  <c r="L51" i="6"/>
  <c r="K51" i="6"/>
  <c r="J35" i="6"/>
  <c r="I35" i="6"/>
  <c r="M35" i="6"/>
  <c r="L35" i="6"/>
  <c r="K35" i="6"/>
  <c r="J19" i="6"/>
  <c r="M19" i="6"/>
  <c r="L19" i="6"/>
  <c r="K19" i="6"/>
  <c r="I19" i="6"/>
  <c r="F55" i="12"/>
  <c r="I16" i="12"/>
  <c r="J16" i="12"/>
  <c r="L104" i="10"/>
  <c r="J62" i="10"/>
  <c r="L62" i="10"/>
  <c r="L36" i="10"/>
  <c r="L174" i="8"/>
  <c r="O164" i="8"/>
  <c r="N164" i="8"/>
  <c r="L122" i="8"/>
  <c r="V12" i="6"/>
  <c r="T12" i="6"/>
  <c r="W12" i="6"/>
  <c r="U12" i="6"/>
  <c r="S12" i="6"/>
  <c r="W15" i="6"/>
  <c r="W13" i="6"/>
  <c r="F131" i="8"/>
  <c r="H131" i="8"/>
  <c r="H76" i="8"/>
  <c r="J76" i="8"/>
  <c r="F33" i="8"/>
  <c r="H33" i="8"/>
  <c r="F164" i="8"/>
  <c r="F169" i="8"/>
  <c r="F16" i="8"/>
  <c r="H16" i="8"/>
  <c r="F152" i="8"/>
  <c r="H152" i="8"/>
  <c r="F284" i="8"/>
  <c r="F119" i="8"/>
  <c r="H119" i="8"/>
  <c r="F211" i="8"/>
  <c r="F102" i="8"/>
  <c r="H102" i="8"/>
  <c r="F240" i="8"/>
  <c r="F195" i="8"/>
  <c r="F283" i="8"/>
  <c r="F143" i="8"/>
  <c r="H143" i="8"/>
  <c r="F78" i="8"/>
  <c r="H78" i="8"/>
  <c r="F60" i="8"/>
  <c r="H60" i="8"/>
  <c r="T48" i="6"/>
  <c r="V48" i="6"/>
  <c r="V37" i="6"/>
  <c r="T37" i="6"/>
  <c r="H18" i="2"/>
  <c r="K15" i="2"/>
  <c r="J15" i="2"/>
  <c r="K18" i="12"/>
  <c r="L18" i="12"/>
  <c r="L42" i="12"/>
  <c r="K42" i="12"/>
  <c r="L35" i="12"/>
  <c r="K35" i="12"/>
  <c r="J87" i="10"/>
  <c r="F197" i="8"/>
  <c r="H197" i="8"/>
  <c r="F61" i="8"/>
  <c r="F77" i="8"/>
  <c r="O77" i="8"/>
  <c r="J40" i="5"/>
  <c r="I40" i="5"/>
  <c r="M40" i="5"/>
  <c r="L40" i="5"/>
  <c r="K40" i="5"/>
  <c r="I25" i="5"/>
  <c r="J25" i="5"/>
  <c r="L25" i="5"/>
  <c r="K25" i="5"/>
  <c r="M25" i="5"/>
  <c r="M26" i="5"/>
  <c r="M27" i="5"/>
  <c r="M34" i="5"/>
  <c r="I34" i="5"/>
  <c r="L34" i="5"/>
  <c r="K34" i="5"/>
  <c r="J34" i="5"/>
  <c r="M35" i="5"/>
  <c r="O33" i="10"/>
  <c r="N33" i="10"/>
  <c r="M33" i="5"/>
  <c r="J33" i="5"/>
  <c r="I33" i="5"/>
  <c r="K33" i="5"/>
  <c r="L33" i="5"/>
  <c r="J20" i="5"/>
  <c r="I20" i="5"/>
  <c r="M20" i="5"/>
  <c r="L20" i="5"/>
  <c r="K20" i="5"/>
  <c r="K49" i="2"/>
  <c r="J49" i="2"/>
  <c r="O78" i="8"/>
  <c r="L176" i="3"/>
  <c r="K176" i="3"/>
  <c r="J176" i="3"/>
  <c r="N176" i="3"/>
  <c r="M176" i="3"/>
  <c r="I187" i="3"/>
  <c r="L37" i="2"/>
  <c r="K37" i="2"/>
  <c r="J37" i="2"/>
  <c r="N37" i="2"/>
  <c r="M37" i="2"/>
  <c r="N11" i="10"/>
  <c r="O11" i="10"/>
  <c r="N12" i="10"/>
  <c r="O12" i="10"/>
  <c r="L9" i="10"/>
  <c r="L14" i="10"/>
  <c r="J219" i="8"/>
  <c r="H209" i="8"/>
  <c r="O207" i="8"/>
  <c r="N207" i="8"/>
  <c r="N208" i="8"/>
  <c r="O208" i="8"/>
  <c r="N212" i="8"/>
  <c r="O212" i="8"/>
  <c r="J59" i="8"/>
  <c r="L59" i="8"/>
  <c r="J58" i="8"/>
  <c r="L58" i="8"/>
  <c r="M166" i="3"/>
  <c r="L166" i="3"/>
  <c r="M155" i="3"/>
  <c r="L155" i="3"/>
  <c r="M210" i="3"/>
  <c r="L210" i="3"/>
  <c r="G18" i="2"/>
  <c r="M144" i="3"/>
  <c r="L144" i="3"/>
  <c r="F193" i="3"/>
  <c r="J11" i="10"/>
  <c r="J13" i="10"/>
  <c r="S10" i="6"/>
  <c r="U10" i="6"/>
  <c r="U36" i="6"/>
  <c r="S36" i="6"/>
  <c r="S48" i="6"/>
  <c r="U48" i="6"/>
  <c r="V32" i="5"/>
  <c r="U32" i="5"/>
  <c r="T32" i="5"/>
  <c r="S32" i="5"/>
  <c r="W32" i="5"/>
  <c r="L16" i="5"/>
  <c r="J16" i="5"/>
  <c r="L32" i="5"/>
  <c r="J32" i="5"/>
  <c r="L15" i="5"/>
  <c r="J15" i="5"/>
  <c r="K215" i="3"/>
  <c r="J215" i="3"/>
  <c r="I46" i="6"/>
  <c r="K46" i="6"/>
  <c r="K50" i="6"/>
  <c r="I50" i="6"/>
  <c r="H65" i="10"/>
  <c r="J65" i="10"/>
  <c r="H211" i="8"/>
  <c r="J167" i="3"/>
  <c r="K167" i="3"/>
  <c r="E17" i="2"/>
  <c r="L14" i="2"/>
  <c r="M14" i="2"/>
  <c r="L78" i="8"/>
  <c r="N78" i="8"/>
  <c r="S23" i="5"/>
  <c r="T23" i="5"/>
  <c r="V23" i="5"/>
  <c r="U23" i="5"/>
  <c r="W23" i="5"/>
  <c r="S47" i="5"/>
  <c r="W47" i="5"/>
  <c r="T47" i="5"/>
  <c r="U47" i="5"/>
  <c r="V47" i="5"/>
  <c r="G196" i="3"/>
  <c r="J262" i="8"/>
  <c r="H252" i="8"/>
  <c r="O255" i="8"/>
  <c r="N255" i="8"/>
  <c r="L256" i="8"/>
  <c r="J260" i="8"/>
  <c r="K31" i="6"/>
  <c r="I31" i="6"/>
  <c r="K153" i="3"/>
  <c r="J153" i="3"/>
  <c r="H196" i="3"/>
  <c r="J185" i="3"/>
  <c r="K185" i="3"/>
  <c r="K166" i="3"/>
  <c r="J166" i="3"/>
  <c r="J58" i="2"/>
  <c r="M58" i="2"/>
  <c r="L58" i="2"/>
  <c r="K58" i="2"/>
  <c r="N58" i="2"/>
  <c r="F34" i="13"/>
  <c r="F48" i="13"/>
  <c r="F118" i="13"/>
  <c r="W26" i="12"/>
  <c r="W6" i="12"/>
  <c r="W47" i="12"/>
  <c r="W52" i="12"/>
  <c r="W45" i="12"/>
  <c r="W27" i="12"/>
  <c r="W12" i="12"/>
  <c r="W48" i="12"/>
  <c r="W19" i="12"/>
  <c r="W17" i="12"/>
  <c r="W56" i="12"/>
  <c r="W20" i="12"/>
  <c r="W33" i="12"/>
  <c r="W49" i="12"/>
  <c r="W41" i="12"/>
  <c r="W16" i="12"/>
  <c r="W40" i="12"/>
  <c r="W24" i="12"/>
  <c r="W35" i="12"/>
  <c r="W31" i="12"/>
  <c r="W51" i="12"/>
  <c r="J275" i="8"/>
  <c r="L275" i="8"/>
  <c r="J229" i="8"/>
  <c r="L229" i="8"/>
  <c r="H237" i="8"/>
  <c r="J237" i="8"/>
  <c r="J189" i="8"/>
  <c r="L197" i="8"/>
  <c r="L165" i="8"/>
  <c r="N165" i="8"/>
  <c r="L52" i="6"/>
  <c r="J52" i="6"/>
  <c r="S30" i="6"/>
  <c r="W30" i="6"/>
  <c r="V30" i="6"/>
  <c r="U30" i="6"/>
  <c r="T30" i="6"/>
  <c r="Z15" i="13"/>
  <c r="Y15" i="13"/>
  <c r="AA15" i="13"/>
  <c r="X15" i="13"/>
  <c r="W15" i="13"/>
  <c r="L10" i="13"/>
  <c r="J10" i="13"/>
  <c r="E118" i="13"/>
  <c r="J110" i="13"/>
  <c r="L110" i="13"/>
  <c r="L33" i="13"/>
  <c r="J33" i="13"/>
  <c r="L23" i="13"/>
  <c r="J23" i="13"/>
  <c r="L89" i="13"/>
  <c r="J89" i="13"/>
  <c r="L27" i="13"/>
  <c r="J27" i="13"/>
  <c r="E104" i="13"/>
  <c r="U54" i="12"/>
  <c r="V54" i="12"/>
  <c r="W29" i="12"/>
  <c r="G54" i="12"/>
  <c r="J23" i="12"/>
  <c r="I23" i="12"/>
  <c r="H33" i="10"/>
  <c r="J33" i="10"/>
  <c r="F10" i="10"/>
  <c r="H150" i="8"/>
  <c r="T49" i="6"/>
  <c r="S49" i="6"/>
  <c r="W49" i="6"/>
  <c r="V49" i="6"/>
  <c r="U49" i="6"/>
  <c r="T33" i="6"/>
  <c r="S33" i="6"/>
  <c r="W33" i="6"/>
  <c r="V33" i="6"/>
  <c r="U33" i="6"/>
  <c r="T17" i="6"/>
  <c r="U17" i="6"/>
  <c r="S17" i="6"/>
  <c r="W17" i="6"/>
  <c r="V17" i="6"/>
  <c r="W18" i="6"/>
  <c r="W21" i="6"/>
  <c r="W20" i="6"/>
  <c r="W55" i="12"/>
  <c r="U30" i="12"/>
  <c r="V30" i="12"/>
  <c r="A12" i="12"/>
  <c r="L101" i="10"/>
  <c r="L152" i="8"/>
  <c r="O142" i="8"/>
  <c r="N142" i="8"/>
  <c r="H58" i="8"/>
  <c r="L41" i="6"/>
  <c r="K41" i="6"/>
  <c r="J41" i="6"/>
  <c r="M41" i="6"/>
  <c r="I41" i="6"/>
  <c r="L25" i="6"/>
  <c r="K25" i="6"/>
  <c r="J25" i="6"/>
  <c r="M25" i="6"/>
  <c r="I25" i="6"/>
  <c r="M28" i="6"/>
  <c r="M26" i="6"/>
  <c r="L10" i="6"/>
  <c r="J10" i="6"/>
  <c r="F103" i="8"/>
  <c r="H103" i="8"/>
  <c r="H84" i="8"/>
  <c r="J84" i="8"/>
  <c r="F41" i="8"/>
  <c r="H41" i="8"/>
  <c r="F172" i="8"/>
  <c r="F219" i="8"/>
  <c r="F35" i="8"/>
  <c r="H35" i="8"/>
  <c r="F166" i="8"/>
  <c r="F285" i="8"/>
  <c r="H285" i="8"/>
  <c r="F127" i="8"/>
  <c r="H127" i="8"/>
  <c r="F215" i="8"/>
  <c r="F124" i="8"/>
  <c r="H124" i="8"/>
  <c r="F262" i="8"/>
  <c r="F209" i="8"/>
  <c r="F260" i="8"/>
  <c r="H260" i="8"/>
  <c r="F126" i="8"/>
  <c r="F86" i="8"/>
  <c r="H86" i="8"/>
  <c r="F87" i="8"/>
  <c r="H87" i="8"/>
  <c r="V45" i="6"/>
  <c r="T45" i="6"/>
  <c r="K41" i="5"/>
  <c r="I41" i="5"/>
  <c r="I27" i="5"/>
  <c r="K27" i="5"/>
  <c r="K16" i="5"/>
  <c r="I16" i="5"/>
  <c r="K36" i="12"/>
  <c r="L36" i="12"/>
  <c r="K24" i="12"/>
  <c r="L24" i="12"/>
  <c r="L39" i="12"/>
  <c r="K39" i="12"/>
  <c r="J75" i="10"/>
  <c r="F175" i="8"/>
  <c r="H175" i="8"/>
  <c r="L48" i="5"/>
  <c r="J48" i="5"/>
  <c r="I48" i="5"/>
  <c r="K48" i="5"/>
  <c r="M48" i="5"/>
  <c r="M51" i="5"/>
  <c r="M49" i="5"/>
  <c r="M42" i="5"/>
  <c r="L42" i="5"/>
  <c r="K42" i="5"/>
  <c r="J42" i="5"/>
  <c r="I42" i="5"/>
  <c r="O35" i="10"/>
  <c r="N35" i="10"/>
  <c r="O55" i="8"/>
  <c r="K39" i="5"/>
  <c r="I39" i="5"/>
  <c r="J38" i="2"/>
  <c r="K38" i="2"/>
  <c r="W14" i="13"/>
  <c r="Y14" i="13"/>
  <c r="L30" i="12"/>
  <c r="K30" i="12"/>
  <c r="I9" i="5"/>
  <c r="K9" i="5"/>
  <c r="L172" i="3"/>
  <c r="K172" i="3"/>
  <c r="J172" i="3"/>
  <c r="M172" i="3"/>
  <c r="N172" i="3"/>
  <c r="G43" i="2"/>
  <c r="N13" i="10"/>
  <c r="O13" i="10"/>
  <c r="L12" i="10"/>
  <c r="L11" i="10"/>
  <c r="J207" i="8"/>
  <c r="H208" i="8"/>
  <c r="L212" i="8"/>
  <c r="J209" i="8"/>
  <c r="J210" i="8"/>
  <c r="L210" i="8"/>
  <c r="L211" i="8"/>
  <c r="J53" i="8"/>
  <c r="L53" i="8"/>
  <c r="J55" i="8"/>
  <c r="L55" i="8"/>
  <c r="M19" i="5"/>
  <c r="L19" i="5"/>
  <c r="I19" i="5"/>
  <c r="J19" i="5"/>
  <c r="K19" i="5"/>
  <c r="M170" i="3"/>
  <c r="L170" i="3"/>
  <c r="M159" i="3"/>
  <c r="L159" i="3"/>
  <c r="E192" i="3"/>
  <c r="M214" i="3"/>
  <c r="L214" i="3"/>
  <c r="M137" i="3"/>
  <c r="L137" i="3"/>
  <c r="F186" i="3"/>
  <c r="J14" i="10"/>
  <c r="J21" i="10"/>
  <c r="U44" i="6"/>
  <c r="S44" i="6"/>
  <c r="L41" i="5"/>
  <c r="J41" i="5"/>
  <c r="L208" i="3"/>
  <c r="M208" i="3"/>
  <c r="K20" i="6"/>
  <c r="I20" i="6"/>
  <c r="K13" i="6"/>
  <c r="I13" i="6"/>
  <c r="K45" i="6"/>
  <c r="I45" i="6"/>
  <c r="H54" i="10"/>
  <c r="K136" i="3"/>
  <c r="J136" i="3"/>
  <c r="L81" i="8"/>
  <c r="L9" i="5"/>
  <c r="J9" i="5"/>
  <c r="M7" i="2"/>
  <c r="L7" i="2"/>
  <c r="W25" i="5"/>
  <c r="V25" i="5"/>
  <c r="U25" i="5"/>
  <c r="T25" i="5"/>
  <c r="S25" i="5"/>
  <c r="W27" i="5"/>
  <c r="T7" i="5"/>
  <c r="S7" i="5"/>
  <c r="U7" i="5"/>
  <c r="V7" i="5"/>
  <c r="W7" i="5"/>
  <c r="W8" i="5"/>
  <c r="W11" i="5"/>
  <c r="S31" i="5"/>
  <c r="W31" i="5"/>
  <c r="V31" i="5"/>
  <c r="U31" i="5"/>
  <c r="T31" i="5"/>
  <c r="S40" i="5"/>
  <c r="T40" i="5"/>
  <c r="V40" i="5"/>
  <c r="U40" i="5"/>
  <c r="W40" i="5"/>
  <c r="G190" i="3"/>
  <c r="J255" i="8"/>
  <c r="H261" i="8"/>
  <c r="H257" i="8"/>
  <c r="H258" i="8"/>
  <c r="J258" i="8"/>
  <c r="H259" i="8"/>
  <c r="S35" i="5"/>
  <c r="W35" i="5"/>
  <c r="V35" i="5"/>
  <c r="U35" i="5"/>
  <c r="T35" i="5"/>
  <c r="J157" i="3"/>
  <c r="H190" i="3"/>
  <c r="K157" i="3"/>
  <c r="J208" i="3"/>
  <c r="K208" i="3"/>
  <c r="J170" i="3"/>
  <c r="K170" i="3"/>
  <c r="F195" i="3"/>
  <c r="J62" i="2"/>
  <c r="M62" i="2"/>
  <c r="K62" i="2"/>
  <c r="N62" i="2"/>
  <c r="L62" i="2"/>
  <c r="W10" i="12"/>
  <c r="F9" i="10"/>
  <c r="H9" i="10"/>
  <c r="J273" i="8"/>
  <c r="J230" i="8"/>
  <c r="L230" i="8"/>
  <c r="H240" i="8"/>
  <c r="J240" i="8"/>
  <c r="L187" i="8"/>
  <c r="N187" i="8"/>
  <c r="H196" i="8"/>
  <c r="J196" i="8"/>
  <c r="J175" i="8"/>
  <c r="L175" i="8"/>
  <c r="O165" i="8"/>
  <c r="J145" i="8"/>
  <c r="L145" i="8"/>
  <c r="H125" i="8"/>
  <c r="J125" i="8"/>
  <c r="L28" i="6"/>
  <c r="J28" i="6"/>
  <c r="L14" i="13"/>
  <c r="J14" i="13"/>
  <c r="L127" i="13"/>
  <c r="J127" i="13"/>
  <c r="L41" i="13"/>
  <c r="J41" i="13"/>
  <c r="J109" i="13"/>
  <c r="L109" i="13"/>
  <c r="L29" i="13"/>
  <c r="J29" i="13"/>
  <c r="L98" i="13"/>
  <c r="J98" i="13"/>
  <c r="L36" i="13"/>
  <c r="J36" i="13"/>
  <c r="J27" i="12"/>
  <c r="I27" i="12"/>
  <c r="L81" i="10"/>
  <c r="N54" i="10"/>
  <c r="H41" i="10"/>
  <c r="J41" i="10"/>
  <c r="H238" i="8"/>
  <c r="J170" i="8"/>
  <c r="H128" i="8"/>
  <c r="O81" i="8"/>
  <c r="N81" i="8"/>
  <c r="L47" i="6"/>
  <c r="J47" i="6"/>
  <c r="L31" i="6"/>
  <c r="J31" i="6"/>
  <c r="J16" i="6"/>
  <c r="M16" i="6"/>
  <c r="I16" i="6"/>
  <c r="L16" i="6"/>
  <c r="K16" i="6"/>
  <c r="W11" i="12"/>
  <c r="F104" i="10"/>
  <c r="H104" i="10"/>
  <c r="J59" i="10"/>
  <c r="L59" i="10"/>
  <c r="L196" i="8"/>
  <c r="L130" i="8"/>
  <c r="O120" i="8"/>
  <c r="N120" i="8"/>
  <c r="L54" i="8"/>
  <c r="V39" i="6"/>
  <c r="U39" i="6"/>
  <c r="T39" i="6"/>
  <c r="W39" i="6"/>
  <c r="S39" i="6"/>
  <c r="W42" i="6"/>
  <c r="W40" i="6"/>
  <c r="V23" i="6"/>
  <c r="U23" i="6"/>
  <c r="T23" i="6"/>
  <c r="W23" i="6"/>
  <c r="S23" i="6"/>
  <c r="L34" i="12"/>
  <c r="K34" i="12"/>
  <c r="H81" i="8"/>
  <c r="J81" i="8"/>
  <c r="F98" i="8"/>
  <c r="H98" i="8"/>
  <c r="F186" i="8"/>
  <c r="F229" i="8"/>
  <c r="F43" i="8"/>
  <c r="H43" i="8"/>
  <c r="F174" i="8"/>
  <c r="H174" i="8"/>
  <c r="F13" i="8"/>
  <c r="H13" i="8"/>
  <c r="F141" i="8"/>
  <c r="H141" i="8"/>
  <c r="F235" i="8"/>
  <c r="H235" i="8"/>
  <c r="F146" i="8"/>
  <c r="H146" i="8"/>
  <c r="F263" i="8"/>
  <c r="F217" i="8"/>
  <c r="F274" i="8"/>
  <c r="F109" i="8"/>
  <c r="H109" i="8"/>
  <c r="F54" i="8"/>
  <c r="H54" i="8"/>
  <c r="V32" i="6"/>
  <c r="T32" i="6"/>
  <c r="T26" i="6"/>
  <c r="V26" i="6"/>
  <c r="J20" i="2"/>
  <c r="K20" i="2"/>
  <c r="M20" i="2"/>
  <c r="L20" i="2"/>
  <c r="L50" i="12"/>
  <c r="K50" i="12"/>
  <c r="L38" i="12"/>
  <c r="K38" i="12"/>
  <c r="L43" i="12"/>
  <c r="K43" i="12"/>
  <c r="J76" i="10"/>
  <c r="J81" i="10"/>
  <c r="F121" i="8"/>
  <c r="H121" i="8"/>
  <c r="O75" i="8"/>
  <c r="F85" i="8"/>
  <c r="L50" i="5"/>
  <c r="J50" i="5"/>
  <c r="K50" i="5"/>
  <c r="I50" i="5"/>
  <c r="M50" i="5"/>
  <c r="F34" i="8"/>
  <c r="H34" i="8"/>
  <c r="I47" i="5"/>
  <c r="K47" i="5"/>
  <c r="J34" i="2"/>
  <c r="H43" i="2"/>
  <c r="K34" i="2"/>
  <c r="L16" i="12"/>
  <c r="K16" i="12"/>
  <c r="K36" i="5"/>
  <c r="J36" i="5"/>
  <c r="I36" i="5"/>
  <c r="L36" i="5"/>
  <c r="M36" i="5"/>
  <c r="M38" i="5"/>
  <c r="L168" i="3"/>
  <c r="K168" i="3"/>
  <c r="J168" i="3"/>
  <c r="N168" i="3"/>
  <c r="M168" i="3"/>
  <c r="L33" i="2"/>
  <c r="K33" i="2"/>
  <c r="J33" i="2"/>
  <c r="N33" i="2"/>
  <c r="M33" i="2"/>
  <c r="I42" i="2"/>
  <c r="O14" i="10"/>
  <c r="N14" i="10"/>
  <c r="O9" i="10"/>
  <c r="N9" i="10"/>
  <c r="L13" i="10"/>
  <c r="L19" i="10"/>
  <c r="O211" i="8"/>
  <c r="N211" i="8"/>
  <c r="H214" i="8"/>
  <c r="L213" i="8"/>
  <c r="L214" i="8"/>
  <c r="J213" i="8"/>
  <c r="J57" i="8"/>
  <c r="L57" i="8"/>
  <c r="J63" i="8"/>
  <c r="L63" i="8"/>
  <c r="W17" i="5"/>
  <c r="V17" i="5"/>
  <c r="T17" i="5"/>
  <c r="U17" i="5"/>
  <c r="S17" i="5"/>
  <c r="L174" i="3"/>
  <c r="M174" i="3"/>
  <c r="M163" i="3"/>
  <c r="L163" i="3"/>
  <c r="M218" i="3"/>
  <c r="L218" i="3"/>
  <c r="H195" i="3"/>
  <c r="M141" i="3"/>
  <c r="L141" i="3"/>
  <c r="F190" i="3"/>
  <c r="J15" i="10"/>
  <c r="J12" i="10"/>
  <c r="U52" i="6"/>
  <c r="S52" i="6"/>
  <c r="J27" i="5"/>
  <c r="L27" i="5"/>
  <c r="L10" i="5"/>
  <c r="J10" i="5"/>
  <c r="L26" i="5"/>
  <c r="J26" i="5"/>
  <c r="E196" i="3"/>
  <c r="L185" i="3"/>
  <c r="M185" i="3"/>
  <c r="N74" i="2"/>
  <c r="M74" i="2"/>
  <c r="L74" i="2"/>
  <c r="K74" i="2"/>
  <c r="J74" i="2"/>
  <c r="K36" i="6"/>
  <c r="I36" i="6"/>
  <c r="K24" i="6"/>
  <c r="I24" i="6"/>
  <c r="I7" i="6"/>
  <c r="K7" i="6"/>
  <c r="H55" i="10"/>
  <c r="J55" i="10"/>
  <c r="H56" i="10"/>
  <c r="J56" i="10"/>
  <c r="K159" i="3"/>
  <c r="J159" i="3"/>
  <c r="K140" i="3"/>
  <c r="J140" i="3"/>
  <c r="O257" i="8"/>
  <c r="N257" i="8"/>
  <c r="L75" i="8"/>
  <c r="N75" i="8"/>
  <c r="M11" i="2"/>
  <c r="L11" i="2"/>
  <c r="T15" i="5"/>
  <c r="S15" i="5"/>
  <c r="W15" i="5"/>
  <c r="V15" i="5"/>
  <c r="U15" i="5"/>
  <c r="U33" i="5"/>
  <c r="S33" i="5"/>
  <c r="T33" i="5"/>
  <c r="W33" i="5"/>
  <c r="V33" i="5"/>
  <c r="V48" i="5"/>
  <c r="T48" i="5"/>
  <c r="W48" i="5"/>
  <c r="U48" i="5"/>
  <c r="S48" i="5"/>
  <c r="M35" i="2"/>
  <c r="L35" i="2"/>
  <c r="G189" i="3"/>
  <c r="H67" i="2"/>
  <c r="J251" i="8"/>
  <c r="J263" i="8"/>
  <c r="O254" i="8"/>
  <c r="N254" i="8"/>
  <c r="J252" i="8"/>
  <c r="H262" i="8"/>
  <c r="V24" i="5"/>
  <c r="U24" i="5"/>
  <c r="T24" i="5"/>
  <c r="S24" i="5"/>
  <c r="W24" i="5"/>
  <c r="K161" i="3"/>
  <c r="J161" i="3"/>
  <c r="K212" i="3"/>
  <c r="J212" i="3"/>
  <c r="J174" i="3"/>
  <c r="K174" i="3"/>
  <c r="J66" i="2"/>
  <c r="M66" i="2"/>
  <c r="L66" i="2"/>
  <c r="K66" i="2"/>
  <c r="V16" i="6"/>
  <c r="S16" i="6"/>
  <c r="U16" i="6"/>
  <c r="W16" i="6"/>
  <c r="T16" i="6"/>
  <c r="X16" i="13"/>
  <c r="W16" i="13"/>
  <c r="AA16" i="13"/>
  <c r="Y16" i="13"/>
  <c r="Z16" i="13"/>
  <c r="V6" i="12"/>
  <c r="U6" i="12"/>
  <c r="W34" i="12"/>
  <c r="L85" i="10"/>
  <c r="F17" i="10"/>
  <c r="H17" i="10"/>
  <c r="H229" i="8"/>
  <c r="O187" i="8"/>
  <c r="L189" i="8"/>
  <c r="N189" i="8"/>
  <c r="L173" i="8"/>
  <c r="N163" i="8"/>
  <c r="O163" i="8"/>
  <c r="L143" i="8"/>
  <c r="N143" i="8"/>
  <c r="I48" i="6"/>
  <c r="M48" i="6"/>
  <c r="L48" i="6"/>
  <c r="K48" i="6"/>
  <c r="J48" i="6"/>
  <c r="M50" i="6"/>
  <c r="M52" i="6"/>
  <c r="X10" i="13"/>
  <c r="Z10" i="13"/>
  <c r="Y19" i="13"/>
  <c r="AA19" i="13"/>
  <c r="Z19" i="13"/>
  <c r="W19" i="13"/>
  <c r="X19" i="13"/>
  <c r="E62" i="13"/>
  <c r="L18" i="13"/>
  <c r="J18" i="13"/>
  <c r="L144" i="13"/>
  <c r="J144" i="13"/>
  <c r="E48" i="13"/>
  <c r="J38" i="13"/>
  <c r="L38" i="13"/>
  <c r="L107" i="13"/>
  <c r="J107" i="13"/>
  <c r="J26" i="12"/>
  <c r="I26" i="12"/>
  <c r="A11" i="12"/>
  <c r="A13" i="12"/>
  <c r="J31" i="12"/>
  <c r="I31" i="12"/>
  <c r="L80" i="10"/>
  <c r="F18" i="10"/>
  <c r="H190" i="8"/>
  <c r="L168" i="8"/>
  <c r="J148" i="8"/>
  <c r="T14" i="6"/>
  <c r="V14" i="6"/>
  <c r="U14" i="6"/>
  <c r="S14" i="6"/>
  <c r="W14" i="6"/>
  <c r="F54" i="12"/>
  <c r="F31" i="10"/>
  <c r="H31" i="10"/>
  <c r="V48" i="12"/>
  <c r="U48" i="12"/>
  <c r="W23" i="12"/>
  <c r="W7" i="12"/>
  <c r="F101" i="10"/>
  <c r="H101" i="10"/>
  <c r="J58" i="10"/>
  <c r="L58" i="10"/>
  <c r="L240" i="8"/>
  <c r="J192" i="8"/>
  <c r="H170" i="8"/>
  <c r="K26" i="12"/>
  <c r="L26" i="12"/>
  <c r="H82" i="8"/>
  <c r="J82" i="8"/>
  <c r="F106" i="8"/>
  <c r="H106" i="8"/>
  <c r="F194" i="8"/>
  <c r="F273" i="8"/>
  <c r="F100" i="8"/>
  <c r="H100" i="8"/>
  <c r="F188" i="8"/>
  <c r="F21" i="8"/>
  <c r="H21" i="8"/>
  <c r="F149" i="8"/>
  <c r="H149" i="8"/>
  <c r="F255" i="8"/>
  <c r="H255" i="8"/>
  <c r="F168" i="8"/>
  <c r="H168" i="8"/>
  <c r="F190" i="8"/>
  <c r="F231" i="8"/>
  <c r="H231" i="8"/>
  <c r="F282" i="8"/>
  <c r="F75" i="8"/>
  <c r="H75" i="8"/>
  <c r="F62" i="8"/>
  <c r="H62" i="8"/>
  <c r="T34" i="6"/>
  <c r="V34" i="6"/>
  <c r="I37" i="5"/>
  <c r="J37" i="5"/>
  <c r="L37" i="5"/>
  <c r="K37" i="5"/>
  <c r="M37" i="5"/>
  <c r="C54" i="12"/>
  <c r="L32" i="12"/>
  <c r="K32" i="12"/>
  <c r="L15" i="12"/>
  <c r="K15" i="12"/>
  <c r="L47" i="12"/>
  <c r="K47" i="12"/>
  <c r="J79" i="10"/>
  <c r="J78" i="10"/>
  <c r="F104" i="8"/>
  <c r="H104" i="8"/>
  <c r="F80" i="8"/>
  <c r="O80" i="8"/>
  <c r="F39" i="8"/>
  <c r="H39" i="8"/>
  <c r="J52" i="5"/>
  <c r="M52" i="5"/>
  <c r="L52" i="5"/>
  <c r="K52" i="5"/>
  <c r="I52" i="5"/>
  <c r="N31" i="10"/>
  <c r="O31" i="10"/>
  <c r="F12" i="8"/>
  <c r="H12" i="8"/>
  <c r="J28" i="5"/>
  <c r="I28" i="5"/>
  <c r="K28" i="5"/>
  <c r="L28" i="5"/>
  <c r="M28" i="5"/>
  <c r="K49" i="5"/>
  <c r="I49" i="5"/>
  <c r="K19" i="2"/>
  <c r="J19" i="2"/>
  <c r="L19" i="2"/>
  <c r="M19" i="2"/>
  <c r="U20" i="13"/>
  <c r="F241" i="8"/>
  <c r="H241" i="8"/>
  <c r="L164" i="3"/>
  <c r="K164" i="3"/>
  <c r="J164" i="3"/>
  <c r="M164" i="3"/>
  <c r="N164" i="3"/>
  <c r="N171" i="3"/>
  <c r="N169" i="3"/>
  <c r="N170" i="3"/>
  <c r="N167" i="3"/>
  <c r="N166" i="3"/>
  <c r="N165" i="3"/>
  <c r="N174" i="3"/>
  <c r="N173" i="3"/>
  <c r="L15" i="10"/>
  <c r="O213" i="8"/>
  <c r="N213" i="8"/>
  <c r="H216" i="8"/>
  <c r="O210" i="8"/>
  <c r="N210" i="8"/>
  <c r="H213" i="8"/>
  <c r="J214" i="8"/>
  <c r="J216" i="8"/>
  <c r="J62" i="8"/>
  <c r="J60" i="8"/>
  <c r="L60" i="8"/>
  <c r="L39" i="5"/>
  <c r="J39" i="5"/>
  <c r="E189" i="3"/>
  <c r="M178" i="3"/>
  <c r="L178" i="3"/>
  <c r="M167" i="3"/>
  <c r="L167" i="3"/>
  <c r="H187" i="3"/>
  <c r="M145" i="3"/>
  <c r="L145" i="3"/>
  <c r="F194" i="3"/>
  <c r="J17" i="10"/>
  <c r="J20" i="10"/>
  <c r="U7" i="6"/>
  <c r="S7" i="6"/>
  <c r="U34" i="6"/>
  <c r="S34" i="6"/>
  <c r="U11" i="6"/>
  <c r="S11" i="6"/>
  <c r="S51" i="6"/>
  <c r="U51" i="6"/>
  <c r="L18" i="5"/>
  <c r="K18" i="5"/>
  <c r="J18" i="5"/>
  <c r="I18" i="5"/>
  <c r="M18" i="5"/>
  <c r="G191" i="3"/>
  <c r="M49" i="2"/>
  <c r="L49" i="2"/>
  <c r="I67" i="2"/>
  <c r="N64" i="2"/>
  <c r="M64" i="2"/>
  <c r="L64" i="2"/>
  <c r="K64" i="2"/>
  <c r="J64" i="2"/>
  <c r="K52" i="6"/>
  <c r="I52" i="6"/>
  <c r="K47" i="6"/>
  <c r="I47" i="6"/>
  <c r="I32" i="6"/>
  <c r="K32" i="6"/>
  <c r="I15" i="6"/>
  <c r="K15" i="6"/>
  <c r="H57" i="10"/>
  <c r="J57" i="10"/>
  <c r="H64" i="10"/>
  <c r="J64" i="10"/>
  <c r="K214" i="3"/>
  <c r="J214" i="3"/>
  <c r="K144" i="3"/>
  <c r="J144" i="3"/>
  <c r="L82" i="8"/>
  <c r="L83" i="8"/>
  <c r="E18" i="2"/>
  <c r="M15" i="2"/>
  <c r="L15" i="2"/>
  <c r="U10" i="5"/>
  <c r="T10" i="5"/>
  <c r="S10" i="5"/>
  <c r="V10" i="5"/>
  <c r="W10" i="5"/>
  <c r="T18" i="5"/>
  <c r="S18" i="5"/>
  <c r="W18" i="5"/>
  <c r="V18" i="5"/>
  <c r="U18" i="5"/>
  <c r="S43" i="5"/>
  <c r="T43" i="5"/>
  <c r="U43" i="5"/>
  <c r="W43" i="5"/>
  <c r="V43" i="5"/>
  <c r="W46" i="5"/>
  <c r="T50" i="5"/>
  <c r="S50" i="5"/>
  <c r="U50" i="5"/>
  <c r="W50" i="5"/>
  <c r="V50" i="5"/>
  <c r="E42" i="2"/>
  <c r="M39" i="2"/>
  <c r="L39" i="2"/>
  <c r="G193" i="3"/>
  <c r="I44" i="6"/>
  <c r="K44" i="6"/>
  <c r="L254" i="8"/>
  <c r="J256" i="8"/>
  <c r="H251" i="8"/>
  <c r="G195" i="3"/>
  <c r="K165" i="3"/>
  <c r="J165" i="3"/>
  <c r="J216" i="3"/>
  <c r="K216" i="3"/>
  <c r="H189" i="3"/>
  <c r="K178" i="3"/>
  <c r="J178" i="3"/>
  <c r="L57" i="2"/>
  <c r="K57" i="2"/>
  <c r="J57" i="2"/>
  <c r="N57" i="2"/>
  <c r="M57" i="2"/>
  <c r="J72" i="2"/>
  <c r="M72" i="2"/>
  <c r="K72" i="2"/>
  <c r="N72" i="2"/>
  <c r="L72" i="2"/>
  <c r="J22" i="12"/>
  <c r="I22" i="12"/>
  <c r="W8" i="12"/>
  <c r="W38" i="12"/>
  <c r="L82" i="10"/>
  <c r="F16" i="10"/>
  <c r="H16" i="10"/>
  <c r="H232" i="8"/>
  <c r="O231" i="8"/>
  <c r="N231" i="8"/>
  <c r="L241" i="8"/>
  <c r="N185" i="8"/>
  <c r="O185" i="8"/>
  <c r="J191" i="8"/>
  <c r="L191" i="8"/>
  <c r="F173" i="8"/>
  <c r="J153" i="8"/>
  <c r="L153" i="8"/>
  <c r="O143" i="8"/>
  <c r="J123" i="8"/>
  <c r="L123" i="8"/>
  <c r="S46" i="6"/>
  <c r="W46" i="6"/>
  <c r="V46" i="6"/>
  <c r="U46" i="6"/>
  <c r="T46" i="6"/>
  <c r="Z14" i="13"/>
  <c r="X14" i="13"/>
  <c r="L42" i="13"/>
  <c r="J42" i="13"/>
  <c r="J67" i="13"/>
  <c r="L67" i="13"/>
  <c r="J57" i="13"/>
  <c r="L57" i="13"/>
  <c r="L126" i="13"/>
  <c r="J126" i="13"/>
  <c r="L115" i="13"/>
  <c r="J115" i="13"/>
  <c r="L53" i="13"/>
  <c r="J53" i="13"/>
  <c r="J35" i="12"/>
  <c r="I35" i="12"/>
  <c r="L78" i="10"/>
  <c r="F14" i="10"/>
  <c r="O188" i="8"/>
  <c r="N188" i="8"/>
  <c r="L146" i="8"/>
  <c r="J126" i="8"/>
  <c r="L56" i="8"/>
  <c r="J43" i="6"/>
  <c r="I43" i="6"/>
  <c r="K43" i="6"/>
  <c r="M43" i="6"/>
  <c r="L43" i="6"/>
  <c r="M45" i="6"/>
  <c r="M47" i="6"/>
  <c r="M46" i="6"/>
  <c r="M44" i="6"/>
  <c r="J27" i="6"/>
  <c r="I27" i="6"/>
  <c r="L27" i="6"/>
  <c r="K27" i="6"/>
  <c r="M27" i="6"/>
  <c r="L12" i="6"/>
  <c r="J12" i="6"/>
  <c r="F53" i="12"/>
  <c r="F57" i="12" s="1"/>
  <c r="F39" i="10"/>
  <c r="H39" i="10"/>
  <c r="W44" i="12"/>
  <c r="F109" i="10"/>
  <c r="H109" i="10"/>
  <c r="L43" i="10"/>
  <c r="O279" i="8"/>
  <c r="J236" i="8"/>
  <c r="H148" i="8"/>
  <c r="O79" i="8"/>
  <c r="N79" i="8"/>
  <c r="L20" i="12"/>
  <c r="K20" i="12"/>
  <c r="F120" i="8"/>
  <c r="F214" i="8"/>
  <c r="F276" i="8"/>
  <c r="F108" i="8"/>
  <c r="H108" i="8"/>
  <c r="F210" i="8"/>
  <c r="F32" i="8"/>
  <c r="H32" i="8"/>
  <c r="F163" i="8"/>
  <c r="H163" i="8"/>
  <c r="F259" i="8"/>
  <c r="F192" i="8"/>
  <c r="H192" i="8"/>
  <c r="F212" i="8"/>
  <c r="F239" i="8"/>
  <c r="F82" i="8"/>
  <c r="F83" i="8"/>
  <c r="H83" i="8"/>
  <c r="F59" i="8"/>
  <c r="H59" i="8"/>
  <c r="V15" i="6"/>
  <c r="T15" i="6"/>
  <c r="V51" i="6"/>
  <c r="T51" i="6"/>
  <c r="V42" i="6"/>
  <c r="T42" i="6"/>
  <c r="M22" i="5"/>
  <c r="I22" i="5"/>
  <c r="K22" i="5"/>
  <c r="J22" i="5"/>
  <c r="L22" i="5"/>
  <c r="M24" i="5"/>
  <c r="M11" i="5"/>
  <c r="L11" i="5"/>
  <c r="I11" i="5"/>
  <c r="K11" i="5"/>
  <c r="J11" i="5"/>
  <c r="F67" i="2"/>
  <c r="L10" i="12"/>
  <c r="K10" i="12"/>
  <c r="L46" i="12"/>
  <c r="K46" i="12"/>
  <c r="L19" i="12"/>
  <c r="K19" i="12"/>
  <c r="L51" i="12"/>
  <c r="K51" i="12"/>
  <c r="J80" i="10"/>
  <c r="J86" i="10"/>
  <c r="L86" i="10"/>
  <c r="F17" i="8"/>
  <c r="H17" i="8"/>
  <c r="L46" i="5"/>
  <c r="M46" i="5"/>
  <c r="K46" i="5"/>
  <c r="J46" i="5"/>
  <c r="I46" i="5"/>
  <c r="O34" i="10"/>
  <c r="N34" i="10"/>
  <c r="K43" i="5"/>
  <c r="J43" i="5"/>
  <c r="I43" i="5"/>
  <c r="L43" i="5"/>
  <c r="M43" i="5"/>
  <c r="M47" i="5"/>
  <c r="K51" i="5"/>
  <c r="I51" i="5"/>
  <c r="W10" i="13"/>
  <c r="Y10" i="13"/>
  <c r="Y17" i="13"/>
  <c r="W17" i="13"/>
  <c r="F232" i="8"/>
  <c r="T44" i="6"/>
  <c r="V44" i="6"/>
  <c r="L160" i="3"/>
  <c r="K160" i="3"/>
  <c r="J160" i="3"/>
  <c r="N160" i="3"/>
  <c r="M160" i="3"/>
  <c r="I193" i="3"/>
  <c r="E68" i="2"/>
  <c r="L24" i="2"/>
  <c r="K24" i="2"/>
  <c r="J24" i="2"/>
  <c r="M24" i="2"/>
  <c r="N24" i="2"/>
  <c r="O15" i="10"/>
  <c r="N15" i="10"/>
  <c r="L16" i="10"/>
  <c r="L10" i="10"/>
  <c r="L215" i="8"/>
  <c r="J212" i="8"/>
  <c r="L217" i="8"/>
  <c r="L218" i="8"/>
  <c r="H215" i="8"/>
  <c r="J215" i="8"/>
  <c r="J87" i="8"/>
  <c r="L87" i="8"/>
  <c r="W34" i="5"/>
  <c r="V34" i="5"/>
  <c r="T34" i="5"/>
  <c r="U34" i="5"/>
  <c r="S34" i="5"/>
  <c r="F196" i="3"/>
  <c r="E193" i="3"/>
  <c r="M182" i="3"/>
  <c r="L182" i="3"/>
  <c r="M171" i="3"/>
  <c r="L171" i="3"/>
  <c r="G17" i="2"/>
  <c r="J18" i="10"/>
  <c r="U50" i="6"/>
  <c r="S50" i="6"/>
  <c r="U45" i="6"/>
  <c r="S45" i="6"/>
  <c r="S22" i="6"/>
  <c r="U22" i="6"/>
  <c r="U13" i="6"/>
  <c r="S13" i="6"/>
  <c r="L29" i="5"/>
  <c r="J29" i="5"/>
  <c r="J38" i="5"/>
  <c r="L38" i="5"/>
  <c r="E188" i="3"/>
  <c r="L177" i="3"/>
  <c r="M177" i="3"/>
  <c r="M34" i="2"/>
  <c r="L34" i="2"/>
  <c r="K11" i="6"/>
  <c r="I11" i="6"/>
  <c r="I18" i="6"/>
  <c r="K18" i="6"/>
  <c r="H58" i="10"/>
  <c r="H53" i="10"/>
  <c r="J53" i="10"/>
  <c r="M21" i="5"/>
  <c r="L21" i="5"/>
  <c r="K21" i="5"/>
  <c r="J21" i="5"/>
  <c r="I21" i="5"/>
  <c r="H194" i="3"/>
  <c r="K183" i="3"/>
  <c r="J183" i="3"/>
  <c r="N73" i="2"/>
  <c r="M73" i="2"/>
  <c r="K73" i="2"/>
  <c r="J73" i="2"/>
  <c r="L73" i="2"/>
  <c r="F18" i="2"/>
  <c r="L86" i="8"/>
  <c r="L80" i="8"/>
  <c r="N80" i="8"/>
  <c r="W22" i="5"/>
  <c r="V22" i="5"/>
  <c r="U22" i="5"/>
  <c r="T22" i="5"/>
  <c r="S22" i="5"/>
  <c r="M22" i="2"/>
  <c r="L22" i="2"/>
  <c r="U21" i="5"/>
  <c r="T21" i="5"/>
  <c r="S21" i="5"/>
  <c r="W21" i="5"/>
  <c r="V21" i="5"/>
  <c r="T26" i="5"/>
  <c r="S26" i="5"/>
  <c r="U26" i="5"/>
  <c r="V26" i="5"/>
  <c r="W26" i="5"/>
  <c r="W9" i="5"/>
  <c r="V9" i="5"/>
  <c r="S9" i="5"/>
  <c r="U9" i="5"/>
  <c r="T9" i="5"/>
  <c r="V44" i="5"/>
  <c r="W44" i="5"/>
  <c r="S44" i="5"/>
  <c r="U44" i="5"/>
  <c r="T44" i="5"/>
  <c r="M36" i="2"/>
  <c r="L36" i="2"/>
  <c r="F187" i="3"/>
  <c r="H263" i="8"/>
  <c r="F257" i="8"/>
  <c r="L261" i="8"/>
  <c r="F251" i="8"/>
  <c r="H254" i="8"/>
  <c r="O253" i="8"/>
  <c r="N253" i="8"/>
  <c r="L263" i="8"/>
  <c r="G187" i="3"/>
  <c r="J169" i="3"/>
  <c r="K169" i="3"/>
  <c r="H193" i="3"/>
  <c r="J182" i="3"/>
  <c r="K182" i="3"/>
  <c r="L61" i="2"/>
  <c r="K61" i="2"/>
  <c r="J61" i="2"/>
  <c r="N61" i="2"/>
  <c r="M61" i="2"/>
  <c r="V8" i="6"/>
  <c r="T8" i="6"/>
  <c r="S8" i="6"/>
  <c r="W8" i="6"/>
  <c r="U8" i="6"/>
  <c r="F90" i="13"/>
  <c r="L13" i="13"/>
  <c r="J13" i="13"/>
  <c r="F146" i="13"/>
  <c r="W14" i="12"/>
  <c r="W42" i="12"/>
  <c r="F33" i="10"/>
  <c r="H283" i="8"/>
  <c r="H239" i="8"/>
  <c r="J239" i="8"/>
  <c r="N234" i="8"/>
  <c r="O234" i="8"/>
  <c r="O233" i="8"/>
  <c r="N190" i="8"/>
  <c r="O190" i="8"/>
  <c r="L151" i="8"/>
  <c r="N141" i="8"/>
  <c r="O141" i="8"/>
  <c r="L121" i="8"/>
  <c r="N121" i="8"/>
  <c r="J44" i="6"/>
  <c r="L44" i="6"/>
  <c r="Z18" i="13"/>
  <c r="X18" i="13"/>
  <c r="L50" i="13"/>
  <c r="J50" i="13"/>
  <c r="L84" i="13"/>
  <c r="J84" i="13"/>
  <c r="E132" i="13"/>
  <c r="J124" i="13"/>
  <c r="L124" i="13"/>
  <c r="L61" i="13"/>
  <c r="J61" i="13"/>
  <c r="V40" i="12"/>
  <c r="U40" i="12"/>
  <c r="V22" i="12"/>
  <c r="U22" i="12"/>
  <c r="G53" i="12"/>
  <c r="G57" i="12" s="1"/>
  <c r="J6" i="12"/>
  <c r="I6" i="12"/>
  <c r="J39" i="12"/>
  <c r="I39" i="12"/>
  <c r="L77" i="10"/>
  <c r="H37" i="10"/>
  <c r="J37" i="10"/>
  <c r="H278" i="8"/>
  <c r="H234" i="8"/>
  <c r="H186" i="8"/>
  <c r="O166" i="8"/>
  <c r="N166" i="8"/>
  <c r="L124" i="8"/>
  <c r="O54" i="8"/>
  <c r="N54" i="8"/>
  <c r="T41" i="6"/>
  <c r="S41" i="6"/>
  <c r="U41" i="6"/>
  <c r="V41" i="6"/>
  <c r="W41" i="6"/>
  <c r="T25" i="6"/>
  <c r="S25" i="6"/>
  <c r="V25" i="6"/>
  <c r="U25" i="6"/>
  <c r="W25" i="6"/>
  <c r="W28" i="6"/>
  <c r="W26" i="6"/>
  <c r="F36" i="10"/>
  <c r="H36" i="10"/>
  <c r="W37" i="12"/>
  <c r="L108" i="10"/>
  <c r="F100" i="10"/>
  <c r="H100" i="10"/>
  <c r="L42" i="10"/>
  <c r="L188" i="8"/>
  <c r="J168" i="8"/>
  <c r="H126" i="8"/>
  <c r="J75" i="8"/>
  <c r="L49" i="6"/>
  <c r="K49" i="6"/>
  <c r="J49" i="6"/>
  <c r="M49" i="6"/>
  <c r="I49" i="6"/>
  <c r="L33" i="6"/>
  <c r="K33" i="6"/>
  <c r="J33" i="6"/>
  <c r="I33" i="6"/>
  <c r="M33" i="6"/>
  <c r="L17" i="6"/>
  <c r="J17" i="6"/>
  <c r="K17" i="6"/>
  <c r="I17" i="6"/>
  <c r="M17" i="6"/>
  <c r="M18" i="6"/>
  <c r="M20" i="6"/>
  <c r="F233" i="8"/>
  <c r="H233" i="8"/>
  <c r="H77" i="8"/>
  <c r="J77" i="8"/>
  <c r="F38" i="8"/>
  <c r="H38" i="8"/>
  <c r="F128" i="8"/>
  <c r="F218" i="8"/>
  <c r="F277" i="8"/>
  <c r="F122" i="8"/>
  <c r="F230" i="8"/>
  <c r="F40" i="8"/>
  <c r="H40" i="8"/>
  <c r="F171" i="8"/>
  <c r="H171" i="8"/>
  <c r="F10" i="8"/>
  <c r="H10" i="8"/>
  <c r="F196" i="8"/>
  <c r="F234" i="8"/>
  <c r="F253" i="8"/>
  <c r="F76" i="8"/>
  <c r="O76" i="8"/>
  <c r="F65" i="8"/>
  <c r="F56" i="8"/>
  <c r="H56" i="8"/>
  <c r="V10" i="6"/>
  <c r="T10" i="6"/>
  <c r="T50" i="6"/>
  <c r="V50" i="6"/>
  <c r="M45" i="5"/>
  <c r="K45" i="5"/>
  <c r="I45" i="5"/>
  <c r="J45" i="5"/>
  <c r="L45" i="5"/>
  <c r="K22" i="12"/>
  <c r="L22" i="12"/>
  <c r="C56" i="12"/>
  <c r="L9" i="12"/>
  <c r="K9" i="12"/>
  <c r="L23" i="12"/>
  <c r="K23" i="12"/>
  <c r="C55" i="12"/>
  <c r="K8" i="12"/>
  <c r="L8" i="12"/>
  <c r="J82" i="10"/>
  <c r="J77" i="10"/>
  <c r="I17" i="5"/>
  <c r="M17" i="5"/>
  <c r="L17" i="5"/>
  <c r="K17" i="5"/>
  <c r="J17" i="5"/>
  <c r="J139" i="3"/>
  <c r="K139" i="3"/>
  <c r="M139" i="3"/>
  <c r="L139" i="3"/>
  <c r="N139" i="3"/>
  <c r="O37" i="10"/>
  <c r="N37" i="10"/>
  <c r="F170" i="8"/>
  <c r="W18" i="13"/>
  <c r="Y18" i="13"/>
  <c r="F207" i="8"/>
  <c r="K23" i="5"/>
  <c r="J23" i="5"/>
  <c r="I23" i="5"/>
  <c r="L23" i="5"/>
  <c r="M23" i="5"/>
  <c r="L211" i="3"/>
  <c r="K211" i="3"/>
  <c r="J211" i="3"/>
  <c r="M211" i="3"/>
  <c r="N211" i="3"/>
  <c r="L156" i="3"/>
  <c r="K156" i="3"/>
  <c r="J156" i="3"/>
  <c r="M156" i="3"/>
  <c r="N156" i="3"/>
  <c r="I189" i="3"/>
  <c r="G67" i="2"/>
  <c r="L17" i="10"/>
  <c r="L18" i="10"/>
  <c r="H212" i="8"/>
  <c r="L216" i="8"/>
  <c r="H219" i="8"/>
  <c r="J208" i="8"/>
  <c r="H218" i="8"/>
  <c r="J61" i="8"/>
  <c r="L61" i="8"/>
  <c r="W14" i="5"/>
  <c r="V14" i="5"/>
  <c r="T14" i="5"/>
  <c r="U14" i="5"/>
  <c r="S14" i="5"/>
  <c r="H191" i="3"/>
  <c r="E187" i="3"/>
  <c r="M154" i="3"/>
  <c r="L154" i="3"/>
  <c r="M209" i="3"/>
  <c r="L209" i="3"/>
  <c r="E186" i="3"/>
  <c r="M175" i="3"/>
  <c r="L175" i="3"/>
  <c r="U9" i="6"/>
  <c r="S9" i="6"/>
  <c r="U24" i="6"/>
  <c r="S24" i="6"/>
  <c r="J51" i="5"/>
  <c r="L51" i="5"/>
  <c r="V13" i="5"/>
  <c r="U13" i="5"/>
  <c r="T13" i="5"/>
  <c r="S13" i="5"/>
  <c r="W13" i="5"/>
  <c r="L35" i="5"/>
  <c r="J35" i="5"/>
  <c r="L21" i="2"/>
  <c r="M21" i="2"/>
  <c r="K9" i="6"/>
  <c r="I9" i="6"/>
  <c r="K22" i="6"/>
  <c r="I22" i="6"/>
  <c r="K26" i="6"/>
  <c r="I26" i="6"/>
  <c r="H59" i="10"/>
  <c r="H61" i="10"/>
  <c r="J61" i="10"/>
  <c r="W19" i="5"/>
  <c r="V19" i="5"/>
  <c r="U19" i="5"/>
  <c r="T19" i="5"/>
  <c r="S19" i="5"/>
  <c r="F191" i="3"/>
  <c r="N63" i="2"/>
  <c r="M63" i="2"/>
  <c r="K63" i="2"/>
  <c r="J63" i="2"/>
  <c r="L63" i="2"/>
  <c r="L79" i="8"/>
  <c r="L77" i="8"/>
  <c r="N77" i="8"/>
  <c r="G194" i="3"/>
  <c r="M12" i="2"/>
  <c r="L12" i="2"/>
  <c r="U29" i="5"/>
  <c r="T29" i="5"/>
  <c r="S29" i="5"/>
  <c r="V29" i="5"/>
  <c r="W29" i="5"/>
  <c r="W30" i="5"/>
  <c r="V36" i="5"/>
  <c r="T36" i="5"/>
  <c r="S36" i="5"/>
  <c r="U36" i="5"/>
  <c r="W36" i="5"/>
  <c r="W20" i="5"/>
  <c r="S20" i="5"/>
  <c r="U20" i="5"/>
  <c r="V20" i="5"/>
  <c r="T20" i="5"/>
  <c r="V52" i="5"/>
  <c r="W52" i="5"/>
  <c r="S52" i="5"/>
  <c r="T52" i="5"/>
  <c r="U52" i="5"/>
  <c r="E43" i="2"/>
  <c r="M40" i="2"/>
  <c r="L40" i="2"/>
  <c r="J261" i="8"/>
  <c r="L251" i="8"/>
  <c r="O251" i="8"/>
  <c r="N251" i="8"/>
  <c r="N256" i="8"/>
  <c r="O256" i="8"/>
  <c r="K173" i="3"/>
  <c r="J173" i="3"/>
  <c r="K154" i="3"/>
  <c r="J154" i="3"/>
  <c r="K209" i="3"/>
  <c r="J209" i="3"/>
  <c r="L65" i="2"/>
  <c r="K65" i="2"/>
  <c r="J65" i="2"/>
  <c r="N65" i="2"/>
  <c r="M65" i="2"/>
  <c r="I68" i="2"/>
  <c r="F32" i="10"/>
  <c r="H32" i="10"/>
  <c r="H282" i="8"/>
  <c r="L237" i="8"/>
  <c r="L233" i="8"/>
  <c r="N233" i="8"/>
  <c r="H193" i="8"/>
  <c r="J193" i="8"/>
  <c r="H169" i="8"/>
  <c r="J169" i="8"/>
  <c r="F151" i="8"/>
  <c r="J131" i="8"/>
  <c r="L131" i="8"/>
  <c r="O121" i="8"/>
  <c r="I40" i="6"/>
  <c r="M40" i="6"/>
  <c r="J40" i="6"/>
  <c r="L40" i="6"/>
  <c r="K40" i="6"/>
  <c r="E90" i="13"/>
  <c r="E20" i="13"/>
  <c r="J101" i="13"/>
  <c r="L101" i="13"/>
  <c r="J74" i="13"/>
  <c r="L74" i="13"/>
  <c r="L143" i="13"/>
  <c r="J143" i="13"/>
  <c r="J64" i="13"/>
  <c r="L64" i="13"/>
  <c r="J141" i="13"/>
  <c r="L141" i="13"/>
  <c r="I40" i="12"/>
  <c r="J40" i="12"/>
  <c r="J10" i="12"/>
  <c r="I10" i="12"/>
  <c r="I43" i="12"/>
  <c r="J43" i="12"/>
  <c r="N58" i="10"/>
  <c r="F11" i="10"/>
  <c r="H277" i="8"/>
  <c r="L232" i="8"/>
  <c r="H164" i="8"/>
  <c r="O144" i="8"/>
  <c r="N144" i="8"/>
  <c r="L39" i="6"/>
  <c r="J39" i="6"/>
  <c r="L23" i="6"/>
  <c r="J23" i="6"/>
  <c r="F35" i="10"/>
  <c r="H35" i="10"/>
  <c r="L107" i="10"/>
  <c r="F108" i="10"/>
  <c r="H108" i="10"/>
  <c r="L40" i="10"/>
  <c r="J232" i="8"/>
  <c r="L166" i="8"/>
  <c r="J146" i="8"/>
  <c r="V47" i="6"/>
  <c r="U47" i="6"/>
  <c r="T47" i="6"/>
  <c r="W47" i="6"/>
  <c r="S47" i="6"/>
  <c r="V31" i="6"/>
  <c r="U31" i="6"/>
  <c r="T31" i="6"/>
  <c r="S31" i="6"/>
  <c r="W31" i="6"/>
  <c r="F208" i="8"/>
  <c r="H85" i="8"/>
  <c r="J85" i="8"/>
  <c r="F15" i="8"/>
  <c r="H15" i="8"/>
  <c r="F142" i="8"/>
  <c r="F238" i="8"/>
  <c r="F279" i="8"/>
  <c r="F130" i="8"/>
  <c r="H130" i="8"/>
  <c r="F254" i="8"/>
  <c r="F97" i="8"/>
  <c r="H97" i="8"/>
  <c r="F185" i="8"/>
  <c r="H185" i="8"/>
  <c r="F18" i="8"/>
  <c r="H18" i="8"/>
  <c r="F216" i="8"/>
  <c r="F256" i="8"/>
  <c r="F261" i="8"/>
  <c r="F187" i="8"/>
  <c r="H187" i="8"/>
  <c r="F79" i="8"/>
  <c r="F64" i="8"/>
  <c r="H64" i="8"/>
  <c r="V21" i="6"/>
  <c r="T21" i="6"/>
  <c r="K8" i="5"/>
  <c r="I8" i="5"/>
  <c r="F43" i="2"/>
  <c r="K40" i="12"/>
  <c r="L40" i="12"/>
  <c r="L13" i="12"/>
  <c r="K13" i="12"/>
  <c r="L27" i="12"/>
  <c r="K27" i="12"/>
  <c r="L14" i="12"/>
  <c r="K14" i="12"/>
  <c r="J83" i="10"/>
  <c r="J85" i="10"/>
  <c r="F53" i="8"/>
  <c r="O53" i="8"/>
  <c r="F58" i="8"/>
  <c r="O58" i="8"/>
  <c r="L44" i="12"/>
  <c r="K44" i="12"/>
  <c r="O36" i="10"/>
  <c r="N36" i="10"/>
  <c r="F145" i="8"/>
  <c r="H145" i="8"/>
  <c r="F165" i="8"/>
  <c r="H165" i="8"/>
  <c r="T28" i="6"/>
  <c r="V28" i="6"/>
  <c r="K31" i="5"/>
  <c r="J31" i="5"/>
  <c r="I31" i="5"/>
  <c r="L31" i="5"/>
  <c r="M31" i="5"/>
  <c r="V46" i="5"/>
  <c r="T46" i="5"/>
  <c r="L184" i="3"/>
  <c r="K184" i="3"/>
  <c r="J184" i="3"/>
  <c r="I195" i="3"/>
  <c r="N184" i="3"/>
  <c r="M184" i="3"/>
  <c r="L142" i="3"/>
  <c r="K142" i="3"/>
  <c r="J142" i="3"/>
  <c r="M142" i="3"/>
  <c r="N142" i="3"/>
  <c r="L41" i="2"/>
  <c r="K41" i="2"/>
  <c r="J41" i="2"/>
  <c r="M41" i="2"/>
  <c r="L13" i="2"/>
  <c r="K13" i="2"/>
  <c r="J13" i="2"/>
  <c r="N13" i="2"/>
  <c r="M13" i="2"/>
  <c r="N14" i="2"/>
  <c r="N15" i="2"/>
  <c r="L20" i="10"/>
  <c r="L259" i="8"/>
  <c r="L209" i="8"/>
  <c r="J217" i="8"/>
  <c r="J218" i="8"/>
  <c r="H207" i="8"/>
  <c r="J56" i="8"/>
  <c r="F188" i="3"/>
  <c r="L158" i="3"/>
  <c r="M158" i="3"/>
  <c r="M213" i="3"/>
  <c r="L213" i="3"/>
  <c r="E190" i="3"/>
  <c r="M179" i="3"/>
  <c r="L179" i="3"/>
  <c r="M136" i="3"/>
  <c r="L136" i="3"/>
  <c r="J9" i="10"/>
  <c r="J19" i="10"/>
  <c r="U21" i="6"/>
  <c r="S21" i="6"/>
  <c r="U20" i="6"/>
  <c r="S20" i="6"/>
  <c r="U32" i="6"/>
  <c r="S32" i="6"/>
  <c r="L13" i="5"/>
  <c r="J13" i="5"/>
  <c r="L47" i="5"/>
  <c r="J47" i="5"/>
  <c r="L169" i="3"/>
  <c r="M169" i="3"/>
  <c r="F17" i="2"/>
  <c r="K23" i="6"/>
  <c r="I23" i="6"/>
  <c r="K30" i="6"/>
  <c r="I30" i="6"/>
  <c r="K34" i="6"/>
  <c r="I34" i="6"/>
  <c r="H62" i="10"/>
  <c r="H60" i="10"/>
  <c r="J60" i="10"/>
  <c r="H186" i="3"/>
  <c r="K175" i="3"/>
  <c r="J175" i="3"/>
  <c r="L85" i="8"/>
  <c r="W49" i="5"/>
  <c r="U49" i="5"/>
  <c r="V49" i="5"/>
  <c r="T49" i="5"/>
  <c r="S49" i="5"/>
  <c r="E191" i="3"/>
  <c r="M16" i="2"/>
  <c r="L16" i="2"/>
  <c r="W39" i="5"/>
  <c r="U39" i="5"/>
  <c r="T39" i="5"/>
  <c r="S39" i="5"/>
  <c r="V39" i="5"/>
  <c r="W41" i="5"/>
  <c r="W42" i="5"/>
  <c r="U45" i="5"/>
  <c r="S45" i="5"/>
  <c r="V45" i="5"/>
  <c r="T45" i="5"/>
  <c r="W45" i="5"/>
  <c r="W28" i="5"/>
  <c r="V28" i="5"/>
  <c r="S28" i="5"/>
  <c r="U28" i="5"/>
  <c r="T28" i="5"/>
  <c r="F192" i="3"/>
  <c r="M47" i="2"/>
  <c r="L47" i="2"/>
  <c r="G188" i="3"/>
  <c r="N59" i="2"/>
  <c r="M59" i="2"/>
  <c r="K59" i="2"/>
  <c r="J59" i="2"/>
  <c r="L59" i="2"/>
  <c r="H256" i="8"/>
  <c r="H253" i="8"/>
  <c r="L252" i="8"/>
  <c r="J253" i="8"/>
  <c r="N252" i="8"/>
  <c r="O252" i="8"/>
  <c r="L255" i="8"/>
  <c r="H188" i="3"/>
  <c r="J177" i="3"/>
  <c r="K177" i="3"/>
  <c r="K158" i="3"/>
  <c r="J158" i="3"/>
  <c r="K213" i="3"/>
  <c r="J213" i="3"/>
  <c r="J51" i="13"/>
  <c r="L51" i="13"/>
  <c r="J36" i="12"/>
  <c r="I36" i="12"/>
  <c r="W18" i="12"/>
  <c r="W50" i="12"/>
  <c r="F12" i="10"/>
  <c r="H12" i="10"/>
  <c r="H279" i="8"/>
  <c r="J233" i="8"/>
  <c r="L236" i="8"/>
  <c r="J235" i="8"/>
  <c r="L235" i="8"/>
  <c r="H195" i="8"/>
  <c r="J195" i="8"/>
  <c r="L192" i="8"/>
  <c r="L129" i="8"/>
  <c r="N119" i="8"/>
  <c r="O119" i="8"/>
  <c r="S38" i="6"/>
  <c r="W38" i="6"/>
  <c r="T38" i="6"/>
  <c r="V38" i="6"/>
  <c r="U38" i="6"/>
  <c r="Z11" i="13"/>
  <c r="Y11" i="13"/>
  <c r="W11" i="13"/>
  <c r="AA11" i="13"/>
  <c r="X11" i="13"/>
  <c r="L75" i="13"/>
  <c r="J75" i="13"/>
  <c r="J136" i="13"/>
  <c r="L136" i="13"/>
  <c r="E160" i="13"/>
  <c r="L72" i="13"/>
  <c r="J72" i="13"/>
  <c r="L150" i="13"/>
  <c r="J150" i="13"/>
  <c r="J156" i="13"/>
  <c r="L156" i="13"/>
  <c r="W36" i="12"/>
  <c r="W15" i="12"/>
  <c r="A15" i="12"/>
  <c r="I15" i="12"/>
  <c r="J15" i="12"/>
  <c r="J47" i="12"/>
  <c r="I47" i="12"/>
  <c r="N55" i="10"/>
  <c r="H34" i="10"/>
  <c r="J34" i="10"/>
  <c r="H275" i="8"/>
  <c r="H142" i="8"/>
  <c r="O122" i="8"/>
  <c r="N122" i="8"/>
  <c r="F43" i="10"/>
  <c r="H43" i="10"/>
  <c r="F20" i="13"/>
  <c r="J34" i="12"/>
  <c r="I34" i="12"/>
  <c r="V16" i="12"/>
  <c r="U16" i="12"/>
  <c r="L105" i="10"/>
  <c r="J54" i="10"/>
  <c r="L39" i="10"/>
  <c r="O230" i="8"/>
  <c r="N230" i="8"/>
  <c r="O186" i="8"/>
  <c r="N186" i="8"/>
  <c r="L144" i="8"/>
  <c r="J124" i="8"/>
  <c r="L62" i="8"/>
  <c r="J45" i="6"/>
  <c r="L45" i="6"/>
  <c r="L14" i="6"/>
  <c r="J14" i="6"/>
  <c r="I14" i="6"/>
  <c r="M14" i="6"/>
  <c r="K14" i="6"/>
  <c r="F148" i="8"/>
  <c r="H79" i="8"/>
  <c r="J79" i="8"/>
  <c r="F14" i="8"/>
  <c r="H14" i="8"/>
  <c r="F150" i="8"/>
  <c r="F258" i="8"/>
  <c r="F280" i="8"/>
  <c r="F144" i="8"/>
  <c r="F281" i="8"/>
  <c r="F105" i="8"/>
  <c r="H105" i="8"/>
  <c r="F191" i="8"/>
  <c r="H191" i="8"/>
  <c r="F37" i="8"/>
  <c r="H37" i="8"/>
  <c r="F236" i="8"/>
  <c r="H236" i="8"/>
  <c r="F278" i="8"/>
  <c r="F275" i="8"/>
  <c r="F167" i="8"/>
  <c r="H167" i="8"/>
  <c r="F81" i="8"/>
  <c r="F55" i="8"/>
  <c r="H55" i="8"/>
  <c r="F11" i="8"/>
  <c r="H11" i="8"/>
  <c r="V29" i="6"/>
  <c r="T29" i="6"/>
  <c r="M44" i="5"/>
  <c r="I44" i="5"/>
  <c r="J44" i="5"/>
  <c r="K44" i="5"/>
  <c r="L44" i="5"/>
  <c r="M30" i="5"/>
  <c r="L30" i="5"/>
  <c r="I30" i="5"/>
  <c r="K30" i="5"/>
  <c r="J30" i="5"/>
  <c r="J35" i="2"/>
  <c r="K35" i="2"/>
  <c r="C53" i="12"/>
  <c r="C57" i="12" s="1"/>
  <c r="L6" i="12"/>
  <c r="K6" i="12"/>
  <c r="L28" i="12"/>
  <c r="K28" i="12"/>
  <c r="L31" i="12"/>
  <c r="K31" i="12"/>
  <c r="J84" i="10"/>
  <c r="F252" i="8"/>
  <c r="T22" i="6"/>
  <c r="V22" i="6"/>
  <c r="I14" i="5"/>
  <c r="M14" i="5"/>
  <c r="L14" i="5"/>
  <c r="K14" i="5"/>
  <c r="J14" i="5"/>
  <c r="O32" i="10"/>
  <c r="N32" i="10"/>
  <c r="F99" i="8"/>
  <c r="H99" i="8"/>
  <c r="F68" i="2"/>
  <c r="F123" i="8"/>
  <c r="H123" i="8"/>
  <c r="K12" i="5"/>
  <c r="J12" i="5"/>
  <c r="I12" i="5"/>
  <c r="L12" i="5"/>
  <c r="M12" i="5"/>
  <c r="M15" i="5"/>
  <c r="M16" i="5"/>
  <c r="M13" i="5"/>
  <c r="L180" i="3"/>
  <c r="K180" i="3"/>
  <c r="I191" i="3"/>
  <c r="J180" i="3"/>
  <c r="N180" i="3"/>
  <c r="M180" i="3"/>
  <c r="L138" i="3"/>
  <c r="K138" i="3"/>
  <c r="J138" i="3"/>
  <c r="N138" i="3"/>
  <c r="M138" i="3"/>
  <c r="L9" i="2"/>
  <c r="J9" i="2"/>
  <c r="N9" i="2"/>
  <c r="M9" i="2"/>
  <c r="K9" i="2"/>
  <c r="I18" i="2"/>
  <c r="T20" i="13"/>
  <c r="O10" i="10"/>
  <c r="N10" i="10"/>
  <c r="H68" i="2"/>
  <c r="L21" i="10"/>
  <c r="L253" i="8"/>
  <c r="J211" i="8"/>
  <c r="L207" i="8"/>
  <c r="L208" i="8"/>
  <c r="H210" i="8"/>
  <c r="O209" i="8"/>
  <c r="N209" i="8"/>
  <c r="L219" i="8"/>
  <c r="J64" i="8"/>
  <c r="L64" i="8"/>
  <c r="K10" i="6"/>
  <c r="I10" i="6"/>
  <c r="M162" i="3"/>
  <c r="L162" i="3"/>
  <c r="E195" i="3"/>
  <c r="M217" i="3"/>
  <c r="L217" i="3"/>
  <c r="E194" i="3"/>
  <c r="M183" i="3"/>
  <c r="L183" i="3"/>
  <c r="N60" i="2"/>
  <c r="M60" i="2"/>
  <c r="L60" i="2"/>
  <c r="K60" i="2"/>
  <c r="J60" i="2"/>
  <c r="M140" i="3"/>
  <c r="L140" i="3"/>
  <c r="F189" i="3"/>
  <c r="J10" i="10"/>
  <c r="J16" i="10"/>
  <c r="U37" i="6"/>
  <c r="S37" i="6"/>
  <c r="U28" i="6"/>
  <c r="S28" i="6"/>
  <c r="S40" i="6"/>
  <c r="U40" i="6"/>
  <c r="L8" i="5"/>
  <c r="J8" i="5"/>
  <c r="L24" i="5"/>
  <c r="J24" i="5"/>
  <c r="J7" i="5"/>
  <c r="L7" i="5"/>
  <c r="K39" i="6"/>
  <c r="I39" i="6"/>
  <c r="K8" i="6"/>
  <c r="I8" i="6"/>
  <c r="K38" i="6"/>
  <c r="I38" i="6"/>
  <c r="K42" i="6"/>
  <c r="I42" i="6"/>
  <c r="H63" i="10"/>
  <c r="J63" i="10"/>
  <c r="H217" i="8"/>
  <c r="T38" i="5"/>
  <c r="W38" i="5"/>
  <c r="V38" i="5"/>
  <c r="U38" i="5"/>
  <c r="S38" i="5"/>
  <c r="W16" i="5"/>
  <c r="V16" i="5"/>
  <c r="U16" i="5"/>
  <c r="T16" i="5"/>
  <c r="S16" i="5"/>
  <c r="J143" i="3"/>
  <c r="K143" i="3"/>
  <c r="L84" i="8"/>
  <c r="G186" i="3"/>
  <c r="K137" i="3"/>
  <c r="J137" i="3"/>
  <c r="M23" i="2"/>
  <c r="L23" i="2"/>
  <c r="W51" i="5"/>
  <c r="U51" i="5"/>
  <c r="S51" i="5"/>
  <c r="V51" i="5"/>
  <c r="T51" i="5"/>
  <c r="S12" i="5"/>
  <c r="T12" i="5"/>
  <c r="W12" i="5"/>
  <c r="V12" i="5"/>
  <c r="U12" i="5"/>
  <c r="W37" i="5"/>
  <c r="V37" i="5"/>
  <c r="U37" i="5"/>
  <c r="T37" i="5"/>
  <c r="S37" i="5"/>
  <c r="M32" i="2"/>
  <c r="L32" i="2"/>
  <c r="G192" i="3"/>
  <c r="K28" i="6"/>
  <c r="I28" i="6"/>
  <c r="L260" i="8"/>
  <c r="J259" i="8"/>
  <c r="L257" i="8"/>
  <c r="J254" i="8"/>
  <c r="L258" i="8"/>
  <c r="J257" i="8"/>
  <c r="L262" i="8"/>
  <c r="H192" i="3"/>
  <c r="K181" i="3"/>
  <c r="J181" i="3"/>
  <c r="K162" i="3"/>
  <c r="J162" i="3"/>
  <c r="K217" i="3"/>
  <c r="J217" i="3"/>
  <c r="L44" i="2"/>
  <c r="M44" i="2"/>
  <c r="K46" i="2"/>
  <c r="J46" i="2"/>
  <c r="J201" i="3"/>
  <c r="K201" i="3"/>
  <c r="M203" i="3"/>
  <c r="L203" i="3"/>
  <c r="K126" i="3"/>
  <c r="J126" i="3"/>
  <c r="M126" i="3"/>
  <c r="L126" i="3"/>
  <c r="L125" i="3"/>
  <c r="K125" i="3"/>
  <c r="J125" i="3"/>
  <c r="M125" i="3"/>
  <c r="M128" i="3"/>
  <c r="J128" i="3"/>
  <c r="L128" i="3"/>
  <c r="K128" i="3"/>
  <c r="M131" i="3"/>
  <c r="L131" i="3"/>
  <c r="K131" i="3"/>
  <c r="J131" i="3"/>
  <c r="M124" i="3"/>
  <c r="L124" i="3"/>
  <c r="K124" i="3"/>
  <c r="J124" i="3"/>
  <c r="K45" i="2"/>
  <c r="J45" i="2"/>
  <c r="K134" i="3"/>
  <c r="J134" i="3"/>
  <c r="L134" i="3"/>
  <c r="M134" i="3"/>
  <c r="M130" i="3"/>
  <c r="L130" i="3"/>
  <c r="K130" i="3"/>
  <c r="J130" i="3"/>
  <c r="L133" i="3"/>
  <c r="K133" i="3"/>
  <c r="J133" i="3"/>
  <c r="M133" i="3"/>
  <c r="M132" i="3"/>
  <c r="L132" i="3"/>
  <c r="K132" i="3"/>
  <c r="J132" i="3"/>
  <c r="M129" i="3"/>
  <c r="J129" i="3"/>
  <c r="K129" i="3"/>
  <c r="L129" i="3"/>
  <c r="J127" i="3"/>
  <c r="K127" i="3"/>
  <c r="M127" i="3"/>
  <c r="L127" i="3"/>
  <c r="U7" i="19"/>
  <c r="E7" i="19"/>
  <c r="H7" i="19"/>
  <c r="P7" i="19"/>
  <c r="M7" i="19"/>
  <c r="M16" i="43"/>
  <c r="N16" i="43"/>
  <c r="L16" i="43"/>
  <c r="L146" i="42"/>
  <c r="M146" i="42"/>
  <c r="O146" i="42"/>
  <c r="N146" i="42"/>
  <c r="Q16" i="43"/>
  <c r="P16" i="43"/>
  <c r="T16" i="43"/>
  <c r="S16" i="43"/>
  <c r="R16" i="43"/>
  <c r="K144" i="43"/>
  <c r="K160" i="27"/>
  <c r="J160" i="27"/>
  <c r="I160" i="27"/>
  <c r="L160" i="27"/>
  <c r="M160" i="27"/>
  <c r="L118" i="26"/>
  <c r="K118" i="26"/>
  <c r="J118" i="26"/>
  <c r="I118" i="26"/>
  <c r="M118" i="26"/>
  <c r="M48" i="26"/>
  <c r="K48" i="26"/>
  <c r="J48" i="26"/>
  <c r="I48" i="26"/>
  <c r="L48" i="26"/>
  <c r="J120" i="21"/>
  <c r="I120" i="21"/>
  <c r="H120" i="21"/>
  <c r="K148" i="18"/>
  <c r="J148" i="18"/>
  <c r="I148" i="18"/>
  <c r="J92" i="18"/>
  <c r="I92" i="18"/>
  <c r="K92" i="18"/>
  <c r="T125" i="18"/>
  <c r="J36" i="18"/>
  <c r="I36" i="18"/>
  <c r="K36" i="18"/>
  <c r="T154" i="18"/>
  <c r="T137" i="18"/>
  <c r="T102" i="18"/>
  <c r="T78" i="18"/>
  <c r="S78" i="18"/>
  <c r="R78" i="18"/>
  <c r="AB61" i="18"/>
  <c r="AB53" i="18"/>
  <c r="AB44" i="18"/>
  <c r="Z48" i="18"/>
  <c r="AB48" i="18"/>
  <c r="AA48" i="18"/>
  <c r="AB22" i="18"/>
  <c r="AA22" i="18"/>
  <c r="Z22" i="18"/>
  <c r="T10" i="18"/>
  <c r="K132" i="18"/>
  <c r="J132" i="18"/>
  <c r="I132" i="18"/>
  <c r="I106" i="18"/>
  <c r="J106" i="18"/>
  <c r="K106" i="18"/>
  <c r="K44" i="18"/>
  <c r="K18" i="18"/>
  <c r="K10" i="18"/>
  <c r="M37" i="16"/>
  <c r="L37" i="16"/>
  <c r="K37" i="16"/>
  <c r="J37" i="16"/>
  <c r="I37" i="16"/>
  <c r="AB94" i="18"/>
  <c r="T86" i="18"/>
  <c r="T82" i="18"/>
  <c r="T65" i="18"/>
  <c r="AB39" i="18"/>
  <c r="AB26" i="18"/>
  <c r="AB13" i="18"/>
  <c r="AB9" i="18"/>
  <c r="K65" i="18"/>
  <c r="K17" i="18"/>
  <c r="L91" i="16"/>
  <c r="K91" i="16"/>
  <c r="J91" i="16"/>
  <c r="I91" i="16"/>
  <c r="M91" i="16"/>
  <c r="AB76" i="18"/>
  <c r="AA76" i="18"/>
  <c r="Z76" i="18"/>
  <c r="AB50" i="18"/>
  <c r="AA50" i="18"/>
  <c r="Z50" i="18"/>
  <c r="AB42" i="18"/>
  <c r="AB33" i="18"/>
  <c r="AB16" i="18"/>
  <c r="T20" i="18"/>
  <c r="S20" i="18"/>
  <c r="R20" i="18"/>
  <c r="R129" i="19"/>
  <c r="AB45" i="18"/>
  <c r="M86" i="17"/>
  <c r="AB102" i="18"/>
  <c r="AB154" i="18"/>
  <c r="K46" i="18"/>
  <c r="K142" i="43"/>
  <c r="K143" i="41"/>
  <c r="J146" i="27"/>
  <c r="I146" i="27"/>
  <c r="M146" i="27"/>
  <c r="L146" i="27"/>
  <c r="K146" i="27"/>
  <c r="M76" i="27"/>
  <c r="L76" i="27"/>
  <c r="K76" i="27"/>
  <c r="J76" i="27"/>
  <c r="I76" i="27"/>
  <c r="M90" i="27"/>
  <c r="L90" i="27"/>
  <c r="K90" i="27"/>
  <c r="J90" i="27"/>
  <c r="I90" i="27"/>
  <c r="M132" i="26"/>
  <c r="L132" i="26"/>
  <c r="K132" i="26"/>
  <c r="J132" i="26"/>
  <c r="I132" i="26"/>
  <c r="M146" i="26"/>
  <c r="L146" i="26"/>
  <c r="K146" i="26"/>
  <c r="J146" i="26"/>
  <c r="I146" i="26"/>
  <c r="N21" i="22"/>
  <c r="L21" i="22"/>
  <c r="K21" i="22"/>
  <c r="M21" i="22"/>
  <c r="J21" i="22"/>
  <c r="M35" i="22"/>
  <c r="L35" i="22"/>
  <c r="J35" i="22"/>
  <c r="N35" i="22"/>
  <c r="K35" i="22"/>
  <c r="J92" i="21"/>
  <c r="I92" i="21"/>
  <c r="H92" i="21"/>
  <c r="I50" i="21"/>
  <c r="H50" i="21"/>
  <c r="J50" i="21"/>
  <c r="J148" i="21"/>
  <c r="I148" i="21"/>
  <c r="H148" i="21"/>
  <c r="S148" i="18"/>
  <c r="R148" i="18"/>
  <c r="T148" i="18"/>
  <c r="AB118" i="18"/>
  <c r="AA118" i="18"/>
  <c r="Z118" i="18"/>
  <c r="AA92" i="18"/>
  <c r="Z92" i="18"/>
  <c r="AB92" i="18"/>
  <c r="K62" i="18"/>
  <c r="J62" i="18"/>
  <c r="I62" i="18"/>
  <c r="L23" i="16"/>
  <c r="K23" i="16"/>
  <c r="J23" i="16"/>
  <c r="I23" i="16"/>
  <c r="M23" i="16"/>
  <c r="AB90" i="18"/>
  <c r="AA90" i="18"/>
  <c r="Z90" i="18"/>
  <c r="AB64" i="18"/>
  <c r="AA64" i="18"/>
  <c r="Z64" i="18"/>
  <c r="T34" i="18"/>
  <c r="S34" i="18"/>
  <c r="R34" i="18"/>
  <c r="T8" i="18"/>
  <c r="S8" i="18"/>
  <c r="R8" i="18"/>
  <c r="T19" i="18"/>
  <c r="T107" i="18"/>
  <c r="T158" i="18"/>
  <c r="T24" i="18"/>
  <c r="K43" i="18"/>
  <c r="K9" i="18"/>
  <c r="T94" i="18"/>
  <c r="AB38" i="18"/>
  <c r="T29" i="18"/>
  <c r="M37" i="17"/>
  <c r="L37" i="17"/>
  <c r="K37" i="17"/>
  <c r="I37" i="17"/>
  <c r="J37" i="17"/>
  <c r="M147" i="15"/>
  <c r="L147" i="15"/>
  <c r="J147" i="15"/>
  <c r="K147" i="15"/>
  <c r="I147" i="15"/>
  <c r="AB24" i="18"/>
  <c r="M119" i="16"/>
  <c r="L119" i="16"/>
  <c r="K119" i="16"/>
  <c r="J119" i="16"/>
  <c r="I119" i="16"/>
  <c r="J21" i="15"/>
  <c r="L21" i="15"/>
  <c r="I21" i="15"/>
  <c r="M21" i="15"/>
  <c r="K21" i="15"/>
  <c r="J79" i="14"/>
  <c r="K79" i="14"/>
  <c r="I79" i="14"/>
  <c r="K85" i="18"/>
  <c r="L91" i="15"/>
  <c r="K91" i="15"/>
  <c r="J91" i="15"/>
  <c r="I91" i="15"/>
  <c r="M91" i="15"/>
  <c r="AB15" i="18"/>
  <c r="L16" i="42"/>
  <c r="N16" i="42"/>
  <c r="M16" i="42"/>
  <c r="I16" i="43"/>
  <c r="H16" i="43"/>
  <c r="J16" i="43"/>
  <c r="K48" i="27"/>
  <c r="J48" i="27"/>
  <c r="I48" i="27"/>
  <c r="M48" i="27"/>
  <c r="L48" i="27"/>
  <c r="L49" i="22"/>
  <c r="K49" i="22"/>
  <c r="N49" i="22"/>
  <c r="M49" i="22"/>
  <c r="J49" i="22"/>
  <c r="I118" i="18"/>
  <c r="K118" i="18"/>
  <c r="J118" i="18"/>
  <c r="T160" i="18"/>
  <c r="S160" i="18"/>
  <c r="R160" i="18"/>
  <c r="T134" i="18"/>
  <c r="S134" i="18"/>
  <c r="R134" i="18"/>
  <c r="AA104" i="18"/>
  <c r="Z104" i="18"/>
  <c r="AB104" i="18"/>
  <c r="AB146" i="18"/>
  <c r="AA146" i="18"/>
  <c r="Z146" i="18"/>
  <c r="AB120" i="18"/>
  <c r="AA120" i="18"/>
  <c r="Z120" i="18"/>
  <c r="R9" i="19"/>
  <c r="R30" i="19"/>
  <c r="R117" i="19"/>
  <c r="K26" i="18"/>
  <c r="R17" i="19"/>
  <c r="T145" i="18"/>
  <c r="T128" i="18"/>
  <c r="T111" i="18"/>
  <c r="AB85" i="18"/>
  <c r="AB46" i="18"/>
  <c r="T25" i="18"/>
  <c r="T15" i="18"/>
  <c r="T132" i="18"/>
  <c r="S132" i="18"/>
  <c r="R132" i="18"/>
  <c r="AB41" i="18"/>
  <c r="T54" i="18"/>
  <c r="AB32" i="18"/>
  <c r="M9" i="17"/>
  <c r="L9" i="17"/>
  <c r="K9" i="17"/>
  <c r="J9" i="17"/>
  <c r="I9" i="17"/>
  <c r="M43" i="17"/>
  <c r="M31" i="17"/>
  <c r="M126" i="17"/>
  <c r="M129" i="17"/>
  <c r="M112" i="17"/>
  <c r="M57" i="17"/>
  <c r="M103" i="17"/>
  <c r="M34" i="17"/>
  <c r="M69" i="17"/>
  <c r="M100" i="17"/>
  <c r="M146" i="17"/>
  <c r="M66" i="17"/>
  <c r="M26" i="17"/>
  <c r="K139" i="43"/>
  <c r="K138" i="41"/>
  <c r="I11" i="37"/>
  <c r="H11" i="37"/>
  <c r="G11" i="37"/>
  <c r="T16" i="42"/>
  <c r="S16" i="42"/>
  <c r="R16" i="42"/>
  <c r="Q16" i="42"/>
  <c r="P16" i="42"/>
  <c r="M118" i="27"/>
  <c r="L118" i="27"/>
  <c r="K118" i="27"/>
  <c r="J118" i="27"/>
  <c r="I118" i="27"/>
  <c r="J34" i="27"/>
  <c r="I34" i="27"/>
  <c r="M34" i="27"/>
  <c r="L34" i="27"/>
  <c r="K34" i="27"/>
  <c r="J90" i="26"/>
  <c r="I90" i="26"/>
  <c r="M90" i="26"/>
  <c r="L90" i="26"/>
  <c r="K90" i="26"/>
  <c r="N147" i="22"/>
  <c r="L147" i="22"/>
  <c r="J147" i="22"/>
  <c r="M147" i="22"/>
  <c r="K147" i="22"/>
  <c r="L77" i="22"/>
  <c r="K77" i="22"/>
  <c r="J77" i="22"/>
  <c r="N77" i="22"/>
  <c r="M77" i="22"/>
  <c r="J162" i="21"/>
  <c r="I162" i="21"/>
  <c r="H162" i="21"/>
  <c r="I22" i="21"/>
  <c r="H22" i="21"/>
  <c r="J22" i="21"/>
  <c r="R26" i="19"/>
  <c r="I161" i="16"/>
  <c r="M161" i="16"/>
  <c r="L161" i="16"/>
  <c r="K161" i="16"/>
  <c r="J161" i="16"/>
  <c r="J21" i="16"/>
  <c r="I21" i="16"/>
  <c r="M21" i="16"/>
  <c r="L21" i="16"/>
  <c r="K21" i="16"/>
  <c r="T150" i="18"/>
  <c r="T39" i="18"/>
  <c r="T13" i="18"/>
  <c r="K77" i="16"/>
  <c r="J77" i="16"/>
  <c r="I77" i="16"/>
  <c r="M77" i="16"/>
  <c r="L77" i="16"/>
  <c r="K86" i="18"/>
  <c r="K60" i="18"/>
  <c r="K52" i="18"/>
  <c r="K13" i="18"/>
  <c r="L49" i="17"/>
  <c r="K49" i="17"/>
  <c r="J49" i="17"/>
  <c r="I49" i="17"/>
  <c r="M49" i="17"/>
  <c r="AB132" i="18"/>
  <c r="AA132" i="18"/>
  <c r="Z132" i="18"/>
  <c r="AB81" i="18"/>
  <c r="AB68" i="18"/>
  <c r="AB55" i="18"/>
  <c r="AB51" i="18"/>
  <c r="T42" i="18"/>
  <c r="T33" i="18"/>
  <c r="T16" i="18"/>
  <c r="T12" i="18"/>
  <c r="M105" i="16"/>
  <c r="L105" i="16"/>
  <c r="K105" i="16"/>
  <c r="J105" i="16"/>
  <c r="I105" i="16"/>
  <c r="M79" i="16"/>
  <c r="L79" i="16"/>
  <c r="K79" i="16"/>
  <c r="J79" i="16"/>
  <c r="I79" i="16"/>
  <c r="R155" i="19"/>
  <c r="T84" i="18"/>
  <c r="T67" i="18"/>
  <c r="T32" i="18"/>
  <c r="M35" i="15"/>
  <c r="L35" i="15"/>
  <c r="J35" i="15"/>
  <c r="K35" i="15"/>
  <c r="I35" i="15"/>
  <c r="J107" i="14"/>
  <c r="K107" i="14"/>
  <c r="I107" i="14"/>
  <c r="K98" i="18"/>
  <c r="K72" i="18"/>
  <c r="K38" i="18"/>
  <c r="AB58" i="18"/>
  <c r="K51" i="18"/>
  <c r="K16" i="18"/>
  <c r="K121" i="14"/>
  <c r="I121" i="14"/>
  <c r="J121" i="14"/>
  <c r="T41" i="18"/>
  <c r="T71" i="18"/>
  <c r="K140" i="43"/>
  <c r="I132" i="27"/>
  <c r="M132" i="27"/>
  <c r="L132" i="27"/>
  <c r="J132" i="27"/>
  <c r="K132" i="27"/>
  <c r="L62" i="26"/>
  <c r="K62" i="26"/>
  <c r="J62" i="26"/>
  <c r="M62" i="26"/>
  <c r="I62" i="26"/>
  <c r="M20" i="26"/>
  <c r="L20" i="26"/>
  <c r="K20" i="26"/>
  <c r="I20" i="26"/>
  <c r="J20" i="26"/>
  <c r="M104" i="27"/>
  <c r="L104" i="27"/>
  <c r="K104" i="27"/>
  <c r="J104" i="27"/>
  <c r="I104" i="27"/>
  <c r="M34" i="26"/>
  <c r="L34" i="26"/>
  <c r="J34" i="26"/>
  <c r="I34" i="26"/>
  <c r="K34" i="26"/>
  <c r="I64" i="21"/>
  <c r="H64" i="21"/>
  <c r="J64" i="21"/>
  <c r="R11" i="19"/>
  <c r="K134" i="18"/>
  <c r="J134" i="18"/>
  <c r="I134" i="18"/>
  <c r="T95" i="18"/>
  <c r="M147" i="16"/>
  <c r="L147" i="16"/>
  <c r="K147" i="16"/>
  <c r="J147" i="16"/>
  <c r="I147" i="16"/>
  <c r="AB150" i="18"/>
  <c r="AB83" i="18"/>
  <c r="AB78" i="18"/>
  <c r="AA78" i="18"/>
  <c r="Z78" i="18"/>
  <c r="T70" i="18"/>
  <c r="T66" i="18"/>
  <c r="R48" i="18"/>
  <c r="S48" i="18"/>
  <c r="T48" i="18"/>
  <c r="T31" i="18"/>
  <c r="T22" i="18"/>
  <c r="S22" i="18"/>
  <c r="R22" i="18"/>
  <c r="K78" i="18"/>
  <c r="J78" i="18"/>
  <c r="I78" i="18"/>
  <c r="K31" i="18"/>
  <c r="K23" i="18"/>
  <c r="T98" i="18"/>
  <c r="AB82" i="18"/>
  <c r="AB69" i="18"/>
  <c r="AB65" i="18"/>
  <c r="T56" i="18"/>
  <c r="T47" i="18"/>
  <c r="T30" i="18"/>
  <c r="T26" i="18"/>
  <c r="T9" i="18"/>
  <c r="K35" i="17"/>
  <c r="J35" i="17"/>
  <c r="I35" i="17"/>
  <c r="M35" i="17"/>
  <c r="L35" i="17"/>
  <c r="K30" i="18"/>
  <c r="M65" i="16"/>
  <c r="L65" i="16"/>
  <c r="K65" i="16"/>
  <c r="J65" i="16"/>
  <c r="I65" i="16"/>
  <c r="R34" i="19"/>
  <c r="AB89" i="18"/>
  <c r="AB72" i="18"/>
  <c r="T76" i="18"/>
  <c r="S76" i="18"/>
  <c r="R76" i="18"/>
  <c r="T50" i="18"/>
  <c r="S50" i="18"/>
  <c r="R50" i="18"/>
  <c r="T38" i="18"/>
  <c r="AB20" i="18"/>
  <c r="AA20" i="18"/>
  <c r="Z20" i="18"/>
  <c r="M40" i="17"/>
  <c r="R13" i="19"/>
  <c r="T80" i="18"/>
  <c r="M48" i="17"/>
  <c r="J63" i="15"/>
  <c r="L63" i="15"/>
  <c r="M63" i="15"/>
  <c r="K63" i="15"/>
  <c r="I63" i="15"/>
  <c r="K76" i="18"/>
  <c r="J76" i="18"/>
  <c r="I76" i="18"/>
  <c r="K50" i="18"/>
  <c r="J50" i="18"/>
  <c r="I50" i="18"/>
  <c r="T75" i="18"/>
  <c r="T58" i="18"/>
  <c r="T88" i="18"/>
  <c r="M138" i="17"/>
  <c r="L105" i="22"/>
  <c r="K105" i="22"/>
  <c r="J105" i="22"/>
  <c r="N105" i="22"/>
  <c r="M105" i="22"/>
  <c r="J134" i="21"/>
  <c r="I134" i="21"/>
  <c r="H134" i="21"/>
  <c r="AA148" i="18"/>
  <c r="Z148" i="18"/>
  <c r="AB148" i="18"/>
  <c r="T118" i="18"/>
  <c r="R118" i="18"/>
  <c r="S118" i="18"/>
  <c r="R92" i="18"/>
  <c r="T92" i="18"/>
  <c r="S92" i="18"/>
  <c r="K160" i="18"/>
  <c r="J160" i="18"/>
  <c r="I160" i="18"/>
  <c r="R10" i="19"/>
  <c r="K120" i="18"/>
  <c r="J120" i="18"/>
  <c r="I120" i="18"/>
  <c r="K22" i="18"/>
  <c r="J22" i="18"/>
  <c r="I22" i="18"/>
  <c r="M149" i="16"/>
  <c r="L149" i="16"/>
  <c r="K149" i="16"/>
  <c r="J149" i="16"/>
  <c r="I149" i="16"/>
  <c r="J63" i="16"/>
  <c r="I63" i="16"/>
  <c r="M63" i="16"/>
  <c r="L63" i="16"/>
  <c r="K63" i="16"/>
  <c r="T90" i="18"/>
  <c r="S90" i="18"/>
  <c r="R90" i="18"/>
  <c r="T64" i="18"/>
  <c r="S64" i="18"/>
  <c r="R64" i="18"/>
  <c r="T52" i="18"/>
  <c r="AB34" i="18"/>
  <c r="AA34" i="18"/>
  <c r="Z34" i="18"/>
  <c r="T17" i="18"/>
  <c r="AB8" i="18"/>
  <c r="AA8" i="18"/>
  <c r="Z8" i="18"/>
  <c r="AB158" i="18"/>
  <c r="AB67" i="18"/>
  <c r="AB54" i="18"/>
  <c r="AB137" i="18"/>
  <c r="M51" i="16"/>
  <c r="L51" i="16"/>
  <c r="K51" i="16"/>
  <c r="J51" i="16"/>
  <c r="I51" i="16"/>
  <c r="K64" i="18"/>
  <c r="J64" i="18"/>
  <c r="I64" i="18"/>
  <c r="AB141" i="18"/>
  <c r="AB107" i="18"/>
  <c r="T85" i="18"/>
  <c r="AB59" i="18"/>
  <c r="T46" i="18"/>
  <c r="AB11" i="18"/>
  <c r="I161" i="15"/>
  <c r="M161" i="15"/>
  <c r="K161" i="15"/>
  <c r="L161" i="15"/>
  <c r="J161" i="15"/>
  <c r="T124" i="18"/>
  <c r="T28" i="18"/>
  <c r="T11" i="18"/>
  <c r="R152" i="19"/>
  <c r="M119" i="15"/>
  <c r="L119" i="15"/>
  <c r="K119" i="15"/>
  <c r="J119" i="15"/>
  <c r="I119" i="15"/>
  <c r="K135" i="14"/>
  <c r="J135" i="14"/>
  <c r="I135" i="14"/>
  <c r="T11" i="37"/>
  <c r="S11" i="37"/>
  <c r="R11" i="37"/>
  <c r="Q11" i="37"/>
  <c r="P11" i="37"/>
  <c r="O11" i="37"/>
  <c r="M11" i="37"/>
  <c r="L11" i="37"/>
  <c r="K11" i="37"/>
  <c r="I20" i="27"/>
  <c r="M20" i="27"/>
  <c r="L20" i="27"/>
  <c r="K20" i="27"/>
  <c r="J20" i="27"/>
  <c r="L62" i="27"/>
  <c r="K62" i="27"/>
  <c r="J62" i="27"/>
  <c r="I62" i="27"/>
  <c r="M62" i="27"/>
  <c r="L161" i="22"/>
  <c r="J161" i="22"/>
  <c r="N161" i="22"/>
  <c r="K161" i="22"/>
  <c r="M161" i="22"/>
  <c r="I36" i="21"/>
  <c r="H36" i="21"/>
  <c r="J36" i="21"/>
  <c r="M63" i="22"/>
  <c r="L63" i="22"/>
  <c r="J63" i="22"/>
  <c r="K63" i="22"/>
  <c r="N63" i="22"/>
  <c r="N91" i="22"/>
  <c r="M91" i="22"/>
  <c r="L91" i="22"/>
  <c r="J91" i="22"/>
  <c r="K91" i="22"/>
  <c r="N119" i="22"/>
  <c r="M119" i="22"/>
  <c r="L119" i="22"/>
  <c r="J119" i="22"/>
  <c r="K119" i="22"/>
  <c r="AB160" i="18"/>
  <c r="AA160" i="18"/>
  <c r="Z160" i="18"/>
  <c r="AB134" i="18"/>
  <c r="AA134" i="18"/>
  <c r="Z134" i="18"/>
  <c r="S104" i="18"/>
  <c r="R104" i="18"/>
  <c r="T104" i="18"/>
  <c r="K104" i="18"/>
  <c r="J104" i="18"/>
  <c r="I104" i="18"/>
  <c r="T146" i="18"/>
  <c r="S146" i="18"/>
  <c r="R146" i="18"/>
  <c r="T120" i="18"/>
  <c r="S120" i="18"/>
  <c r="R120" i="18"/>
  <c r="R18" i="19"/>
  <c r="K146" i="18"/>
  <c r="J146" i="18"/>
  <c r="I146" i="18"/>
  <c r="R43" i="19"/>
  <c r="L135" i="16"/>
  <c r="K135" i="16"/>
  <c r="J135" i="16"/>
  <c r="I135" i="16"/>
  <c r="M135" i="16"/>
  <c r="I49" i="16"/>
  <c r="M49" i="16"/>
  <c r="L49" i="16"/>
  <c r="K49" i="16"/>
  <c r="J49" i="16"/>
  <c r="J48" i="18"/>
  <c r="I48" i="18"/>
  <c r="K48" i="18"/>
  <c r="K90" i="18"/>
  <c r="J90" i="18"/>
  <c r="I90" i="18"/>
  <c r="K8" i="18"/>
  <c r="J8" i="18"/>
  <c r="I8" i="18"/>
  <c r="K42" i="18"/>
  <c r="K81" i="18"/>
  <c r="K29" i="18"/>
  <c r="K25" i="18"/>
  <c r="K33" i="18"/>
  <c r="K115" i="18"/>
  <c r="K12" i="18"/>
  <c r="K59" i="18"/>
  <c r="M23" i="17"/>
  <c r="L23" i="17"/>
  <c r="K23" i="17"/>
  <c r="J23" i="17"/>
  <c r="I23" i="17"/>
  <c r="AB124" i="18"/>
  <c r="AB106" i="18"/>
  <c r="AA106" i="18"/>
  <c r="Z106" i="18"/>
  <c r="T81" i="18"/>
  <c r="T55" i="18"/>
  <c r="AB29" i="18"/>
  <c r="AB28" i="18"/>
  <c r="AB62" i="18"/>
  <c r="AA62" i="18"/>
  <c r="Z62" i="18"/>
  <c r="AB37" i="18"/>
  <c r="J163" i="14"/>
  <c r="I163" i="14"/>
  <c r="K163" i="14"/>
  <c r="T37" i="18"/>
  <c r="M10" i="17"/>
  <c r="K137" i="43"/>
  <c r="I16" i="42"/>
  <c r="H16" i="42"/>
  <c r="J16" i="42"/>
  <c r="I76" i="26"/>
  <c r="M76" i="26"/>
  <c r="L76" i="26"/>
  <c r="K76" i="26"/>
  <c r="J76" i="26"/>
  <c r="K104" i="26"/>
  <c r="J104" i="26"/>
  <c r="I104" i="26"/>
  <c r="M104" i="26"/>
  <c r="L104" i="26"/>
  <c r="L160" i="26"/>
  <c r="K160" i="26"/>
  <c r="J160" i="26"/>
  <c r="I160" i="26"/>
  <c r="M160" i="26"/>
  <c r="L133" i="22"/>
  <c r="K133" i="22"/>
  <c r="J133" i="22"/>
  <c r="N133" i="22"/>
  <c r="M133" i="22"/>
  <c r="I78" i="21"/>
  <c r="H78" i="21"/>
  <c r="J78" i="21"/>
  <c r="J106" i="21"/>
  <c r="I106" i="21"/>
  <c r="H106" i="21"/>
  <c r="K121" i="16"/>
  <c r="J121" i="16"/>
  <c r="I121" i="16"/>
  <c r="M121" i="16"/>
  <c r="L121" i="16"/>
  <c r="M35" i="16"/>
  <c r="L35" i="16"/>
  <c r="K35" i="16"/>
  <c r="J35" i="16"/>
  <c r="I35" i="16"/>
  <c r="R39" i="19"/>
  <c r="K34" i="18"/>
  <c r="J34" i="18"/>
  <c r="I34" i="18"/>
  <c r="T89" i="18"/>
  <c r="T72" i="18"/>
  <c r="T68" i="18"/>
  <c r="T51" i="18"/>
  <c r="AB25" i="18"/>
  <c r="AB12" i="18"/>
  <c r="M21" i="17"/>
  <c r="L21" i="17"/>
  <c r="K21" i="17"/>
  <c r="J21" i="17"/>
  <c r="I21" i="17"/>
  <c r="T141" i="18"/>
  <c r="AB80" i="18"/>
  <c r="K89" i="18"/>
  <c r="K55" i="18"/>
  <c r="AB75" i="18"/>
  <c r="T45" i="18"/>
  <c r="K68" i="18"/>
  <c r="AB88" i="18"/>
  <c r="AB71" i="18"/>
  <c r="AB84" i="18"/>
  <c r="T106" i="18"/>
  <c r="S106" i="18"/>
  <c r="R106" i="18"/>
  <c r="T62" i="18"/>
  <c r="S62" i="18"/>
  <c r="R62" i="18"/>
  <c r="K20" i="18"/>
  <c r="J20" i="18"/>
  <c r="I20" i="18"/>
  <c r="J119" i="3"/>
  <c r="M119" i="3"/>
  <c r="L119" i="3"/>
  <c r="K119" i="3"/>
  <c r="M114" i="3"/>
  <c r="L114" i="3"/>
  <c r="K114" i="3"/>
  <c r="J114" i="3"/>
  <c r="M186" i="3"/>
  <c r="L186" i="3"/>
  <c r="K186" i="3"/>
  <c r="J186" i="3"/>
  <c r="I93" i="16"/>
  <c r="M93" i="16"/>
  <c r="L93" i="16"/>
  <c r="K93" i="16"/>
  <c r="J93" i="16"/>
  <c r="M196" i="3"/>
  <c r="L196" i="3"/>
  <c r="K196" i="3"/>
  <c r="J196" i="3"/>
  <c r="M17" i="2"/>
  <c r="L17" i="2"/>
  <c r="K17" i="2"/>
  <c r="J17" i="2"/>
  <c r="M9" i="16"/>
  <c r="L9" i="16"/>
  <c r="K9" i="16"/>
  <c r="J9" i="16"/>
  <c r="I9" i="16"/>
  <c r="K118" i="3"/>
  <c r="J118" i="3"/>
  <c r="L118" i="3"/>
  <c r="M118" i="3"/>
  <c r="M194" i="3"/>
  <c r="L194" i="3"/>
  <c r="J194" i="3"/>
  <c r="K194" i="3"/>
  <c r="M125" i="16"/>
  <c r="I149" i="14"/>
  <c r="K149" i="14"/>
  <c r="J149" i="14"/>
  <c r="M188" i="3"/>
  <c r="L188" i="3"/>
  <c r="K188" i="3"/>
  <c r="J188" i="3"/>
  <c r="M115" i="3"/>
  <c r="L115" i="3"/>
  <c r="K115" i="3"/>
  <c r="J115" i="3"/>
  <c r="J120" i="3"/>
  <c r="M120" i="3"/>
  <c r="L120" i="3"/>
  <c r="K120" i="3"/>
  <c r="K65" i="14"/>
  <c r="I65" i="14"/>
  <c r="J65" i="14"/>
  <c r="M123" i="3"/>
  <c r="L123" i="3"/>
  <c r="K123" i="3"/>
  <c r="J123" i="3"/>
  <c r="M122" i="3"/>
  <c r="L122" i="3"/>
  <c r="J122" i="3"/>
  <c r="K122" i="3"/>
  <c r="K23" i="14"/>
  <c r="J23" i="14"/>
  <c r="I23" i="14"/>
  <c r="J192" i="3"/>
  <c r="K192" i="3"/>
  <c r="L192" i="3"/>
  <c r="M192" i="3"/>
  <c r="M116" i="3"/>
  <c r="L116" i="3"/>
  <c r="K116" i="3"/>
  <c r="J116" i="3"/>
  <c r="M121" i="3"/>
  <c r="L121" i="3"/>
  <c r="K121" i="3"/>
  <c r="J121" i="3"/>
  <c r="L190" i="3"/>
  <c r="K190" i="3"/>
  <c r="J190" i="3"/>
  <c r="M190" i="3"/>
  <c r="J107" i="16"/>
  <c r="I107" i="16"/>
  <c r="M107" i="16"/>
  <c r="L107" i="16"/>
  <c r="K107" i="16"/>
  <c r="Z36" i="18"/>
  <c r="AB36" i="18"/>
  <c r="AA36" i="18"/>
  <c r="J51" i="14"/>
  <c r="I51" i="14"/>
  <c r="K51" i="14"/>
  <c r="M133" i="15"/>
  <c r="L133" i="15"/>
  <c r="K133" i="15"/>
  <c r="I133" i="15"/>
  <c r="J133" i="15"/>
  <c r="M105" i="15"/>
  <c r="L105" i="15"/>
  <c r="K105" i="15"/>
  <c r="J105" i="15"/>
  <c r="I105" i="15"/>
  <c r="J43" i="2"/>
  <c r="M43" i="2"/>
  <c r="L43" i="2"/>
  <c r="K43" i="2"/>
  <c r="M133" i="16"/>
  <c r="L133" i="16"/>
  <c r="K133" i="16"/>
  <c r="J133" i="16"/>
  <c r="I133" i="16"/>
  <c r="M113" i="3"/>
  <c r="K113" i="3"/>
  <c r="L113" i="3"/>
  <c r="J113" i="3"/>
  <c r="K93" i="14"/>
  <c r="J93" i="14"/>
  <c r="I93" i="14"/>
  <c r="I49" i="15"/>
  <c r="M49" i="15"/>
  <c r="K49" i="15"/>
  <c r="J49" i="15"/>
  <c r="L49" i="15"/>
  <c r="M10" i="16"/>
  <c r="K77" i="15"/>
  <c r="I77" i="15"/>
  <c r="M77" i="15"/>
  <c r="L77" i="15"/>
  <c r="J77" i="15"/>
  <c r="R36" i="18"/>
  <c r="T36" i="18"/>
  <c r="S36" i="18"/>
  <c r="J65" i="17"/>
  <c r="I65" i="17"/>
  <c r="M65" i="17"/>
  <c r="K65" i="17"/>
  <c r="L65" i="17"/>
  <c r="I37" i="14"/>
  <c r="K37" i="14"/>
  <c r="J37" i="14"/>
  <c r="L117" i="3"/>
  <c r="K117" i="3"/>
  <c r="J117" i="3"/>
  <c r="M117" i="3"/>
  <c r="P32" i="19" l="1"/>
  <c r="P26" i="19"/>
  <c r="H17" i="19"/>
  <c r="H110" i="19"/>
  <c r="H155" i="19"/>
  <c r="X54" i="19"/>
  <c r="V21" i="19"/>
  <c r="X13" i="19"/>
  <c r="X116" i="19"/>
  <c r="P96" i="19"/>
  <c r="P70" i="19"/>
  <c r="P18" i="19"/>
  <c r="P86" i="19"/>
  <c r="P19" i="19"/>
  <c r="P59" i="19"/>
  <c r="P98" i="19"/>
  <c r="N37" i="19"/>
  <c r="P38" i="19"/>
  <c r="P71" i="19"/>
  <c r="N119" i="19"/>
  <c r="P111" i="19"/>
  <c r="P152" i="19"/>
  <c r="N135" i="19"/>
  <c r="P136" i="19"/>
  <c r="P132" i="19"/>
  <c r="P116" i="19"/>
  <c r="P159" i="19"/>
  <c r="H86" i="19"/>
  <c r="H60" i="19"/>
  <c r="H72" i="19"/>
  <c r="F119" i="19"/>
  <c r="H111" i="19"/>
  <c r="H54" i="19"/>
  <c r="H88" i="19"/>
  <c r="H28" i="19"/>
  <c r="H61" i="19"/>
  <c r="H104" i="19"/>
  <c r="F37" i="19"/>
  <c r="H38" i="19"/>
  <c r="H142" i="19"/>
  <c r="H126" i="19"/>
  <c r="H118" i="19"/>
  <c r="H157" i="19"/>
  <c r="H145" i="19"/>
  <c r="X101" i="19"/>
  <c r="X75" i="19"/>
  <c r="V91" i="19"/>
  <c r="X83" i="19"/>
  <c r="X20" i="19"/>
  <c r="X56" i="19"/>
  <c r="X99" i="19"/>
  <c r="X39" i="19"/>
  <c r="X76" i="19"/>
  <c r="X14" i="19"/>
  <c r="X123" i="19"/>
  <c r="X115" i="19"/>
  <c r="X154" i="19"/>
  <c r="X146" i="19"/>
  <c r="X130" i="19"/>
  <c r="K200" i="3"/>
  <c r="J200" i="3"/>
  <c r="M70" i="2"/>
  <c r="L70" i="2"/>
  <c r="K70" i="2"/>
  <c r="J70" i="2"/>
  <c r="X33" i="19"/>
  <c r="P57" i="19"/>
  <c r="P87" i="19"/>
  <c r="P48" i="19"/>
  <c r="P90" i="19"/>
  <c r="N23" i="19"/>
  <c r="P24" i="19"/>
  <c r="P68" i="19"/>
  <c r="P102" i="19"/>
  <c r="P42" i="19"/>
  <c r="P75" i="19"/>
  <c r="N21" i="19"/>
  <c r="P13" i="19"/>
  <c r="P113" i="19"/>
  <c r="P156" i="19"/>
  <c r="P140" i="19"/>
  <c r="P137" i="19"/>
  <c r="N133" i="19"/>
  <c r="P125" i="19"/>
  <c r="H90" i="19"/>
  <c r="H103" i="19"/>
  <c r="H95" i="19"/>
  <c r="H76" i="19"/>
  <c r="F9" i="19"/>
  <c r="H10" i="19"/>
  <c r="H58" i="19"/>
  <c r="F105" i="19"/>
  <c r="H97" i="19"/>
  <c r="H32" i="19"/>
  <c r="F65" i="19"/>
  <c r="H66" i="19"/>
  <c r="H109" i="19"/>
  <c r="H42" i="19"/>
  <c r="H146" i="19"/>
  <c r="H130" i="19"/>
  <c r="H123" i="19"/>
  <c r="H112" i="19"/>
  <c r="F149" i="19"/>
  <c r="H150" i="19"/>
  <c r="X28" i="19"/>
  <c r="X110" i="19"/>
  <c r="X47" i="19"/>
  <c r="X87" i="19"/>
  <c r="X25" i="19"/>
  <c r="X60" i="19"/>
  <c r="X103" i="19"/>
  <c r="X43" i="19"/>
  <c r="X81" i="19"/>
  <c r="X18" i="19"/>
  <c r="X127" i="19"/>
  <c r="X124" i="19"/>
  <c r="X158" i="19"/>
  <c r="X151" i="19"/>
  <c r="V147" i="19"/>
  <c r="X139" i="19"/>
  <c r="M202" i="3"/>
  <c r="L202" i="3"/>
  <c r="K202" i="3"/>
  <c r="J202" i="3"/>
  <c r="P14" i="19"/>
  <c r="P47" i="19"/>
  <c r="P145" i="19"/>
  <c r="H85" i="19"/>
  <c r="F51" i="19"/>
  <c r="H52" i="19"/>
  <c r="V79" i="19"/>
  <c r="X80" i="19"/>
  <c r="X48" i="19"/>
  <c r="X159" i="19"/>
  <c r="K197" i="3"/>
  <c r="J197" i="3"/>
  <c r="M45" i="2"/>
  <c r="L45" i="2"/>
  <c r="M197" i="3"/>
  <c r="L197" i="3"/>
  <c r="P74" i="19"/>
  <c r="P104" i="19"/>
  <c r="N51" i="19"/>
  <c r="P52" i="19"/>
  <c r="P95" i="19"/>
  <c r="P28" i="19"/>
  <c r="P72" i="19"/>
  <c r="P12" i="19"/>
  <c r="P46" i="19"/>
  <c r="N79" i="19"/>
  <c r="P80" i="19"/>
  <c r="P17" i="19"/>
  <c r="P117" i="19"/>
  <c r="P160" i="19"/>
  <c r="P144" i="19"/>
  <c r="P141" i="19"/>
  <c r="P129" i="19"/>
  <c r="F107" i="19"/>
  <c r="H108" i="19"/>
  <c r="H39" i="19"/>
  <c r="H81" i="19"/>
  <c r="H14" i="19"/>
  <c r="H62" i="19"/>
  <c r="H101" i="19"/>
  <c r="F49" i="19"/>
  <c r="H41" i="19"/>
  <c r="H70" i="19"/>
  <c r="H12" i="19"/>
  <c r="H46" i="19"/>
  <c r="H151" i="19"/>
  <c r="F147" i="19"/>
  <c r="H139" i="19"/>
  <c r="H127" i="19"/>
  <c r="H115" i="19"/>
  <c r="H154" i="19"/>
  <c r="X62" i="19"/>
  <c r="X19" i="19"/>
  <c r="X53" i="19"/>
  <c r="X96" i="19"/>
  <c r="X29" i="19"/>
  <c r="V77" i="19"/>
  <c r="X69" i="19"/>
  <c r="V107" i="19"/>
  <c r="X108" i="19"/>
  <c r="V119" i="19"/>
  <c r="X111" i="19"/>
  <c r="X85" i="19"/>
  <c r="V35" i="19"/>
  <c r="X27" i="19"/>
  <c r="X131" i="19"/>
  <c r="X128" i="19"/>
  <c r="X112" i="19"/>
  <c r="X155" i="19"/>
  <c r="X143" i="19"/>
  <c r="K199" i="3"/>
  <c r="J199" i="3"/>
  <c r="M201" i="3"/>
  <c r="L201" i="3"/>
  <c r="K204" i="3"/>
  <c r="J204" i="3"/>
  <c r="K44" i="2"/>
  <c r="J44" i="2"/>
  <c r="P76" i="19"/>
  <c r="P114" i="19"/>
  <c r="H67" i="19"/>
  <c r="H131" i="19"/>
  <c r="X89" i="19"/>
  <c r="N9" i="19"/>
  <c r="P9" i="19" s="1"/>
  <c r="P10" i="19"/>
  <c r="P31" i="19"/>
  <c r="P60" i="19"/>
  <c r="P103" i="19"/>
  <c r="N49" i="19"/>
  <c r="P41" i="19"/>
  <c r="P81" i="19"/>
  <c r="P20" i="19"/>
  <c r="P54" i="19"/>
  <c r="P88" i="19"/>
  <c r="P30" i="19"/>
  <c r="P126" i="19"/>
  <c r="P118" i="19"/>
  <c r="P157" i="19"/>
  <c r="N149" i="19"/>
  <c r="P150" i="19"/>
  <c r="P142" i="19"/>
  <c r="H73" i="19"/>
  <c r="H99" i="19"/>
  <c r="H30" i="19"/>
  <c r="H89" i="19"/>
  <c r="F35" i="19"/>
  <c r="H27" i="19"/>
  <c r="H71" i="19"/>
  <c r="H11" i="19"/>
  <c r="F91" i="19"/>
  <c r="H83" i="19"/>
  <c r="H20" i="19"/>
  <c r="H116" i="19"/>
  <c r="H159" i="19"/>
  <c r="H152" i="19"/>
  <c r="F135" i="19"/>
  <c r="H136" i="19"/>
  <c r="H128" i="19"/>
  <c r="X84" i="19"/>
  <c r="V105" i="19"/>
  <c r="X97" i="19"/>
  <c r="X71" i="19"/>
  <c r="X61" i="19"/>
  <c r="X104" i="19"/>
  <c r="V37" i="19"/>
  <c r="X38" i="19"/>
  <c r="X82" i="19"/>
  <c r="X17" i="19"/>
  <c r="V63" i="19"/>
  <c r="X55" i="19"/>
  <c r="V93" i="19"/>
  <c r="X94" i="19"/>
  <c r="X40" i="19"/>
  <c r="X140" i="19"/>
  <c r="X137" i="19"/>
  <c r="V133" i="19"/>
  <c r="X125" i="19"/>
  <c r="X113" i="19"/>
  <c r="X156" i="19"/>
  <c r="K203" i="3"/>
  <c r="J203" i="3"/>
  <c r="M69" i="2"/>
  <c r="L69" i="2"/>
  <c r="K69" i="2"/>
  <c r="J69" i="2"/>
  <c r="L200" i="3"/>
  <c r="M200" i="3"/>
  <c r="P109" i="19"/>
  <c r="P16" i="19"/>
  <c r="N161" i="19"/>
  <c r="P153" i="19"/>
  <c r="F21" i="19"/>
  <c r="H13" i="19"/>
  <c r="H45" i="19"/>
  <c r="H143" i="19"/>
  <c r="X57" i="19"/>
  <c r="X31" i="19"/>
  <c r="X152" i="19"/>
  <c r="N35" i="19"/>
  <c r="P27" i="19"/>
  <c r="N65" i="19"/>
  <c r="P66" i="19"/>
  <c r="N77" i="19"/>
  <c r="P69" i="19"/>
  <c r="N107" i="19"/>
  <c r="P108" i="19"/>
  <c r="P45" i="19"/>
  <c r="P85" i="19"/>
  <c r="P25" i="19"/>
  <c r="P58" i="19"/>
  <c r="N105" i="19"/>
  <c r="P97" i="19"/>
  <c r="P34" i="19"/>
  <c r="P130" i="19"/>
  <c r="P123" i="19"/>
  <c r="P115" i="19"/>
  <c r="P154" i="19"/>
  <c r="P146" i="19"/>
  <c r="H34" i="19"/>
  <c r="H26" i="19"/>
  <c r="F63" i="19"/>
  <c r="H55" i="19"/>
  <c r="F93" i="19"/>
  <c r="H94" i="19"/>
  <c r="H31" i="19"/>
  <c r="H75" i="19"/>
  <c r="H15" i="19"/>
  <c r="H48" i="19"/>
  <c r="H87" i="19"/>
  <c r="H25" i="19"/>
  <c r="F133" i="19"/>
  <c r="H125" i="19"/>
  <c r="H113" i="19"/>
  <c r="H156" i="19"/>
  <c r="H140" i="19"/>
  <c r="H132" i="19"/>
  <c r="X67" i="19"/>
  <c r="X15" i="19"/>
  <c r="X88" i="19"/>
  <c r="V65" i="19"/>
  <c r="X66" i="19"/>
  <c r="X109" i="19"/>
  <c r="X42" i="19"/>
  <c r="X86" i="19"/>
  <c r="X26" i="19"/>
  <c r="X59" i="19"/>
  <c r="X98" i="19"/>
  <c r="X44" i="19"/>
  <c r="X144" i="19"/>
  <c r="X141" i="19"/>
  <c r="X129" i="19"/>
  <c r="X117" i="19"/>
  <c r="X160" i="19"/>
  <c r="J205" i="3"/>
  <c r="K205" i="3"/>
  <c r="M204" i="3"/>
  <c r="L204" i="3"/>
  <c r="M207" i="3"/>
  <c r="L207" i="3"/>
  <c r="K207" i="3"/>
  <c r="J207" i="3"/>
  <c r="P56" i="19"/>
  <c r="P84" i="19"/>
  <c r="P138" i="19"/>
  <c r="H18" i="19"/>
  <c r="H16" i="19"/>
  <c r="H158" i="19"/>
  <c r="X73" i="19"/>
  <c r="X132" i="19"/>
  <c r="M205" i="3"/>
  <c r="L205" i="3"/>
  <c r="P61" i="19"/>
  <c r="P44" i="19"/>
  <c r="N91" i="19"/>
  <c r="P83" i="19"/>
  <c r="P73" i="19"/>
  <c r="P11" i="19"/>
  <c r="P89" i="19"/>
  <c r="P29" i="19"/>
  <c r="P62" i="19"/>
  <c r="P101" i="19"/>
  <c r="P39" i="19"/>
  <c r="N147" i="19"/>
  <c r="P139" i="19"/>
  <c r="P127" i="19"/>
  <c r="P124" i="19"/>
  <c r="P158" i="19"/>
  <c r="P151" i="19"/>
  <c r="H56" i="19"/>
  <c r="H43" i="19"/>
  <c r="H59" i="19"/>
  <c r="H98" i="19"/>
  <c r="H40" i="19"/>
  <c r="F79" i="19"/>
  <c r="H80" i="19"/>
  <c r="H19" i="19"/>
  <c r="H53" i="19"/>
  <c r="H96" i="19"/>
  <c r="H29" i="19"/>
  <c r="H129" i="19"/>
  <c r="H117" i="19"/>
  <c r="H160" i="19"/>
  <c r="H144" i="19"/>
  <c r="H137" i="19"/>
  <c r="X45" i="19"/>
  <c r="X32" i="19"/>
  <c r="V23" i="19"/>
  <c r="X24" i="19"/>
  <c r="X70" i="19"/>
  <c r="X12" i="19"/>
  <c r="X46" i="19"/>
  <c r="X90" i="19"/>
  <c r="X30" i="19"/>
  <c r="X68" i="19"/>
  <c r="X102" i="19"/>
  <c r="X114" i="19"/>
  <c r="V161" i="19"/>
  <c r="X153" i="19"/>
  <c r="X145" i="19"/>
  <c r="X138" i="19"/>
  <c r="V121" i="19"/>
  <c r="X122" i="19"/>
  <c r="M46" i="2"/>
  <c r="L46" i="2"/>
  <c r="L198" i="3"/>
  <c r="K198" i="3"/>
  <c r="J198" i="3"/>
  <c r="M198" i="3"/>
  <c r="P99" i="19"/>
  <c r="N121" i="19"/>
  <c r="P122" i="19"/>
  <c r="H82" i="19"/>
  <c r="H74" i="19"/>
  <c r="H124" i="19"/>
  <c r="X100" i="19"/>
  <c r="V135" i="19"/>
  <c r="X136" i="19"/>
  <c r="P40" i="19"/>
  <c r="P53" i="19"/>
  <c r="P100" i="19"/>
  <c r="P82" i="19"/>
  <c r="P15" i="19"/>
  <c r="N63" i="19"/>
  <c r="P55" i="19"/>
  <c r="N93" i="19"/>
  <c r="P94" i="19"/>
  <c r="P33" i="19"/>
  <c r="P67" i="19"/>
  <c r="P110" i="19"/>
  <c r="P43" i="19"/>
  <c r="P143" i="19"/>
  <c r="P131" i="19"/>
  <c r="P128" i="19"/>
  <c r="P112" i="19"/>
  <c r="P155" i="19"/>
  <c r="F77" i="19"/>
  <c r="H69" i="19"/>
  <c r="H47" i="19"/>
  <c r="H68" i="19"/>
  <c r="H102" i="19"/>
  <c r="H44" i="19"/>
  <c r="H84" i="19"/>
  <c r="F23" i="19"/>
  <c r="H24" i="19"/>
  <c r="H57" i="19"/>
  <c r="H100" i="19"/>
  <c r="H33" i="19"/>
  <c r="H138" i="19"/>
  <c r="F121" i="19"/>
  <c r="H122" i="19"/>
  <c r="H114" i="19"/>
  <c r="F161" i="19"/>
  <c r="H153" i="19"/>
  <c r="H141" i="19"/>
  <c r="X11" i="19"/>
  <c r="X58" i="19"/>
  <c r="V49" i="19"/>
  <c r="X41" i="19"/>
  <c r="X74" i="19"/>
  <c r="X16" i="19"/>
  <c r="V51" i="19"/>
  <c r="X52" i="19"/>
  <c r="X95" i="19"/>
  <c r="X34" i="19"/>
  <c r="X72" i="19"/>
  <c r="V9" i="19"/>
  <c r="X10" i="19"/>
  <c r="X118" i="19"/>
  <c r="X157" i="19"/>
  <c r="V149" i="19"/>
  <c r="X150" i="19"/>
  <c r="X142" i="19"/>
  <c r="X126" i="19"/>
  <c r="L206" i="3"/>
  <c r="K206" i="3"/>
  <c r="J206" i="3"/>
  <c r="M206" i="3"/>
  <c r="L71" i="2"/>
  <c r="K71" i="2"/>
  <c r="J71" i="2"/>
  <c r="N71" i="2"/>
  <c r="M71" i="2"/>
  <c r="L199" i="3"/>
  <c r="M199" i="3"/>
  <c r="R51" i="19"/>
  <c r="P51" i="19"/>
  <c r="I51" i="17"/>
  <c r="M51" i="17"/>
  <c r="L51" i="17"/>
  <c r="K51" i="17"/>
  <c r="J51" i="17"/>
  <c r="J101" i="19"/>
  <c r="J52" i="19"/>
  <c r="J20" i="19"/>
  <c r="R23" i="19"/>
  <c r="P23" i="19"/>
  <c r="Z7" i="19"/>
  <c r="T7" i="19"/>
  <c r="J110" i="19"/>
  <c r="J41" i="19"/>
  <c r="Z21" i="22"/>
  <c r="Y21" i="22"/>
  <c r="AB21" i="22"/>
  <c r="X21" i="22"/>
  <c r="AA21" i="22"/>
  <c r="J147" i="19"/>
  <c r="H147" i="19"/>
  <c r="J112" i="19"/>
  <c r="J86" i="19"/>
  <c r="J158" i="19"/>
  <c r="X105" i="19"/>
  <c r="J126" i="19"/>
  <c r="J66" i="19"/>
  <c r="J24" i="19"/>
  <c r="M105" i="17"/>
  <c r="L105" i="17"/>
  <c r="K105" i="17"/>
  <c r="I105" i="17"/>
  <c r="J105" i="17"/>
  <c r="O146" i="41"/>
  <c r="N146" i="41"/>
  <c r="M146" i="41"/>
  <c r="L146" i="41"/>
  <c r="J73" i="19"/>
  <c r="M121" i="17"/>
  <c r="L121" i="17"/>
  <c r="K121" i="17"/>
  <c r="J121" i="17"/>
  <c r="I121" i="17"/>
  <c r="J33" i="19"/>
  <c r="M107" i="17"/>
  <c r="L107" i="17"/>
  <c r="K107" i="17"/>
  <c r="J107" i="17"/>
  <c r="I107" i="17"/>
  <c r="J94" i="19"/>
  <c r="J142" i="19"/>
  <c r="J113" i="19"/>
  <c r="J116" i="19"/>
  <c r="AA16" i="17"/>
  <c r="X23" i="19"/>
  <c r="X51" i="19"/>
  <c r="M132" i="28"/>
  <c r="L132" i="28"/>
  <c r="I132" i="28"/>
  <c r="K132" i="28"/>
  <c r="J132" i="28"/>
  <c r="M20" i="28"/>
  <c r="K20" i="28"/>
  <c r="L20" i="28"/>
  <c r="J20" i="28"/>
  <c r="I20" i="28"/>
  <c r="K137" i="41"/>
  <c r="J62" i="13"/>
  <c r="M62" i="13"/>
  <c r="I62" i="13"/>
  <c r="L62" i="13"/>
  <c r="K62" i="13"/>
  <c r="J81" i="19"/>
  <c r="H149" i="19"/>
  <c r="J149" i="19"/>
  <c r="R121" i="19"/>
  <c r="P121" i="19"/>
  <c r="R79" i="19"/>
  <c r="P79" i="19"/>
  <c r="J62" i="19"/>
  <c r="M193" i="3"/>
  <c r="L193" i="3"/>
  <c r="K193" i="3"/>
  <c r="J193" i="3"/>
  <c r="L118" i="13"/>
  <c r="K118" i="13"/>
  <c r="J118" i="13"/>
  <c r="M118" i="13"/>
  <c r="I118" i="13"/>
  <c r="J123" i="19"/>
  <c r="J58" i="19"/>
  <c r="J39" i="19"/>
  <c r="J98" i="19"/>
  <c r="J14" i="19"/>
  <c r="R147" i="19"/>
  <c r="P147" i="19"/>
  <c r="R107" i="19"/>
  <c r="P107" i="19"/>
  <c r="H146" i="43"/>
  <c r="K146" i="43" s="1"/>
  <c r="G146" i="43"/>
  <c r="I146" i="43"/>
  <c r="M91" i="17"/>
  <c r="L91" i="17"/>
  <c r="K91" i="17"/>
  <c r="J91" i="17"/>
  <c r="I91" i="17"/>
  <c r="J114" i="19"/>
  <c r="J108" i="19"/>
  <c r="J56" i="19"/>
  <c r="J30" i="19"/>
  <c r="X133" i="19"/>
  <c r="R63" i="19"/>
  <c r="P63" i="19"/>
  <c r="J85" i="19"/>
  <c r="J63" i="19"/>
  <c r="H63" i="19"/>
  <c r="J26" i="19"/>
  <c r="K142" i="41"/>
  <c r="J121" i="19"/>
  <c r="H121" i="19"/>
  <c r="J159" i="19"/>
  <c r="J136" i="19"/>
  <c r="J117" i="19"/>
  <c r="J91" i="19"/>
  <c r="H91" i="19"/>
  <c r="J151" i="19"/>
  <c r="J131" i="19"/>
  <c r="J82" i="19"/>
  <c r="J51" i="19"/>
  <c r="H51" i="19"/>
  <c r="L160" i="28"/>
  <c r="K160" i="28"/>
  <c r="J160" i="28"/>
  <c r="I160" i="28"/>
  <c r="M160" i="28"/>
  <c r="M104" i="28"/>
  <c r="L104" i="28"/>
  <c r="K104" i="28"/>
  <c r="J104" i="28"/>
  <c r="I104" i="28"/>
  <c r="M146" i="13"/>
  <c r="L146" i="13"/>
  <c r="K146" i="13"/>
  <c r="J146" i="13"/>
  <c r="I146" i="13"/>
  <c r="AA21" i="15"/>
  <c r="Z21" i="15"/>
  <c r="Y21" i="15"/>
  <c r="W21" i="15"/>
  <c r="X21" i="15"/>
  <c r="J154" i="19"/>
  <c r="J35" i="19"/>
  <c r="H35" i="19"/>
  <c r="J37" i="19"/>
  <c r="H37" i="19"/>
  <c r="X119" i="19"/>
  <c r="I119" i="17"/>
  <c r="M119" i="17"/>
  <c r="L119" i="17"/>
  <c r="K119" i="17"/>
  <c r="J119" i="17"/>
  <c r="M189" i="3"/>
  <c r="L189" i="3"/>
  <c r="K189" i="3"/>
  <c r="J189" i="3"/>
  <c r="K42" i="2"/>
  <c r="J42" i="2"/>
  <c r="M42" i="2"/>
  <c r="L42" i="2"/>
  <c r="J80" i="19"/>
  <c r="X77" i="19"/>
  <c r="R49" i="19"/>
  <c r="P49" i="19"/>
  <c r="K144" i="41"/>
  <c r="J68" i="19"/>
  <c r="J146" i="19"/>
  <c r="J105" i="19"/>
  <c r="H105" i="19"/>
  <c r="J155" i="19"/>
  <c r="X135" i="19"/>
  <c r="X65" i="19"/>
  <c r="K76" i="28"/>
  <c r="J76" i="28"/>
  <c r="I76" i="28"/>
  <c r="M76" i="28"/>
  <c r="L76" i="28"/>
  <c r="AA13" i="16"/>
  <c r="M149" i="17"/>
  <c r="L149" i="17"/>
  <c r="K149" i="17"/>
  <c r="J149" i="17"/>
  <c r="I149" i="17"/>
  <c r="J95" i="19"/>
  <c r="J128" i="19"/>
  <c r="R93" i="19"/>
  <c r="P93" i="19"/>
  <c r="H146" i="42"/>
  <c r="K146" i="42" s="1"/>
  <c r="G146" i="42"/>
  <c r="I146" i="42"/>
  <c r="I48" i="13"/>
  <c r="M48" i="13"/>
  <c r="K48" i="13"/>
  <c r="J48" i="13"/>
  <c r="L48" i="13"/>
  <c r="J135" i="19"/>
  <c r="H135" i="19"/>
  <c r="J61" i="19"/>
  <c r="J21" i="19"/>
  <c r="H21" i="19"/>
  <c r="K79" i="17"/>
  <c r="J79" i="17"/>
  <c r="I79" i="17"/>
  <c r="M79" i="17"/>
  <c r="L79" i="17"/>
  <c r="X91" i="19"/>
  <c r="AA14" i="16"/>
  <c r="J11" i="19"/>
  <c r="J100" i="19"/>
  <c r="X37" i="19"/>
  <c r="R21" i="19"/>
  <c r="P21" i="19"/>
  <c r="K147" i="17"/>
  <c r="J147" i="17"/>
  <c r="I147" i="17"/>
  <c r="M147" i="17"/>
  <c r="L147" i="17"/>
  <c r="J38" i="19"/>
  <c r="D7" i="19"/>
  <c r="N68" i="2"/>
  <c r="M68" i="2"/>
  <c r="K68" i="2"/>
  <c r="L68" i="2"/>
  <c r="J68" i="2"/>
  <c r="I160" i="13"/>
  <c r="M160" i="13"/>
  <c r="L160" i="13"/>
  <c r="J160" i="13"/>
  <c r="K160" i="13"/>
  <c r="J137" i="19"/>
  <c r="X35" i="19"/>
  <c r="N129" i="37"/>
  <c r="M129" i="37"/>
  <c r="L129" i="37"/>
  <c r="K129" i="37"/>
  <c r="O129" i="37"/>
  <c r="J87" i="19"/>
  <c r="J34" i="19"/>
  <c r="J48" i="19"/>
  <c r="K146" i="28"/>
  <c r="J146" i="28"/>
  <c r="M146" i="28"/>
  <c r="L146" i="28"/>
  <c r="I146" i="28"/>
  <c r="L34" i="13"/>
  <c r="M34" i="13"/>
  <c r="K34" i="13"/>
  <c r="J34" i="13"/>
  <c r="I34" i="13"/>
  <c r="J133" i="17"/>
  <c r="I133" i="17"/>
  <c r="M133" i="17"/>
  <c r="K133" i="17"/>
  <c r="L133" i="17"/>
  <c r="J144" i="19"/>
  <c r="J74" i="19"/>
  <c r="J55" i="19"/>
  <c r="L161" i="17"/>
  <c r="K161" i="17"/>
  <c r="J161" i="17"/>
  <c r="I161" i="17"/>
  <c r="M161" i="17"/>
  <c r="J122" i="19"/>
  <c r="J19" i="19"/>
  <c r="K53" i="12"/>
  <c r="H57" i="12"/>
  <c r="N53" i="12"/>
  <c r="M53" i="12"/>
  <c r="L53" i="12"/>
  <c r="J53" i="12"/>
  <c r="I53" i="12"/>
  <c r="L55" i="12"/>
  <c r="K55" i="12"/>
  <c r="M55" i="12"/>
  <c r="J55" i="12"/>
  <c r="I55" i="12"/>
  <c r="N55" i="12"/>
  <c r="L90" i="13"/>
  <c r="J90" i="13"/>
  <c r="I90" i="13"/>
  <c r="K90" i="13"/>
  <c r="M90" i="13"/>
  <c r="J102" i="19"/>
  <c r="J83" i="19"/>
  <c r="K141" i="42"/>
  <c r="M63" i="17"/>
  <c r="L63" i="17"/>
  <c r="K63" i="17"/>
  <c r="J63" i="17"/>
  <c r="I63" i="17"/>
  <c r="J71" i="19"/>
  <c r="J133" i="19"/>
  <c r="H133" i="19"/>
  <c r="M104" i="13"/>
  <c r="K104" i="13"/>
  <c r="J104" i="13"/>
  <c r="I104" i="13"/>
  <c r="L104" i="13"/>
  <c r="J119" i="19"/>
  <c r="H119" i="19"/>
  <c r="J45" i="19"/>
  <c r="R35" i="19"/>
  <c r="P35" i="19"/>
  <c r="R77" i="19"/>
  <c r="P77" i="19"/>
  <c r="X21" i="19"/>
  <c r="X121" i="19"/>
  <c r="J9" i="19"/>
  <c r="H9" i="19"/>
  <c r="J25" i="19"/>
  <c r="J141" i="19"/>
  <c r="J29" i="19"/>
  <c r="J12" i="19"/>
  <c r="J16" i="19"/>
  <c r="J42" i="19"/>
  <c r="J129" i="19"/>
  <c r="J104" i="19"/>
  <c r="X161" i="19"/>
  <c r="L90" i="28"/>
  <c r="K90" i="28"/>
  <c r="J90" i="28"/>
  <c r="I90" i="28"/>
  <c r="M90" i="28"/>
  <c r="L18" i="2"/>
  <c r="K18" i="2"/>
  <c r="J18" i="2"/>
  <c r="M18" i="2"/>
  <c r="K191" i="3"/>
  <c r="J191" i="3"/>
  <c r="M191" i="3"/>
  <c r="L191" i="3"/>
  <c r="J124" i="19"/>
  <c r="J143" i="19"/>
  <c r="J49" i="19"/>
  <c r="H49" i="19"/>
  <c r="X21" i="17"/>
  <c r="W21" i="17"/>
  <c r="AA21" i="17"/>
  <c r="Y21" i="17"/>
  <c r="Z21" i="17"/>
  <c r="J57" i="19"/>
  <c r="J47" i="19"/>
  <c r="R135" i="19"/>
  <c r="P135" i="19"/>
  <c r="R105" i="19"/>
  <c r="P105" i="19"/>
  <c r="I48" i="28"/>
  <c r="K48" i="28"/>
  <c r="L48" i="28"/>
  <c r="M48" i="28"/>
  <c r="J48" i="28"/>
  <c r="J153" i="19"/>
  <c r="J130" i="19"/>
  <c r="J97" i="19"/>
  <c r="X107" i="19"/>
  <c r="R65" i="19"/>
  <c r="P65" i="19"/>
  <c r="K141" i="41"/>
  <c r="K140" i="41"/>
  <c r="X9" i="16"/>
  <c r="W9" i="16"/>
  <c r="Z9" i="16"/>
  <c r="Y9" i="16"/>
  <c r="AA9" i="16"/>
  <c r="AA17" i="16"/>
  <c r="AA11" i="16"/>
  <c r="J65" i="19"/>
  <c r="H65" i="19"/>
  <c r="J23" i="19"/>
  <c r="H23" i="19"/>
  <c r="X63" i="19"/>
  <c r="J62" i="28"/>
  <c r="I62" i="28"/>
  <c r="L62" i="28"/>
  <c r="K62" i="28"/>
  <c r="M62" i="28"/>
  <c r="AA21" i="16"/>
  <c r="Z21" i="16"/>
  <c r="Y21" i="16"/>
  <c r="X21" i="16"/>
  <c r="W21" i="16"/>
  <c r="J84" i="19"/>
  <c r="J17" i="19"/>
  <c r="X49" i="19"/>
  <c r="I56" i="12"/>
  <c r="N56" i="12"/>
  <c r="M56" i="12"/>
  <c r="L56" i="12"/>
  <c r="K56" i="12"/>
  <c r="J56" i="12"/>
  <c r="J93" i="19"/>
  <c r="H93" i="19"/>
  <c r="J53" i="19"/>
  <c r="J13" i="19"/>
  <c r="M135" i="17"/>
  <c r="L135" i="17"/>
  <c r="K135" i="17"/>
  <c r="J135" i="17"/>
  <c r="I135" i="17"/>
  <c r="J156" i="19"/>
  <c r="J31" i="19"/>
  <c r="R161" i="19"/>
  <c r="P161" i="19"/>
  <c r="AA16" i="16"/>
  <c r="J89" i="19"/>
  <c r="O146" i="43"/>
  <c r="N146" i="43"/>
  <c r="L146" i="43"/>
  <c r="M146" i="43"/>
  <c r="M187" i="3"/>
  <c r="L187" i="3"/>
  <c r="K187" i="3"/>
  <c r="J187" i="3"/>
  <c r="J138" i="19"/>
  <c r="J152" i="19"/>
  <c r="X9" i="19"/>
  <c r="L7" i="19"/>
  <c r="M195" i="3"/>
  <c r="L195" i="3"/>
  <c r="K195" i="3"/>
  <c r="J195" i="3"/>
  <c r="L67" i="2"/>
  <c r="M67" i="2"/>
  <c r="K67" i="2"/>
  <c r="J67" i="2"/>
  <c r="J88" i="19"/>
  <c r="J69" i="19"/>
  <c r="J18" i="19"/>
  <c r="X149" i="19"/>
  <c r="S22" i="21"/>
  <c r="R22" i="21"/>
  <c r="T22" i="21"/>
  <c r="N16" i="41"/>
  <c r="M16" i="41"/>
  <c r="L16" i="41"/>
  <c r="M132" i="13"/>
  <c r="L132" i="13"/>
  <c r="K132" i="13"/>
  <c r="J132" i="13"/>
  <c r="I132" i="13"/>
  <c r="M77" i="17"/>
  <c r="L77" i="17"/>
  <c r="K77" i="17"/>
  <c r="J77" i="17"/>
  <c r="I77" i="17"/>
  <c r="J118" i="19"/>
  <c r="J109" i="19"/>
  <c r="J115" i="19"/>
  <c r="X147" i="19"/>
  <c r="L34" i="28"/>
  <c r="I34" i="28"/>
  <c r="K34" i="28"/>
  <c r="J34" i="28"/>
  <c r="M34" i="28"/>
  <c r="H161" i="19"/>
  <c r="J161" i="19"/>
  <c r="J107" i="19"/>
  <c r="H107" i="19"/>
  <c r="J67" i="19"/>
  <c r="J10" i="19"/>
  <c r="M118" i="28"/>
  <c r="L118" i="28"/>
  <c r="K118" i="28"/>
  <c r="I118" i="28"/>
  <c r="J118" i="28"/>
  <c r="D57" i="12"/>
  <c r="AA20" i="13"/>
  <c r="Y20" i="13"/>
  <c r="W20" i="13"/>
  <c r="X20" i="13"/>
  <c r="Z20" i="13"/>
  <c r="J96" i="19"/>
  <c r="J145" i="19"/>
  <c r="R149" i="19"/>
  <c r="P149" i="19"/>
  <c r="X9" i="17"/>
  <c r="W9" i="17"/>
  <c r="AA9" i="17"/>
  <c r="Y9" i="17"/>
  <c r="Z9" i="17"/>
  <c r="AA15" i="17"/>
  <c r="AA20" i="17"/>
  <c r="AA11" i="17"/>
  <c r="AA19" i="17"/>
  <c r="J54" i="19"/>
  <c r="P119" i="19"/>
  <c r="R119" i="19"/>
  <c r="R91" i="19"/>
  <c r="P91" i="19"/>
  <c r="J160" i="19"/>
  <c r="J40" i="19"/>
  <c r="K139" i="42"/>
  <c r="J90" i="19"/>
  <c r="S16" i="41"/>
  <c r="R16" i="41"/>
  <c r="T16" i="41"/>
  <c r="Q16" i="41"/>
  <c r="P16" i="41"/>
  <c r="J59" i="19"/>
  <c r="J77" i="19"/>
  <c r="H77" i="19"/>
  <c r="J15" i="19"/>
  <c r="J70" i="19"/>
  <c r="J79" i="19"/>
  <c r="H79" i="19"/>
  <c r="X79" i="19"/>
  <c r="J20" i="13"/>
  <c r="M20" i="13"/>
  <c r="L20" i="13"/>
  <c r="K20" i="13"/>
  <c r="I20" i="13"/>
  <c r="J76" i="19"/>
  <c r="R37" i="19"/>
  <c r="P37" i="19"/>
  <c r="R133" i="19"/>
  <c r="P133" i="19"/>
  <c r="K139" i="41"/>
  <c r="J28" i="19"/>
  <c r="V23" i="14"/>
  <c r="U23" i="14"/>
  <c r="T23" i="14"/>
  <c r="K76" i="13"/>
  <c r="I76" i="13"/>
  <c r="J76" i="13"/>
  <c r="M76" i="13"/>
  <c r="L76" i="13"/>
  <c r="J140" i="19"/>
  <c r="J103" i="19"/>
  <c r="J44" i="19"/>
  <c r="G129" i="37"/>
  <c r="H129" i="37"/>
  <c r="I129" i="37"/>
  <c r="K137" i="42"/>
  <c r="M54" i="12"/>
  <c r="J54" i="12"/>
  <c r="I54" i="12"/>
  <c r="K54" i="12"/>
  <c r="L54" i="12"/>
  <c r="N54" i="12"/>
  <c r="J72" i="19"/>
  <c r="X93" i="19"/>
  <c r="J16" i="41"/>
  <c r="I16" i="41"/>
  <c r="H16" i="41"/>
  <c r="L93" i="17"/>
  <c r="K93" i="17"/>
  <c r="J93" i="17"/>
  <c r="I93" i="17"/>
  <c r="M93" i="17"/>
  <c r="J60" i="19"/>
  <c r="J125" i="19"/>
  <c r="I146" i="41"/>
  <c r="H146" i="41"/>
  <c r="K146" i="41" s="1"/>
  <c r="G146" i="41"/>
  <c r="K142" i="42"/>
  <c r="J127" i="19"/>
  <c r="J111" i="19"/>
  <c r="J150" i="19"/>
  <c r="J43" i="19"/>
  <c r="M23" i="19" l="1"/>
  <c r="M161" i="19"/>
  <c r="M91" i="19"/>
  <c r="M93" i="19"/>
  <c r="E23" i="19"/>
  <c r="E133" i="19"/>
  <c r="E77" i="19"/>
  <c r="E79" i="19"/>
  <c r="Z47" i="19"/>
  <c r="Z19" i="19"/>
  <c r="Z20" i="19"/>
  <c r="Z154" i="19"/>
  <c r="Z39" i="19"/>
  <c r="U9" i="19"/>
  <c r="Z9" i="19" s="1"/>
  <c r="Z145" i="19"/>
  <c r="Z55" i="19"/>
  <c r="U63" i="19"/>
  <c r="Z63" i="19" s="1"/>
  <c r="Z66" i="19"/>
  <c r="U65" i="19"/>
  <c r="Z65" i="19" s="1"/>
  <c r="Z74" i="19"/>
  <c r="Z85" i="19"/>
  <c r="Z96" i="19"/>
  <c r="Z104" i="19"/>
  <c r="Z138" i="19"/>
  <c r="Z117" i="19"/>
  <c r="Z160" i="19"/>
  <c r="M51" i="19"/>
  <c r="M37" i="19"/>
  <c r="E147" i="19"/>
  <c r="E9" i="19"/>
  <c r="E37" i="19"/>
  <c r="E119" i="19"/>
  <c r="Z144" i="19"/>
  <c r="Z132" i="19"/>
  <c r="Z25" i="19"/>
  <c r="Z114" i="19"/>
  <c r="Z43" i="19"/>
  <c r="Z14" i="19"/>
  <c r="Z123" i="19"/>
  <c r="Z56" i="19"/>
  <c r="Z67" i="19"/>
  <c r="Z75" i="19"/>
  <c r="Z86" i="19"/>
  <c r="Z97" i="19"/>
  <c r="U105" i="19"/>
  <c r="Z105" i="19" s="1"/>
  <c r="Z108" i="19"/>
  <c r="U107" i="19"/>
  <c r="Z107" i="19" s="1"/>
  <c r="Z142" i="19"/>
  <c r="U121" i="19"/>
  <c r="Z121" i="19" s="1"/>
  <c r="Z122" i="19"/>
  <c r="Z111" i="19"/>
  <c r="U119" i="19"/>
  <c r="Z119" i="19" s="1"/>
  <c r="M135" i="19"/>
  <c r="M121" i="19"/>
  <c r="M49" i="19"/>
  <c r="M21" i="19"/>
  <c r="M63" i="19"/>
  <c r="M65" i="19"/>
  <c r="M133" i="19"/>
  <c r="E51" i="19"/>
  <c r="E161" i="19"/>
  <c r="Z11" i="19"/>
  <c r="Z24" i="19"/>
  <c r="U23" i="19"/>
  <c r="Z23" i="19" s="1"/>
  <c r="Z29" i="19"/>
  <c r="Z131" i="19"/>
  <c r="Z124" i="19"/>
  <c r="Z18" i="19"/>
  <c r="Z140" i="19"/>
  <c r="Z57" i="19"/>
  <c r="Z68" i="19"/>
  <c r="Z76" i="19"/>
  <c r="Z87" i="19"/>
  <c r="Z98" i="19"/>
  <c r="Z109" i="19"/>
  <c r="Z146" i="19"/>
  <c r="Z126" i="19"/>
  <c r="M119" i="19"/>
  <c r="M9" i="19"/>
  <c r="M105" i="19"/>
  <c r="M107" i="19"/>
  <c r="E49" i="19"/>
  <c r="E91" i="19"/>
  <c r="E93" i="19"/>
  <c r="Z28" i="19"/>
  <c r="Z41" i="19"/>
  <c r="U49" i="19"/>
  <c r="Z49" i="19" s="1"/>
  <c r="Z33" i="19"/>
  <c r="Z13" i="19"/>
  <c r="U21" i="19"/>
  <c r="Z21" i="19" s="1"/>
  <c r="Z141" i="19"/>
  <c r="Z27" i="19"/>
  <c r="U35" i="19"/>
  <c r="Z35" i="19" s="1"/>
  <c r="Z157" i="19"/>
  <c r="Z58" i="19"/>
  <c r="Z69" i="19"/>
  <c r="U77" i="19"/>
  <c r="Z77" i="19" s="1"/>
  <c r="Z80" i="19"/>
  <c r="U79" i="19"/>
  <c r="Z79" i="19" s="1"/>
  <c r="Z88" i="19"/>
  <c r="Z99" i="19"/>
  <c r="Z110" i="19"/>
  <c r="Z151" i="19"/>
  <c r="Z130" i="19"/>
  <c r="M35" i="19"/>
  <c r="E35" i="19"/>
  <c r="E149" i="19"/>
  <c r="Z150" i="19"/>
  <c r="U149" i="19"/>
  <c r="Z149" i="19" s="1"/>
  <c r="Z38" i="19"/>
  <c r="U37" i="19"/>
  <c r="Z37" i="19" s="1"/>
  <c r="Z17" i="19"/>
  <c r="Z158" i="19"/>
  <c r="Z31" i="19"/>
  <c r="Z48" i="19"/>
  <c r="Z59" i="19"/>
  <c r="Z70" i="19"/>
  <c r="Z81" i="19"/>
  <c r="Z89" i="19"/>
  <c r="Z100" i="19"/>
  <c r="Z112" i="19"/>
  <c r="Z155" i="19"/>
  <c r="U147" i="19"/>
  <c r="Z147" i="19" s="1"/>
  <c r="Z139" i="19"/>
  <c r="M77" i="19"/>
  <c r="M79" i="19"/>
  <c r="M149" i="19"/>
  <c r="E63" i="19"/>
  <c r="E65" i="19"/>
  <c r="Z15" i="19"/>
  <c r="Z127" i="19"/>
  <c r="Z42" i="19"/>
  <c r="Z26" i="19"/>
  <c r="Z118" i="19"/>
  <c r="Z40" i="19"/>
  <c r="Z52" i="19"/>
  <c r="U51" i="19"/>
  <c r="Z51" i="19" s="1"/>
  <c r="Z60" i="19"/>
  <c r="Z71" i="19"/>
  <c r="Z82" i="19"/>
  <c r="Z90" i="19"/>
  <c r="Z101" i="19"/>
  <c r="Z116" i="19"/>
  <c r="Z159" i="19"/>
  <c r="Z143" i="19"/>
  <c r="E21" i="19"/>
  <c r="E105" i="19"/>
  <c r="E107" i="19"/>
  <c r="Z32" i="19"/>
  <c r="Z12" i="19"/>
  <c r="Z46" i="19"/>
  <c r="Z30" i="19"/>
  <c r="U135" i="19"/>
  <c r="Z135" i="19" s="1"/>
  <c r="Z136" i="19"/>
  <c r="Z44" i="19"/>
  <c r="Z53" i="19"/>
  <c r="Z61" i="19"/>
  <c r="Z72" i="19"/>
  <c r="Z83" i="19"/>
  <c r="U91" i="19"/>
  <c r="Z91" i="19" s="1"/>
  <c r="Z94" i="19"/>
  <c r="U93" i="19"/>
  <c r="Z93" i="19" s="1"/>
  <c r="Z102" i="19"/>
  <c r="U133" i="19"/>
  <c r="Z133" i="19" s="1"/>
  <c r="Z125" i="19"/>
  <c r="Z152" i="19"/>
  <c r="M147" i="19"/>
  <c r="E121" i="19"/>
  <c r="E135" i="19"/>
  <c r="Z45" i="19"/>
  <c r="Z115" i="19"/>
  <c r="Z16" i="19"/>
  <c r="Z137" i="19"/>
  <c r="Z34" i="19"/>
  <c r="Z153" i="19"/>
  <c r="U161" i="19"/>
  <c r="Z161" i="19" s="1"/>
  <c r="Z128" i="19"/>
  <c r="Z54" i="19"/>
  <c r="Z62" i="19"/>
  <c r="Z73" i="19"/>
  <c r="Z84" i="19"/>
  <c r="Z95" i="19"/>
  <c r="Z103" i="19"/>
  <c r="Z129" i="19"/>
  <c r="Z113" i="19"/>
  <c r="Z156" i="19"/>
  <c r="K7" i="19"/>
  <c r="S7" i="19"/>
  <c r="K57" i="12"/>
  <c r="N57" i="12"/>
  <c r="M57" i="12"/>
  <c r="I57" i="12"/>
  <c r="L57" i="12"/>
  <c r="J57" i="12"/>
  <c r="C7" i="19"/>
  <c r="T149" i="19" l="1"/>
  <c r="D63" i="19"/>
  <c r="D91" i="19"/>
  <c r="D21" i="19"/>
  <c r="T23" i="19"/>
  <c r="L9" i="19"/>
  <c r="D147" i="19"/>
  <c r="D9" i="19"/>
  <c r="D49" i="19"/>
  <c r="D79" i="19"/>
  <c r="D77" i="19"/>
  <c r="D107" i="19"/>
  <c r="D121" i="19"/>
  <c r="T77" i="19"/>
  <c r="T107" i="19"/>
  <c r="T121" i="19"/>
  <c r="L147" i="19"/>
  <c r="L149" i="19"/>
  <c r="D161" i="19"/>
  <c r="T37" i="19"/>
  <c r="T9" i="19"/>
  <c r="T63" i="19"/>
  <c r="T93" i="19"/>
  <c r="T119" i="19"/>
  <c r="T161" i="19"/>
  <c r="L51" i="19"/>
  <c r="L63" i="19"/>
  <c r="L93" i="19"/>
  <c r="L79" i="19"/>
  <c r="L65" i="19"/>
  <c r="D149" i="19"/>
  <c r="T49" i="19"/>
  <c r="T79" i="19"/>
  <c r="L107" i="19"/>
  <c r="L77" i="19"/>
  <c r="L35" i="19"/>
  <c r="L121" i="19"/>
  <c r="D35" i="19"/>
  <c r="D105" i="19"/>
  <c r="D133" i="19"/>
  <c r="D135" i="19"/>
  <c r="T65" i="19"/>
  <c r="T133" i="19"/>
  <c r="T135" i="19"/>
  <c r="L119" i="19"/>
  <c r="L161" i="19"/>
  <c r="D51" i="19"/>
  <c r="T147" i="19"/>
  <c r="D65" i="19"/>
  <c r="T91" i="19"/>
  <c r="T35" i="19"/>
  <c r="L21" i="19"/>
  <c r="L105" i="19"/>
  <c r="L91" i="19"/>
  <c r="T21" i="19"/>
  <c r="L49" i="19"/>
  <c r="D93" i="19"/>
  <c r="D119" i="19"/>
  <c r="D23" i="19"/>
  <c r="D37" i="19"/>
  <c r="T51" i="19"/>
  <c r="T105" i="19"/>
  <c r="L23" i="19"/>
  <c r="L37" i="19"/>
  <c r="L133" i="19"/>
  <c r="L135" i="19"/>
  <c r="Y7" i="19"/>
  <c r="Z10" i="19"/>
  <c r="I7" i="19"/>
  <c r="Q7" i="19"/>
  <c r="Q16" i="19" l="1"/>
  <c r="Q56" i="19"/>
  <c r="Q116" i="19"/>
  <c r="Q42" i="19"/>
  <c r="Q47" i="19"/>
  <c r="K77" i="19"/>
  <c r="Q77" i="19" s="1"/>
  <c r="Q69" i="19"/>
  <c r="Q15" i="19"/>
  <c r="Q12" i="19"/>
  <c r="Q46" i="19"/>
  <c r="K9" i="19"/>
  <c r="Q9" i="19" s="1"/>
  <c r="Q10" i="19"/>
  <c r="Q48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I40" i="19"/>
  <c r="I45" i="19"/>
  <c r="I42" i="19"/>
  <c r="I43" i="19"/>
  <c r="I57" i="19"/>
  <c r="I6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Y42" i="19"/>
  <c r="Y26" i="19"/>
  <c r="S35" i="19"/>
  <c r="Y35" i="19" s="1"/>
  <c r="Y27" i="19"/>
  <c r="Y28" i="19"/>
  <c r="Y54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K51" i="19"/>
  <c r="Q51" i="19" s="1"/>
  <c r="Q52" i="19"/>
  <c r="Q82" i="19"/>
  <c r="Q112" i="19"/>
  <c r="K161" i="19"/>
  <c r="Q161" i="19" s="1"/>
  <c r="Q153" i="19"/>
  <c r="I11" i="19"/>
  <c r="I12" i="19"/>
  <c r="I46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Y12" i="19"/>
  <c r="Y30" i="19"/>
  <c r="Y31" i="19"/>
  <c r="Y32" i="19"/>
  <c r="S63" i="19"/>
  <c r="Y63" i="19" s="1"/>
  <c r="Y55" i="19"/>
  <c r="S65" i="19"/>
  <c r="Y65" i="19" s="1"/>
  <c r="Y66" i="19"/>
  <c r="Y74" i="19"/>
  <c r="Y85" i="19"/>
  <c r="Y96" i="19"/>
  <c r="Y104" i="19"/>
  <c r="Y115" i="19"/>
  <c r="Y126" i="19"/>
  <c r="Y137" i="19"/>
  <c r="Y145" i="19"/>
  <c r="Y156" i="19"/>
  <c r="Q60" i="19"/>
  <c r="Q101" i="19"/>
  <c r="Q131" i="19"/>
  <c r="Q17" i="19"/>
  <c r="Q53" i="19"/>
  <c r="Q61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C9" i="19"/>
  <c r="I9" i="19" s="1"/>
  <c r="I10" i="19"/>
  <c r="I15" i="19"/>
  <c r="I16" i="19"/>
  <c r="C21" i="19"/>
  <c r="I21" i="19" s="1"/>
  <c r="I13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Y29" i="19"/>
  <c r="Y34" i="19"/>
  <c r="Y40" i="19"/>
  <c r="S49" i="19"/>
  <c r="Y49" i="19" s="1"/>
  <c r="Y41" i="19"/>
  <c r="Y56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K21" i="19"/>
  <c r="Q21" i="19" s="1"/>
  <c r="Q13" i="19"/>
  <c r="Q71" i="19"/>
  <c r="Q123" i="19"/>
  <c r="Q19" i="19"/>
  <c r="Q18" i="19"/>
  <c r="Q25" i="19"/>
  <c r="K35" i="19"/>
  <c r="Q35" i="19" s="1"/>
  <c r="Q27" i="19"/>
  <c r="Q62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C35" i="19"/>
  <c r="I35" i="19" s="1"/>
  <c r="I27" i="19"/>
  <c r="I19" i="19"/>
  <c r="I20" i="19"/>
  <c r="I17" i="19"/>
  <c r="C51" i="19"/>
  <c r="I51" i="19" s="1"/>
  <c r="I52" i="19"/>
  <c r="I60" i="19"/>
  <c r="I71" i="19"/>
  <c r="I82" i="19"/>
  <c r="I90" i="19"/>
  <c r="I101" i="19"/>
  <c r="I112" i="19"/>
  <c r="I123" i="19"/>
  <c r="I131" i="19"/>
  <c r="I142" i="19"/>
  <c r="C161" i="19"/>
  <c r="I161" i="19" s="1"/>
  <c r="I153" i="19"/>
  <c r="Y46" i="19"/>
  <c r="Y39" i="19"/>
  <c r="Y44" i="19"/>
  <c r="Y45" i="19"/>
  <c r="Y57" i="19"/>
  <c r="Y68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Q14" i="19"/>
  <c r="Q90" i="19"/>
  <c r="Q142" i="19"/>
  <c r="Q20" i="19"/>
  <c r="K23" i="19"/>
  <c r="Q23" i="19" s="1"/>
  <c r="Q24" i="19"/>
  <c r="Q26" i="19"/>
  <c r="Q54" i="19"/>
  <c r="Q73" i="19"/>
  <c r="K49" i="19"/>
  <c r="Q49" i="19" s="1"/>
  <c r="Q41" i="19"/>
  <c r="Q29" i="19"/>
  <c r="Q30" i="19"/>
  <c r="Q31" i="19"/>
  <c r="K63" i="19"/>
  <c r="Q63" i="19" s="1"/>
  <c r="Q55" i="19"/>
  <c r="K65" i="19"/>
  <c r="Q65" i="19" s="1"/>
  <c r="Q66" i="19"/>
  <c r="Q74" i="19"/>
  <c r="Q85" i="19"/>
  <c r="Q96" i="19"/>
  <c r="Q104" i="19"/>
  <c r="Q115" i="19"/>
  <c r="Q126" i="19"/>
  <c r="Q137" i="19"/>
  <c r="Q145" i="19"/>
  <c r="Q156" i="19"/>
  <c r="I44" i="19"/>
  <c r="C23" i="19"/>
  <c r="I23" i="19" s="1"/>
  <c r="I24" i="19"/>
  <c r="I25" i="19"/>
  <c r="I26" i="19"/>
  <c r="I53" i="19"/>
  <c r="I61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Y16" i="19"/>
  <c r="Y43" i="19"/>
  <c r="Y11" i="19"/>
  <c r="Y47" i="19"/>
  <c r="Y58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  <c r="Q33" i="19"/>
  <c r="Q75" i="19"/>
  <c r="K107" i="19"/>
  <c r="Q107" i="19" s="1"/>
  <c r="Q108" i="19"/>
  <c r="Q127" i="19"/>
  <c r="Q138" i="19"/>
  <c r="Q146" i="19"/>
  <c r="Q157" i="19"/>
  <c r="I14" i="19"/>
  <c r="I28" i="19"/>
  <c r="I29" i="19"/>
  <c r="I30" i="19"/>
  <c r="I54" i="19"/>
  <c r="I62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S37" i="19"/>
  <c r="Y37" i="19" s="1"/>
  <c r="Y38" i="19"/>
  <c r="Y33" i="19"/>
  <c r="S9" i="19"/>
  <c r="Y9" i="19" s="1"/>
  <c r="Y10" i="19"/>
  <c r="Y15" i="19"/>
  <c r="Y48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Q32" i="19"/>
  <c r="Q11" i="19"/>
  <c r="Q40" i="19"/>
  <c r="Q86" i="19"/>
  <c r="Q28" i="19"/>
  <c r="Q39" i="19"/>
  <c r="Q44" i="19"/>
  <c r="Q57" i="19"/>
  <c r="Q68" i="19"/>
  <c r="Q76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I31" i="19"/>
  <c r="I32" i="19"/>
  <c r="I33" i="19"/>
  <c r="I34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37" i="19"/>
  <c r="I145" i="19"/>
  <c r="I156" i="19"/>
  <c r="Y20" i="19"/>
  <c r="S21" i="19"/>
  <c r="Y21" i="19" s="1"/>
  <c r="Y13" i="19"/>
  <c r="Y14" i="19"/>
  <c r="Y19" i="19"/>
  <c r="S51" i="19"/>
  <c r="Y51" i="19" s="1"/>
  <c r="Y52" i="19"/>
  <c r="Y60" i="19"/>
  <c r="Y71" i="19"/>
  <c r="Y82" i="19"/>
  <c r="Y90" i="19"/>
  <c r="Y101" i="19"/>
  <c r="Y112" i="19"/>
  <c r="Y123" i="19"/>
  <c r="Y131" i="19"/>
  <c r="Y142" i="19"/>
  <c r="S161" i="19"/>
  <c r="Y161" i="19" s="1"/>
  <c r="Y153" i="19"/>
  <c r="Q34" i="19"/>
  <c r="Q67" i="19"/>
  <c r="K105" i="19"/>
  <c r="Q105" i="19" s="1"/>
  <c r="Q97" i="19"/>
  <c r="K37" i="19"/>
  <c r="Q37" i="19" s="1"/>
  <c r="Q38" i="19"/>
  <c r="Q45" i="19"/>
  <c r="Q43" i="19"/>
  <c r="Q58" i="19"/>
  <c r="K79" i="19"/>
  <c r="Q79" i="19" s="1"/>
  <c r="Q80" i="19"/>
  <c r="Q88" i="19"/>
  <c r="Q99" i="19"/>
  <c r="Q110" i="19"/>
  <c r="Q118" i="19"/>
  <c r="Q129" i="19"/>
  <c r="Q140" i="19"/>
  <c r="Q151" i="19"/>
  <c r="Q159" i="19"/>
  <c r="I18" i="19"/>
  <c r="C49" i="19"/>
  <c r="I49" i="19" s="1"/>
  <c r="I41" i="19"/>
  <c r="C37" i="19"/>
  <c r="I37" i="19" s="1"/>
  <c r="I38" i="19"/>
  <c r="I39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Y25" i="19"/>
  <c r="Y17" i="19"/>
  <c r="Y18" i="19"/>
  <c r="S23" i="19"/>
  <c r="Y23" i="19" s="1"/>
  <c r="Y24" i="19"/>
  <c r="Y53" i="19"/>
  <c r="Y61" i="19"/>
  <c r="Y72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</calcChain>
</file>

<file path=xl/sharedStrings.xml><?xml version="1.0" encoding="utf-8"?>
<sst xmlns="http://schemas.openxmlformats.org/spreadsheetml/2006/main" count="5915" uniqueCount="323">
  <si>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</si>
  <si>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</si>
  <si>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</si>
  <si>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</si>
  <si>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</si>
  <si>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</si>
  <si>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</si>
  <si>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</si>
  <si>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</si>
  <si>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</si>
  <si>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</si>
  <si>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</si>
  <si>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</si>
  <si>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</si>
  <si>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</si>
  <si>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</si>
  <si>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</si>
  <si>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</si>
  <si>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</si>
  <si>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</si>
  <si>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</si>
  <si>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</si>
  <si>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</si>
  <si>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</si>
  <si>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</si>
  <si>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</si>
  <si>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</si>
  <si>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</si>
  <si>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</si>
  <si>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</si>
  <si>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</si>
  <si>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</si>
  <si>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</si>
  <si>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</si>
  <si>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</si>
  <si>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</si>
  <si>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</si>
  <si>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</si>
  <si>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</si>
  <si>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</si>
  <si>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</si>
  <si>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</si>
  <si>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</si>
  <si>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</si>
  <si>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</si>
  <si>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</si>
  <si>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</si>
  <si>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</si>
  <si>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</si>
  <si>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</si>
  <si>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</si>
  <si>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</si>
  <si>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</si>
  <si>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</si>
  <si>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</si>
  <si>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</si>
  <si>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</si>
  <si>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</si>
  <si>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</si>
  <si>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</si>
  <si>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</si>
  <si>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</si>
  <si>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</si>
  <si>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</si>
  <si>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</si>
  <si>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</si>
  <si>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</si>
  <si>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</si>
  <si>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</si>
  <si>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</si>
  <si>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</si>
  <si>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</si>
  <si>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</si>
  <si>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</si>
  <si>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</si>
  <si>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</si>
  <si>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</si>
  <si>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</si>
  <si>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</si>
  <si>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</si>
  <si>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</si>
  <si>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</si>
  <si>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</si>
  <si>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</si>
  <si>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</si>
  <si>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</si>
  <si>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</si>
  <si>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</si>
  <si>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</si>
  <si>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</si>
  <si>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</si>
  <si>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</si>
  <si>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</si>
  <si>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</si>
  <si>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</si>
  <si>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</si>
  <si>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</si>
  <si>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</si>
  <si>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</si>
  <si>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</si>
  <si>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</si>
  <si>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</si>
  <si>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</si>
  <si>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</si>
  <si>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</si>
  <si>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</si>
  <si>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</si>
  <si>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</si>
  <si>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</si>
  <si>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</si>
  <si>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</si>
  <si>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</si>
  <si>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</si>
  <si>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</si>
  <si>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</si>
  <si>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</si>
  <si>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</si>
  <si>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</si>
  <si>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</si>
  <si>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</si>
  <si>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</si>
  <si>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</si>
  <si>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</si>
  <si>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</si>
  <si>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</si>
  <si>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</si>
  <si>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</si>
  <si>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</si>
  <si>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</si>
  <si>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</si>
  <si>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</si>
  <si>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</si>
  <si>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</si>
  <si>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</si>
  <si>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</si>
  <si>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</si>
  <si>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</si>
  <si>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</si>
  <si>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</si>
  <si>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</si>
  <si>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</si>
  <si>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</si>
  <si>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</si>
  <si>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</si>
  <si>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</si>
  <si>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</si>
  <si>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</si>
  <si>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</si>
  <si>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</si>
  <si>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</si>
  <si>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</si>
  <si>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</si>
  <si>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</si>
  <si>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</si>
  <si>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</si>
  <si>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</si>
  <si>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</si>
  <si>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</si>
  <si>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</si>
  <si>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</si>
  <si>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</si>
  <si>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</si>
  <si>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</si>
  <si>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</si>
  <si>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</si>
  <si>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</si>
  <si>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</si>
  <si>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</si>
  <si>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</si>
  <si>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</si>
  <si>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</si>
  <si>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</si>
  <si>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</si>
  <si>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</si>
  <si>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</si>
  <si>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</si>
  <si>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</si>
  <si>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</si>
  <si>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</si>
  <si>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</si>
  <si>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</si>
  <si>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</si>
  <si>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</si>
  <si>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</si>
  <si>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</si>
  <si>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</si>
  <si>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</si>
  <si>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</si>
  <si>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</si>
  <si>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</si>
  <si>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</si>
  <si>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</si>
  <si>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</si>
  <si>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</si>
  <si>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</si>
  <si>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</si>
  <si>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</si>
  <si>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</si>
  <si>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</si>
  <si>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</si>
  <si>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</si>
  <si>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</si>
  <si>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</si>
  <si>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</si>
  <si>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</si>
  <si>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</si>
  <si>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</si>
  <si>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</si>
  <si>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</si>
  <si>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2024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</si>
  <si>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</si>
  <si>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</si>
  <si>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</si>
  <si>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</si>
  <si>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</si>
  <si>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</si>
  <si>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</si>
  <si>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</si>
  <si>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</si>
  <si>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</si>
  <si>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</si>
  <si>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</si>
  <si>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</si>
  <si>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</si>
  <si>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julio 2019</t>
  </si>
  <si>
    <t>julio 2021</t>
  </si>
  <si>
    <t>julio 2022</t>
  </si>
  <si>
    <t>julio 2023</t>
  </si>
  <si>
    <t>julio 2024</t>
  </si>
  <si>
    <t>acumulado a julio 2019</t>
  </si>
  <si>
    <t>acumulado a julio 2021</t>
  </si>
  <si>
    <t>acumulado a julio 2022</t>
  </si>
  <si>
    <t>acumulado a julio 2023</t>
  </si>
  <si>
    <t>acumulado a julio 2024</t>
  </si>
  <si>
    <t>-</t>
  </si>
  <si>
    <t>julio 2020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</si>
  <si>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</si>
  <si>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</si>
  <si>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</si>
  <si>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</si>
  <si>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</si>
  <si>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</si>
  <si>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</si>
  <si>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</si>
  <si>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</si>
  <si>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</si>
  <si>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</si>
  <si>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</si>
  <si>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21/20</t>
  </si>
  <si>
    <t>var 23/22</t>
  </si>
  <si>
    <t>Viajeros entrados en los establecimientos alojativos de Granadilla de Abona 
(hotel + apartamento)</t>
  </si>
  <si>
    <t>Viajeros entrados en los hoteles de Granadilla de Abona</t>
  </si>
  <si>
    <t>Viajeros entrados en los hoteles de 4, 5 estrellas Granadilla de Abona</t>
  </si>
  <si>
    <t>Viajeros entrados en los hoteles de 1, 2, 3 estrellas Granadilla de Abona</t>
  </si>
  <si>
    <t>Viajeros entrados en los apartamentos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</si>
  <si>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</si>
  <si>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</si>
  <si>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</si>
  <si>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</si>
  <si>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julio 2020</t>
  </si>
  <si>
    <t>Viajeros entrados en los establecimientos alojativos de Granadilla de Abona según lugar de residencia (hotel + apartamento)</t>
  </si>
  <si>
    <t>acumulado julio 2018</t>
  </si>
  <si>
    <t>acumulado julio 2019</t>
  </si>
  <si>
    <t>acumulado julio 2020</t>
  </si>
  <si>
    <t>acumulado julio 2022</t>
  </si>
  <si>
    <t>acumulado julio 2023</t>
  </si>
  <si>
    <t>acumulado julio 2024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</si>
  <si>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</si>
  <si>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</si>
  <si>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acumulado julio 2021</t>
  </si>
  <si>
    <t>Viajeros alojados en los establecimientos alojativos de Granadilla de Abona según lugar de residencia (hotel + apartamento)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</si>
  <si>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</si>
  <si>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</si>
  <si>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24/23</t>
  </si>
  <si>
    <t>var 24/19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</si>
  <si>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</si>
  <si>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</si>
  <si>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</si>
  <si>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</si>
  <si>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</si>
  <si>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</si>
  <si>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</si>
  <si>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</si>
  <si>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</si>
  <si>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</si>
  <si>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2020</t>
  </si>
  <si>
    <t>2021</t>
  </si>
  <si>
    <t>2022</t>
  </si>
  <si>
    <t>Pernoctaciones realizadas por los turistas en los hoteles de Granadilla de Abona</t>
  </si>
  <si>
    <t>Pernoctaciones realizadas por los turistas en los hoteles de 4 y 5 estrellas de Granadilla de Abona</t>
  </si>
  <si>
    <t>Pernoctaciones realizadas por los turistas en los hoteles de 1, 2, 3 estrellas de Granadilla de Abona</t>
  </si>
  <si>
    <t>Pernoctaciones realizadas por los turistas en los apartamentos de Granadilla de Abona</t>
  </si>
  <si>
    <t>julio 2018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</si>
  <si>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</si>
  <si>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</si>
  <si>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</si>
  <si>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</si>
  <si>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</si>
  <si>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</si>
  <si>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</si>
  <si>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</si>
  <si>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</si>
  <si>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</si>
  <si>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</si>
  <si>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</si>
  <si>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</si>
  <si>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</si>
  <si>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</si>
  <si>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</si>
  <si>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</si>
  <si>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</si>
  <si>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hoteles de 4, 5 Estrellas de Granadilla de Abona</t>
  </si>
  <si>
    <t>Tasa de ocupación por plaza en los hoteles de 1, 2, 3 Estrellas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</si>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</sst>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867341F8-E5EC-4DA4-9C41-F2A6BEF2BE1B}"/>
    <cellStyle name="Normal 2 6" xfId="3" xr:uid="{0216D90F-7E18-4943-9ACE-CE8FD6CA7BB6}"/>
    <cellStyle name="Porcentaje" xfId="1" builtinId="5"/>
  </cellStyles>
  <dxfs count="0"/>
  <tableStyles count="1" defaultTableStyle="TableStyleMedium2" defaultPivotStyle="PivotStyleLight16">
    <tableStyle name="Invisible" pivot="0" table="0" count="0" xr9:uid="{92BC8E1A-C4B0-4E44-AD20-7F12D2BDC42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B8-4110-96D2-74196FB523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8-4110-96D2-74196FB5236B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B8-4110-96D2-74196FB5236B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B8-4110-96D2-74196FB5236B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B8-4110-96D2-74196FB523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B8-4110-96D2-74196FB5236B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B8-4110-96D2-74196FB523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B8-4110-96D2-74196FB523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12">
                  <c:v>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B8-4110-96D2-74196FB52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B8-4110-96D2-74196FB523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B8-4110-96D2-74196FB523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B8-4110-96D2-74196FB523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B8-4110-96D2-74196FB523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B8-4110-96D2-74196FB523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B8-4110-96D2-74196FB523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B8-4110-96D2-74196FB523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B8-4110-96D2-74196FB523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B8-4110-96D2-74196FB523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B8-4110-96D2-74196FB523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B8-4110-96D2-74196FB523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B8-4110-96D2-74196FB523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B8-4110-96D2-74196FB5236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12">
                  <c:v>-0.14901143952919393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B8-4110-96D2-74196FB5236B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12">
                  <c:v>-2.4224732731822018E-2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B8-4110-96D2-74196FB52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A7-472E-B97E-704AF9F6B7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144</c:v>
                </c:pt>
                <c:pt idx="1">
                  <c:v>61</c:v>
                </c:pt>
                <c:pt idx="2">
                  <c:v>97</c:v>
                </c:pt>
                <c:pt idx="3">
                  <c:v>52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64</c:v>
                </c:pt>
                <c:pt idx="8">
                  <c:v>39</c:v>
                </c:pt>
                <c:pt idx="9">
                  <c:v>58</c:v>
                </c:pt>
                <c:pt idx="10">
                  <c:v>45</c:v>
                </c:pt>
                <c:pt idx="11">
                  <c:v>46</c:v>
                </c:pt>
                <c:pt idx="12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7-472E-B97E-704AF9F6B7E7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A7-472E-B97E-704AF9F6B7E7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98</c:v>
                </c:pt>
                <c:pt idx="1">
                  <c:v>109</c:v>
                </c:pt>
                <c:pt idx="2">
                  <c:v>66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71</c:v>
                </c:pt>
                <c:pt idx="7">
                  <c:v>67</c:v>
                </c:pt>
                <c:pt idx="8">
                  <c:v>47</c:v>
                </c:pt>
                <c:pt idx="9">
                  <c:v>106</c:v>
                </c:pt>
                <c:pt idx="10">
                  <c:v>95</c:v>
                </c:pt>
                <c:pt idx="11">
                  <c:v>62</c:v>
                </c:pt>
                <c:pt idx="12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A7-472E-B97E-704AF9F6B7E7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A7-472E-B97E-704AF9F6B7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7-472E-B97E-704AF9F6B7E7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A7-472E-B97E-704AF9F6B7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A7-472E-B97E-704AF9F6B7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A7-472E-B97E-704AF9F6B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7-472E-B97E-704AF9F6B7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A7-472E-B97E-704AF9F6B7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7-472E-B97E-704AF9F6B7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A7-472E-B97E-704AF9F6B7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7-472E-B97E-704AF9F6B7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7-472E-B97E-704AF9F6B7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A7-472E-B97E-704AF9F6B7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A7-472E-B97E-704AF9F6B7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A7-472E-B97E-704AF9F6B7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A7-472E-B97E-704AF9F6B7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A7-472E-B97E-704AF9F6B7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A7-472E-B97E-704AF9F6B7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A7-472E-B97E-704AF9F6B7E7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0.64999999999999991</c:v>
                </c:pt>
                <c:pt idx="1">
                  <c:v>1.08</c:v>
                </c:pt>
                <c:pt idx="2">
                  <c:v>0.44565217391304346</c:v>
                </c:pt>
                <c:pt idx="3">
                  <c:v>0.70491803278688514</c:v>
                </c:pt>
                <c:pt idx="4">
                  <c:v>-0.47826086956521741</c:v>
                </c:pt>
                <c:pt idx="5">
                  <c:v>-0.56666666666666665</c:v>
                </c:pt>
                <c:pt idx="6">
                  <c:v>5.1282051282051322E-2</c:v>
                </c:pt>
                <c:pt idx="12">
                  <c:v>0.47750000000000004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A7-472E-B97E-704AF9F6B7E7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-8.333333333333337E-2</c:v>
                </c:pt>
                <c:pt idx="1">
                  <c:v>1.557377049180328</c:v>
                </c:pt>
                <c:pt idx="2">
                  <c:v>0.37113402061855671</c:v>
                </c:pt>
                <c:pt idx="3">
                  <c:v>1</c:v>
                </c:pt>
                <c:pt idx="4">
                  <c:v>-0.72727272727272729</c:v>
                </c:pt>
                <c:pt idx="5">
                  <c:v>-0.65789473684210531</c:v>
                </c:pt>
                <c:pt idx="6">
                  <c:v>-4.6511627906976716E-2</c:v>
                </c:pt>
                <c:pt idx="12">
                  <c:v>0.2338204592901878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A7-472E-B97E-704AF9F6B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03-43FD-BF89-D27DD99EB1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3-43FD-BF89-D27DD99EB1C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03-43FD-BF89-D27DD99EB1C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03-43FD-BF89-D27DD99EB1C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03-43FD-BF89-D27DD99EB1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03-43FD-BF89-D27DD99EB1C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03-43FD-BF89-D27DD99EB1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03-43FD-BF89-D27DD99EB1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12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03-43FD-BF89-D27DD99E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03-43FD-BF89-D27DD99EB1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03-43FD-BF89-D27DD99EB1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03-43FD-BF89-D27DD99EB1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03-43FD-BF89-D27DD99EB1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03-43FD-BF89-D27DD99EB1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03-43FD-BF89-D27DD99EB1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03-43FD-BF89-D27DD99EB1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03-43FD-BF89-D27DD99EB1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03-43FD-BF89-D27DD99EB1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03-43FD-BF89-D27DD99EB1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03-43FD-BF89-D27DD99EB1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03-43FD-BF89-D27DD99EB1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03-43FD-BF89-D27DD99EB1C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12">
                  <c:v>2.5125628140703071E-3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03-43FD-BF89-D27DD99EB1C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12">
                  <c:v>-0.17047817047817049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03-43FD-BF89-D27DD99E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DE-471E-8122-9BC1F32330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95</c:v>
                </c:pt>
                <c:pt idx="1">
                  <c:v>28</c:v>
                </c:pt>
                <c:pt idx="2">
                  <c:v>29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0</c:v>
                </c:pt>
                <c:pt idx="9">
                  <c:v>8</c:v>
                </c:pt>
                <c:pt idx="10">
                  <c:v>48</c:v>
                </c:pt>
                <c:pt idx="11">
                  <c:v>43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E-471E-8122-9BC1F32330ED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DE-471E-8122-9BC1F32330E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13</c:v>
                </c:pt>
                <c:pt idx="1">
                  <c:v>11</c:v>
                </c:pt>
                <c:pt idx="2">
                  <c:v>15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13</c:v>
                </c:pt>
                <c:pt idx="7">
                  <c:v>5</c:v>
                </c:pt>
                <c:pt idx="8">
                  <c:v>0</c:v>
                </c:pt>
                <c:pt idx="9">
                  <c:v>8</c:v>
                </c:pt>
                <c:pt idx="10">
                  <c:v>21</c:v>
                </c:pt>
                <c:pt idx="11">
                  <c:v>45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DE-471E-8122-9BC1F32330E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DE-471E-8122-9BC1F32330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DE-471E-8122-9BC1F32330E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DE-471E-8122-9BC1F32330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DE-471E-8122-9BC1F32330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12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DE-471E-8122-9BC1F3233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DE-471E-8122-9BC1F32330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DE-471E-8122-9BC1F32330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DE-471E-8122-9BC1F32330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DE-471E-8122-9BC1F32330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DE-471E-8122-9BC1F32330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DE-471E-8122-9BC1F32330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DE-471E-8122-9BC1F32330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DE-471E-8122-9BC1F32330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DE-471E-8122-9BC1F32330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DE-471E-8122-9BC1F32330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DE-471E-8122-9BC1F32330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DE-471E-8122-9BC1F32330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DE-471E-8122-9BC1F32330E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-0.40384615384615385</c:v>
                </c:pt>
                <c:pt idx="1">
                  <c:v>-0.44680851063829785</c:v>
                </c:pt>
                <c:pt idx="2">
                  <c:v>-0.40625</c:v>
                </c:pt>
                <c:pt idx="3">
                  <c:v>-0.85714285714285721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12">
                  <c:v>-0.46153846153846156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DE-471E-8122-9BC1F32330ED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-0.67368421052631577</c:v>
                </c:pt>
                <c:pt idx="1">
                  <c:v>-7.1428571428571397E-2</c:v>
                </c:pt>
                <c:pt idx="2">
                  <c:v>-0.34482758620689657</c:v>
                </c:pt>
                <c:pt idx="3">
                  <c:v>-0.75</c:v>
                </c:pt>
                <c:pt idx="4">
                  <c:v>-1</c:v>
                </c:pt>
                <c:pt idx="5">
                  <c:v>-1</c:v>
                </c:pt>
                <c:pt idx="6">
                  <c:v>0.5</c:v>
                </c:pt>
                <c:pt idx="12">
                  <c:v>-0.50588235294117645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DE-471E-8122-9BC1F3233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23-4BCC-AD26-4A2C985B4A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147</c:v>
                </c:pt>
                <c:pt idx="1">
                  <c:v>49</c:v>
                </c:pt>
                <c:pt idx="2">
                  <c:v>25</c:v>
                </c:pt>
                <c:pt idx="3">
                  <c:v>14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11</c:v>
                </c:pt>
                <c:pt idx="8">
                  <c:v>8</c:v>
                </c:pt>
                <c:pt idx="9">
                  <c:v>20</c:v>
                </c:pt>
                <c:pt idx="10">
                  <c:v>128</c:v>
                </c:pt>
                <c:pt idx="11">
                  <c:v>140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3-4BCC-AD26-4A2C985B4AB6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23-4BCC-AD26-4A2C985B4AB6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29</c:v>
                </c:pt>
                <c:pt idx="1">
                  <c:v>39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33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3-4BCC-AD26-4A2C985B4AB6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23-4BCC-AD26-4A2C985B4A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23-4BCC-AD26-4A2C985B4AB6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23-4BCC-AD26-4A2C985B4A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23-4BCC-AD26-4A2C985B4A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23-4BCC-AD26-4A2C985B4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23-4BCC-AD26-4A2C985B4A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23-4BCC-AD26-4A2C985B4A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23-4BCC-AD26-4A2C985B4A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23-4BCC-AD26-4A2C985B4A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23-4BCC-AD26-4A2C985B4A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23-4BCC-AD26-4A2C985B4A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23-4BCC-AD26-4A2C985B4A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23-4BCC-AD26-4A2C985B4A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23-4BCC-AD26-4A2C985B4A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23-4BCC-AD26-4A2C985B4A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23-4BCC-AD26-4A2C985B4A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23-4BCC-AD26-4A2C985B4A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23-4BCC-AD26-4A2C985B4AB6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-0.6875</c:v>
                </c:pt>
                <c:pt idx="1">
                  <c:v>-2.1276595744680882E-2</c:v>
                </c:pt>
                <c:pt idx="2">
                  <c:v>-0.33333333333333337</c:v>
                </c:pt>
                <c:pt idx="3">
                  <c:v>-0.38461538461538458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12">
                  <c:v>-0.37681159420289856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23-4BCC-AD26-4A2C985B4AB6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-0.89795918367346939</c:v>
                </c:pt>
                <c:pt idx="1">
                  <c:v>-6.1224489795918324E-2</c:v>
                </c:pt>
                <c:pt idx="2">
                  <c:v>-0.36</c:v>
                </c:pt>
                <c:pt idx="3">
                  <c:v>-0.4285714285714286</c:v>
                </c:pt>
                <c:pt idx="4">
                  <c:v>-1</c:v>
                </c:pt>
                <c:pt idx="5">
                  <c:v>-0.94444444444444442</c:v>
                </c:pt>
                <c:pt idx="6">
                  <c:v>-1</c:v>
                </c:pt>
                <c:pt idx="12">
                  <c:v>-0.69718309859154926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23-4BCC-AD26-4A2C985B4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03-4FF3-BEE2-BFBE27060C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03-4FF3-BEE2-BFBE27060C2A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03-4FF3-BEE2-BFBE27060C2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3-4FF3-BEE2-BFBE27060C2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03-4FF3-BEE2-BFBE27060C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03-4FF3-BEE2-BFBE27060C2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03-4FF3-BEE2-BFBE27060C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03-4FF3-BEE2-BFBE27060C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12">
                  <c:v>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03-4FF3-BEE2-BFBE27060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03-4FF3-BEE2-BFBE27060C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03-4FF3-BEE2-BFBE27060C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03-4FF3-BEE2-BFBE27060C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03-4FF3-BEE2-BFBE27060C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03-4FF3-BEE2-BFBE27060C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03-4FF3-BEE2-BFBE27060C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03-4FF3-BEE2-BFBE27060C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03-4FF3-BEE2-BFBE27060C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03-4FF3-BEE2-BFBE27060C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03-4FF3-BEE2-BFBE27060C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03-4FF3-BEE2-BFBE27060C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03-4FF3-BEE2-BFBE27060C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03-4FF3-BEE2-BFBE27060C2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12">
                  <c:v>-0.14901143952919393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03-4FF3-BEE2-BFBE27060C2A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12">
                  <c:v>-2.4224732731822018E-2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03-4FF3-BEE2-BFBE27060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7F-4A91-9260-E807E2F2C9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4437</c:v>
                </c:pt>
                <c:pt idx="1">
                  <c:v>3476</c:v>
                </c:pt>
                <c:pt idx="2">
                  <c:v>4140</c:v>
                </c:pt>
                <c:pt idx="3">
                  <c:v>2900</c:v>
                </c:pt>
                <c:pt idx="4">
                  <c:v>2779</c:v>
                </c:pt>
                <c:pt idx="5">
                  <c:v>2823</c:v>
                </c:pt>
                <c:pt idx="6">
                  <c:v>2338</c:v>
                </c:pt>
                <c:pt idx="7">
                  <c:v>3196</c:v>
                </c:pt>
                <c:pt idx="8">
                  <c:v>2946</c:v>
                </c:pt>
                <c:pt idx="9">
                  <c:v>2763</c:v>
                </c:pt>
                <c:pt idx="10">
                  <c:v>3908</c:v>
                </c:pt>
                <c:pt idx="11">
                  <c:v>3115</c:v>
                </c:pt>
                <c:pt idx="12">
                  <c:v>38821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F-4A91-9260-E807E2F2C912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7F-4A91-9260-E807E2F2C91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3973</c:v>
                </c:pt>
                <c:pt idx="11">
                  <c:v>4607</c:v>
                </c:pt>
                <c:pt idx="12">
                  <c:v>37638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7F-4A91-9260-E807E2F2C91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7F-4A91-9260-E807E2F2C9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7F-4A91-9260-E807E2F2C91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7F-4A91-9260-E807E2F2C9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7F-4A91-9260-E807E2F2C9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12">
                  <c:v>25396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7F-4A91-9260-E807E2F2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7F-4A91-9260-E807E2F2C9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7F-4A91-9260-E807E2F2C9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7F-4A91-9260-E807E2F2C9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7F-4A91-9260-E807E2F2C9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7F-4A91-9260-E807E2F2C9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7F-4A91-9260-E807E2F2C9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7F-4A91-9260-E807E2F2C9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7F-4A91-9260-E807E2F2C9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7F-4A91-9260-E807E2F2C9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7F-4A91-9260-E807E2F2C9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7F-4A91-9260-E807E2F2C9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7F-4A91-9260-E807E2F2C9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7F-4A91-9260-E807E2F2C91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-0.35462233887430739</c:v>
                </c:pt>
                <c:pt idx="1">
                  <c:v>5.7213372223468673E-2</c:v>
                </c:pt>
                <c:pt idx="2">
                  <c:v>0.20195304383960111</c:v>
                </c:pt>
                <c:pt idx="3">
                  <c:v>-0.12920837124658779</c:v>
                </c:pt>
                <c:pt idx="4">
                  <c:v>-0.48784576697401505</c:v>
                </c:pt>
                <c:pt idx="5">
                  <c:v>-0.22104566512243551</c:v>
                </c:pt>
                <c:pt idx="6">
                  <c:v>-0.1110307414104883</c:v>
                </c:pt>
                <c:pt idx="12">
                  <c:v>-0.15035128805620612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7F-4A91-9260-E807E2F2C912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-2.4791525805724079E-3</c:v>
                </c:pt>
                <c:pt idx="1">
                  <c:v>0.35558112773302653</c:v>
                </c:pt>
                <c:pt idx="2">
                  <c:v>0.39734299516908211</c:v>
                </c:pt>
                <c:pt idx="3">
                  <c:v>0.32000000000000006</c:v>
                </c:pt>
                <c:pt idx="4">
                  <c:v>-0.34041021950341854</c:v>
                </c:pt>
                <c:pt idx="5">
                  <c:v>-0.1661353170386114</c:v>
                </c:pt>
                <c:pt idx="6">
                  <c:v>5.1325919589392699E-2</c:v>
                </c:pt>
                <c:pt idx="12">
                  <c:v>0.10933473114052328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7F-4A91-9260-E807E2F2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24-4518-8FAB-3DDBB6A24D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4-4518-8FAB-3DDBB6A24DF9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24-4518-8FAB-3DDBB6A24DF9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24-4518-8FAB-3DDBB6A24DF9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24-4518-8FAB-3DDBB6A24D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24-4518-8FAB-3DDBB6A24DF9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24-4518-8FAB-3DDBB6A24D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24-4518-8FAB-3DDBB6A24D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24-4518-8FAB-3DDBB6A2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24-4518-8FAB-3DDBB6A24D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24-4518-8FAB-3DDBB6A24D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24-4518-8FAB-3DDBB6A24D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24-4518-8FAB-3DDBB6A24D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24-4518-8FAB-3DDBB6A24D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24-4518-8FAB-3DDBB6A24D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24-4518-8FAB-3DDBB6A24D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24-4518-8FAB-3DDBB6A24D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24-4518-8FAB-3DDBB6A24D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24-4518-8FAB-3DDBB6A24D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24-4518-8FAB-3DDBB6A24D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24-4518-8FAB-3DDBB6A24D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24-4518-8FAB-3DDBB6A24DF9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24-4518-8FAB-3DDBB6A24DF9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24-4518-8FAB-3DDBB6A2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CB-4AE6-9282-A58CBEC00F5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B-4AE6-9282-A58CBEC00F55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CB-4AE6-9282-A58CBEC00F55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CB-4AE6-9282-A58CBEC00F55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CB-4AE6-9282-A58CBEC00F5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CB-4AE6-9282-A58CBEC00F55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CB-4AE6-9282-A58CBEC00F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CB-4AE6-9282-A58CBEC00F5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CB-4AE6-9282-A58CBEC00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CB-4AE6-9282-A58CBEC00F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CB-4AE6-9282-A58CBEC00F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CB-4AE6-9282-A58CBEC00F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CB-4AE6-9282-A58CBEC00F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CB-4AE6-9282-A58CBEC00F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CB-4AE6-9282-A58CBEC00F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CB-4AE6-9282-A58CBEC00F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CB-4AE6-9282-A58CBEC00F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CB-4AE6-9282-A58CBEC00F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CB-4AE6-9282-A58CBEC00F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CB-4AE6-9282-A58CBEC00F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CB-4AE6-9282-A58CBEC00F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CB-4AE6-9282-A58CBEC00F55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CB-4AE6-9282-A58CBEC00F55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CB-4AE6-9282-A58CBEC00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2F-4C21-A51B-C68483A85A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583</c:v>
                </c:pt>
                <c:pt idx="1">
                  <c:v>305</c:v>
                </c:pt>
                <c:pt idx="2">
                  <c:v>380</c:v>
                </c:pt>
                <c:pt idx="3">
                  <c:v>259</c:v>
                </c:pt>
                <c:pt idx="4">
                  <c:v>589</c:v>
                </c:pt>
                <c:pt idx="5">
                  <c:v>518</c:v>
                </c:pt>
                <c:pt idx="6">
                  <c:v>851</c:v>
                </c:pt>
                <c:pt idx="7">
                  <c:v>312</c:v>
                </c:pt>
                <c:pt idx="8">
                  <c:v>548</c:v>
                </c:pt>
                <c:pt idx="9">
                  <c:v>726</c:v>
                </c:pt>
                <c:pt idx="10">
                  <c:v>672</c:v>
                </c:pt>
                <c:pt idx="11">
                  <c:v>512</c:v>
                </c:pt>
                <c:pt idx="12">
                  <c:v>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F-4C21-A51B-C68483A85A3A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2F-4C21-A51B-C68483A85A3A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2F-4C21-A51B-C68483A85A3A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2F-4C21-A51B-C68483A85A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2F-4C21-A51B-C68483A85A3A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2F-4C21-A51B-C68483A85A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2F-4C21-A51B-C68483A85A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2F-4C21-A51B-C68483A85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2F-4C21-A51B-C68483A85A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2F-4C21-A51B-C68483A85A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2F-4C21-A51B-C68483A85A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2F-4C21-A51B-C68483A85A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2F-4C21-A51B-C68483A85A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2F-4C21-A51B-C68483A85A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2F-4C21-A51B-C68483A85A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2F-4C21-A51B-C68483A85A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2F-4C21-A51B-C68483A85A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2F-4C21-A51B-C68483A85A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2F-4C21-A51B-C68483A85A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2F-4C21-A51B-C68483A85A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2F-4C21-A51B-C68483A85A3A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2F-4C21-A51B-C68483A85A3A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2F-4C21-A51B-C68483A85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51166</c:v>
                </c:pt>
                <c:pt idx="1">
                  <c:v>37751</c:v>
                </c:pt>
                <c:pt idx="2">
                  <c:v>20161</c:v>
                </c:pt>
                <c:pt idx="3">
                  <c:v>12633</c:v>
                </c:pt>
                <c:pt idx="4">
                  <c:v>45076</c:v>
                </c:pt>
                <c:pt idx="5">
                  <c:v>47034</c:v>
                </c:pt>
                <c:pt idx="6">
                  <c:v>54314</c:v>
                </c:pt>
                <c:pt idx="7">
                  <c:v>54379</c:v>
                </c:pt>
                <c:pt idx="8">
                  <c:v>47521</c:v>
                </c:pt>
                <c:pt idx="9">
                  <c:v>61676</c:v>
                </c:pt>
                <c:pt idx="10">
                  <c:v>53070</c:v>
                </c:pt>
                <c:pt idx="11">
                  <c:v>52756</c:v>
                </c:pt>
                <c:pt idx="12">
                  <c:v>52703</c:v>
                </c:pt>
                <c:pt idx="13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C-4395-9899-5EFAA93AD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0.3553548250377474</c:v>
                </c:pt>
                <c:pt idx="1">
                  <c:v>0.87247656366251669</c:v>
                </c:pt>
                <c:pt idx="2">
                  <c:v>0.59589962795852136</c:v>
                </c:pt>
                <c:pt idx="3">
                  <c:v>-0.71973999467565886</c:v>
                </c:pt>
                <c:pt idx="4">
                  <c:v>-4.1629459539907265E-2</c:v>
                </c:pt>
                <c:pt idx="5">
                  <c:v>-0.13403542364767829</c:v>
                </c:pt>
                <c:pt idx="6">
                  <c:v>-1.1953143676787237E-3</c:v>
                </c:pt>
                <c:pt idx="7">
                  <c:v>0.14431514488331465</c:v>
                </c:pt>
                <c:pt idx="8">
                  <c:v>-0.22950580452688241</c:v>
                </c:pt>
                <c:pt idx="9">
                  <c:v>0.16216318070472968</c:v>
                </c:pt>
                <c:pt idx="10">
                  <c:v>5.9519296383350184E-3</c:v>
                </c:pt>
                <c:pt idx="11">
                  <c:v>1.0056353528262729E-3</c:v>
                </c:pt>
                <c:pt idx="12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C-4395-9899-5EFAA93AD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8-44EB-A8FD-A394DA7B9F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1006</c:v>
                </c:pt>
                <c:pt idx="1">
                  <c:v>656</c:v>
                </c:pt>
                <c:pt idx="2">
                  <c:v>765</c:v>
                </c:pt>
                <c:pt idx="3">
                  <c:v>897</c:v>
                </c:pt>
                <c:pt idx="4">
                  <c:v>807</c:v>
                </c:pt>
                <c:pt idx="5">
                  <c:v>901</c:v>
                </c:pt>
                <c:pt idx="6">
                  <c:v>1052</c:v>
                </c:pt>
                <c:pt idx="7">
                  <c:v>1334</c:v>
                </c:pt>
                <c:pt idx="8">
                  <c:v>1072</c:v>
                </c:pt>
                <c:pt idx="9">
                  <c:v>812</c:v>
                </c:pt>
                <c:pt idx="10">
                  <c:v>708</c:v>
                </c:pt>
                <c:pt idx="11">
                  <c:v>499</c:v>
                </c:pt>
                <c:pt idx="12">
                  <c:v>10509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8-44EB-A8FD-A394DA7B9F67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8-44EB-A8FD-A394DA7B9F67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161</c:v>
                </c:pt>
                <c:pt idx="1">
                  <c:v>119</c:v>
                </c:pt>
                <c:pt idx="2">
                  <c:v>470</c:v>
                </c:pt>
                <c:pt idx="3">
                  <c:v>241</c:v>
                </c:pt>
                <c:pt idx="4">
                  <c:v>491</c:v>
                </c:pt>
                <c:pt idx="5">
                  <c:v>533</c:v>
                </c:pt>
                <c:pt idx="6">
                  <c:v>528</c:v>
                </c:pt>
                <c:pt idx="7">
                  <c:v>1168</c:v>
                </c:pt>
                <c:pt idx="8">
                  <c:v>517</c:v>
                </c:pt>
                <c:pt idx="9">
                  <c:v>628</c:v>
                </c:pt>
                <c:pt idx="10">
                  <c:v>681</c:v>
                </c:pt>
                <c:pt idx="11">
                  <c:v>1225</c:v>
                </c:pt>
                <c:pt idx="12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8-44EB-A8FD-A394DA7B9F67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8-44EB-A8FD-A394DA7B9F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C8-44EB-A8FD-A394DA7B9F67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C8-44EB-A8FD-A394DA7B9F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C8-44EB-A8FD-A394DA7B9F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12">
                  <c:v>7210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C8-44EB-A8FD-A394DA7B9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C8-44EB-A8FD-A394DA7B9F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C8-44EB-A8FD-A394DA7B9F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C8-44EB-A8FD-A394DA7B9F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C8-44EB-A8FD-A394DA7B9F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C8-44EB-A8FD-A394DA7B9F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C8-44EB-A8FD-A394DA7B9F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C8-44EB-A8FD-A394DA7B9F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C8-44EB-A8FD-A394DA7B9F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C8-44EB-A8FD-A394DA7B9F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C8-44EB-A8FD-A394DA7B9F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C8-44EB-A8FD-A394DA7B9F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C8-44EB-A8FD-A394DA7B9F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C8-44EB-A8FD-A394DA7B9F67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-0.82863714778608399</c:v>
                </c:pt>
                <c:pt idx="1">
                  <c:v>-0.42465753424657537</c:v>
                </c:pt>
                <c:pt idx="2">
                  <c:v>0.50293925538863493</c:v>
                </c:pt>
                <c:pt idx="3">
                  <c:v>-0.38019497178040018</c:v>
                </c:pt>
                <c:pt idx="4">
                  <c:v>-0.68600682593856654</c:v>
                </c:pt>
                <c:pt idx="5">
                  <c:v>-0.55448275862068963</c:v>
                </c:pt>
                <c:pt idx="6">
                  <c:v>-0.33108108108108103</c:v>
                </c:pt>
                <c:pt idx="12">
                  <c:v>-0.46181981040531461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C8-44EB-A8FD-A394DA7B9F67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-0.40755467196819084</c:v>
                </c:pt>
                <c:pt idx="1">
                  <c:v>0.40853658536585358</c:v>
                </c:pt>
                <c:pt idx="2">
                  <c:v>2.0078431372549019</c:v>
                </c:pt>
                <c:pt idx="3">
                  <c:v>0.34671125975473793</c:v>
                </c:pt>
                <c:pt idx="4">
                  <c:v>-0.20198265179677821</c:v>
                </c:pt>
                <c:pt idx="5">
                  <c:v>-0.28301886792452835</c:v>
                </c:pt>
                <c:pt idx="6">
                  <c:v>-0.15304182509505704</c:v>
                </c:pt>
                <c:pt idx="12">
                  <c:v>0.18507560815253132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C8-44EB-A8FD-A394DA7B9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50521</c:v>
                </c:pt>
                <c:pt idx="1">
                  <c:v>37638</c:v>
                </c:pt>
                <c:pt idx="2">
                  <c:v>20161</c:v>
                </c:pt>
                <c:pt idx="3">
                  <c:v>10755</c:v>
                </c:pt>
                <c:pt idx="4">
                  <c:v>38821</c:v>
                </c:pt>
                <c:pt idx="5">
                  <c:v>40967</c:v>
                </c:pt>
                <c:pt idx="6">
                  <c:v>47192</c:v>
                </c:pt>
                <c:pt idx="7">
                  <c:v>48495</c:v>
                </c:pt>
                <c:pt idx="8">
                  <c:v>42315</c:v>
                </c:pt>
                <c:pt idx="9">
                  <c:v>56193</c:v>
                </c:pt>
                <c:pt idx="10">
                  <c:v>48450</c:v>
                </c:pt>
                <c:pt idx="11">
                  <c:v>49117</c:v>
                </c:pt>
                <c:pt idx="12">
                  <c:v>48734</c:v>
                </c:pt>
                <c:pt idx="13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D-42C6-B8EC-9CD883CDE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0.34228705032148365</c:v>
                </c:pt>
                <c:pt idx="1">
                  <c:v>0.86687168295223449</c:v>
                </c:pt>
                <c:pt idx="2">
                  <c:v>0.87456996745699667</c:v>
                </c:pt>
                <c:pt idx="3">
                  <c:v>-0.722959223100899</c:v>
                </c:pt>
                <c:pt idx="4">
                  <c:v>-5.2383625845192516E-2</c:v>
                </c:pt>
                <c:pt idx="5">
                  <c:v>-0.13190795050008475</c:v>
                </c:pt>
                <c:pt idx="6">
                  <c:v>-2.6868749355603683E-2</c:v>
                </c:pt>
                <c:pt idx="7">
                  <c:v>0.14604750088621055</c:v>
                </c:pt>
                <c:pt idx="8">
                  <c:v>-0.24697026320004267</c:v>
                </c:pt>
                <c:pt idx="9">
                  <c:v>0.15981424148606815</c:v>
                </c:pt>
                <c:pt idx="10">
                  <c:v>-1.3579819614390143E-2</c:v>
                </c:pt>
                <c:pt idx="11">
                  <c:v>7.8589896171050722E-3</c:v>
                </c:pt>
                <c:pt idx="12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D-42C6-B8EC-9CD883CDE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25282</c:v>
                </c:pt>
                <c:pt idx="10">
                  <c:v>26220</c:v>
                </c:pt>
                <c:pt idx="11">
                  <c:v>27174</c:v>
                </c:pt>
                <c:pt idx="12">
                  <c:v>27159</c:v>
                </c:pt>
                <c:pt idx="13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F-442C-B24E-FAE020C1C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-3.5774218154080883E-2</c:v>
                </c:pt>
                <c:pt idx="10">
                  <c:v>-3.5107087657319513E-2</c:v>
                </c:pt>
                <c:pt idx="11">
                  <c:v>5.5230310394338566E-4</c:v>
                </c:pt>
                <c:pt idx="12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F-442C-B24E-FAE020C1C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A-4853-B1CC-A688F30AB22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1A-4853-B1CC-A688F30AB2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1A-4853-B1CC-A688F30AB2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B1A-4853-B1CC-A688F30AB2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1A-4853-B1CC-A688F30AB2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1A-4853-B1CC-A688F30AB2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1A-4853-B1CC-A688F30AB22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B1A-4853-B1CC-A688F30AB2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51166</c:v>
                </c:pt>
                <c:pt idx="1">
                  <c:v>20250</c:v>
                </c:pt>
                <c:pt idx="2">
                  <c:v>30916</c:v>
                </c:pt>
                <c:pt idx="3">
                  <c:v>9308</c:v>
                </c:pt>
                <c:pt idx="4">
                  <c:v>6211</c:v>
                </c:pt>
                <c:pt idx="5">
                  <c:v>2942</c:v>
                </c:pt>
                <c:pt idx="6">
                  <c:v>832</c:v>
                </c:pt>
                <c:pt idx="7">
                  <c:v>709</c:v>
                </c:pt>
                <c:pt idx="8">
                  <c:v>243</c:v>
                </c:pt>
                <c:pt idx="9">
                  <c:v>195</c:v>
                </c:pt>
                <c:pt idx="10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1A-4853-B1CC-A688F30AB22C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A-4853-B1CC-A688F30AB22C}"/>
                </c:ext>
              </c:extLst>
            </c:dLbl>
            <c:dLbl>
              <c:idx val="1"/>
              <c:layout>
                <c:manualLayout>
                  <c:x val="-6.2897073420679376E-3"/>
                  <c:y val="-0.25292397424680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1A-4853-B1CC-A688F30AB22C}"/>
                </c:ext>
              </c:extLst>
            </c:dLbl>
            <c:dLbl>
              <c:idx val="2"/>
              <c:layout>
                <c:manualLayout>
                  <c:x val="-3.7759630879211459E-3"/>
                  <c:y val="-0.32663714471588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1A-4853-B1CC-A688F30AB22C}"/>
                </c:ext>
              </c:extLst>
            </c:dLbl>
            <c:dLbl>
              <c:idx val="3"/>
              <c:layout>
                <c:manualLayout>
                  <c:x val="-3.7759630879211459E-3"/>
                  <c:y val="0.26673432487605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1A-4853-B1CC-A688F30AB22C}"/>
                </c:ext>
              </c:extLst>
            </c:dLbl>
            <c:dLbl>
              <c:idx val="4"/>
              <c:layout>
                <c:manualLayout>
                  <c:x val="-2.51730872528081E-3"/>
                  <c:y val="0.230242501738564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1A-4853-B1CC-A688F30AB22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1A-4853-B1CC-A688F30AB22C}"/>
                </c:ext>
              </c:extLst>
            </c:dLbl>
            <c:dLbl>
              <c:idx val="6"/>
              <c:layout>
                <c:manualLayout>
                  <c:x val="-1.0062105958855112E-2"/>
                  <c:y val="0.1918555308791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1A-4853-B1CC-A688F30AB22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1A-4853-B1CC-A688F30AB22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1A-4853-B1CC-A688F30AB22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1A-4853-B1CC-A688F30AB22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1A-4853-B1CC-A688F30AB22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0.3553548250377474</c:v>
                </c:pt>
                <c:pt idx="1">
                  <c:v>1.9946761313220942</c:v>
                </c:pt>
                <c:pt idx="2">
                  <c:v>-2.3556745942108215E-3</c:v>
                </c:pt>
                <c:pt idx="3">
                  <c:v>-0.1008500772797527</c:v>
                </c:pt>
                <c:pt idx="4">
                  <c:v>-8.8092791073263843E-2</c:v>
                </c:pt>
                <c:pt idx="5">
                  <c:v>7.1376547705753746E-2</c:v>
                </c:pt>
                <c:pt idx="6">
                  <c:v>-4.1474654377880227E-2</c:v>
                </c:pt>
                <c:pt idx="7">
                  <c:v>7.9147640791476404E-2</c:v>
                </c:pt>
                <c:pt idx="8">
                  <c:v>0.78676470588235303</c:v>
                </c:pt>
                <c:pt idx="9">
                  <c:v>0.27450980392156854</c:v>
                </c:pt>
                <c:pt idx="10">
                  <c:v>0.13058493416792571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1A-4853-B1CC-A688F30AB22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B1A-4853-B1CC-A688F30AB2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B1A-4853-B1CC-A688F30AB2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B1A-4853-B1CC-A688F30AB2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B1A-4853-B1CC-A688F30AB2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B1A-4853-B1CC-A688F30AB2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B1A-4853-B1CC-A688F30AB2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B1A-4853-B1CC-A688F30AB22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1A-4853-B1CC-A688F30AB22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1A-4853-B1CC-A688F30AB22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1A-4853-B1CC-A688F30AB22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1A-4853-B1CC-A688F30AB22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1A-4853-B1CC-A688F30AB22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1A-4853-B1CC-A688F30AB22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1A-4853-B1CC-A688F30AB22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1A-4853-B1CC-A688F30AB22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1A-4853-B1CC-A688F30AB22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1A-4853-B1CC-A688F30AB22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1A-4853-B1CC-A688F30AB22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0.39577062893327603</c:v>
                </c:pt>
                <c:pt idx="2">
                  <c:v>0.60422937106672403</c:v>
                </c:pt>
                <c:pt idx="3">
                  <c:v>0.18191767970918188</c:v>
                </c:pt>
                <c:pt idx="4">
                  <c:v>0.12138920376812727</c:v>
                </c:pt>
                <c:pt idx="5">
                  <c:v>5.7499120509713481E-2</c:v>
                </c:pt>
                <c:pt idx="6">
                  <c:v>1.6260798186295587E-2</c:v>
                </c:pt>
                <c:pt idx="7">
                  <c:v>1.3856858069811984E-2</c:v>
                </c:pt>
                <c:pt idx="8">
                  <c:v>4.7492475471993117E-3</c:v>
                </c:pt>
                <c:pt idx="9">
                  <c:v>3.8111245749130281E-3</c:v>
                </c:pt>
                <c:pt idx="10">
                  <c:v>0.20474533870148146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B1A-4853-B1CC-A688F30AB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FA-4FD2-AEA7-EF218824396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FA-4FD2-AEA7-EF21882439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FA-4FD2-AEA7-EF21882439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4FA-4FD2-AEA7-EF21882439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4FA-4FD2-AEA7-EF21882439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4FA-4FD2-AEA7-EF21882439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4FA-4FD2-AEA7-EF218824396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4FA-4FD2-AEA7-EF21882439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2720</c:v>
                </c:pt>
                <c:pt idx="1">
                  <c:v>937</c:v>
                </c:pt>
                <c:pt idx="2">
                  <c:v>1783</c:v>
                </c:pt>
                <c:pt idx="3">
                  <c:v>807</c:v>
                </c:pt>
                <c:pt idx="4">
                  <c:v>311</c:v>
                </c:pt>
                <c:pt idx="5">
                  <c:v>61</c:v>
                </c:pt>
                <c:pt idx="6">
                  <c:v>41</c:v>
                </c:pt>
                <c:pt idx="7">
                  <c:v>5</c:v>
                </c:pt>
                <c:pt idx="8">
                  <c:v>6</c:v>
                </c:pt>
                <c:pt idx="9">
                  <c:v>0</c:v>
                </c:pt>
                <c:pt idx="10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FA-4FD2-AEA7-EF2188243961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62148246506780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FA-4FD2-AEA7-EF2188243961}"/>
                </c:ext>
              </c:extLst>
            </c:dLbl>
            <c:dLbl>
              <c:idx val="1"/>
              <c:layout>
                <c:manualLayout>
                  <c:x val="-7.8209794181455482E-3"/>
                  <c:y val="0.368396243702619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A-4FD2-AEA7-EF2188243961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A-4FD2-AEA7-EF2188243961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FA-4FD2-AEA7-EF2188243961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FA-4FD2-AEA7-EF2188243961}"/>
                </c:ext>
              </c:extLst>
            </c:dLbl>
            <c:dLbl>
              <c:idx val="5"/>
              <c:layout>
                <c:manualLayout>
                  <c:x val="-1.3259082471492973E-3"/>
                  <c:y val="0.1731167062763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FA-4FD2-AEA7-EF2188243961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FA-4FD2-AEA7-EF2188243961}"/>
                </c:ext>
              </c:extLst>
            </c:dLbl>
            <c:dLbl>
              <c:idx val="7"/>
              <c:layout>
                <c:manualLayout>
                  <c:x val="-1.2586732147741675E-3"/>
                  <c:y val="0.182879771607496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FA-4FD2-AEA7-EF2188243961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FA-4FD2-AEA7-EF2188243961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FA-4FD2-AEA7-EF2188243961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FA-4FD2-AEA7-EF218824396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-0.10994764397905754</c:v>
                </c:pt>
                <c:pt idx="1">
                  <c:v>-0.32346570397111918</c:v>
                </c:pt>
                <c:pt idx="2">
                  <c:v>6.7025733093955653E-2</c:v>
                </c:pt>
                <c:pt idx="3">
                  <c:v>0.20989505247376306</c:v>
                </c:pt>
                <c:pt idx="4">
                  <c:v>0.44651162790697674</c:v>
                </c:pt>
                <c:pt idx="5">
                  <c:v>-0.64739884393063585</c:v>
                </c:pt>
                <c:pt idx="6">
                  <c:v>5.1282051282051322E-2</c:v>
                </c:pt>
                <c:pt idx="7">
                  <c:v>-0.81481481481481488</c:v>
                </c:pt>
                <c:pt idx="8">
                  <c:v>1</c:v>
                </c:pt>
                <c:pt idx="9">
                  <c:v>0</c:v>
                </c:pt>
                <c:pt idx="10">
                  <c:v>9.1407678244972423E-3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FA-4FD2-AEA7-EF218824396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4FA-4FD2-AEA7-EF218824396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4FA-4FD2-AEA7-EF218824396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4FA-4FD2-AEA7-EF218824396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4FA-4FD2-AEA7-EF218824396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4FA-4FD2-AEA7-EF218824396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4FA-4FD2-AEA7-EF218824396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4FA-4FD2-AEA7-EF2188243961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FA-4FD2-AEA7-EF2188243961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FA-4FD2-AEA7-EF2188243961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FA-4FD2-AEA7-EF2188243961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FA-4FD2-AEA7-EF2188243961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FA-4FD2-AEA7-EF2188243961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FA-4FD2-AEA7-EF2188243961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FA-4FD2-AEA7-EF2188243961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FA-4FD2-AEA7-EF2188243961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FA-4FD2-AEA7-EF2188243961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FA-4FD2-AEA7-EF2188243961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FA-4FD2-AEA7-EF218824396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0.34448529411764706</c:v>
                </c:pt>
                <c:pt idx="2">
                  <c:v>0.65551470588235294</c:v>
                </c:pt>
                <c:pt idx="3">
                  <c:v>0.29669117647058824</c:v>
                </c:pt>
                <c:pt idx="4">
                  <c:v>0.11433823529411764</c:v>
                </c:pt>
                <c:pt idx="5">
                  <c:v>2.2426470588235294E-2</c:v>
                </c:pt>
                <c:pt idx="6">
                  <c:v>1.5073529411764706E-2</c:v>
                </c:pt>
                <c:pt idx="7">
                  <c:v>1.838235294117647E-3</c:v>
                </c:pt>
                <c:pt idx="8">
                  <c:v>2.2058823529411764E-3</c:v>
                </c:pt>
                <c:pt idx="9">
                  <c:v>0</c:v>
                </c:pt>
                <c:pt idx="10">
                  <c:v>0.20294117647058824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4FA-4FD2-AEA7-EF2188243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B-4C24-B6CF-B4AC26FFAF9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6B-4C24-B6CF-B4AC26FFAF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6B-4C24-B6CF-B4AC26FFAF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6B-4C24-B6CF-B4AC26FFAF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6B-4C24-B6CF-B4AC26FFAF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6B-4C24-B6CF-B4AC26FFAF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6B-4C24-B6CF-B4AC26FFAF9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6B-4C24-B6CF-B4AC26FFAF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25739</c:v>
                </c:pt>
                <c:pt idx="1">
                  <c:v>7210</c:v>
                </c:pt>
                <c:pt idx="2">
                  <c:v>18529</c:v>
                </c:pt>
                <c:pt idx="3">
                  <c:v>6410</c:v>
                </c:pt>
                <c:pt idx="4">
                  <c:v>3775</c:v>
                </c:pt>
                <c:pt idx="5">
                  <c:v>1290</c:v>
                </c:pt>
                <c:pt idx="6">
                  <c:v>591</c:v>
                </c:pt>
                <c:pt idx="7">
                  <c:v>399</c:v>
                </c:pt>
                <c:pt idx="8">
                  <c:v>84</c:v>
                </c:pt>
                <c:pt idx="9">
                  <c:v>86</c:v>
                </c:pt>
                <c:pt idx="10">
                  <c:v>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6B-4C24-B6CF-B4AC26FFAF9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591905147194946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6B-4C24-B6CF-B4AC26FFAF90}"/>
                </c:ext>
              </c:extLst>
            </c:dLbl>
            <c:dLbl>
              <c:idx val="1"/>
              <c:layout>
                <c:manualLayout>
                  <c:x val="-2.517346429548335E-3"/>
                  <c:y val="0.319800814371887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6B-4C24-B6CF-B4AC26FFAF90}"/>
                </c:ext>
              </c:extLst>
            </c:dLbl>
            <c:dLbl>
              <c:idx val="2"/>
              <c:layout>
                <c:manualLayout>
                  <c:x val="-3.7759152420983179E-3"/>
                  <c:y val="-0.393970302584357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6B-4C24-B6CF-B4AC26FFAF90}"/>
                </c:ext>
              </c:extLst>
            </c:dLbl>
            <c:dLbl>
              <c:idx val="3"/>
              <c:layout>
                <c:manualLayout>
                  <c:x val="-5.1018234892476148E-3"/>
                  <c:y val="-0.20030353348688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6B-4C24-B6CF-B4AC26FFAF90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6B-4C24-B6CF-B4AC26FFAF90}"/>
                </c:ext>
              </c:extLst>
            </c:dLbl>
            <c:dLbl>
              <c:idx val="5"/>
              <c:layout>
                <c:manualLayout>
                  <c:x val="-3.977724741447892E-3"/>
                  <c:y val="0.232789698280196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6B-4C24-B6CF-B4AC26FFAF90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6B-4C24-B6CF-B4AC26FFAF90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6B-4C24-B6CF-B4AC26FFAF90}"/>
                </c:ext>
              </c:extLst>
            </c:dLbl>
            <c:dLbl>
              <c:idx val="8"/>
              <c:layout>
                <c:manualLayout>
                  <c:x val="-3.7759152420983179E-3"/>
                  <c:y val="0.17881242288322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6B-4C24-B6CF-B4AC26FFAF90}"/>
                </c:ext>
              </c:extLst>
            </c:dLbl>
            <c:dLbl>
              <c:idx val="9"/>
              <c:layout>
                <c:manualLayout>
                  <c:x val="-1.1664129692618971E-2"/>
                  <c:y val="0.173861537984443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6B-4C24-B6CF-B4AC26FFAF9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6B-4C24-B6CF-B4AC26FFAF9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-0.14901143952919393</c:v>
                </c:pt>
                <c:pt idx="1">
                  <c:v>-0.46181981040531461</c:v>
                </c:pt>
                <c:pt idx="2">
                  <c:v>9.9709181553801374E-2</c:v>
                </c:pt>
                <c:pt idx="3">
                  <c:v>0.2190947128185623</c:v>
                </c:pt>
                <c:pt idx="4">
                  <c:v>0.28139850644942288</c:v>
                </c:pt>
                <c:pt idx="5">
                  <c:v>-0.25862068965517238</c:v>
                </c:pt>
                <c:pt idx="6">
                  <c:v>0.47750000000000004</c:v>
                </c:pt>
                <c:pt idx="7">
                  <c:v>2.5125628140703071E-3</c:v>
                </c:pt>
                <c:pt idx="8">
                  <c:v>-0.46153846153846156</c:v>
                </c:pt>
                <c:pt idx="9">
                  <c:v>-0.37681159420289856</c:v>
                </c:pt>
                <c:pt idx="10">
                  <c:v>1.3934285222776621E-2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6B-4C24-B6CF-B4AC26FFAF9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66B-4C24-B6CF-B4AC26FFAF9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66B-4C24-B6CF-B4AC26FFAF9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66B-4C24-B6CF-B4AC26FFAF9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66B-4C24-B6CF-B4AC26FFAF9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66B-4C24-B6CF-B4AC26FFAF9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66B-4C24-B6CF-B4AC26FFAF9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66B-4C24-B6CF-B4AC26FFAF9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6B-4C24-B6CF-B4AC26FFAF9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6B-4C24-B6CF-B4AC26FFAF9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6B-4C24-B6CF-B4AC26FFAF9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6B-4C24-B6CF-B4AC26FFAF9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6B-4C24-B6CF-B4AC26FFAF9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6B-4C24-B6CF-B4AC26FFAF9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6B-4C24-B6CF-B4AC26FFAF9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6B-4C24-B6CF-B4AC26FFAF9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6B-4C24-B6CF-B4AC26FFAF9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6B-4C24-B6CF-B4AC26FFAF9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6B-4C24-B6CF-B4AC26FFAF9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0.28011966276856132</c:v>
                </c:pt>
                <c:pt idx="2">
                  <c:v>0.71988033723143863</c:v>
                </c:pt>
                <c:pt idx="3">
                  <c:v>0.24903842418120362</c:v>
                </c:pt>
                <c:pt idx="4">
                  <c:v>0.14666459458409417</c:v>
                </c:pt>
                <c:pt idx="5">
                  <c:v>5.0118497222114304E-2</c:v>
                </c:pt>
                <c:pt idx="6">
                  <c:v>2.2961265006410506E-2</c:v>
                </c:pt>
                <c:pt idx="7">
                  <c:v>1.5501767745444655E-2</c:v>
                </c:pt>
                <c:pt idx="8">
                  <c:v>3.2635300516725592E-3</c:v>
                </c:pt>
                <c:pt idx="9">
                  <c:v>3.3412331481409534E-3</c:v>
                </c:pt>
                <c:pt idx="10">
                  <c:v>0.2289910252923579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66B-4C24-B6CF-B4AC26FF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50-4B48-B0E6-5A0236E086B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50-4B48-B0E6-5A0236E086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750-4B48-B0E6-5A0236E086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750-4B48-B0E6-5A0236E086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750-4B48-B0E6-5A0236E086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750-4B48-B0E6-5A0236E086B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750-4B48-B0E6-5A0236E086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750-4B48-B0E6-5A0236E086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25396</c:v>
                </c:pt>
                <c:pt idx="1">
                  <c:v>7143</c:v>
                </c:pt>
                <c:pt idx="2">
                  <c:v>18253</c:v>
                </c:pt>
                <c:pt idx="3">
                  <c:v>6355</c:v>
                </c:pt>
                <c:pt idx="4">
                  <c:v>3672</c:v>
                </c:pt>
                <c:pt idx="5">
                  <c:v>1279</c:v>
                </c:pt>
                <c:pt idx="6">
                  <c:v>576</c:v>
                </c:pt>
                <c:pt idx="7">
                  <c:v>395</c:v>
                </c:pt>
                <c:pt idx="8">
                  <c:v>84</c:v>
                </c:pt>
                <c:pt idx="9">
                  <c:v>84</c:v>
                </c:pt>
                <c:pt idx="10">
                  <c:v>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50-4B48-B0E6-5A0236E086B9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0.58713130783464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0-4B48-B0E6-5A0236E086B9}"/>
                </c:ext>
              </c:extLst>
            </c:dLbl>
            <c:dLbl>
              <c:idx val="1"/>
              <c:layout>
                <c:manualLayout>
                  <c:x val="-7.8209794181455239E-3"/>
                  <c:y val="0.310253135651276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0-4B48-B0E6-5A0236E086B9}"/>
                </c:ext>
              </c:extLst>
            </c:dLbl>
            <c:dLbl>
              <c:idx val="2"/>
              <c:layout>
                <c:manualLayout>
                  <c:x val="2.0180949934957415E-4"/>
                  <c:y val="-0.396357222264510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0-4B48-B0E6-5A0236E086B9}"/>
                </c:ext>
              </c:extLst>
            </c:dLbl>
            <c:dLbl>
              <c:idx val="3"/>
              <c:layout>
                <c:manualLayout>
                  <c:x val="-3.7759152420983179E-3"/>
                  <c:y val="-0.195529694126580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0-4B48-B0E6-5A0236E086B9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0-4B48-B0E6-5A0236E086B9}"/>
                </c:ext>
              </c:extLst>
            </c:dLbl>
            <c:dLbl>
              <c:idx val="5"/>
              <c:layout>
                <c:manualLayout>
                  <c:x val="-3.977724741447892E-3"/>
                  <c:y val="0.247111216361112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0-4B48-B0E6-5A0236E086B9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0-4B48-B0E6-5A0236E086B9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0-4B48-B0E6-5A0236E086B9}"/>
                </c:ext>
              </c:extLst>
            </c:dLbl>
            <c:dLbl>
              <c:idx val="8"/>
              <c:layout>
                <c:manualLayout>
                  <c:x val="-1.0405456477844707E-2"/>
                  <c:y val="0.190747021283993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0-4B48-B0E6-5A0236E086B9}"/>
                </c:ext>
              </c:extLst>
            </c:dLbl>
            <c:dLbl>
              <c:idx val="9"/>
              <c:layout>
                <c:manualLayout>
                  <c:x val="-1.0568637154245934E-3"/>
                  <c:y val="0.188183056065360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50-4B48-B0E6-5A0236E086B9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50-4B48-B0E6-5A0236E086B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-0.15035128805620612</c:v>
                </c:pt>
                <c:pt idx="1">
                  <c:v>-0.46345677157665444</c:v>
                </c:pt>
                <c:pt idx="2">
                  <c:v>0.10110393919285765</c:v>
                </c:pt>
                <c:pt idx="3">
                  <c:v>0.21650076569678411</c:v>
                </c:pt>
                <c:pt idx="4">
                  <c:v>0.28257073000349275</c:v>
                </c:pt>
                <c:pt idx="5">
                  <c:v>-0.2524839275277615</c:v>
                </c:pt>
                <c:pt idx="6">
                  <c:v>0.5</c:v>
                </c:pt>
                <c:pt idx="7">
                  <c:v>6.1827956989247257E-2</c:v>
                </c:pt>
                <c:pt idx="8">
                  <c:v>-0.45454545454545459</c:v>
                </c:pt>
                <c:pt idx="9">
                  <c:v>-0.39130434782608692</c:v>
                </c:pt>
                <c:pt idx="10">
                  <c:v>1.3435700575815668E-2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750-4B48-B0E6-5A0236E086B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750-4B48-B0E6-5A0236E086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750-4B48-B0E6-5A0236E086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750-4B48-B0E6-5A0236E086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750-4B48-B0E6-5A0236E086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750-4B48-B0E6-5A0236E086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750-4B48-B0E6-5A0236E086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750-4B48-B0E6-5A0236E086B9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50-4B48-B0E6-5A0236E086B9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50-4B48-B0E6-5A0236E086B9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50-4B48-B0E6-5A0236E086B9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50-4B48-B0E6-5A0236E086B9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50-4B48-B0E6-5A0236E086B9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50-4B48-B0E6-5A0236E086B9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50-4B48-B0E6-5A0236E086B9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50-4B48-B0E6-5A0236E086B9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50-4B48-B0E6-5A0236E086B9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50-4B48-B0E6-5A0236E086B9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50-4B48-B0E6-5A0236E086B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0.28126476610489842</c:v>
                </c:pt>
                <c:pt idx="2">
                  <c:v>0.71873523389510163</c:v>
                </c:pt>
                <c:pt idx="3">
                  <c:v>0.25023625767837454</c:v>
                </c:pt>
                <c:pt idx="4">
                  <c:v>0.14458969916522288</c:v>
                </c:pt>
                <c:pt idx="5">
                  <c:v>5.0362261773507638E-2</c:v>
                </c:pt>
                <c:pt idx="6">
                  <c:v>2.2680737123956528E-2</c:v>
                </c:pt>
                <c:pt idx="7">
                  <c:v>1.5553630492991022E-2</c:v>
                </c:pt>
                <c:pt idx="8">
                  <c:v>3.3076074972436605E-3</c:v>
                </c:pt>
                <c:pt idx="9">
                  <c:v>3.3076074972436605E-3</c:v>
                </c:pt>
                <c:pt idx="10">
                  <c:v>0.22869743266656167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750-4B48-B0E6-5A0236E0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0-4AF1-95F6-28E3968F047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F0-4AF1-95F6-28E3968F04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EF0-4AF1-95F6-28E3968F04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EF0-4AF1-95F6-28E3968F04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EF0-4AF1-95F6-28E3968F04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EF0-4AF1-95F6-28E3968F04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EF0-4AF1-95F6-28E3968F047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EF0-4AF1-95F6-28E3968F04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F0-4AF1-95F6-28E3968F0479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F0-4AF1-95F6-28E3968F0479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F0-4AF1-95F6-28E3968F0479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F0-4AF1-95F6-28E3968F0479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F0-4AF1-95F6-28E3968F0479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F0-4AF1-95F6-28E3968F0479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F0-4AF1-95F6-28E3968F0479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F0-4AF1-95F6-28E3968F0479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F0-4AF1-95F6-28E3968F0479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F0-4AF1-95F6-28E3968F0479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F0-4AF1-95F6-28E3968F0479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F0-4AF1-95F6-28E3968F047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F0-4AF1-95F6-28E3968F047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EF0-4AF1-95F6-28E3968F047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EF0-4AF1-95F6-28E3968F047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EF0-4AF1-95F6-28E3968F047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EF0-4AF1-95F6-28E3968F047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EF0-4AF1-95F6-28E3968F047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EF0-4AF1-95F6-28E3968F047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EF0-4AF1-95F6-28E3968F0479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F0-4AF1-95F6-28E3968F0479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F0-4AF1-95F6-28E3968F0479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F0-4AF1-95F6-28E3968F0479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F0-4AF1-95F6-28E3968F0479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F0-4AF1-95F6-28E3968F0479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F0-4AF1-95F6-28E3968F0479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F0-4AF1-95F6-28E3968F0479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F0-4AF1-95F6-28E3968F0479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F0-4AF1-95F6-28E3968F0479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F0-4AF1-95F6-28E3968F0479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F0-4AF1-95F6-28E3968F047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EF0-4AF1-95F6-28E3968F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F-4391-A77B-8B77F930FE7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F-4391-A77B-8B77F930FE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EF-4391-A77B-8B77F930FE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EF-4391-A77B-8B77F930FE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AEF-4391-A77B-8B77F930FE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EF-4391-A77B-8B77F930FE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EF-4391-A77B-8B77F930FE7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AEF-4391-A77B-8B77F930FE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2720</c:v>
                </c:pt>
                <c:pt idx="1">
                  <c:v>937</c:v>
                </c:pt>
                <c:pt idx="2">
                  <c:v>1783</c:v>
                </c:pt>
                <c:pt idx="3">
                  <c:v>807</c:v>
                </c:pt>
                <c:pt idx="4">
                  <c:v>311</c:v>
                </c:pt>
                <c:pt idx="5">
                  <c:v>61</c:v>
                </c:pt>
                <c:pt idx="6">
                  <c:v>41</c:v>
                </c:pt>
                <c:pt idx="7">
                  <c:v>5</c:v>
                </c:pt>
                <c:pt idx="8">
                  <c:v>6</c:v>
                </c:pt>
                <c:pt idx="9">
                  <c:v>0</c:v>
                </c:pt>
                <c:pt idx="10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F-4391-A77B-8B77F930FE7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0.608627492991947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EF-4391-A77B-8B77F930FE7C}"/>
                </c:ext>
              </c:extLst>
            </c:dLbl>
            <c:dLbl>
              <c:idx val="1"/>
              <c:layout>
                <c:manualLayout>
                  <c:x val="-7.8209794181455239E-3"/>
                  <c:y val="0.31588401073925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EF-4391-A77B-8B77F930FE7C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F-4391-A77B-8B77F930FE7C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EF-4391-A77B-8B77F930FE7C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EF-4391-A77B-8B77F930FE7C}"/>
                </c:ext>
              </c:extLst>
            </c:dLbl>
            <c:dLbl>
              <c:idx val="5"/>
              <c:layout>
                <c:manualLayout>
                  <c:x val="-1.3259082471492973E-2"/>
                  <c:y val="0.185051304677141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EF-4391-A77B-8B77F930FE7C}"/>
                </c:ext>
              </c:extLst>
            </c:dLbl>
            <c:dLbl>
              <c:idx val="6"/>
              <c:layout>
                <c:manualLayout>
                  <c:x val="-5.1691629238469292E-3"/>
                  <c:y val="-7.24413207747527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EF-4391-A77B-8B77F930FE7C}"/>
                </c:ext>
              </c:extLst>
            </c:dLbl>
            <c:dLbl>
              <c:idx val="7"/>
              <c:layout>
                <c:manualLayout>
                  <c:x val="-7.8882144505206531E-3"/>
                  <c:y val="0.15662365512581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EF-4391-A77B-8B77F930FE7C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EF-4391-A77B-8B77F930FE7C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EF-4391-A77B-8B77F930FE7C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EF-4391-A77B-8B77F930FE7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-0.10994764397905754</c:v>
                </c:pt>
                <c:pt idx="1">
                  <c:v>-0.32346570397111918</c:v>
                </c:pt>
                <c:pt idx="2">
                  <c:v>6.7025733093955653E-2</c:v>
                </c:pt>
                <c:pt idx="3">
                  <c:v>0.20989505247376306</c:v>
                </c:pt>
                <c:pt idx="4">
                  <c:v>0.44651162790697674</c:v>
                </c:pt>
                <c:pt idx="5">
                  <c:v>-0.64739884393063585</c:v>
                </c:pt>
                <c:pt idx="6">
                  <c:v>5.1282051282051322E-2</c:v>
                </c:pt>
                <c:pt idx="7">
                  <c:v>-0.81481481481481488</c:v>
                </c:pt>
                <c:pt idx="8">
                  <c:v>1</c:v>
                </c:pt>
                <c:pt idx="9">
                  <c:v>0</c:v>
                </c:pt>
                <c:pt idx="10">
                  <c:v>9.1407678244972423E-3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EF-4391-A77B-8B77F930FE7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AEF-4391-A77B-8B77F930FE7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AEF-4391-A77B-8B77F930FE7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AEF-4391-A77B-8B77F930FE7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AEF-4391-A77B-8B77F930FE7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AEF-4391-A77B-8B77F930FE7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AEF-4391-A77B-8B77F930FE7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AEF-4391-A77B-8B77F930FE7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EF-4391-A77B-8B77F930FE7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EF-4391-A77B-8B77F930FE7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EF-4391-A77B-8B77F930FE7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EF-4391-A77B-8B77F930FE7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EF-4391-A77B-8B77F930FE7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EF-4391-A77B-8B77F930FE7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EF-4391-A77B-8B77F930FE7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EF-4391-A77B-8B77F930FE7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EF-4391-A77B-8B77F930FE7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EF-4391-A77B-8B77F930FE7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EF-4391-A77B-8B77F930FE7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0.34448529411764706</c:v>
                </c:pt>
                <c:pt idx="2">
                  <c:v>0.65551470588235294</c:v>
                </c:pt>
                <c:pt idx="3">
                  <c:v>0.29669117647058824</c:v>
                </c:pt>
                <c:pt idx="4">
                  <c:v>0.11433823529411764</c:v>
                </c:pt>
                <c:pt idx="5">
                  <c:v>2.2426470588235294E-2</c:v>
                </c:pt>
                <c:pt idx="6">
                  <c:v>1.5073529411764706E-2</c:v>
                </c:pt>
                <c:pt idx="7">
                  <c:v>1.838235294117647E-3</c:v>
                </c:pt>
                <c:pt idx="8">
                  <c:v>2.2058823529411764E-3</c:v>
                </c:pt>
                <c:pt idx="9">
                  <c:v>0</c:v>
                </c:pt>
                <c:pt idx="10">
                  <c:v>0.20294117647058824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AEF-4391-A77B-8B77F930F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30-4202-99DD-2B4F9A021F7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30-4202-99DD-2B4F9A021F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30-4202-99DD-2B4F9A021F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30-4202-99DD-2B4F9A021F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30-4202-99DD-2B4F9A021F7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30-4202-99DD-2B4F9A021F7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30-4202-99DD-2B4F9A021F7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F30-4202-99DD-2B4F9A021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28406</c:v>
                </c:pt>
                <c:pt idx="1">
                  <c:v>7447</c:v>
                </c:pt>
                <c:pt idx="2">
                  <c:v>4969</c:v>
                </c:pt>
                <c:pt idx="3">
                  <c:v>2478</c:v>
                </c:pt>
                <c:pt idx="4">
                  <c:v>20959</c:v>
                </c:pt>
                <c:pt idx="5">
                  <c:v>7484</c:v>
                </c:pt>
                <c:pt idx="6">
                  <c:v>4335</c:v>
                </c:pt>
                <c:pt idx="7">
                  <c:v>1343</c:v>
                </c:pt>
                <c:pt idx="8">
                  <c:v>679</c:v>
                </c:pt>
                <c:pt idx="9">
                  <c:v>459</c:v>
                </c:pt>
                <c:pt idx="10">
                  <c:v>99</c:v>
                </c:pt>
                <c:pt idx="11">
                  <c:v>97</c:v>
                </c:pt>
                <c:pt idx="12">
                  <c:v>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30-4202-99DD-2B4F9A021F78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639643164905138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30-4202-99DD-2B4F9A021F78}"/>
                </c:ext>
              </c:extLst>
            </c:dLbl>
            <c:dLbl>
              <c:idx val="1"/>
              <c:layout>
                <c:manualLayout>
                  <c:x val="-2.517346429548335E-3"/>
                  <c:y val="0.305479296290971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30-4202-99DD-2B4F9A021F78}"/>
                </c:ext>
              </c:extLst>
            </c:dLbl>
            <c:dLbl>
              <c:idx val="2"/>
              <c:layout>
                <c:manualLayout>
                  <c:x val="-3.977724741447892E-3"/>
                  <c:y val="0.28643036161833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45-43BB-99E3-0F3DF91A93FD}"/>
                </c:ext>
              </c:extLst>
            </c:dLbl>
            <c:dLbl>
              <c:idx val="3"/>
              <c:layout>
                <c:manualLayout>
                  <c:x val="-7.9554494828958325E-3"/>
                  <c:y val="0.245852727055734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45-43BB-99E3-0F3DF91A93FD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30-4202-99DD-2B4F9A021F78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30-4202-99DD-2B4F9A021F78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30-4202-99DD-2B4F9A021F78}"/>
                </c:ext>
              </c:extLst>
            </c:dLbl>
            <c:dLbl>
              <c:idx val="7"/>
              <c:layout>
                <c:manualLayout>
                  <c:x val="-6.6295412357465838E-3"/>
                  <c:y val="0.228015858919890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30-4202-99DD-2B4F9A021F78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30-4202-99DD-2B4F9A021F78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30-4202-99DD-2B4F9A021F78}"/>
                </c:ext>
              </c:extLst>
            </c:dLbl>
            <c:dLbl>
              <c:idx val="10"/>
              <c:layout>
                <c:manualLayout>
                  <c:x val="-2.4500069949490205E-3"/>
                  <c:y val="0.185973181923688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30-4202-99DD-2B4F9A021F78}"/>
                </c:ext>
              </c:extLst>
            </c:dLbl>
            <c:dLbl>
              <c:idx val="11"/>
              <c:layout>
                <c:manualLayout>
                  <c:x val="-3.708680209723285E-3"/>
                  <c:y val="0.15954001990352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30-4202-99DD-2B4F9A021F78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30-4202-99DD-2B4F9A021F7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-0.12878392884526912</c:v>
                </c:pt>
                <c:pt idx="1">
                  <c:v>-0.45922590952000586</c:v>
                </c:pt>
                <c:pt idx="2">
                  <c:v>-0.5130818226359628</c:v>
                </c:pt>
                <c:pt idx="3">
                  <c:v>-0.30510375771172182</c:v>
                </c:pt>
                <c:pt idx="4">
                  <c:v>0.11282786450037174</c:v>
                </c:pt>
                <c:pt idx="5">
                  <c:v>0.2157244964262508</c:v>
                </c:pt>
                <c:pt idx="6">
                  <c:v>0.28064992614475637</c:v>
                </c:pt>
                <c:pt idx="7">
                  <c:v>-0.26168224299065423</c:v>
                </c:pt>
                <c:pt idx="8">
                  <c:v>0.60141509433962259</c:v>
                </c:pt>
                <c:pt idx="9">
                  <c:v>6.004618937644346E-2</c:v>
                </c:pt>
                <c:pt idx="10">
                  <c:v>-0.41764705882352937</c:v>
                </c:pt>
                <c:pt idx="11">
                  <c:v>-0.38993710691823902</c:v>
                </c:pt>
                <c:pt idx="12">
                  <c:v>2.7830788804071194E-2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30-4202-99DD-2B4F9A021F7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F30-4202-99DD-2B4F9A021F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F30-4202-99DD-2B4F9A021F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F30-4202-99DD-2B4F9A021F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F30-4202-99DD-2B4F9A021F7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F30-4202-99DD-2B4F9A021F7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F30-4202-99DD-2B4F9A021F7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F30-4202-99DD-2B4F9A021F7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30-4202-99DD-2B4F9A021F7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30-4202-99DD-2B4F9A021F78}"/>
                </c:ext>
              </c:extLst>
            </c:dLbl>
            <c:dLbl>
              <c:idx val="2"/>
              <c:layout>
                <c:manualLayout>
                  <c:x val="0"/>
                  <c:y val="6.20625429340129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45-43BB-99E3-0F3DF91A93FD}"/>
                </c:ext>
              </c:extLst>
            </c:dLbl>
            <c:dLbl>
              <c:idx val="3"/>
              <c:layout>
                <c:manualLayout>
                  <c:x val="2.6518164942985947E-3"/>
                  <c:y val="6.9221986349450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45-43BB-99E3-0F3DF91A93FD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30-4202-99DD-2B4F9A021F78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30-4202-99DD-2B4F9A021F78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30-4202-99DD-2B4F9A021F78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30-4202-99DD-2B4F9A021F78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30-4202-99DD-2B4F9A021F78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30-4202-99DD-2B4F9A021F78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30-4202-99DD-2B4F9A021F78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30-4202-99DD-2B4F9A021F78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30-4202-99DD-2B4F9A021F7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0.2621629233260579</c:v>
                </c:pt>
                <c:pt idx="2">
                  <c:v>0.17492783214813773</c:v>
                </c:pt>
                <c:pt idx="3">
                  <c:v>8.7235091177920152E-2</c:v>
                </c:pt>
                <c:pt idx="4">
                  <c:v>0.73783707667394216</c:v>
                </c:pt>
                <c:pt idx="5">
                  <c:v>0.26346546504259666</c:v>
                </c:pt>
                <c:pt idx="6">
                  <c:v>0.1526086038160952</c:v>
                </c:pt>
                <c:pt idx="7">
                  <c:v>4.7278743927339294E-2</c:v>
                </c:pt>
                <c:pt idx="8">
                  <c:v>2.390340068999507E-2</c:v>
                </c:pt>
                <c:pt idx="9">
                  <c:v>1.6158558051115962E-2</c:v>
                </c:pt>
                <c:pt idx="10">
                  <c:v>3.4851791874955995E-3</c:v>
                </c:pt>
                <c:pt idx="11">
                  <c:v>3.4147715271421529E-3</c:v>
                </c:pt>
                <c:pt idx="12">
                  <c:v>0.22752235443216223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F30-4202-99DD-2B4F9A021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A-4194-A571-7991F6ED9D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A-4194-A571-7991F6ED9DD8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2A-4194-A571-7991F6ED9DD8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2A-4194-A571-7991F6ED9DD8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2A-4194-A571-7991F6ED9D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2A-4194-A571-7991F6ED9DD8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2A-4194-A571-7991F6ED9D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2A-4194-A571-7991F6ED9D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12">
                  <c:v>107952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2A-4194-A571-7991F6ED9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2A-4194-A571-7991F6ED9D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2A-4194-A571-7991F6ED9D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2A-4194-A571-7991F6ED9D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2A-4194-A571-7991F6ED9D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2A-4194-A571-7991F6ED9D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2A-4194-A571-7991F6ED9D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2A-4194-A571-7991F6ED9D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2A-4194-A571-7991F6ED9D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2A-4194-A571-7991F6ED9D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2A-4194-A571-7991F6ED9D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2A-4194-A571-7991F6ED9D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2A-4194-A571-7991F6ED9D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2A-4194-A571-7991F6ED9DD8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12">
                  <c:v>0.1022596158755118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2A-4194-A571-7991F6ED9DD8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12">
                  <c:v>-0.1966542142314962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2A-4194-A571-7991F6ED9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2A-4DAE-858A-2DF27F2901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494</c:v>
                </c:pt>
                <c:pt idx="1">
                  <c:v>306</c:v>
                </c:pt>
                <c:pt idx="2">
                  <c:v>307</c:v>
                </c:pt>
                <c:pt idx="3">
                  <c:v>306</c:v>
                </c:pt>
                <c:pt idx="4">
                  <c:v>377</c:v>
                </c:pt>
                <c:pt idx="5">
                  <c:v>340</c:v>
                </c:pt>
                <c:pt idx="6">
                  <c:v>645</c:v>
                </c:pt>
                <c:pt idx="7">
                  <c:v>359</c:v>
                </c:pt>
                <c:pt idx="8">
                  <c:v>397</c:v>
                </c:pt>
                <c:pt idx="9">
                  <c:v>517</c:v>
                </c:pt>
                <c:pt idx="10">
                  <c:v>314</c:v>
                </c:pt>
                <c:pt idx="11">
                  <c:v>203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A-4DAE-858A-2DF27F2901DB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2A-4DAE-858A-2DF27F2901DB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125</c:v>
                </c:pt>
                <c:pt idx="1">
                  <c:v>91</c:v>
                </c:pt>
                <c:pt idx="2">
                  <c:v>335</c:v>
                </c:pt>
                <c:pt idx="3">
                  <c:v>211</c:v>
                </c:pt>
                <c:pt idx="4">
                  <c:v>241</c:v>
                </c:pt>
                <c:pt idx="5">
                  <c:v>238</c:v>
                </c:pt>
                <c:pt idx="6">
                  <c:v>256</c:v>
                </c:pt>
                <c:pt idx="7">
                  <c:v>311</c:v>
                </c:pt>
                <c:pt idx="8">
                  <c:v>233</c:v>
                </c:pt>
                <c:pt idx="9">
                  <c:v>224</c:v>
                </c:pt>
                <c:pt idx="10">
                  <c:v>527</c:v>
                </c:pt>
                <c:pt idx="11">
                  <c:v>455</c:v>
                </c:pt>
                <c:pt idx="12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A-4DAE-858A-2DF27F2901DB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2A-4DAE-858A-2DF27F2901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2A-4DAE-858A-2DF27F2901DB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2A-4DAE-858A-2DF27F2901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2A-4DAE-858A-2DF27F2901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12">
                  <c:v>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2A-4DAE-858A-2DF27F290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2A-4DAE-858A-2DF27F2901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2A-4DAE-858A-2DF27F2901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2A-4DAE-858A-2DF27F2901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2A-4DAE-858A-2DF27F2901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2A-4DAE-858A-2DF27F2901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2A-4DAE-858A-2DF27F2901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2A-4DAE-858A-2DF27F2901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2A-4DAE-858A-2DF27F2901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2A-4DAE-858A-2DF27F2901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2A-4DAE-858A-2DF27F2901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2A-4DAE-858A-2DF27F2901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2A-4DAE-858A-2DF27F2901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2A-4DAE-858A-2DF27F2901D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-0.57219973009446701</c:v>
                </c:pt>
                <c:pt idx="1">
                  <c:v>0.21758241758241748</c:v>
                </c:pt>
                <c:pt idx="2">
                  <c:v>-5.8631921824104261E-2</c:v>
                </c:pt>
                <c:pt idx="3">
                  <c:v>-0.50104821802935007</c:v>
                </c:pt>
                <c:pt idx="4">
                  <c:v>-0.75514874141876431</c:v>
                </c:pt>
                <c:pt idx="5">
                  <c:v>-0.24331550802139035</c:v>
                </c:pt>
                <c:pt idx="6">
                  <c:v>-0.13058419243986252</c:v>
                </c:pt>
                <c:pt idx="12">
                  <c:v>-0.31248155798170552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2A-4DAE-858A-2DF27F2901DB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-0.3582995951417004</c:v>
                </c:pt>
                <c:pt idx="1">
                  <c:v>0.81045751633986929</c:v>
                </c:pt>
                <c:pt idx="2">
                  <c:v>0.88273615635179148</c:v>
                </c:pt>
                <c:pt idx="3">
                  <c:v>-0.22222222222222221</c:v>
                </c:pt>
                <c:pt idx="4">
                  <c:v>-0.71618037135278523</c:v>
                </c:pt>
                <c:pt idx="5">
                  <c:v>-0.16764705882352937</c:v>
                </c:pt>
                <c:pt idx="6">
                  <c:v>-0.60775193798449612</c:v>
                </c:pt>
                <c:pt idx="12">
                  <c:v>-0.16036036036036039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2A-4DAE-858A-2DF27F290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D0-4C63-9D6E-E3CC3EA6F1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2210</c:v>
                </c:pt>
                <c:pt idx="1">
                  <c:v>1915</c:v>
                </c:pt>
                <c:pt idx="2">
                  <c:v>2142</c:v>
                </c:pt>
                <c:pt idx="3">
                  <c:v>2852</c:v>
                </c:pt>
                <c:pt idx="4">
                  <c:v>2250</c:v>
                </c:pt>
                <c:pt idx="5">
                  <c:v>2571</c:v>
                </c:pt>
                <c:pt idx="6">
                  <c:v>2710</c:v>
                </c:pt>
                <c:pt idx="7">
                  <c:v>3536</c:v>
                </c:pt>
                <c:pt idx="8">
                  <c:v>4209</c:v>
                </c:pt>
                <c:pt idx="9">
                  <c:v>3643</c:v>
                </c:pt>
                <c:pt idx="10">
                  <c:v>1754</c:v>
                </c:pt>
                <c:pt idx="11">
                  <c:v>1177</c:v>
                </c:pt>
                <c:pt idx="12">
                  <c:v>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0-4C63-9D6E-E3CC3EA6F1A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D0-4C63-9D6E-E3CC3EA6F1A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942</c:v>
                </c:pt>
                <c:pt idx="1">
                  <c:v>610</c:v>
                </c:pt>
                <c:pt idx="2">
                  <c:v>1784</c:v>
                </c:pt>
                <c:pt idx="3">
                  <c:v>903</c:v>
                </c:pt>
                <c:pt idx="4">
                  <c:v>1407</c:v>
                </c:pt>
                <c:pt idx="5">
                  <c:v>1369</c:v>
                </c:pt>
                <c:pt idx="6">
                  <c:v>1203</c:v>
                </c:pt>
                <c:pt idx="7">
                  <c:v>3184</c:v>
                </c:pt>
                <c:pt idx="8">
                  <c:v>1825</c:v>
                </c:pt>
                <c:pt idx="9">
                  <c:v>2115</c:v>
                </c:pt>
                <c:pt idx="10">
                  <c:v>2957</c:v>
                </c:pt>
                <c:pt idx="11">
                  <c:v>2919</c:v>
                </c:pt>
                <c:pt idx="12">
                  <c:v>21218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0-4C63-9D6E-E3CC3EA6F1A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D0-4C63-9D6E-E3CC3EA6F1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D0-4C63-9D6E-E3CC3EA6F1A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D0-4C63-9D6E-E3CC3EA6F1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D0-4C63-9D6E-E3CC3EA6F1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12">
                  <c:v>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D0-4C63-9D6E-E3CC3EA6F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D0-4C63-9D6E-E3CC3EA6F1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D0-4C63-9D6E-E3CC3EA6F1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D0-4C63-9D6E-E3CC3EA6F1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D0-4C63-9D6E-E3CC3EA6F1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D0-4C63-9D6E-E3CC3EA6F1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D0-4C63-9D6E-E3CC3EA6F1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D0-4C63-9D6E-E3CC3EA6F1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D0-4C63-9D6E-E3CC3EA6F1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D0-4C63-9D6E-E3CC3EA6F1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D0-4C63-9D6E-E3CC3EA6F1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D0-4C63-9D6E-E3CC3EA6F1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D0-4C63-9D6E-E3CC3EA6F1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D0-4C63-9D6E-E3CC3EA6F1A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-0.78577804224933057</c:v>
                </c:pt>
                <c:pt idx="1">
                  <c:v>-0.36811857229280098</c:v>
                </c:pt>
                <c:pt idx="2">
                  <c:v>0.5712890625</c:v>
                </c:pt>
                <c:pt idx="3">
                  <c:v>-0.37275669314504267</c:v>
                </c:pt>
                <c:pt idx="4">
                  <c:v>-0.58139534883720922</c:v>
                </c:pt>
                <c:pt idx="5">
                  <c:v>-0.28316906747536008</c:v>
                </c:pt>
                <c:pt idx="6">
                  <c:v>-0.20196671709531011</c:v>
                </c:pt>
                <c:pt idx="12">
                  <c:v>-0.36986571102272281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D0-4C63-9D6E-E3CC3EA6F1A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-0.34841628959276016</c:v>
                </c:pt>
                <c:pt idx="1">
                  <c:v>9.0861618798955712E-2</c:v>
                </c:pt>
                <c:pt idx="2">
                  <c:v>1.2535014005602241</c:v>
                </c:pt>
                <c:pt idx="3">
                  <c:v>-0.25245441795231416</c:v>
                </c:pt>
                <c:pt idx="4">
                  <c:v>-0.32799999999999996</c:v>
                </c:pt>
                <c:pt idx="5">
                  <c:v>-0.26448852586542204</c:v>
                </c:pt>
                <c:pt idx="6">
                  <c:v>-0.22140221402214022</c:v>
                </c:pt>
                <c:pt idx="12">
                  <c:v>-3.8978978978978951E-2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D0-4C63-9D6E-E3CC3EA6F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8-473B-8A2A-788DF56D3A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1334</c:v>
                </c:pt>
                <c:pt idx="1">
                  <c:v>1064</c:v>
                </c:pt>
                <c:pt idx="2">
                  <c:v>1309</c:v>
                </c:pt>
                <c:pt idx="3">
                  <c:v>1046</c:v>
                </c:pt>
                <c:pt idx="4">
                  <c:v>1367</c:v>
                </c:pt>
                <c:pt idx="5">
                  <c:v>1374</c:v>
                </c:pt>
                <c:pt idx="6">
                  <c:v>1777</c:v>
                </c:pt>
                <c:pt idx="7">
                  <c:v>1555</c:v>
                </c:pt>
                <c:pt idx="8">
                  <c:v>2661</c:v>
                </c:pt>
                <c:pt idx="9">
                  <c:v>2962</c:v>
                </c:pt>
                <c:pt idx="10">
                  <c:v>933</c:v>
                </c:pt>
                <c:pt idx="11">
                  <c:v>626</c:v>
                </c:pt>
                <c:pt idx="12">
                  <c:v>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8-473B-8A2A-788DF56D3A58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08-473B-8A2A-788DF56D3A5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843</c:v>
                </c:pt>
                <c:pt idx="1">
                  <c:v>552</c:v>
                </c:pt>
                <c:pt idx="2">
                  <c:v>1584</c:v>
                </c:pt>
                <c:pt idx="3">
                  <c:v>851</c:v>
                </c:pt>
                <c:pt idx="4">
                  <c:v>944</c:v>
                </c:pt>
                <c:pt idx="5">
                  <c:v>862</c:v>
                </c:pt>
                <c:pt idx="6">
                  <c:v>739</c:v>
                </c:pt>
                <c:pt idx="7">
                  <c:v>1413</c:v>
                </c:pt>
                <c:pt idx="8">
                  <c:v>1401</c:v>
                </c:pt>
                <c:pt idx="9">
                  <c:v>1534</c:v>
                </c:pt>
                <c:pt idx="10">
                  <c:v>1893</c:v>
                </c:pt>
                <c:pt idx="11">
                  <c:v>1612</c:v>
                </c:pt>
                <c:pt idx="12">
                  <c:v>14228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8-473B-8A2A-788DF56D3A5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08-473B-8A2A-788DF56D3A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08-473B-8A2A-788DF56D3A5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08-473B-8A2A-788DF56D3A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08-473B-8A2A-788DF56D3A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12">
                  <c:v>7219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08-473B-8A2A-788DF56D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08-473B-8A2A-788DF56D3A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8-473B-8A2A-788DF56D3A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8-473B-8A2A-788DF56D3A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8-473B-8A2A-788DF56D3A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8-473B-8A2A-788DF56D3A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08-473B-8A2A-788DF56D3A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08-473B-8A2A-788DF56D3A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08-473B-8A2A-788DF56D3A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08-473B-8A2A-788DF56D3A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08-473B-8A2A-788DF56D3A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08-473B-8A2A-788DF56D3A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08-473B-8A2A-788DF56D3A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08-473B-8A2A-788DF56D3A5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-0.45977011494252873</c:v>
                </c:pt>
                <c:pt idx="1">
                  <c:v>0.2299651567944252</c:v>
                </c:pt>
                <c:pt idx="2">
                  <c:v>0.23869171885873341</c:v>
                </c:pt>
                <c:pt idx="3">
                  <c:v>-0.36575875486381326</c:v>
                </c:pt>
                <c:pt idx="4">
                  <c:v>-0.52318668252080858</c:v>
                </c:pt>
                <c:pt idx="5">
                  <c:v>0.2128279883381925</c:v>
                </c:pt>
                <c:pt idx="6">
                  <c:v>-8.2847141190198315E-2</c:v>
                </c:pt>
                <c:pt idx="12">
                  <c:v>-0.1065594059405941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08-473B-8A2A-788DF56D3A58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-0.29535232383808097</c:v>
                </c:pt>
                <c:pt idx="1">
                  <c:v>0.3270676691729324</c:v>
                </c:pt>
                <c:pt idx="2">
                  <c:v>0.35981665393430107</c:v>
                </c:pt>
                <c:pt idx="3">
                  <c:v>-0.37667304015296366</c:v>
                </c:pt>
                <c:pt idx="4">
                  <c:v>-0.70665691294806143</c:v>
                </c:pt>
                <c:pt idx="5">
                  <c:v>-9.1703056768558944E-2</c:v>
                </c:pt>
                <c:pt idx="6">
                  <c:v>-0.55768148564997189</c:v>
                </c:pt>
                <c:pt idx="12">
                  <c:v>-0.22133534678028255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08-473B-8A2A-788DF56D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93-4F3E-84C9-272C76FD4C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876</c:v>
                </c:pt>
                <c:pt idx="1">
                  <c:v>851</c:v>
                </c:pt>
                <c:pt idx="2">
                  <c:v>833</c:v>
                </c:pt>
                <c:pt idx="3">
                  <c:v>1806</c:v>
                </c:pt>
                <c:pt idx="4">
                  <c:v>883</c:v>
                </c:pt>
                <c:pt idx="5">
                  <c:v>1197</c:v>
                </c:pt>
                <c:pt idx="6">
                  <c:v>933</c:v>
                </c:pt>
                <c:pt idx="7">
                  <c:v>1981</c:v>
                </c:pt>
                <c:pt idx="8">
                  <c:v>1548</c:v>
                </c:pt>
                <c:pt idx="9">
                  <c:v>681</c:v>
                </c:pt>
                <c:pt idx="10">
                  <c:v>821</c:v>
                </c:pt>
                <c:pt idx="11">
                  <c:v>551</c:v>
                </c:pt>
                <c:pt idx="12">
                  <c:v>12961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3-4F3E-84C9-272C76FD4C3C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93-4F3E-84C9-272C76FD4C3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99</c:v>
                </c:pt>
                <c:pt idx="1">
                  <c:v>58</c:v>
                </c:pt>
                <c:pt idx="2">
                  <c:v>200</c:v>
                </c:pt>
                <c:pt idx="3">
                  <c:v>52</c:v>
                </c:pt>
                <c:pt idx="4">
                  <c:v>463</c:v>
                </c:pt>
                <c:pt idx="5">
                  <c:v>507</c:v>
                </c:pt>
                <c:pt idx="6">
                  <c:v>464</c:v>
                </c:pt>
                <c:pt idx="7">
                  <c:v>1771</c:v>
                </c:pt>
                <c:pt idx="8">
                  <c:v>424</c:v>
                </c:pt>
                <c:pt idx="9">
                  <c:v>581</c:v>
                </c:pt>
                <c:pt idx="10">
                  <c:v>1064</c:v>
                </c:pt>
                <c:pt idx="11">
                  <c:v>1307</c:v>
                </c:pt>
                <c:pt idx="12">
                  <c:v>6990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93-4F3E-84C9-272C76FD4C3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93-4F3E-84C9-272C76FD4C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93-4F3E-84C9-272C76FD4C3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93-4F3E-84C9-272C76FD4C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93-4F3E-84C9-272C76FD4C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12">
                  <c:v>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93-4F3E-84C9-272C76FD4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93-4F3E-84C9-272C76FD4C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93-4F3E-84C9-272C76FD4C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93-4F3E-84C9-272C76FD4C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93-4F3E-84C9-272C76FD4C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93-4F3E-84C9-272C76FD4C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93-4F3E-84C9-272C76FD4C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93-4F3E-84C9-272C76FD4C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93-4F3E-84C9-272C76FD4C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93-4F3E-84C9-272C76FD4C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93-4F3E-84C9-272C76FD4C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93-4F3E-84C9-272C76FD4C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93-4F3E-84C9-272C76FD4C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93-4F3E-84C9-272C76FD4C3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-0.89963869931754314</c:v>
                </c:pt>
                <c:pt idx="1">
                  <c:v>-0.68628359592215016</c:v>
                </c:pt>
                <c:pt idx="2">
                  <c:v>0.8636085626911314</c:v>
                </c:pt>
                <c:pt idx="3">
                  <c:v>-0.37579080556727118</c:v>
                </c:pt>
                <c:pt idx="4">
                  <c:v>-0.59906171057380009</c:v>
                </c:pt>
                <c:pt idx="5">
                  <c:v>-0.60037290242386576</c:v>
                </c:pt>
                <c:pt idx="6">
                  <c:v>-0.25909345271404594</c:v>
                </c:pt>
                <c:pt idx="12">
                  <c:v>-0.49275111188124532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93-4F3E-84C9-272C76FD4C3C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-0.42922374429223742</c:v>
                </c:pt>
                <c:pt idx="1">
                  <c:v>-0.20446533490011753</c:v>
                </c:pt>
                <c:pt idx="2">
                  <c:v>2.6578631452581032</c:v>
                </c:pt>
                <c:pt idx="3">
                  <c:v>-0.18050941306755264</c:v>
                </c:pt>
                <c:pt idx="4">
                  <c:v>0.25821064552661377</c:v>
                </c:pt>
                <c:pt idx="5">
                  <c:v>-0.46282372598162069</c:v>
                </c:pt>
                <c:pt idx="6">
                  <c:v>0.41907824222936774</c:v>
                </c:pt>
                <c:pt idx="12">
                  <c:v>0.19013416452093779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93-4F3E-84C9-272C76FD4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F4-4EAD-A153-53026A2F7C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22371</c:v>
                </c:pt>
                <c:pt idx="1">
                  <c:v>17969</c:v>
                </c:pt>
                <c:pt idx="2">
                  <c:v>21967</c:v>
                </c:pt>
                <c:pt idx="3">
                  <c:v>12071</c:v>
                </c:pt>
                <c:pt idx="4">
                  <c:v>13562</c:v>
                </c:pt>
                <c:pt idx="5">
                  <c:v>15554</c:v>
                </c:pt>
                <c:pt idx="6">
                  <c:v>14234</c:v>
                </c:pt>
                <c:pt idx="7">
                  <c:v>13062</c:v>
                </c:pt>
                <c:pt idx="8">
                  <c:v>16241</c:v>
                </c:pt>
                <c:pt idx="9">
                  <c:v>14958</c:v>
                </c:pt>
                <c:pt idx="10">
                  <c:v>21017</c:v>
                </c:pt>
                <c:pt idx="11">
                  <c:v>20812</c:v>
                </c:pt>
                <c:pt idx="12">
                  <c:v>203818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4-4EAD-A153-53026A2F7CEB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F4-4EAD-A153-53026A2F7CEB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12980</c:v>
                </c:pt>
                <c:pt idx="1">
                  <c:v>12607</c:v>
                </c:pt>
                <c:pt idx="2">
                  <c:v>15236</c:v>
                </c:pt>
                <c:pt idx="3">
                  <c:v>11210</c:v>
                </c:pt>
                <c:pt idx="4">
                  <c:v>9691</c:v>
                </c:pt>
                <c:pt idx="5">
                  <c:v>10445</c:v>
                </c:pt>
                <c:pt idx="6">
                  <c:v>10268</c:v>
                </c:pt>
                <c:pt idx="7">
                  <c:v>11661</c:v>
                </c:pt>
                <c:pt idx="8">
                  <c:v>11793</c:v>
                </c:pt>
                <c:pt idx="9">
                  <c:v>12523</c:v>
                </c:pt>
                <c:pt idx="10">
                  <c:v>13556</c:v>
                </c:pt>
                <c:pt idx="11">
                  <c:v>15151</c:v>
                </c:pt>
                <c:pt idx="12">
                  <c:v>147121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F4-4EAD-A153-53026A2F7CEB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F4-4EAD-A153-53026A2F7C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F4-4EAD-A153-53026A2F7CEB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F4-4EAD-A153-53026A2F7C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F4-4EAD-A153-53026A2F7C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12">
                  <c:v>91951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F4-4EAD-A153-53026A2F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F4-4EAD-A153-53026A2F7C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F4-4EAD-A153-53026A2F7C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F4-4EAD-A153-53026A2F7C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F4-4EAD-A153-53026A2F7C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F4-4EAD-A153-53026A2F7C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F4-4EAD-A153-53026A2F7C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F4-4EAD-A153-53026A2F7C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F4-4EAD-A153-53026A2F7C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F4-4EAD-A153-53026A2F7C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F4-4EAD-A153-53026A2F7C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F4-4EAD-A153-53026A2F7C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F4-4EAD-A153-53026A2F7C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F4-4EAD-A153-53026A2F7CE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0.76349911190053277</c:v>
                </c:pt>
                <c:pt idx="1">
                  <c:v>0.28699029126213582</c:v>
                </c:pt>
                <c:pt idx="2">
                  <c:v>5.086530236230824E-2</c:v>
                </c:pt>
                <c:pt idx="3">
                  <c:v>0.28153941140152305</c:v>
                </c:pt>
                <c:pt idx="4">
                  <c:v>-0.11546015712682378</c:v>
                </c:pt>
                <c:pt idx="5">
                  <c:v>0.2231638418079096</c:v>
                </c:pt>
                <c:pt idx="6">
                  <c:v>0.32185514612452359</c:v>
                </c:pt>
                <c:pt idx="12">
                  <c:v>0.26752040141155708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F4-4EAD-A153-53026A2F7CEB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-0.11237763175539761</c:v>
                </c:pt>
                <c:pt idx="1">
                  <c:v>-7.7856308086148407E-2</c:v>
                </c:pt>
                <c:pt idx="2">
                  <c:v>-0.27300040970546724</c:v>
                </c:pt>
                <c:pt idx="3">
                  <c:v>3.1728937122027956E-2</c:v>
                </c:pt>
                <c:pt idx="4">
                  <c:v>-0.53509806813154404</c:v>
                </c:pt>
                <c:pt idx="5">
                  <c:v>-0.3318760447473319</c:v>
                </c:pt>
                <c:pt idx="6">
                  <c:v>-0.26914430237459608</c:v>
                </c:pt>
                <c:pt idx="12">
                  <c:v>-0.21895385974449577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F4-4EAD-A153-53026A2F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61-40B6-84D9-922DF33E662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5883</c:v>
                </c:pt>
                <c:pt idx="1">
                  <c:v>5605</c:v>
                </c:pt>
                <c:pt idx="2">
                  <c:v>6697</c:v>
                </c:pt>
                <c:pt idx="3">
                  <c:v>4032</c:v>
                </c:pt>
                <c:pt idx="4">
                  <c:v>5593</c:v>
                </c:pt>
                <c:pt idx="5">
                  <c:v>5588</c:v>
                </c:pt>
                <c:pt idx="6">
                  <c:v>5743</c:v>
                </c:pt>
                <c:pt idx="7">
                  <c:v>4944</c:v>
                </c:pt>
                <c:pt idx="8">
                  <c:v>7130</c:v>
                </c:pt>
                <c:pt idx="9">
                  <c:v>5839</c:v>
                </c:pt>
                <c:pt idx="10">
                  <c:v>5165</c:v>
                </c:pt>
                <c:pt idx="11">
                  <c:v>5514</c:v>
                </c:pt>
                <c:pt idx="12">
                  <c:v>67733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61-40B6-84D9-922DF33E6626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61-40B6-84D9-922DF33E6626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4195</c:v>
                </c:pt>
                <c:pt idx="1">
                  <c:v>5743</c:v>
                </c:pt>
                <c:pt idx="2">
                  <c:v>6750</c:v>
                </c:pt>
                <c:pt idx="3">
                  <c:v>5198</c:v>
                </c:pt>
                <c:pt idx="4">
                  <c:v>5387</c:v>
                </c:pt>
                <c:pt idx="5">
                  <c:v>5659</c:v>
                </c:pt>
                <c:pt idx="6">
                  <c:v>5584</c:v>
                </c:pt>
                <c:pt idx="7">
                  <c:v>5102</c:v>
                </c:pt>
                <c:pt idx="8">
                  <c:v>5315</c:v>
                </c:pt>
                <c:pt idx="9">
                  <c:v>5929</c:v>
                </c:pt>
                <c:pt idx="10">
                  <c:v>5060</c:v>
                </c:pt>
                <c:pt idx="11">
                  <c:v>5200</c:v>
                </c:pt>
                <c:pt idx="12">
                  <c:v>65122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61-40B6-84D9-922DF33E6626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61-40B6-84D9-922DF33E662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61-40B6-84D9-922DF33E6626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61-40B6-84D9-922DF33E66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61-40B6-84D9-922DF33E662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12">
                  <c:v>38778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61-40B6-84D9-922DF33E6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61-40B6-84D9-922DF33E66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61-40B6-84D9-922DF33E66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61-40B6-84D9-922DF33E66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61-40B6-84D9-922DF33E66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61-40B6-84D9-922DF33E66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61-40B6-84D9-922DF33E66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61-40B6-84D9-922DF33E66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61-40B6-84D9-922DF33E66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61-40B6-84D9-922DF33E66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61-40B6-84D9-922DF33E66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61-40B6-84D9-922DF33E66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61-40B6-84D9-922DF33E66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61-40B6-84D9-922DF33E6626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0.20916292014557913</c:v>
                </c:pt>
                <c:pt idx="1">
                  <c:v>0.16979640245107719</c:v>
                </c:pt>
                <c:pt idx="2">
                  <c:v>7.0649158498242937E-2</c:v>
                </c:pt>
                <c:pt idx="3">
                  <c:v>0.36932907348242816</c:v>
                </c:pt>
                <c:pt idx="4">
                  <c:v>0.10478303747534512</c:v>
                </c:pt>
                <c:pt idx="5">
                  <c:v>0.6896842105263159</c:v>
                </c:pt>
                <c:pt idx="6">
                  <c:v>0.2932960893854748</c:v>
                </c:pt>
                <c:pt idx="12">
                  <c:v>0.26506377842299278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61-40B6-84D9-922DF33E6626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-3.9945605983341848E-2</c:v>
                </c:pt>
                <c:pt idx="1">
                  <c:v>5.5842997323817922E-2</c:v>
                </c:pt>
                <c:pt idx="2">
                  <c:v>-0.13558309690906378</c:v>
                </c:pt>
                <c:pt idx="3">
                  <c:v>6.2996031746031855E-2</c:v>
                </c:pt>
                <c:pt idx="4">
                  <c:v>-0.19881995351332027</c:v>
                </c:pt>
                <c:pt idx="5">
                  <c:v>0.43629205440229057</c:v>
                </c:pt>
                <c:pt idx="6">
                  <c:v>-0.19380114922514369</c:v>
                </c:pt>
                <c:pt idx="12">
                  <c:v>-9.2741626427531587E-3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61-40B6-84D9-922DF33E6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E-436D-8773-85D3214FD39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6844</c:v>
                </c:pt>
                <c:pt idx="1">
                  <c:v>6979</c:v>
                </c:pt>
                <c:pt idx="2">
                  <c:v>9072</c:v>
                </c:pt>
                <c:pt idx="3">
                  <c:v>3673</c:v>
                </c:pt>
                <c:pt idx="4">
                  <c:v>3598</c:v>
                </c:pt>
                <c:pt idx="5">
                  <c:v>4992</c:v>
                </c:pt>
                <c:pt idx="6">
                  <c:v>3591</c:v>
                </c:pt>
                <c:pt idx="7">
                  <c:v>3114</c:v>
                </c:pt>
                <c:pt idx="8">
                  <c:v>5370</c:v>
                </c:pt>
                <c:pt idx="9">
                  <c:v>4551</c:v>
                </c:pt>
                <c:pt idx="10">
                  <c:v>9109</c:v>
                </c:pt>
                <c:pt idx="11">
                  <c:v>9047</c:v>
                </c:pt>
                <c:pt idx="12">
                  <c:v>69940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E-436D-8773-85D3214FD397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8E-436D-8773-85D3214FD397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4563</c:v>
                </c:pt>
                <c:pt idx="1">
                  <c:v>2880</c:v>
                </c:pt>
                <c:pt idx="2">
                  <c:v>4119</c:v>
                </c:pt>
                <c:pt idx="3">
                  <c:v>2495</c:v>
                </c:pt>
                <c:pt idx="4">
                  <c:v>1509</c:v>
                </c:pt>
                <c:pt idx="5">
                  <c:v>2083</c:v>
                </c:pt>
                <c:pt idx="6">
                  <c:v>1894</c:v>
                </c:pt>
                <c:pt idx="7">
                  <c:v>2314</c:v>
                </c:pt>
                <c:pt idx="8">
                  <c:v>2011</c:v>
                </c:pt>
                <c:pt idx="9">
                  <c:v>2086</c:v>
                </c:pt>
                <c:pt idx="10">
                  <c:v>3576</c:v>
                </c:pt>
                <c:pt idx="11">
                  <c:v>4554</c:v>
                </c:pt>
                <c:pt idx="12">
                  <c:v>34084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8E-436D-8773-85D3214FD397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8E-436D-8773-85D3214FD39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8E-436D-8773-85D3214FD397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8E-436D-8773-85D3214FD3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8E-436D-8773-85D3214FD39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12">
                  <c:v>22194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8E-436D-8773-85D3214FD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8E-436D-8773-85D3214FD3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8E-436D-8773-85D3214FD3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8E-436D-8773-85D3214FD3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8E-436D-8773-85D3214FD3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8E-436D-8773-85D3214FD3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8E-436D-8773-85D3214FD3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8E-436D-8773-85D3214FD3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8E-436D-8773-85D3214FD3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8E-436D-8773-85D3214FD3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8E-436D-8773-85D3214FD3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8E-436D-8773-85D3214FD3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8E-436D-8773-85D3214FD3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8E-436D-8773-85D3214FD397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2.5201676270298585</c:v>
                </c:pt>
                <c:pt idx="1">
                  <c:v>0.39700000000000002</c:v>
                </c:pt>
                <c:pt idx="2">
                  <c:v>6.5261726716519419E-2</c:v>
                </c:pt>
                <c:pt idx="3">
                  <c:v>0.3434009102192801</c:v>
                </c:pt>
                <c:pt idx="4">
                  <c:v>-0.42519685039370081</c:v>
                </c:pt>
                <c:pt idx="5">
                  <c:v>-0.44700793078586876</c:v>
                </c:pt>
                <c:pt idx="6">
                  <c:v>0.42129032258064525</c:v>
                </c:pt>
                <c:pt idx="12">
                  <c:v>0.44954607798314927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8E-436D-8773-85D3214FD397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-1.8118059614260718E-2</c:v>
                </c:pt>
                <c:pt idx="1">
                  <c:v>-0.39948416678607246</c:v>
                </c:pt>
                <c:pt idx="2">
                  <c:v>-0.4818121693121693</c:v>
                </c:pt>
                <c:pt idx="3">
                  <c:v>-0.115981486523278</c:v>
                </c:pt>
                <c:pt idx="4">
                  <c:v>-0.89855475264035578</c:v>
                </c:pt>
                <c:pt idx="5">
                  <c:v>-0.84635416666666663</c:v>
                </c:pt>
                <c:pt idx="6">
                  <c:v>-0.38652186020607071</c:v>
                </c:pt>
                <c:pt idx="12">
                  <c:v>-0.42723683191824302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8E-436D-8773-85D3214FD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4C-4A6A-8447-404C8DDF74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669</c:v>
                </c:pt>
                <c:pt idx="1">
                  <c:v>473</c:v>
                </c:pt>
                <c:pt idx="2">
                  <c:v>442</c:v>
                </c:pt>
                <c:pt idx="3">
                  <c:v>559</c:v>
                </c:pt>
                <c:pt idx="4">
                  <c:v>684</c:v>
                </c:pt>
                <c:pt idx="5">
                  <c:v>746</c:v>
                </c:pt>
                <c:pt idx="6">
                  <c:v>1064</c:v>
                </c:pt>
                <c:pt idx="7">
                  <c:v>876</c:v>
                </c:pt>
                <c:pt idx="8">
                  <c:v>321</c:v>
                </c:pt>
                <c:pt idx="9">
                  <c:v>336</c:v>
                </c:pt>
                <c:pt idx="10">
                  <c:v>386</c:v>
                </c:pt>
                <c:pt idx="11">
                  <c:v>236</c:v>
                </c:pt>
                <c:pt idx="12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C-4A6A-8447-404C8DDF74BA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4C-4A6A-8447-404C8DDF74B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274</c:v>
                </c:pt>
                <c:pt idx="1">
                  <c:v>444</c:v>
                </c:pt>
                <c:pt idx="2">
                  <c:v>624</c:v>
                </c:pt>
                <c:pt idx="3">
                  <c:v>540</c:v>
                </c:pt>
                <c:pt idx="4">
                  <c:v>386</c:v>
                </c:pt>
                <c:pt idx="5">
                  <c:v>313</c:v>
                </c:pt>
                <c:pt idx="6">
                  <c:v>423</c:v>
                </c:pt>
                <c:pt idx="7">
                  <c:v>844</c:v>
                </c:pt>
                <c:pt idx="8">
                  <c:v>658</c:v>
                </c:pt>
                <c:pt idx="9">
                  <c:v>562</c:v>
                </c:pt>
                <c:pt idx="10">
                  <c:v>499</c:v>
                </c:pt>
                <c:pt idx="11">
                  <c:v>830</c:v>
                </c:pt>
                <c:pt idx="12">
                  <c:v>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4C-4A6A-8447-404C8DDF74B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4C-4A6A-8447-404C8DDF74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4C-4A6A-8447-404C8DDF74B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4C-4A6A-8447-404C8DDF74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4C-4A6A-8447-404C8DDF74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12">
                  <c:v>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4C-4A6A-8447-404C8DDF7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4C-4A6A-8447-404C8DDF74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4C-4A6A-8447-404C8DDF74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4C-4A6A-8447-404C8DDF74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4C-4A6A-8447-404C8DDF74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4C-4A6A-8447-404C8DDF74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4C-4A6A-8447-404C8DDF74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4C-4A6A-8447-404C8DDF74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4C-4A6A-8447-404C8DDF74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4C-4A6A-8447-404C8DDF74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4C-4A6A-8447-404C8DDF74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4C-4A6A-8447-404C8DDF74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4C-4A6A-8447-404C8DDF74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4C-4A6A-8447-404C8DDF74B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0.21069692058346834</c:v>
                </c:pt>
                <c:pt idx="1">
                  <c:v>-0.25076452599388377</c:v>
                </c:pt>
                <c:pt idx="2">
                  <c:v>-9.9363057324840742E-2</c:v>
                </c:pt>
                <c:pt idx="3">
                  <c:v>-0.3711615487316422</c:v>
                </c:pt>
                <c:pt idx="4">
                  <c:v>-0.56040268456375841</c:v>
                </c:pt>
                <c:pt idx="5">
                  <c:v>-0.42337662337662341</c:v>
                </c:pt>
                <c:pt idx="6">
                  <c:v>-0.45481927710843373</c:v>
                </c:pt>
                <c:pt idx="12">
                  <c:v>-0.22801047120418849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4C-4A6A-8447-404C8DDF74BA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0.11659192825112097</c:v>
                </c:pt>
                <c:pt idx="1">
                  <c:v>3.5940803382663811E-2</c:v>
                </c:pt>
                <c:pt idx="2">
                  <c:v>0.59954751131221728</c:v>
                </c:pt>
                <c:pt idx="3">
                  <c:v>-0.15742397137745978</c:v>
                </c:pt>
                <c:pt idx="4">
                  <c:v>-0.80847953216374269</c:v>
                </c:pt>
                <c:pt idx="5">
                  <c:v>-0.7024128686327078</c:v>
                </c:pt>
                <c:pt idx="6">
                  <c:v>-0.82988721804511278</c:v>
                </c:pt>
                <c:pt idx="12">
                  <c:v>-0.36402846668104383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4C-4A6A-8447-404C8DDF7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8F-4AD8-AFB3-5522710AE0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666</c:v>
                </c:pt>
                <c:pt idx="1">
                  <c:v>786</c:v>
                </c:pt>
                <c:pt idx="2">
                  <c:v>717</c:v>
                </c:pt>
                <c:pt idx="3">
                  <c:v>370</c:v>
                </c:pt>
                <c:pt idx="4">
                  <c:v>246</c:v>
                </c:pt>
                <c:pt idx="5">
                  <c:v>375</c:v>
                </c:pt>
                <c:pt idx="6">
                  <c:v>120</c:v>
                </c:pt>
                <c:pt idx="7">
                  <c:v>116</c:v>
                </c:pt>
                <c:pt idx="8">
                  <c:v>327</c:v>
                </c:pt>
                <c:pt idx="9">
                  <c:v>118</c:v>
                </c:pt>
                <c:pt idx="10">
                  <c:v>306</c:v>
                </c:pt>
                <c:pt idx="11">
                  <c:v>138</c:v>
                </c:pt>
                <c:pt idx="12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F-4AD8-AFB3-5522710AE07B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8F-4AD8-AFB3-5522710AE07B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</c:v>
                </c:pt>
                <c:pt idx="1">
                  <c:v>221</c:v>
                </c:pt>
                <c:pt idx="2">
                  <c:v>223</c:v>
                </c:pt>
                <c:pt idx="3">
                  <c:v>291</c:v>
                </c:pt>
                <c:pt idx="4">
                  <c:v>106</c:v>
                </c:pt>
                <c:pt idx="5">
                  <c:v>105</c:v>
                </c:pt>
                <c:pt idx="6">
                  <c:v>93</c:v>
                </c:pt>
                <c:pt idx="7">
                  <c:v>313</c:v>
                </c:pt>
                <c:pt idx="8">
                  <c:v>194</c:v>
                </c:pt>
                <c:pt idx="9">
                  <c:v>46</c:v>
                </c:pt>
                <c:pt idx="10">
                  <c:v>81</c:v>
                </c:pt>
                <c:pt idx="11">
                  <c:v>223</c:v>
                </c:pt>
                <c:pt idx="12">
                  <c:v>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8F-4AD8-AFB3-5522710AE07B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8F-4AD8-AFB3-5522710AE0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8F-4AD8-AFB3-5522710AE07B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8F-4AD8-AFB3-5522710AE0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8F-4AD8-AFB3-5522710AE0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12">
                  <c:v>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8F-4AD8-AFB3-5522710AE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8F-4AD8-AFB3-5522710AE0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8F-4AD8-AFB3-5522710AE0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8F-4AD8-AFB3-5522710AE0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8F-4AD8-AFB3-5522710AE0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8F-4AD8-AFB3-5522710AE0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8F-4AD8-AFB3-5522710AE0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8F-4AD8-AFB3-5522710AE0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8F-4AD8-AFB3-5522710AE0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8F-4AD8-AFB3-5522710AE0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8F-4AD8-AFB3-5522710AE0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8F-4AD8-AFB3-5522710AE0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8F-4AD8-AFB3-5522710AE0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8F-4AD8-AFB3-5522710AE07B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1.657258064516129</c:v>
                </c:pt>
                <c:pt idx="1">
                  <c:v>4.8000000000000043E-2</c:v>
                </c:pt>
                <c:pt idx="2">
                  <c:v>-0.31979695431472077</c:v>
                </c:pt>
                <c:pt idx="3">
                  <c:v>-0.17549668874172186</c:v>
                </c:pt>
                <c:pt idx="4">
                  <c:v>-0.88990825688073394</c:v>
                </c:pt>
                <c:pt idx="5">
                  <c:v>-0.85714285714285721</c:v>
                </c:pt>
                <c:pt idx="6">
                  <c:v>-0.9145299145299145</c:v>
                </c:pt>
                <c:pt idx="12">
                  <c:v>-4.7649710238248599E-2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8F-4AD8-AFB3-5522710AE07B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-1.0510510510510551E-2</c:v>
                </c:pt>
                <c:pt idx="1">
                  <c:v>-0.66666666666666674</c:v>
                </c:pt>
                <c:pt idx="2">
                  <c:v>-0.62622036262203629</c:v>
                </c:pt>
                <c:pt idx="3">
                  <c:v>-0.32702702702702702</c:v>
                </c:pt>
                <c:pt idx="4">
                  <c:v>-0.95121951219512191</c:v>
                </c:pt>
                <c:pt idx="5">
                  <c:v>-0.94933333333333336</c:v>
                </c:pt>
                <c:pt idx="6">
                  <c:v>-0.91666666666666663</c:v>
                </c:pt>
                <c:pt idx="12">
                  <c:v>-0.54908536585365852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8F-4AD8-AFB3-5522710AE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29-49AA-B8F8-B633131BC5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496</c:v>
                </c:pt>
                <c:pt idx="1">
                  <c:v>516</c:v>
                </c:pt>
                <c:pt idx="2">
                  <c:v>615</c:v>
                </c:pt>
                <c:pt idx="3">
                  <c:v>305</c:v>
                </c:pt>
                <c:pt idx="4">
                  <c:v>211</c:v>
                </c:pt>
                <c:pt idx="5">
                  <c:v>286</c:v>
                </c:pt>
                <c:pt idx="6">
                  <c:v>158</c:v>
                </c:pt>
                <c:pt idx="7">
                  <c:v>355</c:v>
                </c:pt>
                <c:pt idx="8">
                  <c:v>152</c:v>
                </c:pt>
                <c:pt idx="9">
                  <c:v>273</c:v>
                </c:pt>
                <c:pt idx="10">
                  <c:v>261</c:v>
                </c:pt>
                <c:pt idx="11">
                  <c:v>85</c:v>
                </c:pt>
                <c:pt idx="12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9-49AA-B8F8-B633131BC5FC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29-49AA-B8F8-B633131BC5F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459</c:v>
                </c:pt>
                <c:pt idx="1">
                  <c:v>335</c:v>
                </c:pt>
                <c:pt idx="2">
                  <c:v>257</c:v>
                </c:pt>
                <c:pt idx="3">
                  <c:v>150</c:v>
                </c:pt>
                <c:pt idx="4">
                  <c:v>131</c:v>
                </c:pt>
                <c:pt idx="5">
                  <c:v>154</c:v>
                </c:pt>
                <c:pt idx="6">
                  <c:v>377</c:v>
                </c:pt>
                <c:pt idx="7">
                  <c:v>218</c:v>
                </c:pt>
                <c:pt idx="8">
                  <c:v>101</c:v>
                </c:pt>
                <c:pt idx="9">
                  <c:v>281</c:v>
                </c:pt>
                <c:pt idx="10">
                  <c:v>323</c:v>
                </c:pt>
                <c:pt idx="11">
                  <c:v>267</c:v>
                </c:pt>
                <c:pt idx="12">
                  <c:v>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29-49AA-B8F8-B633131BC5F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29-49AA-B8F8-B633131BC5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29-49AA-B8F8-B633131BC5F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29-49AA-B8F8-B633131BC5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29-49AA-B8F8-B633131BC5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29-49AA-B8F8-B633131B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29-49AA-B8F8-B633131BC5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29-49AA-B8F8-B633131BC5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29-49AA-B8F8-B633131BC5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29-49AA-B8F8-B633131BC5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29-49AA-B8F8-B633131BC5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29-49AA-B8F8-B633131BC5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29-49AA-B8F8-B633131BC5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29-49AA-B8F8-B633131BC5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29-49AA-B8F8-B633131BC5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29-49AA-B8F8-B633131BC5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29-49AA-B8F8-B633131BC5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29-49AA-B8F8-B633131BC5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29-49AA-B8F8-B633131BC5F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1.5870646766169156</c:v>
                </c:pt>
                <c:pt idx="1">
                  <c:v>2.5449735449735451</c:v>
                </c:pt>
                <c:pt idx="2">
                  <c:v>0.80864197530864201</c:v>
                </c:pt>
                <c:pt idx="3">
                  <c:v>2.1851851851851851</c:v>
                </c:pt>
                <c:pt idx="4">
                  <c:v>-0.34408602150537637</c:v>
                </c:pt>
                <c:pt idx="5">
                  <c:v>-0.65811965811965811</c:v>
                </c:pt>
                <c:pt idx="6">
                  <c:v>0.96610169491525433</c:v>
                </c:pt>
                <c:pt idx="12">
                  <c:v>1.1571792693288021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29-49AA-B8F8-B633131BC5FC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4.8387096774193505E-2</c:v>
                </c:pt>
                <c:pt idx="1">
                  <c:v>0.29844961240310086</c:v>
                </c:pt>
                <c:pt idx="2">
                  <c:v>-4.7154471544715415E-2</c:v>
                </c:pt>
                <c:pt idx="3">
                  <c:v>0.4098360655737705</c:v>
                </c:pt>
                <c:pt idx="4">
                  <c:v>-0.7109004739336493</c:v>
                </c:pt>
                <c:pt idx="5">
                  <c:v>-0.8601398601398601</c:v>
                </c:pt>
                <c:pt idx="6">
                  <c:v>0.46835443037974689</c:v>
                </c:pt>
                <c:pt idx="12">
                  <c:v>-1.8554310011596464E-2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29-49AA-B8F8-B633131B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21-48F8-A7A0-64798FEC91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677</c:v>
                </c:pt>
                <c:pt idx="1">
                  <c:v>168</c:v>
                </c:pt>
                <c:pt idx="2">
                  <c:v>89</c:v>
                </c:pt>
                <c:pt idx="3">
                  <c:v>49</c:v>
                </c:pt>
                <c:pt idx="4">
                  <c:v>7</c:v>
                </c:pt>
                <c:pt idx="5">
                  <c:v>11</c:v>
                </c:pt>
                <c:pt idx="6">
                  <c:v>37</c:v>
                </c:pt>
                <c:pt idx="7">
                  <c:v>38</c:v>
                </c:pt>
                <c:pt idx="8">
                  <c:v>12</c:v>
                </c:pt>
                <c:pt idx="9">
                  <c:v>18</c:v>
                </c:pt>
                <c:pt idx="10">
                  <c:v>395</c:v>
                </c:pt>
                <c:pt idx="11">
                  <c:v>282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1-48F8-A7A0-64798FEC910A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21-48F8-A7A0-64798FEC910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56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63</c:v>
                </c:pt>
                <c:pt idx="7">
                  <c:v>21</c:v>
                </c:pt>
                <c:pt idx="8">
                  <c:v>13</c:v>
                </c:pt>
                <c:pt idx="9">
                  <c:v>17</c:v>
                </c:pt>
                <c:pt idx="10">
                  <c:v>62</c:v>
                </c:pt>
                <c:pt idx="11">
                  <c:v>177</c:v>
                </c:pt>
                <c:pt idx="1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1-48F8-A7A0-64798FEC910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21-48F8-A7A0-64798FEC91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1-48F8-A7A0-64798FEC910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21-48F8-A7A0-64798FEC91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21-48F8-A7A0-64798FEC91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12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21-48F8-A7A0-64798FEC9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1-48F8-A7A0-64798FEC91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1-48F8-A7A0-64798FEC91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1-48F8-A7A0-64798FEC91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1-48F8-A7A0-64798FEC91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1-48F8-A7A0-64798FEC91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1-48F8-A7A0-64798FEC91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21-48F8-A7A0-64798FEC91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21-48F8-A7A0-64798FEC91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21-48F8-A7A0-64798FEC91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21-48F8-A7A0-64798FEC91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21-48F8-A7A0-64798FEC91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21-48F8-A7A0-64798FEC91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21-48F8-A7A0-64798FEC910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0.37837837837837829</c:v>
                </c:pt>
                <c:pt idx="1">
                  <c:v>-0.4285714285714286</c:v>
                </c:pt>
                <c:pt idx="2">
                  <c:v>-0.34920634920634919</c:v>
                </c:pt>
                <c:pt idx="3">
                  <c:v>-0.93103448275862066</c:v>
                </c:pt>
                <c:pt idx="4">
                  <c:v>-1</c:v>
                </c:pt>
                <c:pt idx="5">
                  <c:v>-1</c:v>
                </c:pt>
                <c:pt idx="6">
                  <c:v>2.4285714285714284</c:v>
                </c:pt>
                <c:pt idx="12">
                  <c:v>-0.23003802281368824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21-48F8-A7A0-64798FEC910A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-0.77400295420974885</c:v>
                </c:pt>
                <c:pt idx="1">
                  <c:v>-0.2857142857142857</c:v>
                </c:pt>
                <c:pt idx="2">
                  <c:v>-7.8651685393258397E-2</c:v>
                </c:pt>
                <c:pt idx="3">
                  <c:v>-0.95918367346938771</c:v>
                </c:pt>
                <c:pt idx="4">
                  <c:v>-1</c:v>
                </c:pt>
                <c:pt idx="5">
                  <c:v>-1</c:v>
                </c:pt>
                <c:pt idx="6">
                  <c:v>0.29729729729729737</c:v>
                </c:pt>
                <c:pt idx="12">
                  <c:v>-0.60982658959537572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21-48F8-A7A0-64798FEC9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CE-4ADF-B766-85715BC7FD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512</c:v>
                </c:pt>
                <c:pt idx="1">
                  <c:v>350</c:v>
                </c:pt>
                <c:pt idx="2">
                  <c:v>458</c:v>
                </c:pt>
                <c:pt idx="3">
                  <c:v>591</c:v>
                </c:pt>
                <c:pt idx="4">
                  <c:v>430</c:v>
                </c:pt>
                <c:pt idx="5">
                  <c:v>561</c:v>
                </c:pt>
                <c:pt idx="6">
                  <c:v>407</c:v>
                </c:pt>
                <c:pt idx="7">
                  <c:v>975</c:v>
                </c:pt>
                <c:pt idx="8">
                  <c:v>675</c:v>
                </c:pt>
                <c:pt idx="9">
                  <c:v>295</c:v>
                </c:pt>
                <c:pt idx="10">
                  <c:v>394</c:v>
                </c:pt>
                <c:pt idx="11">
                  <c:v>296</c:v>
                </c:pt>
                <c:pt idx="12">
                  <c:v>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E-4ADF-B766-85715BC7FD9F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CE-4ADF-B766-85715BC7FD9F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</c:v>
                </c:pt>
                <c:pt idx="1">
                  <c:v>28</c:v>
                </c:pt>
                <c:pt idx="2">
                  <c:v>135</c:v>
                </c:pt>
                <c:pt idx="3">
                  <c:v>30</c:v>
                </c:pt>
                <c:pt idx="4">
                  <c:v>250</c:v>
                </c:pt>
                <c:pt idx="5">
                  <c:v>295</c:v>
                </c:pt>
                <c:pt idx="6">
                  <c:v>272</c:v>
                </c:pt>
                <c:pt idx="7">
                  <c:v>857</c:v>
                </c:pt>
                <c:pt idx="8">
                  <c:v>284</c:v>
                </c:pt>
                <c:pt idx="9">
                  <c:v>404</c:v>
                </c:pt>
                <c:pt idx="10">
                  <c:v>154</c:v>
                </c:pt>
                <c:pt idx="11">
                  <c:v>770</c:v>
                </c:pt>
                <c:pt idx="12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CE-4ADF-B766-85715BC7FD9F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CE-4ADF-B766-85715BC7FD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CE-4ADF-B766-85715BC7FD9F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CE-4ADF-B766-85715BC7FD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CE-4ADF-B766-85715BC7FD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12">
                  <c:v>4880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CE-4ADF-B766-85715BC7F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CE-4ADF-B766-85715BC7FD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CE-4ADF-B766-85715BC7FD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CE-4ADF-B766-85715BC7FD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CE-4ADF-B766-85715BC7FD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CE-4ADF-B766-85715BC7FD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CE-4ADF-B766-85715BC7FD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CE-4ADF-B766-85715BC7FD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CE-4ADF-B766-85715BC7FD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CE-4ADF-B766-85715BC7FD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CE-4ADF-B766-85715BC7FD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CE-4ADF-B766-85715BC7FD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CE-4ADF-B766-85715BC7FD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CE-4ADF-B766-85715BC7FD9F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-0.8980635732553891</c:v>
                </c:pt>
                <c:pt idx="1">
                  <c:v>-0.67854039965247614</c:v>
                </c:pt>
                <c:pt idx="2">
                  <c:v>0.87895310796074155</c:v>
                </c:pt>
                <c:pt idx="3">
                  <c:v>-0.34103260869565222</c:v>
                </c:pt>
                <c:pt idx="4">
                  <c:v>-0.66728624535315983</c:v>
                </c:pt>
                <c:pt idx="5">
                  <c:v>-0.66263940520446096</c:v>
                </c:pt>
                <c:pt idx="6">
                  <c:v>-0.38712776176753128</c:v>
                </c:pt>
                <c:pt idx="12">
                  <c:v>-0.51239008792965635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CE-4ADF-B766-85715BC7FD9F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-0.455078125</c:v>
                </c:pt>
                <c:pt idx="1">
                  <c:v>5.7142857142857162E-2</c:v>
                </c:pt>
                <c:pt idx="2">
                  <c:v>2.7620087336244543</c:v>
                </c:pt>
                <c:pt idx="3">
                  <c:v>0.6412859560067683</c:v>
                </c:pt>
                <c:pt idx="4">
                  <c:v>0.24883720930232567</c:v>
                </c:pt>
                <c:pt idx="5">
                  <c:v>-0.3529411764705882</c:v>
                </c:pt>
                <c:pt idx="6">
                  <c:v>0.56756756756756754</c:v>
                </c:pt>
                <c:pt idx="12">
                  <c:v>0.47476579026896348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CE-4ADF-B766-85715BC7F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2F-4B01-811A-D3C87A1B7A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1198</c:v>
                </c:pt>
                <c:pt idx="1">
                  <c:v>215</c:v>
                </c:pt>
                <c:pt idx="2">
                  <c:v>60</c:v>
                </c:pt>
                <c:pt idx="3">
                  <c:v>76</c:v>
                </c:pt>
                <c:pt idx="4">
                  <c:v>46</c:v>
                </c:pt>
                <c:pt idx="5">
                  <c:v>25</c:v>
                </c:pt>
                <c:pt idx="6">
                  <c:v>57</c:v>
                </c:pt>
                <c:pt idx="7">
                  <c:v>36</c:v>
                </c:pt>
                <c:pt idx="8">
                  <c:v>20</c:v>
                </c:pt>
                <c:pt idx="9">
                  <c:v>89</c:v>
                </c:pt>
                <c:pt idx="10">
                  <c:v>637</c:v>
                </c:pt>
                <c:pt idx="11">
                  <c:v>1016</c:v>
                </c:pt>
                <c:pt idx="12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F-4B01-811A-D3C87A1B7A9B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2F-4B01-811A-D3C87A1B7A9B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82</c:v>
                </c:pt>
                <c:pt idx="1">
                  <c:v>102</c:v>
                </c:pt>
                <c:pt idx="2">
                  <c:v>41</c:v>
                </c:pt>
                <c:pt idx="3">
                  <c:v>7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16</c:v>
                </c:pt>
                <c:pt idx="11">
                  <c:v>131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2F-4B01-811A-D3C87A1B7A9B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2F-4B01-811A-D3C87A1B7A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2F-4B01-811A-D3C87A1B7A9B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2F-4B01-811A-D3C87A1B7A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2F-4B01-811A-D3C87A1B7A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12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2F-4B01-811A-D3C87A1B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2F-4B01-811A-D3C87A1B7A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2F-4B01-811A-D3C87A1B7A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2F-4B01-811A-D3C87A1B7A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2F-4B01-811A-D3C87A1B7A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2F-4B01-811A-D3C87A1B7A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2F-4B01-811A-D3C87A1B7A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2F-4B01-811A-D3C87A1B7A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2F-4B01-811A-D3C87A1B7A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2F-4B01-811A-D3C87A1B7A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2F-4B01-811A-D3C87A1B7A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2F-4B01-811A-D3C87A1B7A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2F-4B01-811A-D3C87A1B7A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2F-4B01-811A-D3C87A1B7A9B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-0.63703703703703707</c:v>
                </c:pt>
                <c:pt idx="1">
                  <c:v>0.34693877551020402</c:v>
                </c:pt>
                <c:pt idx="2">
                  <c:v>-0.6</c:v>
                </c:pt>
                <c:pt idx="3">
                  <c:v>0.42592592592592582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12">
                  <c:v>-0.17607223476297973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2F-4B01-811A-D3C87A1B7A9B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-0.95909849749582632</c:v>
                </c:pt>
                <c:pt idx="1">
                  <c:v>-7.906976744186045E-2</c:v>
                </c:pt>
                <c:pt idx="2">
                  <c:v>-0.33333333333333337</c:v>
                </c:pt>
                <c:pt idx="3">
                  <c:v>1.3157894736842035E-2</c:v>
                </c:pt>
                <c:pt idx="4">
                  <c:v>-1</c:v>
                </c:pt>
                <c:pt idx="5">
                  <c:v>-0.96</c:v>
                </c:pt>
                <c:pt idx="6">
                  <c:v>-1</c:v>
                </c:pt>
                <c:pt idx="12">
                  <c:v>-0.78234943351222419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2F-4B01-811A-D3C87A1B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8-4444-84C5-90BA2C386EF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8-4444-84C5-90BA2C386EFF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28-4444-84C5-90BA2C386EFF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28-4444-84C5-90BA2C386EFF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28-4444-84C5-90BA2C386EF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28-4444-84C5-90BA2C386EFF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28-4444-84C5-90BA2C386E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28-4444-84C5-90BA2C386EF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12">
                  <c:v>107952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28-4444-84C5-90BA2C38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28-4444-84C5-90BA2C386E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28-4444-84C5-90BA2C386E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28-4444-84C5-90BA2C386E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28-4444-84C5-90BA2C386E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28-4444-84C5-90BA2C386E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28-4444-84C5-90BA2C386E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28-4444-84C5-90BA2C386E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28-4444-84C5-90BA2C386E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28-4444-84C5-90BA2C386E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28-4444-84C5-90BA2C386E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28-4444-84C5-90BA2C386E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28-4444-84C5-90BA2C386E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28-4444-84C5-90BA2C386EF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12">
                  <c:v>0.1022596158755118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28-4444-84C5-90BA2C386EFF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12">
                  <c:v>-0.1966542142314962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28-4444-84C5-90BA2C38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666-9788-2079F753540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19126</c:v>
                </c:pt>
                <c:pt idx="1">
                  <c:v>16661</c:v>
                </c:pt>
                <c:pt idx="2">
                  <c:v>20350</c:v>
                </c:pt>
                <c:pt idx="3">
                  <c:v>12915</c:v>
                </c:pt>
                <c:pt idx="4">
                  <c:v>13156</c:v>
                </c:pt>
                <c:pt idx="5">
                  <c:v>15865</c:v>
                </c:pt>
                <c:pt idx="6">
                  <c:v>13461</c:v>
                </c:pt>
                <c:pt idx="7">
                  <c:v>14160</c:v>
                </c:pt>
                <c:pt idx="8">
                  <c:v>16725</c:v>
                </c:pt>
                <c:pt idx="9">
                  <c:v>15154</c:v>
                </c:pt>
                <c:pt idx="10">
                  <c:v>17956</c:v>
                </c:pt>
                <c:pt idx="11">
                  <c:v>17291</c:v>
                </c:pt>
                <c:pt idx="12">
                  <c:v>192820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F-4666-9788-2079F7535403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2F-4666-9788-2079F753540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16231</c:v>
                </c:pt>
                <c:pt idx="11">
                  <c:v>17723</c:v>
                </c:pt>
                <c:pt idx="12">
                  <c:v>167710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2F-4666-9788-2079F753540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2F-4666-9788-2079F753540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2F-4666-9788-2079F753540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2F-4666-9788-2079F75354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2F-4666-9788-2079F753540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12">
                  <c:v>105777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2F-4666-9788-2079F753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2F-4666-9788-2079F75354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2F-4666-9788-2079F75354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2F-4666-9788-2079F75354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2F-4666-9788-2079F75354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2F-4666-9788-2079F75354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2F-4666-9788-2079F75354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2F-4666-9788-2079F75354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2F-4666-9788-2079F75354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2F-4666-9788-2079F75354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2F-4666-9788-2079F75354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2F-4666-9788-2079F75354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2F-4666-9788-2079F75354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2F-4666-9788-2079F753540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0.1940051384527548</c:v>
                </c:pt>
                <c:pt idx="1">
                  <c:v>0.15948357698879811</c:v>
                </c:pt>
                <c:pt idx="2">
                  <c:v>0.13348920062346914</c:v>
                </c:pt>
                <c:pt idx="3">
                  <c:v>0.12056126048443994</c:v>
                </c:pt>
                <c:pt idx="4">
                  <c:v>-0.27017173558476448</c:v>
                </c:pt>
                <c:pt idx="5">
                  <c:v>0.11504180832491051</c:v>
                </c:pt>
                <c:pt idx="6">
                  <c:v>0.18535871156661776</c:v>
                </c:pt>
                <c:pt idx="12">
                  <c:v>0.1065928777670837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2F-4666-9788-2079F7535403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9.3433023109902757E-2</c:v>
                </c:pt>
                <c:pt idx="1">
                  <c:v>9.9633875517675996E-2</c:v>
                </c:pt>
                <c:pt idx="2">
                  <c:v>5.8968058968056347E-4</c:v>
                </c:pt>
                <c:pt idx="3">
                  <c:v>0.10685249709639955</c:v>
                </c:pt>
                <c:pt idx="4">
                  <c:v>-0.42178473700212826</c:v>
                </c:pt>
                <c:pt idx="5">
                  <c:v>-0.23510872990860388</c:v>
                </c:pt>
                <c:pt idx="6">
                  <c:v>-9.7838199242255453E-2</c:v>
                </c:pt>
                <c:pt idx="12">
                  <c:v>-5.1616547420517467E-2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2F-4666-9788-2079F753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1D-456D-B88A-51260C3D07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D-456D-B88A-51260C3D0713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1D-456D-B88A-51260C3D071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1D-456D-B88A-51260C3D071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1D-456D-B88A-51260C3D07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1D-456D-B88A-51260C3D071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1D-456D-B88A-51260C3D07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1D-456D-B88A-51260C3D07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1D-456D-B88A-51260C3D0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1D-456D-B88A-51260C3D07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1D-456D-B88A-51260C3D07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D-456D-B88A-51260C3D07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D-456D-B88A-51260C3D07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D-456D-B88A-51260C3D07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D-456D-B88A-51260C3D07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1D-456D-B88A-51260C3D07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1D-456D-B88A-51260C3D07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1D-456D-B88A-51260C3D07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1D-456D-B88A-51260C3D07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1D-456D-B88A-51260C3D07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1D-456D-B88A-51260C3D07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1D-456D-B88A-51260C3D071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1D-456D-B88A-51260C3D0713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1D-456D-B88A-51260C3D0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4D-4747-9C0D-D674E18EBB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4D-4747-9C0D-D674E18EBB8C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4D-4747-9C0D-D674E18EBB8C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4D-4747-9C0D-D674E18EBB8C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4D-4747-9C0D-D674E18EBB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4D-4747-9C0D-D674E18EBB8C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4D-4747-9C0D-D674E18EBB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4D-4747-9C0D-D674E18EBB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4D-4747-9C0D-D674E18EB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4D-4747-9C0D-D674E18EBB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4D-4747-9C0D-D674E18EBB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4D-4747-9C0D-D674E18EBB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4D-4747-9C0D-D674E18EBB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4D-4747-9C0D-D674E18EBB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4D-4747-9C0D-D674E18EBB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4D-4747-9C0D-D674E18EBB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4D-4747-9C0D-D674E18EBB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4D-4747-9C0D-D674E18EBB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4D-4747-9C0D-D674E18EBB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4D-4747-9C0D-D674E18EBB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4D-4747-9C0D-D674E18EBB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4D-4747-9C0D-D674E18EBB8C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4D-4747-9C0D-D674E18EBB8C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4D-4747-9C0D-D674E18EB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1-4C02-8FB8-E59B57A18A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5455</c:v>
                </c:pt>
                <c:pt idx="1">
                  <c:v>3223</c:v>
                </c:pt>
                <c:pt idx="2">
                  <c:v>3759</c:v>
                </c:pt>
                <c:pt idx="3">
                  <c:v>2008</c:v>
                </c:pt>
                <c:pt idx="4">
                  <c:v>2656</c:v>
                </c:pt>
                <c:pt idx="5">
                  <c:v>2260</c:v>
                </c:pt>
                <c:pt idx="6">
                  <c:v>3483</c:v>
                </c:pt>
                <c:pt idx="7">
                  <c:v>2438</c:v>
                </c:pt>
                <c:pt idx="8">
                  <c:v>3725</c:v>
                </c:pt>
                <c:pt idx="9">
                  <c:v>3447</c:v>
                </c:pt>
                <c:pt idx="10">
                  <c:v>4815</c:v>
                </c:pt>
                <c:pt idx="11">
                  <c:v>4698</c:v>
                </c:pt>
                <c:pt idx="12">
                  <c:v>41967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1-4C02-8FB8-E59B57A18A43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1-4C02-8FB8-E59B57A18A43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1-4C02-8FB8-E59B57A18A43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1-4C02-8FB8-E59B57A18A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1-4C02-8FB8-E59B57A18A43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11-4C02-8FB8-E59B57A18A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11-4C02-8FB8-E59B57A18A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11-4C02-8FB8-E59B57A18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1-4C02-8FB8-E59B57A18A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1-4C02-8FB8-E59B57A18A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1-4C02-8FB8-E59B57A18A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1-4C02-8FB8-E59B57A18A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1-4C02-8FB8-E59B57A18A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1-4C02-8FB8-E59B57A18A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1-4C02-8FB8-E59B57A18A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1-4C02-8FB8-E59B57A18A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1-4C02-8FB8-E59B57A18A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1-4C02-8FB8-E59B57A18A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1-4C02-8FB8-E59B57A18A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1-4C02-8FB8-E59B57A18A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1-4C02-8FB8-E59B57A18A43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11-4C02-8FB8-E59B57A18A43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11-4C02-8FB8-E59B57A18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47-422D-AE94-9359C350B7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47-422D-AE94-9359C350B7EE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47-422D-AE94-9359C350B7E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47-422D-AE94-9359C350B7E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47-422D-AE94-9359C350B7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47-422D-AE94-9359C350B7E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47-422D-AE94-9359C350B7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47-422D-AE94-9359C350B7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12">
                  <c:v>4.1941023349780489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47-422D-AE94-9359C350B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47-422D-AE94-9359C350B7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47-422D-AE94-9359C350B7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47-422D-AE94-9359C350B7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47-422D-AE94-9359C350B7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47-422D-AE94-9359C350B7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47-422D-AE94-9359C350B7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47-422D-AE94-9359C350B7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47-422D-AE94-9359C350B7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47-422D-AE94-9359C350B7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47-422D-AE94-9359C350B7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47-422D-AE94-9359C350B7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47-422D-AE94-9359C350B7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47-422D-AE94-9359C350B7E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12">
                  <c:v>0.95608739085320593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47-422D-AE94-9359C350B7EE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12">
                  <c:v>-0.90021869011862243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47-422D-AE94-9359C350B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91-4EDD-830F-D7A169E32B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2.1968190854870775</c:v>
                </c:pt>
                <c:pt idx="1">
                  <c:v>2.9192073170731709</c:v>
                </c:pt>
                <c:pt idx="2">
                  <c:v>2.8</c:v>
                </c:pt>
                <c:pt idx="3">
                  <c:v>3.1794871794871793</c:v>
                </c:pt>
                <c:pt idx="4">
                  <c:v>2.7881040892193307</c:v>
                </c:pt>
                <c:pt idx="5">
                  <c:v>2.8534961154273031</c:v>
                </c:pt>
                <c:pt idx="6">
                  <c:v>2.5760456273764261</c:v>
                </c:pt>
                <c:pt idx="7">
                  <c:v>2.6506746626686657</c:v>
                </c:pt>
                <c:pt idx="8">
                  <c:v>3.9263059701492535</c:v>
                </c:pt>
                <c:pt idx="9">
                  <c:v>4.4864532019704431</c:v>
                </c:pt>
                <c:pt idx="10">
                  <c:v>2.477401129943503</c:v>
                </c:pt>
                <c:pt idx="11">
                  <c:v>2.3587174348697393</c:v>
                </c:pt>
                <c:pt idx="12">
                  <c:v>2.9469026548672566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91-4EDD-830F-D7A169E32BEB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91-4EDD-830F-D7A169E32BE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5.8509316770186333</c:v>
                </c:pt>
                <c:pt idx="1">
                  <c:v>5.1260504201680677</c:v>
                </c:pt>
                <c:pt idx="2">
                  <c:v>3.795744680851064</c:v>
                </c:pt>
                <c:pt idx="3">
                  <c:v>3.7468879668049793</c:v>
                </c:pt>
                <c:pt idx="4">
                  <c:v>2.865580448065173</c:v>
                </c:pt>
                <c:pt idx="5">
                  <c:v>2.5684803001876171</c:v>
                </c:pt>
                <c:pt idx="6">
                  <c:v>2.2784090909090908</c:v>
                </c:pt>
                <c:pt idx="7">
                  <c:v>2.7260273972602738</c:v>
                </c:pt>
                <c:pt idx="8">
                  <c:v>3.5299806576402322</c:v>
                </c:pt>
                <c:pt idx="9">
                  <c:v>3.3678343949044587</c:v>
                </c:pt>
                <c:pt idx="10">
                  <c:v>4.3421439060205582</c:v>
                </c:pt>
                <c:pt idx="11">
                  <c:v>2.382857142857143</c:v>
                </c:pt>
                <c:pt idx="12">
                  <c:v>3.1378290446613426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91-4EDD-830F-D7A169E32BE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91-4EDD-830F-D7A169E32B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91-4EDD-830F-D7A169E32BE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91-4EDD-830F-D7A169E32B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91-4EDD-830F-D7A169E32B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12">
                  <c:v>2.2192787794729543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91-4EDD-830F-D7A169E32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91-4EDD-830F-D7A169E32B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91-4EDD-830F-D7A169E32B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91-4EDD-830F-D7A169E32B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91-4EDD-830F-D7A169E32B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91-4EDD-830F-D7A169E32B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91-4EDD-830F-D7A169E32B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91-4EDD-830F-D7A169E32B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91-4EDD-830F-D7A169E32B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91-4EDD-830F-D7A169E32B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91-4EDD-830F-D7A169E32B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91-4EDD-830F-D7A169E32B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91-4EDD-830F-D7A169E32B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91-4EDD-830F-D7A169E32BE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0.4833874285537858</c:v>
                </c:pt>
                <c:pt idx="1">
                  <c:v>0.20229200023720573</c:v>
                </c:pt>
                <c:pt idx="2">
                  <c:v>9.1251893718432786E-2</c:v>
                </c:pt>
                <c:pt idx="3">
                  <c:v>2.0929394935083057E-2</c:v>
                </c:pt>
                <c:pt idx="4">
                  <c:v>0.58673393678587349</c:v>
                </c:pt>
                <c:pt idx="5">
                  <c:v>1.1079342372157575</c:v>
                </c:pt>
                <c:pt idx="6">
                  <c:v>0.3831407164740499</c:v>
                </c:pt>
                <c:pt idx="12">
                  <c:v>0.323854430738163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91-4EDD-830F-D7A169E32BEB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0.21928829706325814</c:v>
                </c:pt>
                <c:pt idx="1">
                  <c:v>-0.65838480625066031</c:v>
                </c:pt>
                <c:pt idx="2">
                  <c:v>-0.70221642764015613</c:v>
                </c:pt>
                <c:pt idx="3">
                  <c:v>-1.4145865172355236</c:v>
                </c:pt>
                <c:pt idx="4">
                  <c:v>-0.44027800226280878</c:v>
                </c:pt>
                <c:pt idx="5">
                  <c:v>7.374846661604062E-2</c:v>
                </c:pt>
                <c:pt idx="6">
                  <c:v>-0.20791992591739117</c:v>
                </c:pt>
                <c:pt idx="12">
                  <c:v>-0.51740761105958999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91-4EDD-830F-D7A169E32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56-4148-8184-5ABFDB608D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2.7004048582995952</c:v>
                </c:pt>
                <c:pt idx="1">
                  <c:v>3.477124183006536</c:v>
                </c:pt>
                <c:pt idx="2">
                  <c:v>4.2638436482084687</c:v>
                </c:pt>
                <c:pt idx="3">
                  <c:v>3.4183006535947711</c:v>
                </c:pt>
                <c:pt idx="4">
                  <c:v>3.625994694960212</c:v>
                </c:pt>
                <c:pt idx="5">
                  <c:v>4.0411764705882351</c:v>
                </c:pt>
                <c:pt idx="6">
                  <c:v>2.7550387596899224</c:v>
                </c:pt>
                <c:pt idx="7">
                  <c:v>4.3314763231197775</c:v>
                </c:pt>
                <c:pt idx="8">
                  <c:v>6.7027707808564232</c:v>
                </c:pt>
                <c:pt idx="9">
                  <c:v>5.7292069632495162</c:v>
                </c:pt>
                <c:pt idx="10">
                  <c:v>2.9713375796178343</c:v>
                </c:pt>
                <c:pt idx="11">
                  <c:v>3.083743842364532</c:v>
                </c:pt>
                <c:pt idx="12">
                  <c:v>3.9447973713033955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6-4148-8184-5ABFDB608D5C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56-4148-8184-5ABFDB608D5C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6.7439999999999998</c:v>
                </c:pt>
                <c:pt idx="1">
                  <c:v>6.0659340659340657</c:v>
                </c:pt>
                <c:pt idx="2">
                  <c:v>4.7283582089552239</c:v>
                </c:pt>
                <c:pt idx="3">
                  <c:v>4.0331753554502372</c:v>
                </c:pt>
                <c:pt idx="4">
                  <c:v>3.9170124481327799</c:v>
                </c:pt>
                <c:pt idx="5">
                  <c:v>3.6218487394957983</c:v>
                </c:pt>
                <c:pt idx="6">
                  <c:v>2.88671875</c:v>
                </c:pt>
                <c:pt idx="7">
                  <c:v>4.543408360128617</c:v>
                </c:pt>
                <c:pt idx="8">
                  <c:v>6.0128755364806867</c:v>
                </c:pt>
                <c:pt idx="9">
                  <c:v>6.8482142857142856</c:v>
                </c:pt>
                <c:pt idx="10">
                  <c:v>3.5920303605313091</c:v>
                </c:pt>
                <c:pt idx="11">
                  <c:v>3.5428571428571427</c:v>
                </c:pt>
                <c:pt idx="12">
                  <c:v>4.3818909762858027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56-4148-8184-5ABFDB608D5C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56-4148-8184-5ABFDB608D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56-4148-8184-5ABFDB608D5C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56-4148-8184-5ABFDB608D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56-4148-8184-5ABFDB608D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12">
                  <c:v>3.0982832618025751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56-4148-8184-5ABFDB608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56-4148-8184-5ABFDB608D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56-4148-8184-5ABFDB608D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56-4148-8184-5ABFDB608D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56-4148-8184-5ABFDB608D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56-4148-8184-5ABFDB608D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56-4148-8184-5ABFDB608D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56-4148-8184-5ABFDB608D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56-4148-8184-5ABFDB608D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56-4148-8184-5ABFDB608D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56-4148-8184-5ABFDB608D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56-4148-8184-5ABFDB608D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56-4148-8184-5ABFDB608D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56-4148-8184-5ABFDB608D5C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0.61712154689076515</c:v>
                </c:pt>
                <c:pt idx="1">
                  <c:v>2.5659539016939625E-2</c:v>
                </c:pt>
                <c:pt idx="2">
                  <c:v>0.73919389560767801</c:v>
                </c:pt>
                <c:pt idx="3">
                  <c:v>0.58435952997551244</c:v>
                </c:pt>
                <c:pt idx="4">
                  <c:v>1.8231784255437458</c:v>
                </c:pt>
                <c:pt idx="5">
                  <c:v>1.6585570945371404</c:v>
                </c:pt>
                <c:pt idx="6">
                  <c:v>0.16170218545834825</c:v>
                </c:pt>
                <c:pt idx="12">
                  <c:v>0.71409913669192315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56-4148-8184-5ABFDB608D5C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0.26489482624299177</c:v>
                </c:pt>
                <c:pt idx="1">
                  <c:v>-0.92838772091267341</c:v>
                </c:pt>
                <c:pt idx="2">
                  <c:v>-1.1842588731219634</c:v>
                </c:pt>
                <c:pt idx="3">
                  <c:v>-0.67880485527544332</c:v>
                </c:pt>
                <c:pt idx="4">
                  <c:v>0.12166885644165726</c:v>
                </c:pt>
                <c:pt idx="5">
                  <c:v>0.36871752234462729</c:v>
                </c:pt>
                <c:pt idx="6">
                  <c:v>0.35168060789901023</c:v>
                </c:pt>
                <c:pt idx="12">
                  <c:v>-0.2426176390983259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56-4148-8184-5ABFDB608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A-4BF0-A17B-4484DA1905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1.7109375</c:v>
                </c:pt>
                <c:pt idx="1">
                  <c:v>2.4314285714285715</c:v>
                </c:pt>
                <c:pt idx="2">
                  <c:v>1.8187772925764192</c:v>
                </c:pt>
                <c:pt idx="3">
                  <c:v>3.0558375634517767</c:v>
                </c:pt>
                <c:pt idx="4">
                  <c:v>2.0534883720930233</c:v>
                </c:pt>
                <c:pt idx="5">
                  <c:v>2.1336898395721926</c:v>
                </c:pt>
                <c:pt idx="6">
                  <c:v>2.2923832923832923</c:v>
                </c:pt>
                <c:pt idx="7">
                  <c:v>2.0317948717948719</c:v>
                </c:pt>
                <c:pt idx="8">
                  <c:v>2.2933333333333334</c:v>
                </c:pt>
                <c:pt idx="9">
                  <c:v>2.3084745762711862</c:v>
                </c:pt>
                <c:pt idx="10">
                  <c:v>2.0837563451776648</c:v>
                </c:pt>
                <c:pt idx="11">
                  <c:v>1.8614864864864864</c:v>
                </c:pt>
                <c:pt idx="12">
                  <c:v>2.1805181695827724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A-4BF0-A17B-4484DA190555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A-4BF0-A17B-4484DA190555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2.75</c:v>
                </c:pt>
                <c:pt idx="1">
                  <c:v>2.0714285714285716</c:v>
                </c:pt>
                <c:pt idx="2">
                  <c:v>1.4814814814814814</c:v>
                </c:pt>
                <c:pt idx="3">
                  <c:v>1.7333333333333334</c:v>
                </c:pt>
                <c:pt idx="4">
                  <c:v>1.8520000000000001</c:v>
                </c:pt>
                <c:pt idx="5">
                  <c:v>1.7186440677966102</c:v>
                </c:pt>
                <c:pt idx="6">
                  <c:v>1.7058823529411764</c:v>
                </c:pt>
                <c:pt idx="7">
                  <c:v>2.0665110851808635</c:v>
                </c:pt>
                <c:pt idx="8">
                  <c:v>1.4929577464788732</c:v>
                </c:pt>
                <c:pt idx="9">
                  <c:v>1.4381188118811881</c:v>
                </c:pt>
                <c:pt idx="10">
                  <c:v>6.9090909090909092</c:v>
                </c:pt>
                <c:pt idx="11">
                  <c:v>1.6974025974025975</c:v>
                </c:pt>
                <c:pt idx="12">
                  <c:v>1.9886201991465149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A-4BF0-A17B-4484DA190555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A-4BF0-A17B-4484DA1905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A-4BF0-A17B-4484DA190555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AA-4BF0-A17B-4484DA1905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AA-4BF0-A17B-4484DA1905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12">
                  <c:v>1.7995901639344263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AA-4BF0-A17B-4484DA190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AA-4BF0-A17B-4484DA1905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AA-4BF0-A17B-4484DA1905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AA-4BF0-A17B-4484DA1905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AA-4BF0-A17B-4484DA1905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AA-4BF0-A17B-4484DA1905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AA-4BF0-A17B-4484DA1905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AA-4BF0-A17B-4484DA1905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AA-4BF0-A17B-4484DA1905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AA-4BF0-A17B-4484DA1905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AA-4BF0-A17B-4484DA1905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AA-4BF0-A17B-4484DA1905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AA-4BF0-A17B-4484DA1905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AA-4BF0-A17B-4484DA190555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-2.8126444593732813E-2</c:v>
                </c:pt>
                <c:pt idx="1">
                  <c:v>-4.5161669053936704E-2</c:v>
                </c:pt>
                <c:pt idx="2">
                  <c:v>-1.4560842435178412E-2</c:v>
                </c:pt>
                <c:pt idx="3">
                  <c:v>-8.4960499775885268E-2</c:v>
                </c:pt>
                <c:pt idx="4">
                  <c:v>0.35204876326556023</c:v>
                </c:pt>
                <c:pt idx="5">
                  <c:v>0.27599670240765217</c:v>
                </c:pt>
                <c:pt idx="6">
                  <c:v>0.35861647379087502</c:v>
                </c:pt>
                <c:pt idx="12">
                  <c:v>6.9674096788143292E-2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AA-4BF0-A17B-4484DA190555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8.1177195340501829E-2</c:v>
                </c:pt>
                <c:pt idx="1">
                  <c:v>-0.6016988416988418</c:v>
                </c:pt>
                <c:pt idx="2">
                  <c:v>-5.035013064954752E-2</c:v>
                </c:pt>
                <c:pt idx="3">
                  <c:v>-1.5300643675754881</c:v>
                </c:pt>
                <c:pt idx="4">
                  <c:v>1.5412931445151656E-2</c:v>
                </c:pt>
                <c:pt idx="5">
                  <c:v>-0.36233997731323941</c:v>
                </c:pt>
                <c:pt idx="6">
                  <c:v>-0.21714818266542402</c:v>
                </c:pt>
                <c:pt idx="12">
                  <c:v>-0.4303886816382545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AA-4BF0-A17B-4484DA190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37-499D-BD36-5DD579C3C5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4014</c:v>
                </c:pt>
                <c:pt idx="1">
                  <c:v>3125</c:v>
                </c:pt>
                <c:pt idx="2">
                  <c:v>3755</c:v>
                </c:pt>
                <c:pt idx="3">
                  <c:v>2262</c:v>
                </c:pt>
                <c:pt idx="4">
                  <c:v>2561</c:v>
                </c:pt>
                <c:pt idx="5">
                  <c:v>2440</c:v>
                </c:pt>
                <c:pt idx="6">
                  <c:v>2137</c:v>
                </c:pt>
                <c:pt idx="7">
                  <c:v>2174</c:v>
                </c:pt>
                <c:pt idx="8">
                  <c:v>2422</c:v>
                </c:pt>
                <c:pt idx="9">
                  <c:v>2677</c:v>
                </c:pt>
                <c:pt idx="10">
                  <c:v>3872</c:v>
                </c:pt>
                <c:pt idx="11">
                  <c:v>3128</c:v>
                </c:pt>
                <c:pt idx="12">
                  <c:v>34567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7-499D-BD36-5DD579C3C5DF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37-499D-BD36-5DD579C3C5DF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2402</c:v>
                </c:pt>
                <c:pt idx="1">
                  <c:v>2670</c:v>
                </c:pt>
                <c:pt idx="2">
                  <c:v>3107</c:v>
                </c:pt>
                <c:pt idx="3">
                  <c:v>2738</c:v>
                </c:pt>
                <c:pt idx="4">
                  <c:v>1901</c:v>
                </c:pt>
                <c:pt idx="5">
                  <c:v>1990</c:v>
                </c:pt>
                <c:pt idx="6">
                  <c:v>1814</c:v>
                </c:pt>
                <c:pt idx="7">
                  <c:v>2175</c:v>
                </c:pt>
                <c:pt idx="8">
                  <c:v>2626</c:v>
                </c:pt>
                <c:pt idx="9">
                  <c:v>2779</c:v>
                </c:pt>
                <c:pt idx="10">
                  <c:v>3337</c:v>
                </c:pt>
                <c:pt idx="11">
                  <c:v>3450</c:v>
                </c:pt>
                <c:pt idx="12">
                  <c:v>30989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37-499D-BD36-5DD579C3C5DF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37-499D-BD36-5DD579C3C5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37-499D-BD36-5DD579C3C5DF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37-499D-BD36-5DD579C3C5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37-499D-BD36-5DD579C3C5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12">
                  <c:v>18529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37-499D-BD36-5DD579C3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37-499D-BD36-5DD579C3C5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37-499D-BD36-5DD579C3C5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37-499D-BD36-5DD579C3C5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37-499D-BD36-5DD579C3C5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37-499D-BD36-5DD579C3C5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37-499D-BD36-5DD579C3C5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37-499D-BD36-5DD579C3C5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37-499D-BD36-5DD579C3C5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37-499D-BD36-5DD579C3C5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37-499D-BD36-5DD579C3C5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37-499D-BD36-5DD579C3C5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37-499D-BD36-5DD579C3C5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37-499D-BD36-5DD579C3C5D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0.12856311809191401</c:v>
                </c:pt>
                <c:pt idx="1">
                  <c:v>0.32290233837689142</c:v>
                </c:pt>
                <c:pt idx="2">
                  <c:v>6.5529622980251334E-2</c:v>
                </c:pt>
                <c:pt idx="3">
                  <c:v>6.5521374350778983E-2</c:v>
                </c:pt>
                <c:pt idx="4">
                  <c:v>-0.21410256410256412</c:v>
                </c:pt>
                <c:pt idx="5">
                  <c:v>6.1963190184049166E-2</c:v>
                </c:pt>
                <c:pt idx="6">
                  <c:v>0.10149863760217981</c:v>
                </c:pt>
                <c:pt idx="12">
                  <c:v>9.9709181553801374E-2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37-499D-BD36-5DD579C3C5DF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-3.3383158943697033E-2</c:v>
                </c:pt>
                <c:pt idx="1">
                  <c:v>0.23103999999999991</c:v>
                </c:pt>
                <c:pt idx="2">
                  <c:v>-5.1664447403462099E-2</c:v>
                </c:pt>
                <c:pt idx="3">
                  <c:v>0.17904509283819636</c:v>
                </c:pt>
                <c:pt idx="4">
                  <c:v>-0.52128074970714566</c:v>
                </c:pt>
                <c:pt idx="5">
                  <c:v>-0.29057377049180333</c:v>
                </c:pt>
                <c:pt idx="6">
                  <c:v>-0.24333177351427238</c:v>
                </c:pt>
                <c:pt idx="12">
                  <c:v>-8.6971518675470594E-2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37-499D-BD36-5DD579C3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A0-4E8C-8FB4-3EE2E0FF84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5.5732436472346789</c:v>
                </c:pt>
                <c:pt idx="1">
                  <c:v>5.7500799999999996</c:v>
                </c:pt>
                <c:pt idx="2">
                  <c:v>5.850066577896138</c:v>
                </c:pt>
                <c:pt idx="3">
                  <c:v>5.3364279398762156</c:v>
                </c:pt>
                <c:pt idx="4">
                  <c:v>5.2955876610698942</c:v>
                </c:pt>
                <c:pt idx="5">
                  <c:v>6.3745901639344265</c:v>
                </c:pt>
                <c:pt idx="6">
                  <c:v>6.6607393542349085</c:v>
                </c:pt>
                <c:pt idx="7">
                  <c:v>6.0082796688132474</c:v>
                </c:pt>
                <c:pt idx="8">
                  <c:v>6.7056151940545003</c:v>
                </c:pt>
                <c:pt idx="9">
                  <c:v>5.5875980575270825</c:v>
                </c:pt>
                <c:pt idx="10">
                  <c:v>5.4279442148760326</c:v>
                </c:pt>
                <c:pt idx="11">
                  <c:v>6.6534526854219953</c:v>
                </c:pt>
                <c:pt idx="12">
                  <c:v>5.8963172968438107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0-4E8C-8FB4-3EE2E0FF846B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A0-4E8C-8FB4-3EE2E0FF846B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5.4038301415487098</c:v>
                </c:pt>
                <c:pt idx="1">
                  <c:v>4.7217228464419474</c:v>
                </c:pt>
                <c:pt idx="2">
                  <c:v>4.9037656903765692</c:v>
                </c:pt>
                <c:pt idx="3">
                  <c:v>4.0942293644996344</c:v>
                </c:pt>
                <c:pt idx="4">
                  <c:v>5.09784324039979</c:v>
                </c:pt>
                <c:pt idx="5">
                  <c:v>5.2487437185929648</c:v>
                </c:pt>
                <c:pt idx="6">
                  <c:v>5.6604189636163174</c:v>
                </c:pt>
                <c:pt idx="7">
                  <c:v>5.3613793103448275</c:v>
                </c:pt>
                <c:pt idx="8">
                  <c:v>4.4908606245239913</c:v>
                </c:pt>
                <c:pt idx="9">
                  <c:v>4.5062972292191432</c:v>
                </c:pt>
                <c:pt idx="10">
                  <c:v>4.0623314354210365</c:v>
                </c:pt>
                <c:pt idx="11">
                  <c:v>4.3915942028985508</c:v>
                </c:pt>
                <c:pt idx="12">
                  <c:v>4.7475233147245799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A0-4E8C-8FB4-3EE2E0FF846B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A0-4E8C-8FB4-3EE2E0FF84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A0-4E8C-8FB4-3EE2E0FF846B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A0-4E8C-8FB4-3EE2E0FF84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A0-4E8C-8FB4-3EE2E0FF84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12">
                  <c:v>4.9625451994171303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A0-4E8C-8FB4-3EE2E0FF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A0-4E8C-8FB4-3EE2E0FF84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A0-4E8C-8FB4-3EE2E0FF84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A0-4E8C-8FB4-3EE2E0FF84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A0-4E8C-8FB4-3EE2E0FF84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A0-4E8C-8FB4-3EE2E0FF84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A0-4E8C-8FB4-3EE2E0FF84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A0-4E8C-8FB4-3EE2E0FF84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A0-4E8C-8FB4-3EE2E0FF84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A0-4E8C-8FB4-3EE2E0FF84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A0-4E8C-8FB4-3EE2E0FF84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A0-4E8C-8FB4-3EE2E0FF84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A0-4E8C-8FB4-3EE2E0FF84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A0-4E8C-8FB4-3EE2E0FF846B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1.842623528423982</c:v>
                </c:pt>
                <c:pt idx="1">
                  <c:v>-0.12018913610670001</c:v>
                </c:pt>
                <c:pt idx="2">
                  <c:v>-6.2581769286963684E-2</c:v>
                </c:pt>
                <c:pt idx="3">
                  <c:v>0.78712534085456598</c:v>
                </c:pt>
                <c:pt idx="4">
                  <c:v>0.57350985067135163</c:v>
                </c:pt>
                <c:pt idx="5">
                  <c:v>0.79119626585575897</c:v>
                </c:pt>
                <c:pt idx="6">
                  <c:v>1.0724834397469669</c:v>
                </c:pt>
                <c:pt idx="12">
                  <c:v>0.65700777879869587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A0-4E8C-8FB4-3EE2E0FF846B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-0.45546014208003971</c:v>
                </c:pt>
                <c:pt idx="1">
                  <c:v>-1.4428275955289829</c:v>
                </c:pt>
                <c:pt idx="2">
                  <c:v>-1.365371267590044</c:v>
                </c:pt>
                <c:pt idx="3">
                  <c:v>-0.66676164816268013</c:v>
                </c:pt>
                <c:pt idx="4">
                  <c:v>-0.15284704116777359</c:v>
                </c:pt>
                <c:pt idx="5">
                  <c:v>-0.37112395942836063</c:v>
                </c:pt>
                <c:pt idx="6">
                  <c:v>-0.22722049214461748</c:v>
                </c:pt>
                <c:pt idx="12">
                  <c:v>-0.83857828535669476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A0-4E8C-8FB4-3EE2E0FF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87-41D5-89B7-EB9366C555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6.6101123595505618</c:v>
                </c:pt>
                <c:pt idx="1">
                  <c:v>6.1391018619934279</c:v>
                </c:pt>
                <c:pt idx="2">
                  <c:v>6.6970000000000001</c:v>
                </c:pt>
                <c:pt idx="3">
                  <c:v>6.3296703296703294</c:v>
                </c:pt>
                <c:pt idx="4">
                  <c:v>5.3986486486486482</c:v>
                </c:pt>
                <c:pt idx="5">
                  <c:v>6.5128205128205128</c:v>
                </c:pt>
                <c:pt idx="6">
                  <c:v>7.2512626262626263</c:v>
                </c:pt>
                <c:pt idx="7">
                  <c:v>7.1965065502183405</c:v>
                </c:pt>
                <c:pt idx="8">
                  <c:v>7.5609756097560972</c:v>
                </c:pt>
                <c:pt idx="9">
                  <c:v>6.7502890173410401</c:v>
                </c:pt>
                <c:pt idx="10">
                  <c:v>6.1708482676224614</c:v>
                </c:pt>
                <c:pt idx="11">
                  <c:v>6.749082007343941</c:v>
                </c:pt>
                <c:pt idx="12">
                  <c:v>6.5920194647201944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7-41D5-89B7-EB9366C55524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87-41D5-89B7-EB9366C55524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6.4737654320987659</c:v>
                </c:pt>
                <c:pt idx="1">
                  <c:v>6.0708245243128962</c:v>
                </c:pt>
                <c:pt idx="2">
                  <c:v>6.4224548049476686</c:v>
                </c:pt>
                <c:pt idx="3">
                  <c:v>6.232613908872902</c:v>
                </c:pt>
                <c:pt idx="4">
                  <c:v>6.6919254658385094</c:v>
                </c:pt>
                <c:pt idx="5">
                  <c:v>6.2118551042810095</c:v>
                </c:pt>
                <c:pt idx="6">
                  <c:v>6.6004728132387704</c:v>
                </c:pt>
                <c:pt idx="7">
                  <c:v>6.5917312661498704</c:v>
                </c:pt>
                <c:pt idx="8">
                  <c:v>6.5055079559363529</c:v>
                </c:pt>
                <c:pt idx="9">
                  <c:v>6.4236186348862407</c:v>
                </c:pt>
                <c:pt idx="10">
                  <c:v>5.7239819004524888</c:v>
                </c:pt>
                <c:pt idx="11">
                  <c:v>5.6955093099671412</c:v>
                </c:pt>
                <c:pt idx="12">
                  <c:v>6.2907650695517772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87-41D5-89B7-EB9366C55524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87-41D5-89B7-EB9366C555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87-41D5-89B7-EB9366C55524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87-41D5-89B7-EB9366C555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87-41D5-89B7-EB9366C555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12">
                  <c:v>6.0496099843993756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87-41D5-89B7-EB9366C55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87-41D5-89B7-EB9366C555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87-41D5-89B7-EB9366C555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87-41D5-89B7-EB9366C555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87-41D5-89B7-EB9366C555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87-41D5-89B7-EB9366C555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87-41D5-89B7-EB9366C555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87-41D5-89B7-EB9366C555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87-41D5-89B7-EB9366C555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87-41D5-89B7-EB9366C555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87-41D5-89B7-EB9366C555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87-41D5-89B7-EB9366C555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87-41D5-89B7-EB9366C555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87-41D5-89B7-EB9366C55524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1.2058744280013087</c:v>
                </c:pt>
                <c:pt idx="1">
                  <c:v>-0.4675605142927779</c:v>
                </c:pt>
                <c:pt idx="2">
                  <c:v>-0.21194608690668382</c:v>
                </c:pt>
                <c:pt idx="3">
                  <c:v>0.60585341758083455</c:v>
                </c:pt>
                <c:pt idx="4">
                  <c:v>-0.32131941741211634</c:v>
                </c:pt>
                <c:pt idx="5">
                  <c:v>0.26139778758232612</c:v>
                </c:pt>
                <c:pt idx="6">
                  <c:v>0.10967226041470024</c:v>
                </c:pt>
                <c:pt idx="12">
                  <c:v>0.21982679687560225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87-41D5-89B7-EB9366C55524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-0.45089752858000587</c:v>
                </c:pt>
                <c:pt idx="1">
                  <c:v>-0.45963929001646076</c:v>
                </c:pt>
                <c:pt idx="2">
                  <c:v>-1.038153470185728</c:v>
                </c:pt>
                <c:pt idx="3">
                  <c:v>-0.76343656343656274</c:v>
                </c:pt>
                <c:pt idx="4">
                  <c:v>0.36099145417911505</c:v>
                </c:pt>
                <c:pt idx="5">
                  <c:v>0.15883368501822392</c:v>
                </c:pt>
                <c:pt idx="6">
                  <c:v>-0.41226705757724957</c:v>
                </c:pt>
                <c:pt idx="12">
                  <c:v>-0.3397142075692825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87-41D5-89B7-EB9366C55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83-4820-B0A3-5101474482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7.4797814207650273</c:v>
                </c:pt>
                <c:pt idx="1">
                  <c:v>7.644030668127054</c:v>
                </c:pt>
                <c:pt idx="2">
                  <c:v>6.6754966887417222</c:v>
                </c:pt>
                <c:pt idx="3">
                  <c:v>6.5124113475177303</c:v>
                </c:pt>
                <c:pt idx="4">
                  <c:v>7.0826771653543306</c:v>
                </c:pt>
                <c:pt idx="5">
                  <c:v>7.9744408945686898</c:v>
                </c:pt>
                <c:pt idx="6">
                  <c:v>9.0911392405063296</c:v>
                </c:pt>
                <c:pt idx="7">
                  <c:v>7.208333333333333</c:v>
                </c:pt>
                <c:pt idx="8">
                  <c:v>8.0995475113122168</c:v>
                </c:pt>
                <c:pt idx="9">
                  <c:v>5.5096852300242132</c:v>
                </c:pt>
                <c:pt idx="10">
                  <c:v>5.9226267880364105</c:v>
                </c:pt>
                <c:pt idx="11">
                  <c:v>7.9220665499124348</c:v>
                </c:pt>
                <c:pt idx="12">
                  <c:v>7.0782309482845864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3-4820-B0A3-510147448249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83-4820-B0A3-51014744824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6.0197889182058049</c:v>
                </c:pt>
                <c:pt idx="1">
                  <c:v>4.6829268292682924</c:v>
                </c:pt>
                <c:pt idx="2">
                  <c:v>4.9566787003610111</c:v>
                </c:pt>
                <c:pt idx="3">
                  <c:v>3.0840543881334983</c:v>
                </c:pt>
                <c:pt idx="4">
                  <c:v>4.9153094462540716</c:v>
                </c:pt>
                <c:pt idx="5">
                  <c:v>6.785016286644951</c:v>
                </c:pt>
                <c:pt idx="6">
                  <c:v>9.7128205128205121</c:v>
                </c:pt>
                <c:pt idx="7">
                  <c:v>5.5625</c:v>
                </c:pt>
                <c:pt idx="8">
                  <c:v>4.5292792792792795</c:v>
                </c:pt>
                <c:pt idx="9">
                  <c:v>3.7450628366247756</c:v>
                </c:pt>
                <c:pt idx="10">
                  <c:v>4.5094577553593949</c:v>
                </c:pt>
                <c:pt idx="11">
                  <c:v>5.8459563543003847</c:v>
                </c:pt>
                <c:pt idx="12">
                  <c:v>5.0042578182352075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3-4820-B0A3-51014744824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83-4820-B0A3-5101474482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83-4820-B0A3-51014744824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83-4820-B0A3-5101474482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83-4820-B0A3-5101474482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12">
                  <c:v>5.879205298013245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83-4820-B0A3-51014744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E383-4820-B0A3-510147448249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5.9464285714285712</c:v>
                      </c:pt>
                      <c:pt idx="1">
                        <c:v>5.6149425287356323</c:v>
                      </c:pt>
                      <c:pt idx="2">
                        <c:v>5.031358885017422</c:v>
                      </c:pt>
                      <c:pt idx="3">
                        <c:v>6.9824561403508776</c:v>
                      </c:pt>
                      <c:pt idx="4">
                        <c:v>3.7777777777777777</c:v>
                      </c:pt>
                      <c:pt idx="5">
                        <c:v>4.9006622516556293</c:v>
                      </c:pt>
                      <c:pt idx="6">
                        <c:v>6.9013698630136986</c:v>
                      </c:pt>
                      <c:pt idx="7">
                        <c:v>6.7030303030303031</c:v>
                      </c:pt>
                      <c:pt idx="8">
                        <c:v>6.2867132867132867</c:v>
                      </c:pt>
                      <c:pt idx="9">
                        <c:v>5.345505617977528</c:v>
                      </c:pt>
                      <c:pt idx="10">
                        <c:v>6.3265306122448983</c:v>
                      </c:pt>
                      <c:pt idx="11">
                        <c:v>6.7961165048543686</c:v>
                      </c:pt>
                      <c:pt idx="12">
                        <c:v>6.0640776699029129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E383-4820-B0A3-5101474482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83-4820-B0A3-5101474482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3-4820-B0A3-5101474482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83-4820-B0A3-5101474482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83-4820-B0A3-5101474482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83-4820-B0A3-5101474482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83-4820-B0A3-5101474482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83-4820-B0A3-5101474482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83-4820-B0A3-5101474482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83-4820-B0A3-5101474482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83-4820-B0A3-5101474482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83-4820-B0A3-5101474482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83-4820-B0A3-5101474482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83-4820-B0A3-51014744824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3.0602274949481783</c:v>
                </c:pt>
                <c:pt idx="1">
                  <c:v>-3.1731813763791195E-3</c:v>
                </c:pt>
                <c:pt idx="2">
                  <c:v>-0.21096561294799177</c:v>
                </c:pt>
                <c:pt idx="3">
                  <c:v>0.883648393194707</c:v>
                </c:pt>
                <c:pt idx="4">
                  <c:v>-0.2370509607351714</c:v>
                </c:pt>
                <c:pt idx="5">
                  <c:v>-0.67397867420349389</c:v>
                </c:pt>
                <c:pt idx="6">
                  <c:v>-0.83316522446957197</c:v>
                </c:pt>
                <c:pt idx="12">
                  <c:v>0.68198873317957265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83-4820-B0A3-510147448249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-1.1281746154720214</c:v>
                </c:pt>
                <c:pt idx="1">
                  <c:v>-2.1727512947589078</c:v>
                </c:pt>
                <c:pt idx="2">
                  <c:v>-1.4981839134113253</c:v>
                </c:pt>
                <c:pt idx="3">
                  <c:v>-0.37441512823606704</c:v>
                </c:pt>
                <c:pt idx="4">
                  <c:v>-2.2800455864069624</c:v>
                </c:pt>
                <c:pt idx="5">
                  <c:v>-2.4564552830578981</c:v>
                </c:pt>
                <c:pt idx="6">
                  <c:v>-1.7232462639177006</c:v>
                </c:pt>
                <c:pt idx="12">
                  <c:v>-1.4596204595625126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83-4820-B0A3-51014744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83-459D-97EC-ECEC8DD462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2.2374581939799332</c:v>
                </c:pt>
                <c:pt idx="1">
                  <c:v>1.9626556016597509</c:v>
                </c:pt>
                <c:pt idx="2">
                  <c:v>2.145631067961165</c:v>
                </c:pt>
                <c:pt idx="3">
                  <c:v>2.7810945273631842</c:v>
                </c:pt>
                <c:pt idx="4">
                  <c:v>3.6</c:v>
                </c:pt>
                <c:pt idx="5">
                  <c:v>5.1448275862068966</c:v>
                </c:pt>
                <c:pt idx="6">
                  <c:v>4.3786008230452671</c:v>
                </c:pt>
                <c:pt idx="7">
                  <c:v>4.4020100502512562</c:v>
                </c:pt>
                <c:pt idx="8">
                  <c:v>3.116504854368932</c:v>
                </c:pt>
                <c:pt idx="9">
                  <c:v>3.5368421052631578</c:v>
                </c:pt>
                <c:pt idx="10">
                  <c:v>2.7769784172661871</c:v>
                </c:pt>
                <c:pt idx="11">
                  <c:v>1.8879999999999999</c:v>
                </c:pt>
                <c:pt idx="12">
                  <c:v>3.1070448307410796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3-459D-97EC-ECEC8DD46291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83-459D-97EC-ECEC8DD46291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2.341880341880342</c:v>
                </c:pt>
                <c:pt idx="1">
                  <c:v>3.3383458646616542</c:v>
                </c:pt>
                <c:pt idx="2">
                  <c:v>2.3025830258302582</c:v>
                </c:pt>
                <c:pt idx="3">
                  <c:v>1.7475728155339805</c:v>
                </c:pt>
                <c:pt idx="4">
                  <c:v>2.1685393258426968</c:v>
                </c:pt>
                <c:pt idx="5">
                  <c:v>2.5655737704918034</c:v>
                </c:pt>
                <c:pt idx="6">
                  <c:v>2.5481927710843375</c:v>
                </c:pt>
                <c:pt idx="7">
                  <c:v>3.5762711864406778</c:v>
                </c:pt>
                <c:pt idx="8">
                  <c:v>2.2768166089965396</c:v>
                </c:pt>
                <c:pt idx="9">
                  <c:v>1.8366013071895424</c:v>
                </c:pt>
                <c:pt idx="10">
                  <c:v>1.94921875</c:v>
                </c:pt>
                <c:pt idx="11">
                  <c:v>2.2865013774104681</c:v>
                </c:pt>
                <c:pt idx="12">
                  <c:v>2.3295702840495265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83-459D-97EC-ECEC8DD46291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83-459D-97EC-ECEC8DD462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83-459D-97EC-ECEC8DD46291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83-459D-97EC-ECEC8DD462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83-459D-97EC-ECEC8DD462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12">
                  <c:v>2.286046511627907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83-459D-97EC-ECEC8DD46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83-459D-97EC-ECEC8DD462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83-459D-97EC-ECEC8DD462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83-459D-97EC-ECEC8DD462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83-459D-97EC-ECEC8DD462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83-459D-97EC-ECEC8DD462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83-459D-97EC-ECEC8DD462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83-459D-97EC-ECEC8DD462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83-459D-97EC-ECEC8DD462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83-459D-97EC-ECEC8DD462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83-459D-97EC-ECEC8DD462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83-459D-97EC-ECEC8DD462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83-459D-97EC-ECEC8DD462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83-459D-97EC-ECEC8DD46291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0.98346905882851954</c:v>
                </c:pt>
                <c:pt idx="1">
                  <c:v>-0.64292635658914743</c:v>
                </c:pt>
                <c:pt idx="2">
                  <c:v>-3.3922309144861273E-2</c:v>
                </c:pt>
                <c:pt idx="3">
                  <c:v>-0.18708010335917313</c:v>
                </c:pt>
                <c:pt idx="4">
                  <c:v>2.049689440993796E-2</c:v>
                </c:pt>
                <c:pt idx="5">
                  <c:v>9.1428571428571193E-2</c:v>
                </c:pt>
                <c:pt idx="6">
                  <c:v>1.290909090909091</c:v>
                </c:pt>
                <c:pt idx="12">
                  <c:v>9.0644212777332367E-2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83-459D-97EC-ECEC8DD46291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0.51899937059571277</c:v>
                </c:pt>
                <c:pt idx="1">
                  <c:v>-0.3347486249155649</c:v>
                </c:pt>
                <c:pt idx="2">
                  <c:v>0.14982347749338043</c:v>
                </c:pt>
                <c:pt idx="3">
                  <c:v>-0.59039685294457955</c:v>
                </c:pt>
                <c:pt idx="4">
                  <c:v>-1.7285714285714286</c:v>
                </c:pt>
                <c:pt idx="5">
                  <c:v>-1.9733990147783254</c:v>
                </c:pt>
                <c:pt idx="6">
                  <c:v>-1.0876917321361761</c:v>
                </c:pt>
                <c:pt idx="12">
                  <c:v>-0.7546092260770112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83-459D-97EC-ECEC8DD46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BD-4846-848D-ADEB9D7C93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D-4846-848D-ADEB9D7C93BE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BD-4846-848D-ADEB9D7C93BE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BD-4846-848D-ADEB9D7C93BE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BD-4846-848D-ADEB9D7C93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BD-4846-848D-ADEB9D7C93BE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BD-4846-848D-ADEB9D7C93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BD-4846-848D-ADEB9D7C93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12">
                  <c:v>3.7067669172932329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BD-4846-848D-ADEB9D7C9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BD-4846-848D-ADEB9D7C93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BD-4846-848D-ADEB9D7C93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BD-4846-848D-ADEB9D7C93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BD-4846-848D-ADEB9D7C93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BD-4846-848D-ADEB9D7C93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BD-4846-848D-ADEB9D7C93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BD-4846-848D-ADEB9D7C93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BD-4846-848D-ADEB9D7C93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BD-4846-848D-ADEB9D7C93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BD-4846-848D-ADEB9D7C93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BD-4846-848D-ADEB9D7C93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BD-4846-848D-ADEB9D7C93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BD-4846-848D-ADEB9D7C93BE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12">
                  <c:v>-0.19524313295802331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BD-4846-848D-ADEB9D7C93BE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12">
                  <c:v>-3.1123599018335866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BD-4846-848D-ADEB9D7C9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97-4CA1-B82E-D3AD11240B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3.4444444444444446</c:v>
                </c:pt>
                <c:pt idx="1">
                  <c:v>8.4590163934426226</c:v>
                </c:pt>
                <c:pt idx="2">
                  <c:v>6.34020618556701</c:v>
                </c:pt>
                <c:pt idx="3">
                  <c:v>5.865384615384615</c:v>
                </c:pt>
                <c:pt idx="4">
                  <c:v>4.7954545454545459</c:v>
                </c:pt>
                <c:pt idx="5">
                  <c:v>7.5263157894736841</c:v>
                </c:pt>
                <c:pt idx="6">
                  <c:v>3.6744186046511627</c:v>
                </c:pt>
                <c:pt idx="7">
                  <c:v>5.546875</c:v>
                </c:pt>
                <c:pt idx="8">
                  <c:v>3.8974358974358974</c:v>
                </c:pt>
                <c:pt idx="9">
                  <c:v>4.7068965517241379</c:v>
                </c:pt>
                <c:pt idx="10">
                  <c:v>5.8</c:v>
                </c:pt>
                <c:pt idx="11">
                  <c:v>1.8478260869565217</c:v>
                </c:pt>
                <c:pt idx="12">
                  <c:v>5.0793433652530782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7-4CA1-B82E-D3AD11240BDF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97-4CA1-B82E-D3AD11240BD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4.6836734693877551</c:v>
                </c:pt>
                <c:pt idx="1">
                  <c:v>3.073394495412844</c:v>
                </c:pt>
                <c:pt idx="2">
                  <c:v>3.893939393939394</c:v>
                </c:pt>
                <c:pt idx="3">
                  <c:v>3</c:v>
                </c:pt>
                <c:pt idx="4">
                  <c:v>2.5192307692307692</c:v>
                </c:pt>
                <c:pt idx="5">
                  <c:v>3.4222222222222221</c:v>
                </c:pt>
                <c:pt idx="6">
                  <c:v>5.3098591549295771</c:v>
                </c:pt>
                <c:pt idx="7">
                  <c:v>3.2537313432835822</c:v>
                </c:pt>
                <c:pt idx="8">
                  <c:v>2.1489361702127661</c:v>
                </c:pt>
                <c:pt idx="9">
                  <c:v>2.6509433962264151</c:v>
                </c:pt>
                <c:pt idx="10">
                  <c:v>3.4</c:v>
                </c:pt>
                <c:pt idx="11">
                  <c:v>4.306451612903226</c:v>
                </c:pt>
                <c:pt idx="12">
                  <c:v>3.5172811059907834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7-4CA1-B82E-D3AD11240BD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97-4CA1-B82E-D3AD11240B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97-4CA1-B82E-D3AD11240BD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97-4CA1-B82E-D3AD11240B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97-4CA1-B82E-D3AD11240B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12">
                  <c:v>4.2961082910321489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97-4CA1-B82E-D3AD112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97-4CA1-B82E-D3AD11240B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97-4CA1-B82E-D3AD11240B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97-4CA1-B82E-D3AD11240B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97-4CA1-B82E-D3AD11240B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97-4CA1-B82E-D3AD11240B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97-4CA1-B82E-D3AD11240B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97-4CA1-B82E-D3AD11240B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97-4CA1-B82E-D3AD11240B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97-4CA1-B82E-D3AD11240B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97-4CA1-B82E-D3AD11240B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97-4CA1-B82E-D3AD11240B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97-4CA1-B82E-D3AD11240B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97-4CA1-B82E-D3AD11240BD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1.4268939393939393</c:v>
                </c:pt>
                <c:pt idx="1">
                  <c:v>1.7748717948717947</c:v>
                </c:pt>
                <c:pt idx="2">
                  <c:v>0.88427590715920212</c:v>
                </c:pt>
                <c:pt idx="3">
                  <c:v>1.9215006305170244</c:v>
                </c:pt>
                <c:pt idx="4">
                  <c:v>1.0398550724637676</c:v>
                </c:pt>
                <c:pt idx="5">
                  <c:v>-0.82307692307692282</c:v>
                </c:pt>
                <c:pt idx="6">
                  <c:v>2.6328955597248278</c:v>
                </c:pt>
                <c:pt idx="12">
                  <c:v>1.353608291032149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97-4CA1-B82E-D3AD11240BDF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0.49494949494949481</c:v>
                </c:pt>
                <c:pt idx="1">
                  <c:v>-4.1641445985708279</c:v>
                </c:pt>
                <c:pt idx="2">
                  <c:v>-1.9341911479730252</c:v>
                </c:pt>
                <c:pt idx="3">
                  <c:v>-1.7307692307692299</c:v>
                </c:pt>
                <c:pt idx="4">
                  <c:v>0.28787878787878718</c:v>
                </c:pt>
                <c:pt idx="5">
                  <c:v>-4.4493927125506065</c:v>
                </c:pt>
                <c:pt idx="6">
                  <c:v>1.9841179807146907</c:v>
                </c:pt>
                <c:pt idx="12">
                  <c:v>-1.104726782036745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97-4CA1-B82E-D3AD112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3B-42FC-BFF0-F9850529D89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B-42FC-BFF0-F9850529D899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3B-42FC-BFF0-F9850529D899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3B-42FC-BFF0-F9850529D899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3B-42FC-BFF0-F9850529D89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3B-42FC-BFF0-F9850529D899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3B-42FC-BFF0-F9850529D8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3B-42FC-BFF0-F9850529D89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12">
                  <c:v>3.7067669172932329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3B-42FC-BFF0-F9850529D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3B-42FC-BFF0-F9850529D8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3B-42FC-BFF0-F9850529D8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3B-42FC-BFF0-F9850529D8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3B-42FC-BFF0-F9850529D8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3B-42FC-BFF0-F9850529D8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3B-42FC-BFF0-F9850529D8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3B-42FC-BFF0-F9850529D8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3B-42FC-BFF0-F9850529D8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3B-42FC-BFF0-F9850529D8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3B-42FC-BFF0-F9850529D8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3B-42FC-BFF0-F9850529D8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3B-42FC-BFF0-F9850529D8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3B-42FC-BFF0-F9850529D899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12">
                  <c:v>-0.19524313295802331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3B-42FC-BFF0-F9850529D899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12">
                  <c:v>-3.1123599018335866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3B-42FC-BFF0-F9850529D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77-41F1-9622-6FB24EB9AF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7.1263157894736846</c:v>
                </c:pt>
                <c:pt idx="1">
                  <c:v>6</c:v>
                </c:pt>
                <c:pt idx="2">
                  <c:v>3.0689655172413794</c:v>
                </c:pt>
                <c:pt idx="3">
                  <c:v>6.125</c:v>
                </c:pt>
                <c:pt idx="4">
                  <c:v>7</c:v>
                </c:pt>
                <c:pt idx="5">
                  <c:v>2.2000000000000002</c:v>
                </c:pt>
                <c:pt idx="6">
                  <c:v>9.25</c:v>
                </c:pt>
                <c:pt idx="7">
                  <c:v>3.1666666666666665</c:v>
                </c:pt>
                <c:pt idx="8">
                  <c:v>0</c:v>
                </c:pt>
                <c:pt idx="9">
                  <c:v>2.25</c:v>
                </c:pt>
                <c:pt idx="10">
                  <c:v>8.2291666666666661</c:v>
                </c:pt>
                <c:pt idx="11">
                  <c:v>6.558139534883721</c:v>
                </c:pt>
                <c:pt idx="12">
                  <c:v>6.3451957295373669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7-41F1-9622-6FB24EB9AF54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77-41F1-9622-6FB24EB9AF5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5.3076923076923075</c:v>
                </c:pt>
                <c:pt idx="1">
                  <c:v>5.0909090909090908</c:v>
                </c:pt>
                <c:pt idx="2">
                  <c:v>3.7333333333333334</c:v>
                </c:pt>
                <c:pt idx="3">
                  <c:v>5.333333333333333</c:v>
                </c:pt>
                <c:pt idx="4">
                  <c:v>2</c:v>
                </c:pt>
                <c:pt idx="5">
                  <c:v>0</c:v>
                </c:pt>
                <c:pt idx="6">
                  <c:v>4.8461538461538458</c:v>
                </c:pt>
                <c:pt idx="7">
                  <c:v>4.2</c:v>
                </c:pt>
                <c:pt idx="8">
                  <c:v>0</c:v>
                </c:pt>
                <c:pt idx="9">
                  <c:v>2.125</c:v>
                </c:pt>
                <c:pt idx="10">
                  <c:v>2.9523809523809526</c:v>
                </c:pt>
                <c:pt idx="11">
                  <c:v>3.9333333333333331</c:v>
                </c:pt>
                <c:pt idx="12">
                  <c:v>4.0735294117647056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77-41F1-9622-6FB24EB9AF5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7-41F1-9622-6FB24EB9AF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77-41F1-9622-6FB24EB9AF5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7-41F1-9622-6FB24EB9AF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77-41F1-9622-6FB24EB9AF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12">
                  <c:v>4.8214285714285712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77-41F1-9622-6FB24EB9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77-41F1-9622-6FB24EB9AF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77-41F1-9622-6FB24EB9AF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77-41F1-9622-6FB24EB9AF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77-41F1-9622-6FB24EB9AF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77-41F1-9622-6FB24EB9AF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77-41F1-9622-6FB24EB9AF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77-41F1-9622-6FB24EB9AF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77-41F1-9622-6FB24EB9AF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77-41F1-9622-6FB24EB9AF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77-41F1-9622-6FB24EB9AF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77-41F1-9622-6FB24EB9AF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77-41F1-9622-6FB24EB9AF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77-41F1-9622-6FB24EB9AF5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2.8008684863523574</c:v>
                </c:pt>
                <c:pt idx="1">
                  <c:v>0.14729950900163669</c:v>
                </c:pt>
                <c:pt idx="2">
                  <c:v>0.37828947368421062</c:v>
                </c:pt>
                <c:pt idx="3">
                  <c:v>-1.0714285714285716</c:v>
                </c:pt>
                <c:pt idx="4">
                  <c:v>0</c:v>
                </c:pt>
                <c:pt idx="5">
                  <c:v>0</c:v>
                </c:pt>
                <c:pt idx="6">
                  <c:v>3.333333333333333</c:v>
                </c:pt>
                <c:pt idx="12">
                  <c:v>1.4496336996336994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77-41F1-9622-6FB24EB9AF54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-2.1908319185059426</c:v>
                </c:pt>
                <c:pt idx="1">
                  <c:v>-1.384615384615385</c:v>
                </c:pt>
                <c:pt idx="2">
                  <c:v>1.2468239564428312</c:v>
                </c:pt>
                <c:pt idx="3">
                  <c:v>-5.125</c:v>
                </c:pt>
                <c:pt idx="4">
                  <c:v>0</c:v>
                </c:pt>
                <c:pt idx="5">
                  <c:v>0</c:v>
                </c:pt>
                <c:pt idx="6">
                  <c:v>-1.25</c:v>
                </c:pt>
                <c:pt idx="12">
                  <c:v>-1.2844537815126049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77-41F1-9622-6FB24EB9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45-4EE5-A485-A930D0CA13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8.149659863945578</c:v>
                </c:pt>
                <c:pt idx="1">
                  <c:v>4.3877551020408161</c:v>
                </c:pt>
                <c:pt idx="2">
                  <c:v>2.4</c:v>
                </c:pt>
                <c:pt idx="3">
                  <c:v>5.4285714285714288</c:v>
                </c:pt>
                <c:pt idx="4">
                  <c:v>4.1818181818181817</c:v>
                </c:pt>
                <c:pt idx="5">
                  <c:v>1.3888888888888888</c:v>
                </c:pt>
                <c:pt idx="6">
                  <c:v>2.85</c:v>
                </c:pt>
                <c:pt idx="7">
                  <c:v>3.2727272727272729</c:v>
                </c:pt>
                <c:pt idx="8">
                  <c:v>2.5</c:v>
                </c:pt>
                <c:pt idx="9">
                  <c:v>4.45</c:v>
                </c:pt>
                <c:pt idx="10">
                  <c:v>4.9765625</c:v>
                </c:pt>
                <c:pt idx="11">
                  <c:v>7.2571428571428571</c:v>
                </c:pt>
                <c:pt idx="12">
                  <c:v>5.8798646362098141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5-4EE5-A485-A930D0CA13F1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45-4EE5-A485-A930D0CA13F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2.8275862068965516</c:v>
                </c:pt>
                <c:pt idx="1">
                  <c:v>2.6153846153846154</c:v>
                </c:pt>
                <c:pt idx="2">
                  <c:v>3.7272727272727271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1.8333333333333333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1.6</c:v>
                </c:pt>
                <c:pt idx="11">
                  <c:v>3.9696969696969697</c:v>
                </c:pt>
                <c:pt idx="12">
                  <c:v>2.7320261437908497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45-4EE5-A485-A930D0CA13F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45-4EE5-A485-A930D0CA13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45-4EE5-A485-A930D0CA13F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45-4EE5-A485-A930D0CA13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45-4EE5-A485-A930D0CA13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12">
                  <c:v>4.2441860465116283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45-4EE5-A485-A930D0CA1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5-4EE5-A485-A930D0CA13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5-4EE5-A485-A930D0CA13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5-4EE5-A485-A930D0CA13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5-4EE5-A485-A930D0CA13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5-4EE5-A485-A930D0CA13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5-4EE5-A485-A930D0CA13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5-4EE5-A485-A930D0CA13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45-4EE5-A485-A930D0CA13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45-4EE5-A485-A930D0CA13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45-4EE5-A485-A930D0CA13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45-4EE5-A485-A930D0CA13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45-4EE5-A485-A930D0CA13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45-4EE5-A485-A930D0CA13F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0.45416666666666661</c:v>
                </c:pt>
                <c:pt idx="1">
                  <c:v>1.176688251618871</c:v>
                </c:pt>
                <c:pt idx="2">
                  <c:v>-1.666666666666667</c:v>
                </c:pt>
                <c:pt idx="3">
                  <c:v>5.4711538461538458</c:v>
                </c:pt>
                <c:pt idx="4">
                  <c:v>0</c:v>
                </c:pt>
                <c:pt idx="5">
                  <c:v>0</c:v>
                </c:pt>
                <c:pt idx="12">
                  <c:v>1.0340411189753964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45-4EE5-A485-A930D0CA13F1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-4.8829931972789113</c:v>
                </c:pt>
                <c:pt idx="1">
                  <c:v>-8.3407275953859994E-2</c:v>
                </c:pt>
                <c:pt idx="2">
                  <c:v>0.10000000000000009</c:v>
                </c:pt>
                <c:pt idx="3">
                  <c:v>4.1964285714285712</c:v>
                </c:pt>
                <c:pt idx="4">
                  <c:v>0</c:v>
                </c:pt>
                <c:pt idx="5">
                  <c:v>-0.38888888888888884</c:v>
                </c:pt>
                <c:pt idx="12">
                  <c:v>-1.6607435309531606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45-4EE5-A485-A930D0CA1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DA-4348-8BFF-47864E83454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DA-4348-8BFF-47864E834548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DA-4348-8BFF-47864E83454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DA-4348-8BFF-47864E83454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DA-4348-8BFF-47864E83454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DA-4348-8BFF-47864E83454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DA-4348-8BFF-47864E8345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DA-4348-8BFF-47864E83454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12">
                  <c:v>4.1941023349780489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DA-4348-8BFF-47864E83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DA-4348-8BFF-47864E8345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DA-4348-8BFF-47864E8345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DA-4348-8BFF-47864E8345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DA-4348-8BFF-47864E8345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DA-4348-8BFF-47864E8345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DA-4348-8BFF-47864E8345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DA-4348-8BFF-47864E8345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DA-4348-8BFF-47864E8345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DA-4348-8BFF-47864E8345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DA-4348-8BFF-47864E8345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DA-4348-8BFF-47864E8345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DA-4348-8BFF-47864E8345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DA-4348-8BFF-47864E83454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12">
                  <c:v>0.95608739085320593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DA-4348-8BFF-47864E834548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12">
                  <c:v>-0.90021869011862243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DA-4348-8BFF-47864E83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42-4240-A0BD-3953CBE9C8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890</c:v>
                </c:pt>
                <c:pt idx="1">
                  <c:v>913</c:v>
                </c:pt>
                <c:pt idx="2">
                  <c:v>1000</c:v>
                </c:pt>
                <c:pt idx="3">
                  <c:v>637</c:v>
                </c:pt>
                <c:pt idx="4">
                  <c:v>1036</c:v>
                </c:pt>
                <c:pt idx="5">
                  <c:v>858</c:v>
                </c:pt>
                <c:pt idx="6">
                  <c:v>792</c:v>
                </c:pt>
                <c:pt idx="7">
                  <c:v>687</c:v>
                </c:pt>
                <c:pt idx="8">
                  <c:v>943</c:v>
                </c:pt>
                <c:pt idx="9">
                  <c:v>865</c:v>
                </c:pt>
                <c:pt idx="10">
                  <c:v>837</c:v>
                </c:pt>
                <c:pt idx="11">
                  <c:v>817</c:v>
                </c:pt>
                <c:pt idx="12">
                  <c:v>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2-4240-A0BD-3953CBE9C88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42-4240-A0BD-3953CBE9C88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648</c:v>
                </c:pt>
                <c:pt idx="1">
                  <c:v>946</c:v>
                </c:pt>
                <c:pt idx="2">
                  <c:v>1051</c:v>
                </c:pt>
                <c:pt idx="3">
                  <c:v>834</c:v>
                </c:pt>
                <c:pt idx="4">
                  <c:v>805</c:v>
                </c:pt>
                <c:pt idx="5">
                  <c:v>911</c:v>
                </c:pt>
                <c:pt idx="6">
                  <c:v>846</c:v>
                </c:pt>
                <c:pt idx="7">
                  <c:v>774</c:v>
                </c:pt>
                <c:pt idx="8">
                  <c:v>817</c:v>
                </c:pt>
                <c:pt idx="9">
                  <c:v>923</c:v>
                </c:pt>
                <c:pt idx="10">
                  <c:v>884</c:v>
                </c:pt>
                <c:pt idx="11">
                  <c:v>913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42-4240-A0BD-3953CBE9C88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42-4240-A0BD-3953CBE9C8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42-4240-A0BD-3953CBE9C88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42-4240-A0BD-3953CBE9C8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42-4240-A0BD-3953CBE9C8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12">
                  <c:v>6410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42-4240-A0BD-3953CBE9C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42-4240-A0BD-3953CBE9C8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42-4240-A0BD-3953CBE9C8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42-4240-A0BD-3953CBE9C8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42-4240-A0BD-3953CBE9C8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42-4240-A0BD-3953CBE9C8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42-4240-A0BD-3953CBE9C8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42-4240-A0BD-3953CBE9C8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42-4240-A0BD-3953CBE9C8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42-4240-A0BD-3953CBE9C8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42-4240-A0BD-3953CBE9C8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42-4240-A0BD-3953CBE9C8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42-4240-A0BD-3953CBE9C8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42-4240-A0BD-3953CBE9C88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-2.7571580063626699E-2</c:v>
                </c:pt>
                <c:pt idx="1">
                  <c:v>0.26609963547995141</c:v>
                </c:pt>
                <c:pt idx="2">
                  <c:v>0.11074918566775249</c:v>
                </c:pt>
                <c:pt idx="3">
                  <c:v>0.22028526148969885</c:v>
                </c:pt>
                <c:pt idx="4">
                  <c:v>0.16641679160419787</c:v>
                </c:pt>
                <c:pt idx="5">
                  <c:v>0.62348178137651833</c:v>
                </c:pt>
                <c:pt idx="6">
                  <c:v>0.27255639097744355</c:v>
                </c:pt>
                <c:pt idx="12">
                  <c:v>0.2190947128185623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42-4240-A0BD-3953CBE9C88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3.0337078651685445E-2</c:v>
                </c:pt>
                <c:pt idx="1">
                  <c:v>0.14129244249726169</c:v>
                </c:pt>
                <c:pt idx="2">
                  <c:v>2.2999999999999909E-2</c:v>
                </c:pt>
                <c:pt idx="3">
                  <c:v>0.20879120879120872</c:v>
                </c:pt>
                <c:pt idx="4">
                  <c:v>-0.24903474903474898</c:v>
                </c:pt>
                <c:pt idx="5">
                  <c:v>0.40209790209790208</c:v>
                </c:pt>
                <c:pt idx="6">
                  <c:v>-0.14520202020202022</c:v>
                </c:pt>
                <c:pt idx="12">
                  <c:v>4.635977799542923E-2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42-4240-A0BD-3953CBE9C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58-4810-91FC-06F5DAA6C5B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4.3105702050935317</c:v>
                </c:pt>
                <c:pt idx="1">
                  <c:v>4.7931530494821635</c:v>
                </c:pt>
                <c:pt idx="2">
                  <c:v>4.9154589371980677</c:v>
                </c:pt>
                <c:pt idx="3">
                  <c:v>4.453448275862069</c:v>
                </c:pt>
                <c:pt idx="4">
                  <c:v>4.7340770061173085</c:v>
                </c:pt>
                <c:pt idx="5">
                  <c:v>5.6199078993978038</c:v>
                </c:pt>
                <c:pt idx="6">
                  <c:v>5.7574850299401197</c:v>
                </c:pt>
                <c:pt idx="7">
                  <c:v>4.4305381727158952</c:v>
                </c:pt>
                <c:pt idx="8">
                  <c:v>5.6771894093686353</c:v>
                </c:pt>
                <c:pt idx="9">
                  <c:v>5.4846181686572564</c:v>
                </c:pt>
                <c:pt idx="10">
                  <c:v>4.5946775844421701</c:v>
                </c:pt>
                <c:pt idx="11">
                  <c:v>5.5508828250401283</c:v>
                </c:pt>
                <c:pt idx="12">
                  <c:v>4.9668993585945751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58-4810-91FC-06F5DAA6C5B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58-4810-91FC-06F5DAA6C5B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4.0853259501636039</c:v>
                </c:pt>
                <c:pt idx="11">
                  <c:v>3.8469719991317559</c:v>
                </c:pt>
                <c:pt idx="12">
                  <c:v>4.4558690684946063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58-4810-91FC-06F5DAA6C5B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58-4810-91FC-06F5DAA6C5B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58-4810-91FC-06F5DAA6C5B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58-4810-91FC-06F5DAA6C5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58-4810-91FC-06F5DAA6C5B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12">
                  <c:v>4.1651047409040798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58-4810-91FC-06F5DAA6C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58-4810-91FC-06F5DAA6C5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58-4810-91FC-06F5DAA6C5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58-4810-91FC-06F5DAA6C5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58-4810-91FC-06F5DAA6C5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58-4810-91FC-06F5DAA6C5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58-4810-91FC-06F5DAA6C5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58-4810-91FC-06F5DAA6C5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58-4810-91FC-06F5DAA6C5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58-4810-91FC-06F5DAA6C5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58-4810-91FC-06F5DAA6C5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58-4810-91FC-06F5DAA6C5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58-4810-91FC-06F5DAA6C5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58-4810-91FC-06F5DAA6C5B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2.1710823012615212</c:v>
                </c:pt>
                <c:pt idx="1">
                  <c:v>0.34294811237202261</c:v>
                </c:pt>
                <c:pt idx="2">
                  <c:v>-0.2125988728668271</c:v>
                </c:pt>
                <c:pt idx="3">
                  <c:v>0.83236969487793111</c:v>
                </c:pt>
                <c:pt idx="4">
                  <c:v>1.237761281598559</c:v>
                </c:pt>
                <c:pt idx="5">
                  <c:v>1.5537977797482858</c:v>
                </c:pt>
                <c:pt idx="6">
                  <c:v>1.2353579925754485</c:v>
                </c:pt>
                <c:pt idx="12">
                  <c:v>0.96711210122525726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58-4810-91FC-06F5DAA6C5B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0.41446368555264979</c:v>
                </c:pt>
                <c:pt idx="1">
                  <c:v>-0.90499515474532144</c:v>
                </c:pt>
                <c:pt idx="2">
                  <c:v>-1.3956663702144896</c:v>
                </c:pt>
                <c:pt idx="3">
                  <c:v>-0.71912225705329158</c:v>
                </c:pt>
                <c:pt idx="4">
                  <c:v>-0.58404972843045666</c:v>
                </c:pt>
                <c:pt idx="5">
                  <c:v>-0.46485267424912102</c:v>
                </c:pt>
                <c:pt idx="6">
                  <c:v>-0.81688291439902905</c:v>
                </c:pt>
                <c:pt idx="12">
                  <c:v>-0.70686485678953836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58-4810-91FC-06F5DAA6C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8-4072-A902-6429C9AEA9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8-4072-A902-6429C9AEA9B3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8-4072-A902-6429C9AEA9B3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8-4072-A902-6429C9AEA9B3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8-4072-A902-6429C9AEA9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28-4072-A902-6429C9AEA9B3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28-4072-A902-6429C9AEA9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28-4072-A902-6429C9AEA9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28-4072-A902-6429C9AEA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28-4072-A902-6429C9AEA9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28-4072-A902-6429C9AEA9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28-4072-A902-6429C9AEA9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28-4072-A902-6429C9AEA9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28-4072-A902-6429C9AEA9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28-4072-A902-6429C9AEA9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28-4072-A902-6429C9AEA9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28-4072-A902-6429C9AEA9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28-4072-A902-6429C9AEA9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28-4072-A902-6429C9AEA9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28-4072-A902-6429C9AEA9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28-4072-A902-6429C9AEA9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28-4072-A902-6429C9AEA9B3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28-4072-A902-6429C9AEA9B3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28-4072-A902-6429C9AEA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B6-4CD7-896A-C263CC320C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B6-4CD7-896A-C263CC320C05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B6-4CD7-896A-C263CC320C05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B6-4CD7-896A-C263CC320C05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B6-4CD7-896A-C263CC320C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B6-4CD7-896A-C263CC320C05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B6-4CD7-896A-C263CC320C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B6-4CD7-896A-C263CC320C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B6-4CD7-896A-C263CC320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B6-4CD7-896A-C263CC320C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B6-4CD7-896A-C263CC320C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B6-4CD7-896A-C263CC320C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B6-4CD7-896A-C263CC320C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B6-4CD7-896A-C263CC320C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B6-4CD7-896A-C263CC320C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B6-4CD7-896A-C263CC320C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B6-4CD7-896A-C263CC320C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B6-4CD7-896A-C263CC320C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B6-4CD7-896A-C263CC320C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B6-4CD7-896A-C263CC320C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B6-4CD7-896A-C263CC320C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B6-4CD7-896A-C263CC320C05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B6-4CD7-896A-C263CC320C05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B6-4CD7-896A-C263CC320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9-4AA6-B58B-858E12920F5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9.3567753001715257</c:v>
                </c:pt>
                <c:pt idx="1">
                  <c:v>10.567213114754098</c:v>
                </c:pt>
                <c:pt idx="2">
                  <c:v>9.8921052631578945</c:v>
                </c:pt>
                <c:pt idx="3">
                  <c:v>7.7528957528957525</c:v>
                </c:pt>
                <c:pt idx="4">
                  <c:v>4.5093378607809846</c:v>
                </c:pt>
                <c:pt idx="5">
                  <c:v>4.3629343629343627</c:v>
                </c:pt>
                <c:pt idx="6">
                  <c:v>4.0928319623971801</c:v>
                </c:pt>
                <c:pt idx="7">
                  <c:v>7.8141025641025639</c:v>
                </c:pt>
                <c:pt idx="8">
                  <c:v>6.7974452554744529</c:v>
                </c:pt>
                <c:pt idx="9">
                  <c:v>4.7479338842975203</c:v>
                </c:pt>
                <c:pt idx="10">
                  <c:v>7.1651785714285712</c:v>
                </c:pt>
                <c:pt idx="11">
                  <c:v>9.17578125</c:v>
                </c:pt>
                <c:pt idx="12">
                  <c:v>6.7093525179856117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9-4AA6-B58B-858E12920F5C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9-4AA6-B58B-858E12920F5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9-4AA6-B58B-858E12920F5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9-4AA6-B58B-858E12920F5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9-4AA6-B58B-858E12920F5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F9-4AA6-B58B-858E12920F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F9-4AA6-B58B-858E12920F5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F9-4AA6-B58B-858E1292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F9-4AA6-B58B-858E12920F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F9-4AA6-B58B-858E12920F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9-4AA6-B58B-858E12920F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9-4AA6-B58B-858E12920F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9-4AA6-B58B-858E12920F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9-4AA6-B58B-858E12920F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9-4AA6-B58B-858E12920F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F9-4AA6-B58B-858E12920F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F9-4AA6-B58B-858E12920F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F9-4AA6-B58B-858E12920F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F9-4AA6-B58B-858E12920F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F9-4AA6-B58B-858E12920F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F9-4AA6-B58B-858E12920F5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F9-4AA6-B58B-858E12920F5C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F9-4AA6-B58B-858E1292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A9-48DE-B189-60BF6B8EAA7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0.7036</c:v>
                </c:pt>
                <c:pt idx="1">
                  <c:v>0.63009999999999999</c:v>
                </c:pt>
                <c:pt idx="2">
                  <c:v>0.69010000000000005</c:v>
                </c:pt>
                <c:pt idx="3">
                  <c:v>0.44140000000000001</c:v>
                </c:pt>
                <c:pt idx="4">
                  <c:v>0.4526</c:v>
                </c:pt>
                <c:pt idx="5">
                  <c:v>0.53610000000000002</c:v>
                </c:pt>
                <c:pt idx="6">
                  <c:v>0.48499999999999999</c:v>
                </c:pt>
                <c:pt idx="7">
                  <c:v>0.47509999999999997</c:v>
                </c:pt>
                <c:pt idx="8">
                  <c:v>0.60489999999999999</c:v>
                </c:pt>
                <c:pt idx="9">
                  <c:v>0.53239999999999998</c:v>
                </c:pt>
                <c:pt idx="10">
                  <c:v>0.67349999999999999</c:v>
                </c:pt>
                <c:pt idx="11">
                  <c:v>0.62939999999999996</c:v>
                </c:pt>
                <c:pt idx="12">
                  <c:v>0.57076491108653105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9-48DE-B189-60BF6B8EAA7E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A9-48DE-B189-60BF6B8EAA7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0.60350000000000004</c:v>
                </c:pt>
                <c:pt idx="11">
                  <c:v>0.6391</c:v>
                </c:pt>
                <c:pt idx="12">
                  <c:v>0.53778304538949095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A9-48DE-B189-60BF6B8EAA7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A9-48DE-B189-60BF6B8EAA7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A9-48DE-B189-60BF6B8EAA7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A9-48DE-B189-60BF6B8EAA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A9-48DE-B189-60BF6B8EAA7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A9-48DE-B189-60BF6B8E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A9-48DE-B189-60BF6B8EAA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A9-48DE-B189-60BF6B8EAA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A9-48DE-B189-60BF6B8EAA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A9-48DE-B189-60BF6B8EAA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A9-48DE-B189-60BF6B8EAA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A9-48DE-B189-60BF6B8EAA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A9-48DE-B189-60BF6B8EAA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A9-48DE-B189-60BF6B8EAA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A9-48DE-B189-60BF6B8EAA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A9-48DE-B189-60BF6B8EAA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A9-48DE-B189-60BF6B8EAA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A9-48DE-B189-60BF6B8EAA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A9-48DE-B189-60BF6B8EAA7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0.18443396226415087</c:v>
                </c:pt>
                <c:pt idx="1">
                  <c:v>0.11330282468044839</c:v>
                </c:pt>
                <c:pt idx="2">
                  <c:v>0.13834726090993499</c:v>
                </c:pt>
                <c:pt idx="3">
                  <c:v>0.11201501877346698</c:v>
                </c:pt>
                <c:pt idx="4">
                  <c:v>-0.2721768886549093</c:v>
                </c:pt>
                <c:pt idx="5">
                  <c:v>0.31875153600393213</c:v>
                </c:pt>
                <c:pt idx="6">
                  <c:v>-4.2744656917885759E-3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A9-48DE-B189-60BF6B8EAA7E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7.0636725412166035E-2</c:v>
                </c:pt>
                <c:pt idx="1">
                  <c:v>0.11966354546897318</c:v>
                </c:pt>
                <c:pt idx="2">
                  <c:v>6.5932473554557225E-2</c:v>
                </c:pt>
                <c:pt idx="3">
                  <c:v>0.20774807430901676</c:v>
                </c:pt>
                <c:pt idx="4">
                  <c:v>-0.38908528501988515</c:v>
                </c:pt>
                <c:pt idx="5">
                  <c:v>9.3266181682505334E-4</c:v>
                </c:pt>
                <c:pt idx="6">
                  <c:v>-8.7422680412371112E-2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A9-48DE-B189-60BF6B8E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D9-431A-87B8-E7234C685DE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9-431A-87B8-E7234C685DEE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D9-431A-87B8-E7234C685DE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9-431A-87B8-E7234C685DEE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D9-431A-87B8-E7234C685DE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9-431A-87B8-E7234C685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D9-431A-87B8-E7234C685D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D9-431A-87B8-E7234C685D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D9-431A-87B8-E7234C685D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D9-431A-87B8-E7234C685D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D9-431A-87B8-E7234C685D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9-431A-87B8-E7234C685D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D9-431A-87B8-E7234C685D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D9-431A-87B8-E7234C685D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D9-431A-87B8-E7234C685D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D9-431A-87B8-E7234C685D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D9-431A-87B8-E7234C685D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D9-431A-87B8-E7234C685D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D9-431A-87B8-E7234C685DEE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D9-431A-87B8-E7234C685DEE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D9-431A-87B8-E7234C685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43-4625-A205-E49710FC09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3-4625-A205-E49710FC0975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43-4625-A205-E49710FC09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43-4625-A205-E49710FC0975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43-4625-A205-E49710FC09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43-4625-A205-E49710FC0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43-4625-A205-E49710FC09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43-4625-A205-E49710FC09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43-4625-A205-E49710FC09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43-4625-A205-E49710FC09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43-4625-A205-E49710FC09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43-4625-A205-E49710FC09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43-4625-A205-E49710FC09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43-4625-A205-E49710FC09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43-4625-A205-E49710FC09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43-4625-A205-E49710FC09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43-4625-A205-E49710FC09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43-4625-A205-E49710FC09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43-4625-A205-E49710FC097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43-4625-A205-E49710FC0975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43-4625-A205-E49710FC0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0A-4D0E-81F8-284F0518287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0.67280000000000006</c:v>
                </c:pt>
                <c:pt idx="1">
                  <c:v>0.64890000000000003</c:v>
                </c:pt>
                <c:pt idx="2">
                  <c:v>0.71589999999999998</c:v>
                </c:pt>
                <c:pt idx="3">
                  <c:v>0.46950000000000003</c:v>
                </c:pt>
                <c:pt idx="4">
                  <c:v>0.46279999999999999</c:v>
                </c:pt>
                <c:pt idx="5">
                  <c:v>0.57669999999999999</c:v>
                </c:pt>
                <c:pt idx="6">
                  <c:v>0.47350000000000003</c:v>
                </c:pt>
                <c:pt idx="7">
                  <c:v>0.49810000000000004</c:v>
                </c:pt>
                <c:pt idx="8">
                  <c:v>0.60799999999999998</c:v>
                </c:pt>
                <c:pt idx="9">
                  <c:v>0.53310000000000002</c:v>
                </c:pt>
                <c:pt idx="10">
                  <c:v>0.65269999999999995</c:v>
                </c:pt>
                <c:pt idx="11">
                  <c:v>0.60829999999999995</c:v>
                </c:pt>
                <c:pt idx="12">
                  <c:v>0.5760893921512974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A-4D0E-81F8-284F05182874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0A-4D0E-81F8-284F0518287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0.60250000000000004</c:v>
                </c:pt>
                <c:pt idx="11">
                  <c:v>0.63659999999999994</c:v>
                </c:pt>
                <c:pt idx="12">
                  <c:v>0.5372393247269116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0A-4D0E-81F8-284F0518287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0A-4D0E-81F8-284F0518287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0A-4D0E-81F8-284F0518287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0A-4D0E-81F8-284F051828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0A-4D0E-81F8-284F0518287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0A-4D0E-81F8-284F05182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0A-4D0E-81F8-284F051828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0A-4D0E-81F8-284F051828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0A-4D0E-81F8-284F051828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0A-4D0E-81F8-284F051828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0A-4D0E-81F8-284F051828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0A-4D0E-81F8-284F051828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0A-4D0E-81F8-284F051828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0A-4D0E-81F8-284F051828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0A-4D0E-81F8-284F051828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0A-4D0E-81F8-284F051828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0A-4D0E-81F8-284F051828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0A-4D0E-81F8-284F051828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0A-4D0E-81F8-284F0518287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0.19389701207883037</c:v>
                </c:pt>
                <c:pt idx="1">
                  <c:v>0.15945257797581158</c:v>
                </c:pt>
                <c:pt idx="2">
                  <c:v>0.13342631334263144</c:v>
                </c:pt>
                <c:pt idx="3">
                  <c:v>0.12059134107708558</c:v>
                </c:pt>
                <c:pt idx="4">
                  <c:v>-0.27003205128205121</c:v>
                </c:pt>
                <c:pt idx="5">
                  <c:v>0.33688118811881207</c:v>
                </c:pt>
                <c:pt idx="6">
                  <c:v>-1.1332728921124247E-2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0A-4D0E-81F8-284F05182874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0.11652794292508917</c:v>
                </c:pt>
                <c:pt idx="1">
                  <c:v>0.12282323932809369</c:v>
                </c:pt>
                <c:pt idx="2">
                  <c:v>2.165106858499799E-2</c:v>
                </c:pt>
                <c:pt idx="3">
                  <c:v>0.13013844515441964</c:v>
                </c:pt>
                <c:pt idx="4">
                  <c:v>-0.40946413137424376</c:v>
                </c:pt>
                <c:pt idx="5">
                  <c:v>-6.3464539621987059E-2</c:v>
                </c:pt>
                <c:pt idx="6">
                  <c:v>-7.8775079197465847E-2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0A-4D0E-81F8-284F05182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73-4189-9E37-9261A6BC78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3-4189-9E37-9261A6BC7886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73-4189-9E37-9261A6BC788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3-4189-9E37-9261A6BC788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3-4189-9E37-9261A6BC78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3-4189-9E37-9261A6BC788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73-4189-9E37-9261A6BC78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73-4189-9E37-9261A6BC78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73-4189-9E37-9261A6BC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73-4189-9E37-9261A6BC78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73-4189-9E37-9261A6BC78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73-4189-9E37-9261A6BC78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73-4189-9E37-9261A6BC78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73-4189-9E37-9261A6BC78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73-4189-9E37-9261A6BC78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73-4189-9E37-9261A6BC78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73-4189-9E37-9261A6BC78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73-4189-9E37-9261A6BC78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73-4189-9E37-9261A6BC78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73-4189-9E37-9261A6BC78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73-4189-9E37-9261A6BC78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73-4189-9E37-9261A6BC788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73-4189-9E37-9261A6BC7886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73-4189-9E37-9261A6BC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3389</c:v>
                </c:pt>
                <c:pt idx="1">
                  <c:v>7935</c:v>
                </c:pt>
                <c:pt idx="2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0-4616-999B-7673E2D780B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2330</c:v>
                </c:pt>
                <c:pt idx="1">
                  <c:v>3971</c:v>
                </c:pt>
                <c:pt idx="2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0-4616-999B-7673E2D78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A0-4616-999B-7673E2D780B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A0-4616-999B-7673E2D780B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4A0-4616-999B-7673E2D780B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0-4616-999B-7673E2D780B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0-4616-999B-7673E2D780B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0-4616-999B-7673E2D780B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A0-4616-999B-7673E2D780B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0-4616-999B-7673E2D780B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A0-4616-999B-7673E2D780B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0.32316227461858532</c:v>
                </c:pt>
                <c:pt idx="1">
                  <c:v>0.5507628294036061</c:v>
                </c:pt>
                <c:pt idx="2">
                  <c:v>0.1260748959778086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A0-4616-999B-7673E2D78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A0-4616-999B-7673E2D780B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A0-4616-999B-7673E2D780B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A0-4616-999B-7673E2D780B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A0-4616-999B-7673E2D780B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A0-4616-999B-7673E2D780B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A0-4616-999B-7673E2D780B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A0-4616-999B-7673E2D780B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A0-4616-999B-7673E2D780B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A0-4616-999B-7673E2D780B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A0-4616-999B-7673E2D780B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A0-4616-999B-7673E2D780B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A0-4616-999B-7673E2D780B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-0.31248155798170552</c:v>
                </c:pt>
                <c:pt idx="1">
                  <c:v>-0.49955891619407689</c:v>
                </c:pt>
                <c:pt idx="2">
                  <c:v>-0.56150506512301013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A0-4616-999B-7673E2D780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4A-4FA0-8CAD-DA57BAACF7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915</c:v>
                </c:pt>
                <c:pt idx="1">
                  <c:v>913</c:v>
                </c:pt>
                <c:pt idx="2">
                  <c:v>1359</c:v>
                </c:pt>
                <c:pt idx="3">
                  <c:v>564</c:v>
                </c:pt>
                <c:pt idx="4">
                  <c:v>508</c:v>
                </c:pt>
                <c:pt idx="5">
                  <c:v>626</c:v>
                </c:pt>
                <c:pt idx="6">
                  <c:v>395</c:v>
                </c:pt>
                <c:pt idx="7">
                  <c:v>432</c:v>
                </c:pt>
                <c:pt idx="8">
                  <c:v>663</c:v>
                </c:pt>
                <c:pt idx="9">
                  <c:v>826</c:v>
                </c:pt>
                <c:pt idx="10">
                  <c:v>1538</c:v>
                </c:pt>
                <c:pt idx="11">
                  <c:v>1142</c:v>
                </c:pt>
                <c:pt idx="12">
                  <c:v>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A-4FA0-8CAD-DA57BAACF701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4A-4FA0-8CAD-DA57BAACF701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758</c:v>
                </c:pt>
                <c:pt idx="1">
                  <c:v>615</c:v>
                </c:pt>
                <c:pt idx="2">
                  <c:v>831</c:v>
                </c:pt>
                <c:pt idx="3">
                  <c:v>809</c:v>
                </c:pt>
                <c:pt idx="4">
                  <c:v>307</c:v>
                </c:pt>
                <c:pt idx="5">
                  <c:v>307</c:v>
                </c:pt>
                <c:pt idx="6">
                  <c:v>195</c:v>
                </c:pt>
                <c:pt idx="7">
                  <c:v>416</c:v>
                </c:pt>
                <c:pt idx="8">
                  <c:v>444</c:v>
                </c:pt>
                <c:pt idx="9">
                  <c:v>557</c:v>
                </c:pt>
                <c:pt idx="10">
                  <c:v>793</c:v>
                </c:pt>
                <c:pt idx="11">
                  <c:v>779</c:v>
                </c:pt>
                <c:pt idx="12">
                  <c:v>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A-4FA0-8CAD-DA57BAACF701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4A-4FA0-8CAD-DA57BAACF7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4A-4FA0-8CAD-DA57BAACF701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4A-4FA0-8CAD-DA57BAACF7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4A-4FA0-8CAD-DA57BAACF7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12">
                  <c:v>3775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4A-4FA0-8CAD-DA57BAAC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34A-4FA0-8CAD-DA57BAACF701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168</c:v>
                      </c:pt>
                      <c:pt idx="1">
                        <c:v>174</c:v>
                      </c:pt>
                      <c:pt idx="2">
                        <c:v>287</c:v>
                      </c:pt>
                      <c:pt idx="3">
                        <c:v>171</c:v>
                      </c:pt>
                      <c:pt idx="4">
                        <c:v>207</c:v>
                      </c:pt>
                      <c:pt idx="5">
                        <c:v>302</c:v>
                      </c:pt>
                      <c:pt idx="6">
                        <c:v>365</c:v>
                      </c:pt>
                      <c:pt idx="7">
                        <c:v>330</c:v>
                      </c:pt>
                      <c:pt idx="8">
                        <c:v>429</c:v>
                      </c:pt>
                      <c:pt idx="9">
                        <c:v>712</c:v>
                      </c:pt>
                      <c:pt idx="10">
                        <c:v>1078</c:v>
                      </c:pt>
                      <c:pt idx="11">
                        <c:v>927</c:v>
                      </c:pt>
                      <c:pt idx="12">
                        <c:v>5150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34A-4FA0-8CAD-DA57BAACF7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4A-4FA0-8CAD-DA57BAACF7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4A-4FA0-8CAD-DA57BAACF7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4A-4FA0-8CAD-DA57BAACF7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4A-4FA0-8CAD-DA57BAACF7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4A-4FA0-8CAD-DA57BAACF7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4A-4FA0-8CAD-DA57BAACF7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4A-4FA0-8CAD-DA57BAACF7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4A-4FA0-8CAD-DA57BAACF7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4A-4FA0-8CAD-DA57BAACF7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4A-4FA0-8CAD-DA57BAACF7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4A-4FA0-8CAD-DA57BAACF7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4A-4FA0-8CAD-DA57BAACF7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4A-4FA0-8CAD-DA57BAACF701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0.82413793103448274</c:v>
                </c:pt>
                <c:pt idx="1">
                  <c:v>0.39781021897810209</c:v>
                </c:pt>
                <c:pt idx="2">
                  <c:v>0.10866910866910873</c:v>
                </c:pt>
                <c:pt idx="3">
                  <c:v>0.14999999999999991</c:v>
                </c:pt>
                <c:pt idx="4">
                  <c:v>-0.39682539682539686</c:v>
                </c:pt>
                <c:pt idx="5">
                  <c:v>-0.3794642857142857</c:v>
                </c:pt>
                <c:pt idx="6">
                  <c:v>0.58201058201058209</c:v>
                </c:pt>
                <c:pt idx="12">
                  <c:v>0.28139850644942288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4A-4FA0-8CAD-DA57BAACF701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0.15628415300546439</c:v>
                </c:pt>
                <c:pt idx="1">
                  <c:v>-0.16100766703176339</c:v>
                </c:pt>
                <c:pt idx="2">
                  <c:v>-0.33186166298749076</c:v>
                </c:pt>
                <c:pt idx="3">
                  <c:v>-6.2056737588652489E-2</c:v>
                </c:pt>
                <c:pt idx="4">
                  <c:v>-0.85039370078740162</c:v>
                </c:pt>
                <c:pt idx="5">
                  <c:v>-0.77795527156549515</c:v>
                </c:pt>
                <c:pt idx="6">
                  <c:v>-0.24303797468354427</c:v>
                </c:pt>
                <c:pt idx="12">
                  <c:v>-0.28503787878787878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4A-4FA0-8CAD-DA57BAAC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E4-4295-8503-31162135AB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E4-4295-8503-31162135AB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E4-4295-8503-31162135AB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E4-4295-8503-31162135ABD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E4-4295-8503-31162135ABDA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E4-4295-8503-31162135ABDA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E4-4295-8503-31162135ABDA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E4-4295-8503-31162135ABD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E4-4295-8503-31162135AB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E4-4295-8503-31162135ABDA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E4-4295-8503-31162135AB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2330</c:v>
                </c:pt>
                <c:pt idx="1">
                  <c:v>3971</c:v>
                </c:pt>
                <c:pt idx="2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E4-4295-8503-31162135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15-4A2E-A63F-4068F31F850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5-4A2E-A63F-4068F31F850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5-4A2E-A63F-4068F31F850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5-4A2E-A63F-4068F31F850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5-4A2E-A63F-4068F31F850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15-4A2E-A63F-4068F31F850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15-4A2E-A63F-4068F31F850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15-4A2E-A63F-4068F31F850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15-4A2E-A63F-4068F31F850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15-4A2E-A63F-4068F31F8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115-4A2E-A63F-4068F31F850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15-4A2E-A63F-4068F31F850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5-4A2E-A63F-4068F31F850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15-4A2E-A63F-4068F31F850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5-4A2E-A63F-4068F31F8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115-4A2E-A63F-4068F31F850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115-4A2E-A63F-4068F31F850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15-4A2E-A63F-4068F31F850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15-4A2E-A63F-4068F31F850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15-4A2E-A63F-4068F31F850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15-4A2E-A63F-4068F31F850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15-4A2E-A63F-4068F31F850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15-4A2E-A63F-4068F31F850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15-4A2E-A63F-4068F31F850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15-4A2E-A63F-4068F31F850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15-4A2E-A63F-4068F31F850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15-4A2E-A63F-4068F31F850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15-4A2E-A63F-4068F31F850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15-4A2E-A63F-4068F31F850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15-4A2E-A63F-4068F31F850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15-4A2E-A63F-4068F31F850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15-4A2E-A63F-4068F31F850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15-4A2E-A63F-4068F31F85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115-4A2E-A63F-4068F31F850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15-4A2E-A63F-4068F31F85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115-4A2E-A63F-4068F31F85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115-4A2E-A63F-4068F31F85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115-4A2E-A63F-4068F31F85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115-4A2E-A63F-4068F31F85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115-4A2E-A63F-4068F31F85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115-4A2E-A63F-4068F31F85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115-4A2E-A63F-4068F31F85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115-4A2E-A63F-4068F31F85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115-4A2E-A63F-4068F31F85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115-4A2E-A63F-4068F31F85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115-4A2E-A63F-4068F31F85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115-4A2E-A63F-4068F31F85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115-4A2E-A63F-4068F31F85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115-4A2E-A63F-4068F31F850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115-4A2E-A63F-4068F31F850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15-4A2E-A63F-4068F31F850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15-4A2E-A63F-4068F31F850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15-4A2E-A63F-4068F31F850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15-4A2E-A63F-4068F31F850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15-4A2E-A63F-4068F31F850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15-4A2E-A63F-4068F31F850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15-4A2E-A63F-4068F31F850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15-4A2E-A63F-4068F31F850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15-4A2E-A63F-4068F31F850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15-4A2E-A63F-4068F31F850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115-4A2E-A63F-4068F31F850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115-4A2E-A63F-4068F31F850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115-4A2E-A63F-4068F31F850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115-4A2E-A63F-4068F31F850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15-4A2E-A63F-4068F31F850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115-4A2E-A63F-4068F31F85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115-4A2E-A63F-4068F31F850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115-4A2E-A63F-4068F31F850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115-4A2E-A63F-4068F31F850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115-4A2E-A63F-4068F31F850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115-4A2E-A63F-4068F31F850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115-4A2E-A63F-4068F31F850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115-4A2E-A63F-4068F31F850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115-4A2E-A63F-4068F31F850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115-4A2E-A63F-4068F31F850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115-4A2E-A63F-4068F31F850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115-4A2E-A63F-4068F31F850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115-4A2E-A63F-4068F31F850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115-4A2E-A63F-4068F31F850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115-4A2E-A63F-4068F31F850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115-4A2E-A63F-4068F31F850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115-4A2E-A63F-4068F31F850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115-4A2E-A63F-4068F31F85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115-4A2E-A63F-4068F31F8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AB-434B-BEA8-E9AAC698FA6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AB-434B-BEA8-E9AAC698FA6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B-434B-BEA8-E9AAC698FA6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B-434B-BEA8-E9AAC698FA6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B-434B-BEA8-E9AAC698F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773</c:v>
                </c:pt>
                <c:pt idx="1">
                  <c:v>0</c:v>
                </c:pt>
                <c:pt idx="2">
                  <c:v>0</c:v>
                </c:pt>
                <c:pt idx="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6-499B-8769-1A2BD8DD20C7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13313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46-499B-8769-1A2BD8DD20C7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7143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46-499B-8769-1A2BD8DD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-0.46345677157665444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46-499B-8769-1A2BD8DD20C7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0.41951510333863284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46-499B-8769-1A2BD8DD20C7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0.33907798362774666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46-499B-8769-1A2BD8DD20C7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0.99070735090152562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46-499B-8769-1A2BD8DD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4DA-4678-B678-6FA7E31C2F9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DA-4678-B678-6FA7E31C2F9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A-4678-B678-6FA7E31C2F9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A-4678-B678-6FA7E31C2F9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DA-4678-B678-6FA7E31C2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406</c:v>
                </c:pt>
                <c:pt idx="1">
                  <c:v>0</c:v>
                </c:pt>
                <c:pt idx="2">
                  <c:v>0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5-4143-AD38-8C84774477E5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3345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25-4143-AD38-8C84774477E5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2294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25-4143-AD38-8C847744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-0.31420029895366219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25-4143-AD38-8C84774477E5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-1.6295025728988E-2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25-4143-AD38-8C84774477E5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0.41206896551724137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25-4143-AD38-8C84774477E5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0.98454935622317596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25-4143-AD38-8C847744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E6-449F-BBB6-23DA390D205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E6-449F-BBB6-23DA390D205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6-449F-BBB6-23DA390D205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6-449F-BBB6-23DA390D205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E6-449F-BBB6-23DA390D2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367</c:v>
                </c:pt>
                <c:pt idx="1">
                  <c:v>0</c:v>
                </c:pt>
                <c:pt idx="2">
                  <c:v>0</c:v>
                </c:pt>
                <c:pt idx="3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6-4353-86D7-E3990743AD1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9968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6-4353-86D7-E3990743AD1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4849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6-4353-86D7-E3990743A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-0.5135433386837881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6-4353-86D7-E3990743AD11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0.79592592592592593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F6-4353-86D7-E3990743AD11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0.26614987080103358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F6-4353-86D7-E3990743AD11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0.99364754098360653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F6-4353-86D7-E3990743A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5C-4471-BAE8-E9AFFFA0D7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5C-4471-BAE8-E9AFFFA0D7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5C-4471-BAE8-E9AFFFA0D7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5C-4471-BAE8-E9AFFFA0D72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5C-4471-BAE8-E9AFFFA0D7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05C-4471-BAE8-E9AFFFA0D7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05C-4471-BAE8-E9AFFFA0D7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05C-4471-BAE8-E9AFFFA0D7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05C-4471-BAE8-E9AFFFA0D7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05C-4471-BAE8-E9AFFFA0D72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C-4471-BAE8-E9AFFFA0D72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C-4471-BAE8-E9AFFFA0D72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C-4471-BAE8-E9AFFFA0D72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5C-4471-BAE8-E9AFFFA0D72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C-4471-BAE8-E9AFFFA0D72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5C-4471-BAE8-E9AFFFA0D72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5C-4471-BAE8-E9AFFFA0D72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5C-4471-BAE8-E9AFFFA0D72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5C-4471-BAE8-E9AFFFA0D72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05C-4471-BAE8-E9AFFFA0D72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5C-4471-BAE8-E9AFFFA0D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F3-4C4D-84CA-4AD4DD3D653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F3-4C4D-84CA-4AD4DD3D653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3-4C4D-84CA-4AD4DD3D653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3-4C4D-84CA-4AD4DD3D653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3-4C4D-84CA-4AD4DD3D653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3-4C4D-84CA-4AD4DD3D653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3-4C4D-84CA-4AD4DD3D653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3-4C4D-84CA-4AD4DD3D653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3-4C4D-84CA-4AD4DD3D653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3-4C4D-84CA-4AD4DD3D6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EF3-4C4D-84CA-4AD4DD3D653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3-4C4D-84CA-4AD4DD3D653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3-4C4D-84CA-4AD4DD3D653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3-4C4D-84CA-4AD4DD3D653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3-4C4D-84CA-4AD4DD3D6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EF3-4C4D-84CA-4AD4DD3D653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EF3-4C4D-84CA-4AD4DD3D653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F3-4C4D-84CA-4AD4DD3D653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F3-4C4D-84CA-4AD4DD3D653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F3-4C4D-84CA-4AD4DD3D653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F3-4C4D-84CA-4AD4DD3D653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F3-4C4D-84CA-4AD4DD3D653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F3-4C4D-84CA-4AD4DD3D653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F3-4C4D-84CA-4AD4DD3D653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F3-4C4D-84CA-4AD4DD3D653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F3-4C4D-84CA-4AD4DD3D653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F3-4C4D-84CA-4AD4DD3D653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F3-4C4D-84CA-4AD4DD3D653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F3-4C4D-84CA-4AD4DD3D653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F3-4C4D-84CA-4AD4DD3D653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F3-4C4D-84CA-4AD4DD3D653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F3-4C4D-84CA-4AD4DD3D653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F3-4C4D-84CA-4AD4DD3D65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EF3-4C4D-84CA-4AD4DD3D653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F3-4C4D-84CA-4AD4DD3D65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EF3-4C4D-84CA-4AD4DD3D65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EF3-4C4D-84CA-4AD4DD3D65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EF3-4C4D-84CA-4AD4DD3D65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EF3-4C4D-84CA-4AD4DD3D65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EF3-4C4D-84CA-4AD4DD3D65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EF3-4C4D-84CA-4AD4DD3D65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EF3-4C4D-84CA-4AD4DD3D65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EF3-4C4D-84CA-4AD4DD3D65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EF3-4C4D-84CA-4AD4DD3D65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EF3-4C4D-84CA-4AD4DD3D65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EF3-4C4D-84CA-4AD4DD3D65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EF3-4C4D-84CA-4AD4DD3D65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EF3-4C4D-84CA-4AD4DD3D65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EF3-4C4D-84CA-4AD4DD3D653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EF3-4C4D-84CA-4AD4DD3D653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F3-4C4D-84CA-4AD4DD3D653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F3-4C4D-84CA-4AD4DD3D653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F3-4C4D-84CA-4AD4DD3D653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F3-4C4D-84CA-4AD4DD3D653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F3-4C4D-84CA-4AD4DD3D653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F3-4C4D-84CA-4AD4DD3D653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F3-4C4D-84CA-4AD4DD3D653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F3-4C4D-84CA-4AD4DD3D653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F3-4C4D-84CA-4AD4DD3D653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F3-4C4D-84CA-4AD4DD3D653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F3-4C4D-84CA-4AD4DD3D653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F3-4C4D-84CA-4AD4DD3D653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F3-4C4D-84CA-4AD4DD3D653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F3-4C4D-84CA-4AD4DD3D653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F3-4C4D-84CA-4AD4DD3D653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F3-4C4D-84CA-4AD4DD3D65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EF3-4C4D-84CA-4AD4DD3D653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F3-4C4D-84CA-4AD4DD3D653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F3-4C4D-84CA-4AD4DD3D653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F3-4C4D-84CA-4AD4DD3D653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F3-4C4D-84CA-4AD4DD3D653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F3-4C4D-84CA-4AD4DD3D653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F3-4C4D-84CA-4AD4DD3D653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EF3-4C4D-84CA-4AD4DD3D653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F3-4C4D-84CA-4AD4DD3D653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F3-4C4D-84CA-4AD4DD3D653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F3-4C4D-84CA-4AD4DD3D653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F3-4C4D-84CA-4AD4DD3D653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F3-4C4D-84CA-4AD4DD3D653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F3-4C4D-84CA-4AD4DD3D653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F3-4C4D-84CA-4AD4DD3D653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F3-4C4D-84CA-4AD4DD3D653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F3-4C4D-84CA-4AD4DD3D65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EF3-4C4D-84CA-4AD4DD3D6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6D-43C1-AB43-F97D7A166B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299</c:v>
                </c:pt>
                <c:pt idx="1">
                  <c:v>241</c:v>
                </c:pt>
                <c:pt idx="2">
                  <c:v>206</c:v>
                </c:pt>
                <c:pt idx="3">
                  <c:v>201</c:v>
                </c:pt>
                <c:pt idx="4">
                  <c:v>190</c:v>
                </c:pt>
                <c:pt idx="5">
                  <c:v>145</c:v>
                </c:pt>
                <c:pt idx="6">
                  <c:v>243</c:v>
                </c:pt>
                <c:pt idx="7">
                  <c:v>199</c:v>
                </c:pt>
                <c:pt idx="8">
                  <c:v>103</c:v>
                </c:pt>
                <c:pt idx="9">
                  <c:v>95</c:v>
                </c:pt>
                <c:pt idx="10">
                  <c:v>139</c:v>
                </c:pt>
                <c:pt idx="11">
                  <c:v>125</c:v>
                </c:pt>
                <c:pt idx="12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D-43C1-AB43-F97D7A166BB8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6D-43C1-AB43-F97D7A166BB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117</c:v>
                </c:pt>
                <c:pt idx="1">
                  <c:v>133</c:v>
                </c:pt>
                <c:pt idx="2">
                  <c:v>271</c:v>
                </c:pt>
                <c:pt idx="3">
                  <c:v>309</c:v>
                </c:pt>
                <c:pt idx="4">
                  <c:v>178</c:v>
                </c:pt>
                <c:pt idx="5">
                  <c:v>122</c:v>
                </c:pt>
                <c:pt idx="6">
                  <c:v>166</c:v>
                </c:pt>
                <c:pt idx="7">
                  <c:v>236</c:v>
                </c:pt>
                <c:pt idx="8">
                  <c:v>289</c:v>
                </c:pt>
                <c:pt idx="9">
                  <c:v>306</c:v>
                </c:pt>
                <c:pt idx="10">
                  <c:v>256</c:v>
                </c:pt>
                <c:pt idx="11">
                  <c:v>363</c:v>
                </c:pt>
                <c:pt idx="12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6D-43C1-AB43-F97D7A166BB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6D-43C1-AB43-F97D7A166B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6D-43C1-AB43-F97D7A166BB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6D-43C1-AB43-F97D7A166B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6D-43C1-AB43-F97D7A166B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12">
                  <c:v>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6D-43C1-AB43-F97D7A166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6D-43C1-AB43-F97D7A166B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6D-43C1-AB43-F97D7A166B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6D-43C1-AB43-F97D7A166B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6D-43C1-AB43-F97D7A166B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6D-43C1-AB43-F97D7A166B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6D-43C1-AB43-F97D7A166B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6D-43C1-AB43-F97D7A166B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6D-43C1-AB43-F97D7A166B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6D-43C1-AB43-F97D7A166B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6D-43C1-AB43-F97D7A166B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6D-43C1-AB43-F97D7A166B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6D-43C1-AB43-F97D7A166B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6D-43C1-AB43-F97D7A166BB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-0.22126436781609193</c:v>
                </c:pt>
                <c:pt idx="1">
                  <c:v>4.513888888888884E-2</c:v>
                </c:pt>
                <c:pt idx="2">
                  <c:v>-8.6053412462907986E-2</c:v>
                </c:pt>
                <c:pt idx="3">
                  <c:v>-0.31746031746031744</c:v>
                </c:pt>
                <c:pt idx="4">
                  <c:v>-0.56521739130434789</c:v>
                </c:pt>
                <c:pt idx="5">
                  <c:v>-0.43999999999999995</c:v>
                </c:pt>
                <c:pt idx="6">
                  <c:v>-0.66867469879518071</c:v>
                </c:pt>
                <c:pt idx="12">
                  <c:v>-0.25862068965517238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6D-43C1-AB43-F97D7A166BB8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0.24896265560165975</c:v>
                </c:pt>
                <c:pt idx="2">
                  <c:v>0.49514563106796117</c:v>
                </c:pt>
                <c:pt idx="3">
                  <c:v>6.9651741293532243E-2</c:v>
                </c:pt>
                <c:pt idx="4">
                  <c:v>-0.63157894736842102</c:v>
                </c:pt>
                <c:pt idx="5">
                  <c:v>-0.51724137931034475</c:v>
                </c:pt>
                <c:pt idx="6">
                  <c:v>-0.77366255144032925</c:v>
                </c:pt>
                <c:pt idx="12">
                  <c:v>-0.15409836065573768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6D-43C1-AB43-F97D7A166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4-4BCF-8554-CFB92D7B838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4-4BCF-8554-CFB92D7B838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34-4BCF-8554-CFB92D7B8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-0.14470555389754802</c:v>
                </c:pt>
                <c:pt idx="1">
                  <c:v>-4.0045838435213921E-2</c:v>
                </c:pt>
                <c:pt idx="2">
                  <c:v>-0.46181981040531461</c:v>
                </c:pt>
                <c:pt idx="3">
                  <c:v>8.6663653462026424E-2</c:v>
                </c:pt>
                <c:pt idx="4">
                  <c:v>-0.10488888888888892</c:v>
                </c:pt>
                <c:pt idx="5">
                  <c:v>4.5831821480406321E-2</c:v>
                </c:pt>
                <c:pt idx="6">
                  <c:v>-0.11957933004414434</c:v>
                </c:pt>
                <c:pt idx="7">
                  <c:v>-0.19560369544440903</c:v>
                </c:pt>
                <c:pt idx="8">
                  <c:v>0.19490940779201926</c:v>
                </c:pt>
                <c:pt idx="9">
                  <c:v>-4.6221633452367183E-2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34-4BCF-8554-CFB92D7B838A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-0.25409299279633268</c:v>
                </c:pt>
                <c:pt idx="1">
                  <c:v>-0.13279444089909953</c:v>
                </c:pt>
                <c:pt idx="2">
                  <c:v>0.18507560815253132</c:v>
                </c:pt>
                <c:pt idx="3">
                  <c:v>8.3435897932879088E-2</c:v>
                </c:pt>
                <c:pt idx="4">
                  <c:v>0.68909123584736109</c:v>
                </c:pt>
                <c:pt idx="5">
                  <c:v>0.31527985739750441</c:v>
                </c:pt>
                <c:pt idx="6">
                  <c:v>-1.6195524146054296E-3</c:v>
                </c:pt>
                <c:pt idx="7">
                  <c:v>-0.38397104867238641</c:v>
                </c:pt>
                <c:pt idx="8">
                  <c:v>0.52469421793921422</c:v>
                </c:pt>
                <c:pt idx="9">
                  <c:v>-6.0351851293038994E-4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34-4BCF-8554-CFB92D7B838A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0.35734699449999352</c:v>
                </c:pt>
                <c:pt idx="1">
                  <c:v>0.10696797513945051</c:v>
                </c:pt>
                <c:pt idx="2">
                  <c:v>6.0357045339297088E-3</c:v>
                </c:pt>
                <c:pt idx="3">
                  <c:v>0.17390942542485274</c:v>
                </c:pt>
                <c:pt idx="4">
                  <c:v>6.6426556059758932E-2</c:v>
                </c:pt>
                <c:pt idx="5">
                  <c:v>0.12633631954647701</c:v>
                </c:pt>
                <c:pt idx="6">
                  <c:v>2.3513502971043702E-2</c:v>
                </c:pt>
                <c:pt idx="7">
                  <c:v>6.1927732775097846E-2</c:v>
                </c:pt>
                <c:pt idx="8">
                  <c:v>2.8730057600540898E-2</c:v>
                </c:pt>
                <c:pt idx="9">
                  <c:v>4.8805731448855139E-2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34-4BCF-8554-CFB92D7B838A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0.14739517575367442</c:v>
                </c:pt>
                <c:pt idx="1">
                  <c:v>0.10145384381838483</c:v>
                </c:pt>
                <c:pt idx="2">
                  <c:v>1.1961901096148135E-2</c:v>
                </c:pt>
                <c:pt idx="3">
                  <c:v>0.37095663686422331</c:v>
                </c:pt>
                <c:pt idx="4">
                  <c:v>4.6779162733286105E-2</c:v>
                </c:pt>
                <c:pt idx="5">
                  <c:v>0.15302274420279155</c:v>
                </c:pt>
                <c:pt idx="6">
                  <c:v>3.3750479056718657E-2</c:v>
                </c:pt>
                <c:pt idx="7">
                  <c:v>2.5134923939895179E-2</c:v>
                </c:pt>
                <c:pt idx="8">
                  <c:v>5.4598363824291118E-2</c:v>
                </c:pt>
                <c:pt idx="9">
                  <c:v>5.4946768710586701E-2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34-4BCF-8554-CFB92D7B8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65-4D6D-8C3C-BA14D783B2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65-4D6D-8C3C-BA14D783B2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65-4D6D-8C3C-BA14D783B2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C65-4D6D-8C3C-BA14D783B20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C65-4D6D-8C3C-BA14D783B2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C65-4D6D-8C3C-BA14D783B2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65-4D6D-8C3C-BA14D783B2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65-4D6D-8C3C-BA14D783B2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65-4D6D-8C3C-BA14D783B20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C65-4D6D-8C3C-BA14D783B20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65-4D6D-8C3C-BA14D783B20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5-4D6D-8C3C-BA14D783B20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5-4D6D-8C3C-BA14D783B20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65-4D6D-8C3C-BA14D783B20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65-4D6D-8C3C-BA14D783B20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65-4D6D-8C3C-BA14D783B20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65-4D6D-8C3C-BA14D783B20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65-4D6D-8C3C-BA14D783B20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65-4D6D-8C3C-BA14D783B20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C65-4D6D-8C3C-BA14D783B20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65-4D6D-8C3C-BA14D783B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B-43A7-8350-4FD818B3109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B-43A7-8350-4FD818B3109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B-43A7-8350-4FD818B3109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B-43A7-8350-4FD818B3109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B-43A7-8350-4FD818B3109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B-43A7-8350-4FD818B3109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B-43A7-8350-4FD818B3109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7B-43A7-8350-4FD818B3109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7B-43A7-8350-4FD818B3109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7B-43A7-8350-4FD818B31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A7B-43A7-8350-4FD818B3109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7B-43A7-8350-4FD818B3109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7B-43A7-8350-4FD818B3109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7B-43A7-8350-4FD818B3109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7B-43A7-8350-4FD818B31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A7B-43A7-8350-4FD818B3109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A7B-43A7-8350-4FD818B3109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7B-43A7-8350-4FD818B3109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7B-43A7-8350-4FD818B3109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7B-43A7-8350-4FD818B3109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7B-43A7-8350-4FD818B3109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7B-43A7-8350-4FD818B3109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7B-43A7-8350-4FD818B3109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7B-43A7-8350-4FD818B3109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7B-43A7-8350-4FD818B3109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7B-43A7-8350-4FD818B3109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7B-43A7-8350-4FD818B3109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7B-43A7-8350-4FD818B3109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7B-43A7-8350-4FD818B3109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7B-43A7-8350-4FD818B3109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7B-43A7-8350-4FD818B3109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7B-43A7-8350-4FD818B3109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7B-43A7-8350-4FD818B310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A7B-43A7-8350-4FD818B3109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A7B-43A7-8350-4FD818B310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A7B-43A7-8350-4FD818B310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A7B-43A7-8350-4FD818B310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A7B-43A7-8350-4FD818B310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A7B-43A7-8350-4FD818B310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A7B-43A7-8350-4FD818B310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A7B-43A7-8350-4FD818B310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A7B-43A7-8350-4FD818B310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A7B-43A7-8350-4FD818B310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A7B-43A7-8350-4FD818B310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A7B-43A7-8350-4FD818B310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A7B-43A7-8350-4FD818B3109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A7B-43A7-8350-4FD818B3109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A7B-43A7-8350-4FD818B3109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A7B-43A7-8350-4FD818B3109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A7B-43A7-8350-4FD818B3109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7B-43A7-8350-4FD818B3109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7B-43A7-8350-4FD818B3109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7B-43A7-8350-4FD818B3109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7B-43A7-8350-4FD818B3109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7B-43A7-8350-4FD818B3109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7B-43A7-8350-4FD818B3109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7B-43A7-8350-4FD818B3109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7B-43A7-8350-4FD818B3109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A7B-43A7-8350-4FD818B3109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A7B-43A7-8350-4FD818B3109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A7B-43A7-8350-4FD818B3109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A7B-43A7-8350-4FD818B3109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A7B-43A7-8350-4FD818B3109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A7B-43A7-8350-4FD818B3109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A7B-43A7-8350-4FD818B3109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A7B-43A7-8350-4FD818B310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A7B-43A7-8350-4FD818B3109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A7B-43A7-8350-4FD818B3109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A7B-43A7-8350-4FD818B3109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A7B-43A7-8350-4FD818B3109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A7B-43A7-8350-4FD818B3109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A7B-43A7-8350-4FD818B3109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A7B-43A7-8350-4FD818B3109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A7B-43A7-8350-4FD818B3109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A7B-43A7-8350-4FD818B3109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A7B-43A7-8350-4FD818B3109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A7B-43A7-8350-4FD818B3109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A7B-43A7-8350-4FD818B3109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A7B-43A7-8350-4FD818B3109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A7B-43A7-8350-4FD818B3109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A7B-43A7-8350-4FD818B3109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A7B-43A7-8350-4FD818B3109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A7B-43A7-8350-4FD818B310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A7B-43A7-8350-4FD818B31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28160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B-4BBC-A262-BD98FC38C4C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8B-4BBC-A262-BD98FC38C4C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8B-4BBC-A262-BD98FC38C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-8.5609375785926312E-2</c:v>
                </c:pt>
                <c:pt idx="1">
                  <c:v>-7.2051986187770201E-2</c:v>
                </c:pt>
                <c:pt idx="2">
                  <c:v>-0.31248155798170552</c:v>
                </c:pt>
                <c:pt idx="3">
                  <c:v>5.5867598793926998E-2</c:v>
                </c:pt>
                <c:pt idx="4">
                  <c:v>5.0390730261385075E-2</c:v>
                </c:pt>
                <c:pt idx="5">
                  <c:v>2.1394150880691409E-3</c:v>
                </c:pt>
                <c:pt idx="6">
                  <c:v>-0.11786475975410859</c:v>
                </c:pt>
                <c:pt idx="7">
                  <c:v>-0.20514808497441461</c:v>
                </c:pt>
                <c:pt idx="8">
                  <c:v>0.96110695587135386</c:v>
                </c:pt>
                <c:pt idx="9">
                  <c:v>3.6369012418687063E-2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8B-4BBC-A262-BD98FC38C4C6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-8.6711881436824956E-2</c:v>
                </c:pt>
                <c:pt idx="1">
                  <c:v>-0.19276709477518394</c:v>
                </c:pt>
                <c:pt idx="2">
                  <c:v>-0.16036036036036039</c:v>
                </c:pt>
                <c:pt idx="3">
                  <c:v>-4.6378802393045038E-2</c:v>
                </c:pt>
                <c:pt idx="4">
                  <c:v>0.88181905957323559</c:v>
                </c:pt>
                <c:pt idx="5">
                  <c:v>0.35960660542185652</c:v>
                </c:pt>
                <c:pt idx="6">
                  <c:v>0.33374430955993928</c:v>
                </c:pt>
                <c:pt idx="7">
                  <c:v>-0.47377066009649937</c:v>
                </c:pt>
                <c:pt idx="8">
                  <c:v>0.32103990326481258</c:v>
                </c:pt>
                <c:pt idx="9">
                  <c:v>-0.18859479898140286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8B-4BBC-A262-BD98FC38C4C6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0.37079550144449031</c:v>
                </c:pt>
                <c:pt idx="1">
                  <c:v>7.9737154354106485E-2</c:v>
                </c:pt>
                <c:pt idx="2">
                  <c:v>7.4803962030540651E-3</c:v>
                </c:pt>
                <c:pt idx="3">
                  <c:v>0.25281804581097811</c:v>
                </c:pt>
                <c:pt idx="4">
                  <c:v>5.9140270326042098E-2</c:v>
                </c:pt>
                <c:pt idx="5">
                  <c:v>0.14907913743293438</c:v>
                </c:pt>
                <c:pt idx="6">
                  <c:v>2.6819799834915396E-2</c:v>
                </c:pt>
                <c:pt idx="7">
                  <c:v>3.2462340074288075E-2</c:v>
                </c:pt>
                <c:pt idx="8">
                  <c:v>3.0566446553858852E-3</c:v>
                </c:pt>
                <c:pt idx="9">
                  <c:v>1.8610709863805201E-2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8B-4BBC-A262-BD98FC38C4C6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0.15156323819581469</c:v>
                </c:pt>
                <c:pt idx="1">
                  <c:v>9.484756690659478E-2</c:v>
                </c:pt>
                <c:pt idx="2">
                  <c:v>6.4752799933301833E-3</c:v>
                </c:pt>
                <c:pt idx="3">
                  <c:v>0.4398827223966873</c:v>
                </c:pt>
                <c:pt idx="4">
                  <c:v>5.4164466553650335E-2</c:v>
                </c:pt>
                <c:pt idx="5">
                  <c:v>0.13408276130394908</c:v>
                </c:pt>
                <c:pt idx="6">
                  <c:v>3.9082344440430204E-2</c:v>
                </c:pt>
                <c:pt idx="7">
                  <c:v>1.4245615985326403E-2</c:v>
                </c:pt>
                <c:pt idx="8">
                  <c:v>3.6433871550454383E-2</c:v>
                </c:pt>
                <c:pt idx="9">
                  <c:v>2.922213267376261E-2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8B-4BBC-A262-BD98FC38C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E-4DF0-8B6D-F53DAE79A3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2E-4DF0-8B6D-F53DAE79A3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2E-4DF0-8B6D-F53DAE79A3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22E-4DF0-8B6D-F53DAE79A30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22E-4DF0-8B6D-F53DAE79A3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2E-4DF0-8B6D-F53DAE79A3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2E-4DF0-8B6D-F53DAE79A30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2E-4DF0-8B6D-F53DAE79A30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2E-4DF0-8B6D-F53DAE79A30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2E-4DF0-8B6D-F53DAE79A30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2E-4DF0-8B6D-F53DAE79A30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2E-4DF0-8B6D-F53DAE79A30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2E-4DF0-8B6D-F53DAE79A30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2E-4DF0-8B6D-F53DAE79A30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2E-4DF0-8B6D-F53DAE79A30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2E-4DF0-8B6D-F53DAE79A30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2E-4DF0-8B6D-F53DAE79A30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2E-4DF0-8B6D-F53DAE79A30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2E-4DF0-8B6D-F53DAE79A30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22E-4DF0-8B6D-F53DAE79A30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22E-4DF0-8B6D-F53DAE79A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2A-4833-A72C-EA9B82E47BF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A-4833-A72C-EA9B82E47BF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A-4833-A72C-EA9B82E47BF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A-4833-A72C-EA9B82E47BF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A-4833-A72C-EA9B82E47BF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A-4833-A72C-EA9B82E47BF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2A-4833-A72C-EA9B82E47BF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2A-4833-A72C-EA9B82E47BF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2A-4833-A72C-EA9B82E47BF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A-4833-A72C-EA9B82E4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32A-4833-A72C-EA9B82E47BF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2A-4833-A72C-EA9B82E47BF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2A-4833-A72C-EA9B82E47BF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2A-4833-A72C-EA9B82E47BF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2A-4833-A72C-EA9B82E4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32A-4833-A72C-EA9B82E47BF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32A-4833-A72C-EA9B82E47BF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2A-4833-A72C-EA9B82E47BF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2A-4833-A72C-EA9B82E47BF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2A-4833-A72C-EA9B82E47BF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2A-4833-A72C-EA9B82E47BF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2A-4833-A72C-EA9B82E47BF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2A-4833-A72C-EA9B82E47BF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2A-4833-A72C-EA9B82E47BF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2A-4833-A72C-EA9B82E47BF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2A-4833-A72C-EA9B82E47BF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2A-4833-A72C-EA9B82E47BF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2A-4833-A72C-EA9B82E47BF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2A-4833-A72C-EA9B82E47BF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2A-4833-A72C-EA9B82E47BF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2A-4833-A72C-EA9B82E47BF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2A-4833-A72C-EA9B82E47BF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2A-4833-A72C-EA9B82E47B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32A-4833-A72C-EA9B82E47BF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32A-4833-A72C-EA9B82E47B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32A-4833-A72C-EA9B82E47B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32A-4833-A72C-EA9B82E47B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32A-4833-A72C-EA9B82E47B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32A-4833-A72C-EA9B82E47B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32A-4833-A72C-EA9B82E47B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32A-4833-A72C-EA9B82E47B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32A-4833-A72C-EA9B82E47B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32A-4833-A72C-EA9B82E47B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32A-4833-A72C-EA9B82E47B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32A-4833-A72C-EA9B82E47B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32A-4833-A72C-EA9B82E47B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32A-4833-A72C-EA9B82E47B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32A-4833-A72C-EA9B82E47B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32A-4833-A72C-EA9B82E47BF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32A-4833-A72C-EA9B82E47BF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2A-4833-A72C-EA9B82E47BF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2A-4833-A72C-EA9B82E47BF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2A-4833-A72C-EA9B82E47BF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2A-4833-A72C-EA9B82E47BF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2A-4833-A72C-EA9B82E47BF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2A-4833-A72C-EA9B82E47BF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2A-4833-A72C-EA9B82E47BF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32A-4833-A72C-EA9B82E47BF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32A-4833-A72C-EA9B82E47BF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32A-4833-A72C-EA9B82E47BF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32A-4833-A72C-EA9B82E47BF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32A-4833-A72C-EA9B82E47BF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32A-4833-A72C-EA9B82E47BF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32A-4833-A72C-EA9B82E47BF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32A-4833-A72C-EA9B82E47BF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32A-4833-A72C-EA9B82E47B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32A-4833-A72C-EA9B82E47BF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32A-4833-A72C-EA9B82E47BF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32A-4833-A72C-EA9B82E47BF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32A-4833-A72C-EA9B82E47BF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32A-4833-A72C-EA9B82E47BF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32A-4833-A72C-EA9B82E47BF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32A-4833-A72C-EA9B82E47BF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32A-4833-A72C-EA9B82E47BF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32A-4833-A72C-EA9B82E47BF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32A-4833-A72C-EA9B82E47BF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32A-4833-A72C-EA9B82E47BF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32A-4833-A72C-EA9B82E47BF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32A-4833-A72C-EA9B82E47BF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32A-4833-A72C-EA9B82E47BF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32A-4833-A72C-EA9B82E47BF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32A-4833-A72C-EA9B82E47BF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32A-4833-A72C-EA9B82E47B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32A-4833-A72C-EA9B82E47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30213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3-4E17-9AC2-2661AE76BC09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3-4E17-9AC2-2661AE76BC09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3-4E17-9AC2-2661AE76B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-0.22439520687316306</c:v>
                </c:pt>
                <c:pt idx="1">
                  <c:v>3.6771533632953268E-3</c:v>
                </c:pt>
                <c:pt idx="2">
                  <c:v>-0.51239008792965635</c:v>
                </c:pt>
                <c:pt idx="3">
                  <c:v>0.16931946359192884</c:v>
                </c:pt>
                <c:pt idx="4">
                  <c:v>-0.32746234067207414</c:v>
                </c:pt>
                <c:pt idx="5">
                  <c:v>9.8356971634039114E-2</c:v>
                </c:pt>
                <c:pt idx="6">
                  <c:v>-0.12339475153545509</c:v>
                </c:pt>
                <c:pt idx="7">
                  <c:v>-0.19063383124747679</c:v>
                </c:pt>
                <c:pt idx="8">
                  <c:v>-5.0680859225163077E-2</c:v>
                </c:pt>
                <c:pt idx="9">
                  <c:v>-8.0315729514199741E-2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3-4E17-9AC2-2661AE76BC09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-0.42238723038844272</c:v>
                </c:pt>
                <c:pt idx="1">
                  <c:v>-4.299475846437173E-2</c:v>
                </c:pt>
                <c:pt idx="2">
                  <c:v>0.47476579026896348</c:v>
                </c:pt>
                <c:pt idx="3">
                  <c:v>0.61686430817220805</c:v>
                </c:pt>
                <c:pt idx="4">
                  <c:v>0.37405303030303028</c:v>
                </c:pt>
                <c:pt idx="5">
                  <c:v>0.26986922255261403</c:v>
                </c:pt>
                <c:pt idx="6">
                  <c:v>-0.36126932465419037</c:v>
                </c:pt>
                <c:pt idx="7">
                  <c:v>-0.32507406409911122</c:v>
                </c:pt>
                <c:pt idx="8">
                  <c:v>0.69802744425385943</c:v>
                </c:pt>
                <c:pt idx="9">
                  <c:v>0.12011892963330029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93-4E17-9AC2-2661AE76BC09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0.34825883655157686</c:v>
                </c:pt>
                <c:pt idx="1">
                  <c:v>0.12536986922208712</c:v>
                </c:pt>
                <c:pt idx="2">
                  <c:v>5.0594187551476644E-3</c:v>
                </c:pt>
                <c:pt idx="3">
                  <c:v>0.12058499256993198</c:v>
                </c:pt>
                <c:pt idx="4">
                  <c:v>7.1350442099942041E-2</c:v>
                </c:pt>
                <c:pt idx="5">
                  <c:v>0.11096730334287694</c:v>
                </c:pt>
                <c:pt idx="6">
                  <c:v>2.1279191887498747E-2</c:v>
                </c:pt>
                <c:pt idx="7">
                  <c:v>8.1839693558719326E-2</c:v>
                </c:pt>
                <c:pt idx="8">
                  <c:v>4.6079495191155388E-2</c:v>
                </c:pt>
                <c:pt idx="9">
                  <c:v>6.921075682106391E-2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93-4E17-9AC2-2661AE76BC09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0.14122107551138866</c:v>
                </c:pt>
                <c:pt idx="1">
                  <c:v>0.111239641523648</c:v>
                </c:pt>
                <c:pt idx="2">
                  <c:v>2.008916625843395E-2</c:v>
                </c:pt>
                <c:pt idx="3">
                  <c:v>0.26885726400375437</c:v>
                </c:pt>
                <c:pt idx="4">
                  <c:v>3.5839401935640572E-2</c:v>
                </c:pt>
                <c:pt idx="5">
                  <c:v>0.18107831069871602</c:v>
                </c:pt>
                <c:pt idx="6">
                  <c:v>2.5852451660443691E-2</c:v>
                </c:pt>
                <c:pt idx="7">
                  <c:v>4.1265123478389738E-2</c:v>
                </c:pt>
                <c:pt idx="8">
                  <c:v>8.150520548170774E-2</c:v>
                </c:pt>
                <c:pt idx="9">
                  <c:v>9.3052359447877264E-2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93-4E17-9AC2-2661AE76B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1-464A-A82B-1B90FBC73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1-464A-A82B-1B90FBC73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5439</c:v>
                </c:pt>
                <c:pt idx="1">
                  <c:v>3247</c:v>
                </c:pt>
                <c:pt idx="2">
                  <c:v>2535</c:v>
                </c:pt>
                <c:pt idx="3">
                  <c:v>681</c:v>
                </c:pt>
                <c:pt idx="4">
                  <c:v>4565</c:v>
                </c:pt>
                <c:pt idx="5">
                  <c:v>4388</c:v>
                </c:pt>
                <c:pt idx="6">
                  <c:v>3874</c:v>
                </c:pt>
                <c:pt idx="7">
                  <c:v>4169</c:v>
                </c:pt>
                <c:pt idx="8">
                  <c:v>3816</c:v>
                </c:pt>
                <c:pt idx="9">
                  <c:v>5674</c:v>
                </c:pt>
                <c:pt idx="10">
                  <c:v>2962</c:v>
                </c:pt>
                <c:pt idx="11">
                  <c:v>4097</c:v>
                </c:pt>
                <c:pt idx="12">
                  <c:v>3657</c:v>
                </c:pt>
                <c:pt idx="13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1-4000-92F8-CC6507F9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0.67508469356328926</c:v>
                </c:pt>
                <c:pt idx="1">
                  <c:v>0.28086785009861925</c:v>
                </c:pt>
                <c:pt idx="2">
                  <c:v>2.7224669603524227</c:v>
                </c:pt>
                <c:pt idx="3">
                  <c:v>-0.85082146768893763</c:v>
                </c:pt>
                <c:pt idx="4">
                  <c:v>4.0337283500455845E-2</c:v>
                </c:pt>
                <c:pt idx="5">
                  <c:v>0.13267940113577703</c:v>
                </c:pt>
                <c:pt idx="6">
                  <c:v>-7.0760374190453335E-2</c:v>
                </c:pt>
                <c:pt idx="7">
                  <c:v>9.2505241090146795E-2</c:v>
                </c:pt>
                <c:pt idx="8">
                  <c:v>-0.32745858301022202</c:v>
                </c:pt>
                <c:pt idx="9">
                  <c:v>0.91559756920999336</c:v>
                </c:pt>
                <c:pt idx="10">
                  <c:v>-0.27703197461557239</c:v>
                </c:pt>
                <c:pt idx="11">
                  <c:v>0.12031719989062073</c:v>
                </c:pt>
                <c:pt idx="12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1-4000-92F8-CC6507F9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14811</c:v>
                </c:pt>
                <c:pt idx="1">
                  <c:v>3515</c:v>
                </c:pt>
                <c:pt idx="2">
                  <c:v>2415</c:v>
                </c:pt>
                <c:pt idx="3">
                  <c:v>1658</c:v>
                </c:pt>
                <c:pt idx="4">
                  <c:v>5944</c:v>
                </c:pt>
                <c:pt idx="5">
                  <c:v>7273</c:v>
                </c:pt>
                <c:pt idx="6">
                  <c:v>7179</c:v>
                </c:pt>
                <c:pt idx="7">
                  <c:v>7707</c:v>
                </c:pt>
                <c:pt idx="8">
                  <c:v>7821</c:v>
                </c:pt>
                <c:pt idx="9">
                  <c:v>6979</c:v>
                </c:pt>
                <c:pt idx="10">
                  <c:v>4515</c:v>
                </c:pt>
                <c:pt idx="11">
                  <c:v>6044</c:v>
                </c:pt>
                <c:pt idx="12">
                  <c:v>9013</c:v>
                </c:pt>
                <c:pt idx="13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C-414F-AFC4-FFACE9145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3.2136557610241825</c:v>
                </c:pt>
                <c:pt idx="1">
                  <c:v>0.45548654244306408</c:v>
                </c:pt>
                <c:pt idx="2">
                  <c:v>0.45657418576598308</c:v>
                </c:pt>
                <c:pt idx="3">
                  <c:v>-0.72106325706594887</c:v>
                </c:pt>
                <c:pt idx="4">
                  <c:v>-0.182730647600715</c:v>
                </c:pt>
                <c:pt idx="5">
                  <c:v>1.3093745647026145E-2</c:v>
                </c:pt>
                <c:pt idx="6">
                  <c:v>-6.8509147528221126E-2</c:v>
                </c:pt>
                <c:pt idx="7">
                  <c:v>-1.4576141158419653E-2</c:v>
                </c:pt>
                <c:pt idx="8">
                  <c:v>0.12064765725748683</c:v>
                </c:pt>
                <c:pt idx="9">
                  <c:v>0.54573643410852712</c:v>
                </c:pt>
                <c:pt idx="10">
                  <c:v>-0.25297816015883523</c:v>
                </c:pt>
                <c:pt idx="11">
                  <c:v>-0.32941307000998554</c:v>
                </c:pt>
                <c:pt idx="12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C-414F-AFC4-FFACE9145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C8-4F44-8146-4BB2B408D7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8-4F44-8146-4BB2B408D78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C8-4F44-8146-4BB2B408D78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C8-4F44-8146-4BB2B408D78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C8-4F44-8146-4BB2B408D7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C8-4F44-8146-4BB2B408D78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C8-4F44-8146-4BB2B408D7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C8-4F44-8146-4BB2B408D7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12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C8-4F44-8146-4BB2B408D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C8-4F44-8146-4BB2B408D7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C8-4F44-8146-4BB2B408D7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C8-4F44-8146-4BB2B408D7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C8-4F44-8146-4BB2B408D7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C8-4F44-8146-4BB2B408D7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C8-4F44-8146-4BB2B408D7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C8-4F44-8146-4BB2B408D7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C8-4F44-8146-4BB2B408D7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C8-4F44-8146-4BB2B408D7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C8-4F44-8146-4BB2B408D7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C8-4F44-8146-4BB2B408D7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C8-4F44-8146-4BB2B408D7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C8-4F44-8146-4BB2B408D78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12">
                  <c:v>2.5125628140703071E-3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C8-4F44-8146-4BB2B408D78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12">
                  <c:v>-0.17047817047817049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C8-4F44-8146-4BB2B408D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88BA06-DD98-4A86-B033-AFD7197B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Granadilla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42E2A9-992F-4B60-BC57-F09694CB7F9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C076EF6-F95B-8F3E-D2B0-CDFE5607E3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09C1C2E-FBA1-C663-3B85-A12FD6682CC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C576C2-9306-4253-A1B4-9F9A48117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802AEC-2C91-4488-9D27-D849BBDD7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E7CE8A-88FA-43D0-8CC3-0BCFD1595F4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E5300ED-12DD-AB44-1F2C-4BDEAC5857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F279D9C-03FB-8091-F6AD-1957C85C4A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6655E9-5AF0-416E-B4F3-C466F2B3E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2E7E44-EC57-4E17-AAFC-F65397B2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8C62E0-FD09-4A83-A318-6653AA2FF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91C261A-843C-471D-8B4D-D92C0DBA1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197B1E3-36B6-43E8-B6D1-42D57522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-51,2%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4.880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67,7%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4.880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67,7%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43319A8-2EEB-4F50-B4E4-0901755C1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6222FA-A610-44DA-93EC-40AFCB29F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1FC6A42-AB11-4E7C-9067-971ED6BA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0E1BFE-1A00-41A7-939B-B189836EC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7.143 viajeros 
cuota: 99,1%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2975EBD-F0A1-4A82-9A95-B3673D806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A7DD56-7E17-4983-B153-38E2D6D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AB51B63-FF86-4FBE-925C-D4EC6E6EB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0A87E93-A9C4-4F72-90FA-F2C31D957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2.294 viajeros 
cuota: 98,5%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A84CF13-C2DA-4E36-B09A-AD13075A1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8D7750-5CBC-49BE-B80F-5ADC6E3FB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5B7EE6B-6349-4634-B8BC-417157EF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C0D8475-6838-4C26-877F-071B252E8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4.849 viajeros 
cuota: 99,4%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C380F2B-FB3A-4D25-8F8F-330E16664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E534AD-9019-4643-BE14-935888F18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F94C86D-A1F8-417D-BBC9-23EDAA6F8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252D57-94D1-4D77-8296-BD6F43A8C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2DAF26-B5F0-4214-B2C1-0593DC973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A775DA4-E6C3-4104-BC8D-E3214D311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539350-FAA0-4736-A04F-AE7F0BB6E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35D7723-D03E-40AF-AB6A-3B10371C3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FACE86-527F-4839-97E4-2C7667F50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C1996-461E-4F38-B916-8A2273675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FF06F5F-A182-4A78-BCF0-E84DA8F39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40D060-8A92-4316-BF4F-B3477A383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A467A30-BED4-47C4-AC82-BF5C809F3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03BEEA5-F8A4-492C-A503-23047D95A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178CCA-4EF3-498A-8C5C-60A0EBEAB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C02E7E-E620-4F4A-925D-05636A8DA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301DC-C6F2-4774-AC31-6051F01DE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8280D9-AED8-4CC5-A55A-10413E8CC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C27E2C-3BF7-4B8B-B28A-2E94DE7B2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2CB9E9-9D80-4A0F-ABFB-CF3060BFD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F830DD0-61F6-4C19-B054-484D2B58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34325E-CFFA-457D-AEFA-C2E83F567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0E73E-CFFE-43B1-BB0D-B5E9C62B1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841E69-7B86-48A2-AB9F-3A09D594F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F86E50-DF20-4CD5-B624-6C6BB6A8F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FC5436-3BEE-4DAA-BCBD-0492A7E48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B42F43-2F4C-4F5D-8C48-8F415D160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24FBA9-6899-48A9-8210-0D38F95B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521013-BB93-403F-A242-40F949321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B6E0A6-EBBC-4B90-9857-3831B5915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A0423A-E4C9-457A-BA1E-015B51499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842F44E-2BBB-42C9-B58E-0AEE7EF15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38926D-2C4F-4A17-81B9-2A918ADDE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B013459-F68C-4B33-8D11-AD0B67A9B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FBB1401-C24C-4442-A455-0EB3DAD2E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FE9143-7757-452C-BD30-3D7E09823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296336-D986-41E4-81BA-E316B2F9D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B29ACD-CB33-4ADB-B04D-C8FAAEAB0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158BDF6-FE4E-4E4E-B5B2-5A64E3FC8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C02C948-A352-4748-997B-5B8E33A0C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18043F-6612-42C5-84CB-56E2A9DB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39EB95-8B6A-4D54-8882-34C716B5E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725509-A910-47D9-B52C-169E63880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F29DA1-5A43-4350-84FF-FDEF0DD28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2F8DF-82C8-431C-B2F3-88F444931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022383-AB12-4DE8-88D1-91C37C0D3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FF6D3AB-5B71-44EA-BF0E-174C21BB0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F21DE7-99C7-4A29-B4EA-0221E3A8B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82E67E4-4D11-4521-9C4F-5A54F970E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EAC48D-EB7D-4C60-B15E-5F2C48C77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AA6310-E23E-4460-B828-EF06320CF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684E13-E742-4D6E-A03D-7A6044FDC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458D690-F05F-4927-8B8D-001929899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4567B9E-2E55-42CA-A219-03B0E120B99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08E5C28-8075-AE9E-90AE-6BFF533BCC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75046D9-6F57-78BE-C359-3C0BEDC1153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DE6F1-E606-4EA1-B14A-CED128DB4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FA8F44-CAD1-4B93-972E-408156F7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AEFC19D-799F-405A-9331-36BAABE9D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1615AF-EC2A-4930-B17F-6FE64D326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6EF4C3-F3E7-4812-A44B-36AD4A27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0CCAF8D-46C7-4AED-AAEC-FBBC1DEBA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14285F-DBB8-412B-8098-AFCC5D87D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838073-8977-4643-A0B7-EAF92E650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EE1ED8-3CE7-45D5-BD88-10CFB3867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DB4A49-E0F8-4062-9BFD-20EB5C4B2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2B5707-1D55-4C06-BD6A-6D8C5B6FE1D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30FBBCB-1539-0881-DA70-20ACFA6335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DCAB6D-7ABA-2B93-AF23-D1E8264C75E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C21B72-0931-4472-BD5D-50A7272E7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FF644C-F01F-45ED-8DA0-65F76C4CA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C062AB4-4C52-4B0E-A033-A746078A7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B928C-EA43-4F49-A3FB-EBD5E50CC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2A4258-D2D9-4B14-8D3F-6458E014A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6C8AC8B-27D0-4DBB-A707-2CDE009F9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162654-79BB-4BF6-A44B-7E928FAE5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D4F1DF-E1EE-4B0D-9FFC-0C33CF331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159AE5-3211-453F-94FE-02F7B666E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A344685-0A09-4D38-9E79-EEF3BFA7029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62A5BD2-1CEF-FFC7-7852-D7A8BCD5A7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8DC78E3-5C8C-5851-D0A3-DF833D55083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56D07E-EB64-4E30-BE75-34E087557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EC46A5-D355-4ED2-A89F-CD18CFBB6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9E9C8E-76D5-4072-A447-3C9E39444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2DF5DB-6A1E-4A3E-A551-2B2B7BA6F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2D684DE-F019-4CBF-ACA2-CB26D6EEE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C88CA38-FD25-4BB5-8B66-D3E04175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40711C-4A06-45A2-804D-33207E4C3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8347B0F-30E9-4914-9E4D-4AB6909D9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1DB4DB5-10F0-4BF3-851D-FB657A710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FF62DC6-8782-4567-AC08-88B60C0A8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012F8C2-080D-4B74-A6C4-D8930024B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C7A3176-50D0-4DB5-A8CA-3315A502F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37104-5D0E-4230-8599-CD69276EC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B2895CD-E852-496E-823D-6CFAC92D6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86ED9B-A72C-4524-B02E-6EB017CBF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DF1C7B-2FFA-40D0-A9FC-21355F401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015775-B71F-4503-857A-ED1887E67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213953-FDAA-4ADF-B959-65BDD2883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57135C-FED1-451E-8BE1-1CA33F05C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248B0C-DA4A-4B14-A1AD-051F66A2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EEC575-6D49-4151-AEF3-4882F7B8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B72534-4218-479B-A21A-B0409A4C8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B7366D-A7B6-4891-B715-FB78DF3AE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E5DDFBF-DEE3-46D6-9A2D-4062F1136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Granadilla de Abona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1397FC-42E5-4980-9762-C52F6F441D0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44C220D-B946-DFB6-5CB1-C9A8B54A7D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A39EFA2-D412-2D79-9CF7-EFEB1B610F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Granadilla de Abona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62AD8C-F6A2-404E-8F87-1E0B264B6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AC8872-5D0F-4973-B5C1-239BABBFD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5708E9-1BA2-4217-AF23-F71F50F71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C70CD3-357C-415F-8F42-9951CB46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69D320-F466-4054-B97C-F92A4AAAA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FAC8DC-0E95-4DD3-94F2-782571D16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22997D2-127C-4866-9349-F9F117E642D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A87B822-CDAC-EB11-B32A-4A4D1EADE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3B0AF9B-BE34-165E-D7D7-EBF4E8274B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95AEA1-DEB7-4FF4-8EE7-4FE78CF4A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3058F9-AEB5-4BA0-AE39-21CF5A7A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6889CA-0896-4E3F-B468-85D5E5F4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9D94F6D-1534-49D5-A22D-909089992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36810F-E71C-4900-B8A6-6B08D84D5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DA9947A-569B-45E2-A874-DCF818C00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3C4009-F9F3-47E2-9256-E52672DD9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8172B0E-BC30-4780-A93C-6D8230220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9111D0F-E9EF-4C0B-A10E-7FF0D3791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978813C-98D2-433D-9A31-CFE6DF5B8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03FA921-4209-4E8D-8D02-5732C8FB5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713E792-1DAB-4228-9789-71F85E85F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5E8F8C2-EB5F-435C-88F6-4161B7CFF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EBAA017-E206-4EAB-A0A3-DE748005A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F17A510-A41C-4848-A6F2-7D5D4A345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A8A8DF-5334-4687-8D3D-C8AF57E7A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991941-C9A4-4634-AF71-23B6FEB57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63CA9A-EA18-4936-B3D6-7F3289AE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B0982D-430C-4316-AA80-81705D16C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2C32700-00A6-4524-A66E-34A4BC982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3100B96-9F60-4EDC-9DB3-30BD38FB2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05679AD-DDAD-418D-BBF5-8615C5699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BE3ED81-02ED-4001-9CF2-72498095C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4461DBF-5B5E-4115-A05A-839C8572B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026AF47-FF3A-434C-AED5-69B67DB3A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7F6BC67-8D9E-45F6-A56C-BAE4C0026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2729927-72FF-41BB-BD7A-0B3ACF32D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ABD671F-3019-4C7A-9077-76147D78D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652B8AE-C58D-446E-82F7-C5AD1698B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1AAF6D0-69D5-4080-8FCA-736CD17E9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33B37C-1D4F-44D6-87E8-1E38EC2C3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B17A92-A546-4555-8B21-3889D5E6A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DDB266-7CE4-429D-8CC4-E3AE2EDAE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3C6091E-8B66-431D-97BD-27AAC01F3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BDDC1C-1DC7-455A-8710-EC1A71AAE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EDA280-F63D-423C-A7EC-CFE34941A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710B68A-97D8-4257-ACAE-7B35F6C4B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2B94595-46D3-4F6F-AD4D-9D5447539A7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BF907E6-4FD7-18F5-1A77-A55AAB8C3D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E69245A-2F10-E41A-83C7-6B20860637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069E8A-DF11-429E-9F43-6C897013E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21AEBF57-EFF1-4EB3-96C0-5DF812570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74045AC5-602E-4115-9B16-D1DA6BAD0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8F9198-83F8-4ED4-885F-0D80FA04D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59071F4-A907-479C-B62D-9C3A5C33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D545950-8EA2-4B16-B580-A4085D1EE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CE68801-48ED-427E-B1A0-B49667862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8828-79E0-49EC-99E7-9A805B97BB4C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1FEF7FC8-2DE8-46B8-8AB2-524B5AE1B2D2}"/>
    <hyperlink ref="B19" location="'Viajeros entr evol mensu TF'!A1" tooltip="Evolución mensual de viajeros entrentrados en Tenerife según lugar de residencia" display="Evolución mensual de viajeros entrados en Tenerife según lugar de residencia" xr:uid="{535B2659-6097-4F16-BE9F-A808A369B110}"/>
    <hyperlink ref="B14" location="'Establecim aloj islas cat y tip'!A1" tooltip="Establecimientos alojativos Canarias e islas" display="Establecimientos alojativos Canarias e islas" xr:uid="{23ADA581-1D69-4922-91C7-2BEC71F7984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60C8602-4C7C-4422-9496-7EAE405D58F3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8BA272E-500A-4A5B-B2ED-606728EDC6E9}"/>
    <hyperlink ref="B37" location="'Pernoctaciones lugar reside'!A1" tooltip="Pernoctaciones registradas en establecimientos alojativos de Canarias e islas según tipología y categoría" display="'Pernoctaciones lugar reside'!A1" xr:uid="{B99C7030-6A23-4417-BDD9-85A9F3C18236}"/>
    <hyperlink ref="B8" location="'Resumen indicadores (aloj)'!A1" tooltip="Resumen indicadores Tenerife" display="'Resumen indicadores (aloj)'!A1" xr:uid="{5C0DBB52-AFF5-488F-A678-F1C5294E2A82}"/>
    <hyperlink ref="B9" location="'Resumen indicadores municipios '!A1" tooltip="Resumen indicadores municipios Tenerife" display="Resumen indicadores municipios Tenerife" xr:uid="{0C9E3E31-94EF-42DD-99FD-3451257D79B9}"/>
    <hyperlink ref="B20" location="'Viajeros entr evol mensu TF cat'!A1" tooltip="Evolución mensual de viajeros entrentrados en Tenerife según lugar de residencia" display="'Viajeros entr evol mensu TF cat'!A1" xr:uid="{9BDF82CB-FB7F-4F69-B8EA-CF7BA5929D8E}"/>
    <hyperlink ref="B21" location="'Viajeros entr evol anual TF cat'!A1" tooltip="Evolución mensual de viajeros entrentrados en Tenerife según lugar de residencia" display="'Viajeros entr evol anual TF cat'!A1" xr:uid="{A14EF5F4-583D-4A10-A030-2039A8D34ED2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21922B9-0852-470C-815B-A93B18FACD8D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A26397D-65A0-4165-B1BF-F641856AE7CA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DB7B4E18-BD07-4DFC-8CEF-0B670F5672D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3D49CE6-72F2-4B64-8115-A24ECE178D2B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0686F8D-72A1-4CD8-903C-E7BC81871D3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236D82A-DF09-4B8F-B9DC-F183D8307FED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D727920E-2B4F-492D-A98D-C18ABEC6F9B9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3607CABE-1EF2-44D7-B702-FAC86E638B23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83944C2C-ACAC-44D8-A858-792718CF835D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11566DB-E168-4D3B-A466-0CDFACD091FA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8DB7F4C-DD7D-4921-96EC-0AE985749BE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E9A86A5-1512-4EE2-840E-1B7D34F9CDF8}"/>
    <hyperlink ref="B35" location="'Pernoctaciones evol mensu TF'!A1" tooltip="Evolución mensual de pernoctaciones en Tenerife según lugar de residencia" display="'Pernoctaciones evol mensu TF'!A1" xr:uid="{DE9E56ED-4478-40B6-B04A-DE7EE1A868F1}"/>
    <hyperlink ref="B36" location="'Pernocta evol mensu TF cat'!A1" tooltip="Evolución mensual de pernoctaciones en Tenerife según lugar de residencia" display="'Pernocta evol mensu TF cat'!A1" xr:uid="{8A44B873-1F62-4102-B106-07A9B81CA4CA}"/>
    <hyperlink ref="B38" location="'Pernoctaciones lugar residen ac'!A1" tooltip="Pernoctaciones registradas en establecimientos alojativos de Canarias e islas según tipología y categoría" display="'Pernoctaciones lugar residen ac'!A1" xr:uid="{744887B0-0ED6-4175-84BC-83EC91562C32}"/>
    <hyperlink ref="B39" location="'Pernoctaciones lugar reside año'!A1" tooltip="Pernoctaciones registradas en establecimientos alojativos de Canarias e islas según tipología y categoría" display="'Pernoctaciones lugar reside año'!A1" xr:uid="{66759025-AC27-4865-8B11-CFCD891C4B9B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6E0D1E2D-4791-4B5C-B7B7-F416FB470713}"/>
    <hyperlink ref="B41" location="'EM evol menusual lugar resd'!A1" tooltip="Evolución mensual de estancia media en Tenerife según lugar de residencia" display="'EM evol menusual lugar resd'!A1" xr:uid="{EB408762-1096-47C0-8D03-EB905D57C4C5}"/>
    <hyperlink ref="B42" location="'EM evol mensu TF cat '!A1" tooltip="Evolución mensual de estancia media en Tenerife según lugar de residencia" display="'EM evol mensu TF cat '!A1" xr:uid="{58B5B757-26E2-47C7-A42D-9A3F4F45AB6B}"/>
    <hyperlink ref="B44" location="'tasa de ocupación evol mens'!A1" tooltip="Evolución mensual de estancia media en Tenerife según lugar de residencia" display="'tasa de ocupación evol mens'!A1" xr:uid="{A6F08B1C-F08B-4122-AB29-124C81C79BE3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2B54A517-CE17-4209-BE76-17DFC37C4574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61909D9F-3493-4492-B2B8-0B79C286627A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53F12A2-AD76-42E1-BC41-51159420CF01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14C5C61-BB46-4ABE-9920-F01790077BD3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258B9008-341E-44AD-A272-6BEE8B0E646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27780-621E-4A17-9A6B-7E21B0C5E7F3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L21" si="0">IFERROR(E9/C9-1,"-")</f>
        <v>-0.24820717131474102</v>
      </c>
      <c r="G9" s="115">
        <v>596</v>
      </c>
      <c r="H9" s="116">
        <f t="shared" si="0"/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f t="shared" ref="N9:N17" si="1">IFERROR(M9/K9-1,"-")</f>
        <v>-0.35280508964719492</v>
      </c>
      <c r="O9" s="116">
        <f>M9/C9-1</f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f>IFERROR(M10/K10-1,"-")</f>
        <v>5.6933983163491408E-2</v>
      </c>
      <c r="O10" s="116">
        <f>IFERROR(M10/C10-1,"-")</f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f t="shared" si="1"/>
        <v>0.20295505848553264</v>
      </c>
      <c r="O11" s="116">
        <f t="shared" ref="O11:O20" si="2">IFERROR(M11/C11-1,"-")</f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f t="shared" si="1"/>
        <v>-0.12960467205750226</v>
      </c>
      <c r="O12" s="116">
        <f t="shared" si="2"/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f t="shared" si="1"/>
        <v>-0.48213791193575184</v>
      </c>
      <c r="O13" s="116">
        <f t="shared" si="2"/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f t="shared" si="1"/>
        <v>-0.22824675324675325</v>
      </c>
      <c r="O14" s="116">
        <f t="shared" si="2"/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f t="shared" si="1"/>
        <v>-0.10428571428571431</v>
      </c>
      <c r="O15" s="116">
        <f t="shared" si="2"/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25739</v>
      </c>
      <c r="N21" s="119">
        <v>-0.14901143952919393</v>
      </c>
      <c r="O21" s="119">
        <v>-2.4224732731822018E-2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4437</v>
      </c>
      <c r="D31" s="116">
        <v>0.13827603899435603</v>
      </c>
      <c r="E31" s="115">
        <v>3026</v>
      </c>
      <c r="F31" s="116">
        <f t="shared" ref="F31:L43" si="3">IFERROR(E31/C31-1,"-")</f>
        <v>-0.31800766283524906</v>
      </c>
      <c r="G31" s="115">
        <v>596</v>
      </c>
      <c r="H31" s="116">
        <f t="shared" si="3"/>
        <v>-0.80304031725049574</v>
      </c>
      <c r="I31" s="115">
        <v>2563</v>
      </c>
      <c r="J31" s="116">
        <f t="shared" si="3"/>
        <v>3.300335570469799</v>
      </c>
      <c r="K31" s="115">
        <v>6858</v>
      </c>
      <c r="L31" s="116">
        <f t="shared" si="3"/>
        <v>1.6757705813499806</v>
      </c>
      <c r="M31" s="115">
        <v>4426</v>
      </c>
      <c r="N31" s="116">
        <f t="shared" ref="N31:N39" si="4">IFERROR(M31/K31-1,"-")</f>
        <v>-0.35462233887430739</v>
      </c>
      <c r="O31" s="116">
        <f>M31/C31-1</f>
        <v>-2.4791525805724079E-3</v>
      </c>
    </row>
    <row r="32" spans="1:16" x14ac:dyDescent="0.25">
      <c r="B32" s="114" t="s">
        <v>73</v>
      </c>
      <c r="C32" s="115">
        <v>3476</v>
      </c>
      <c r="D32" s="116">
        <v>-5.1310043668122307E-2</v>
      </c>
      <c r="E32" s="115">
        <v>3832</v>
      </c>
      <c r="F32" s="116">
        <f t="shared" si="3"/>
        <v>0.10241657077100119</v>
      </c>
      <c r="G32" s="115">
        <v>335</v>
      </c>
      <c r="H32" s="116">
        <f t="shared" si="3"/>
        <v>-0.9125782881002088</v>
      </c>
      <c r="I32" s="115">
        <v>2789</v>
      </c>
      <c r="J32" s="116">
        <f t="shared" si="3"/>
        <v>7.325373134328359</v>
      </c>
      <c r="K32" s="115">
        <v>4457</v>
      </c>
      <c r="L32" s="116">
        <f t="shared" si="3"/>
        <v>0.59806382215847975</v>
      </c>
      <c r="M32" s="115">
        <v>4712</v>
      </c>
      <c r="N32" s="116">
        <f t="shared" si="4"/>
        <v>5.7213372223468673E-2</v>
      </c>
      <c r="O32" s="116">
        <f>IFERROR(M32/C32-1,"-")</f>
        <v>0.35558112773302653</v>
      </c>
    </row>
    <row r="33" spans="2:16" x14ac:dyDescent="0.25">
      <c r="B33" s="114" t="s">
        <v>75</v>
      </c>
      <c r="C33" s="115">
        <v>4140</v>
      </c>
      <c r="D33" s="116">
        <v>-1.8026565464895672E-2</v>
      </c>
      <c r="E33" s="115">
        <v>1334</v>
      </c>
      <c r="F33" s="116">
        <f t="shared" si="3"/>
        <v>-0.67777777777777781</v>
      </c>
      <c r="G33" s="115">
        <v>838</v>
      </c>
      <c r="H33" s="116">
        <f t="shared" si="3"/>
        <v>-0.37181409295352319</v>
      </c>
      <c r="I33" s="115">
        <v>3577</v>
      </c>
      <c r="J33" s="116">
        <f t="shared" si="3"/>
        <v>3.2684964200477324</v>
      </c>
      <c r="K33" s="115">
        <v>4813</v>
      </c>
      <c r="L33" s="116">
        <f t="shared" si="3"/>
        <v>0.3455409561084708</v>
      </c>
      <c r="M33" s="115">
        <v>5785</v>
      </c>
      <c r="N33" s="116">
        <f t="shared" si="4"/>
        <v>0.20195304383960111</v>
      </c>
      <c r="O33" s="116">
        <f t="shared" ref="O33:O42" si="5">IFERROR(M33/C33-1,"-")</f>
        <v>0.39734299516908211</v>
      </c>
    </row>
    <row r="34" spans="2:16" x14ac:dyDescent="0.25">
      <c r="B34" s="114" t="s">
        <v>77</v>
      </c>
      <c r="C34" s="115">
        <v>2900</v>
      </c>
      <c r="D34" s="116">
        <v>-3.0424607154797778E-2</v>
      </c>
      <c r="E34" s="115">
        <v>0</v>
      </c>
      <c r="F34" s="116">
        <f t="shared" si="3"/>
        <v>-1</v>
      </c>
      <c r="G34" s="115">
        <v>596</v>
      </c>
      <c r="H34" s="116" t="str">
        <f t="shared" si="3"/>
        <v>-</v>
      </c>
      <c r="I34" s="115">
        <v>2979</v>
      </c>
      <c r="J34" s="116">
        <f t="shared" si="3"/>
        <v>3.9983221476510069</v>
      </c>
      <c r="K34" s="115">
        <v>4396</v>
      </c>
      <c r="L34" s="116">
        <f t="shared" si="3"/>
        <v>0.47566297415240011</v>
      </c>
      <c r="M34" s="115">
        <v>3828</v>
      </c>
      <c r="N34" s="116">
        <f t="shared" si="4"/>
        <v>-0.12920837124658779</v>
      </c>
      <c r="O34" s="116">
        <f t="shared" si="5"/>
        <v>0.32000000000000006</v>
      </c>
    </row>
    <row r="35" spans="2:16" x14ac:dyDescent="0.25">
      <c r="B35" s="114" t="s">
        <v>79</v>
      </c>
      <c r="C35" s="115">
        <v>2779</v>
      </c>
      <c r="D35" s="116">
        <v>-2.5254296737986626E-2</v>
      </c>
      <c r="E35" s="115">
        <v>0</v>
      </c>
      <c r="F35" s="116">
        <f t="shared" si="3"/>
        <v>-1</v>
      </c>
      <c r="G35" s="115">
        <v>1098</v>
      </c>
      <c r="H35" s="116" t="str">
        <f t="shared" si="3"/>
        <v>-</v>
      </c>
      <c r="I35" s="115">
        <v>2392</v>
      </c>
      <c r="J35" s="116">
        <f t="shared" si="3"/>
        <v>1.1785063752276868</v>
      </c>
      <c r="K35" s="115">
        <v>3579</v>
      </c>
      <c r="L35" s="116">
        <f t="shared" si="3"/>
        <v>0.49623745819397991</v>
      </c>
      <c r="M35" s="115">
        <v>1833</v>
      </c>
      <c r="N35" s="116">
        <f t="shared" si="4"/>
        <v>-0.48784576697401505</v>
      </c>
      <c r="O35" s="116">
        <f t="shared" si="5"/>
        <v>-0.34041021950341854</v>
      </c>
    </row>
    <row r="36" spans="2:16" x14ac:dyDescent="0.25">
      <c r="B36" s="114" t="s">
        <v>81</v>
      </c>
      <c r="C36" s="115">
        <v>2823</v>
      </c>
      <c r="D36" s="116">
        <v>4.6718576195773132E-2</v>
      </c>
      <c r="E36" s="115">
        <v>0</v>
      </c>
      <c r="F36" s="116">
        <f t="shared" si="3"/>
        <v>-1</v>
      </c>
      <c r="G36" s="115">
        <v>1595</v>
      </c>
      <c r="H36" s="116" t="str">
        <f t="shared" si="3"/>
        <v>-</v>
      </c>
      <c r="I36" s="115">
        <v>2523</v>
      </c>
      <c r="J36" s="116">
        <f t="shared" si="3"/>
        <v>0.58181818181818179</v>
      </c>
      <c r="K36" s="115">
        <v>3022</v>
      </c>
      <c r="L36" s="116">
        <f t="shared" si="3"/>
        <v>0.19778042013476016</v>
      </c>
      <c r="M36" s="115">
        <v>2354</v>
      </c>
      <c r="N36" s="116">
        <f t="shared" si="4"/>
        <v>-0.22104566512243551</v>
      </c>
      <c r="O36" s="116">
        <f t="shared" si="5"/>
        <v>-0.1661353170386114</v>
      </c>
    </row>
    <row r="37" spans="2:16" x14ac:dyDescent="0.25">
      <c r="B37" s="114" t="s">
        <v>83</v>
      </c>
      <c r="C37" s="115">
        <v>2338</v>
      </c>
      <c r="D37" s="116">
        <v>-0.16320687186828919</v>
      </c>
      <c r="E37" s="115">
        <v>0</v>
      </c>
      <c r="F37" s="116">
        <f t="shared" si="3"/>
        <v>-1</v>
      </c>
      <c r="G37" s="115">
        <v>1838</v>
      </c>
      <c r="H37" s="116" t="str">
        <f t="shared" si="3"/>
        <v>-</v>
      </c>
      <c r="I37" s="115">
        <v>2342</v>
      </c>
      <c r="J37" s="116">
        <f t="shared" si="3"/>
        <v>0.27421109902067475</v>
      </c>
      <c r="K37" s="115">
        <v>2765</v>
      </c>
      <c r="L37" s="116">
        <f t="shared" si="3"/>
        <v>0.18061485909479069</v>
      </c>
      <c r="M37" s="115">
        <v>2458</v>
      </c>
      <c r="N37" s="116">
        <f t="shared" si="4"/>
        <v>-0.1110307414104883</v>
      </c>
      <c r="O37" s="116">
        <f t="shared" si="5"/>
        <v>5.1325919589392699E-2</v>
      </c>
    </row>
    <row r="38" spans="2:16" x14ac:dyDescent="0.25">
      <c r="B38" s="114" t="s">
        <v>85</v>
      </c>
      <c r="C38" s="115">
        <v>3196</v>
      </c>
      <c r="D38" s="116">
        <v>-0.1607142857142857</v>
      </c>
      <c r="E38" s="115">
        <v>1055</v>
      </c>
      <c r="F38" s="116">
        <f t="shared" si="3"/>
        <v>-0.66989987484355451</v>
      </c>
      <c r="G38" s="115">
        <v>2316</v>
      </c>
      <c r="H38" s="116">
        <f t="shared" si="3"/>
        <v>1.195260663507109</v>
      </c>
      <c r="I38" s="115">
        <v>3343</v>
      </c>
      <c r="J38" s="116">
        <f t="shared" si="3"/>
        <v>0.44343696027633861</v>
      </c>
      <c r="K38" s="115">
        <v>3033</v>
      </c>
      <c r="L38" s="116">
        <f t="shared" si="3"/>
        <v>-9.2731079868381694E-2</v>
      </c>
      <c r="M38" s="115"/>
      <c r="N38" s="116"/>
      <c r="O38" s="116"/>
    </row>
    <row r="39" spans="2:16" x14ac:dyDescent="0.25">
      <c r="B39" s="114" t="s">
        <v>87</v>
      </c>
      <c r="C39" s="115">
        <v>2946</v>
      </c>
      <c r="D39" s="116">
        <v>-3.7199864727764931E-3</v>
      </c>
      <c r="E39" s="115">
        <v>220</v>
      </c>
      <c r="F39" s="116">
        <f t="shared" si="3"/>
        <v>-0.92532247114731836</v>
      </c>
      <c r="G39" s="115">
        <v>2289</v>
      </c>
      <c r="H39" s="116">
        <f t="shared" si="3"/>
        <v>9.4045454545454543</v>
      </c>
      <c r="I39" s="115">
        <v>3143</v>
      </c>
      <c r="J39" s="116">
        <f t="shared" si="3"/>
        <v>0.37308868501529058</v>
      </c>
      <c r="K39" s="115">
        <v>3673</v>
      </c>
      <c r="L39" s="116">
        <f t="shared" si="3"/>
        <v>0.16862869869551389</v>
      </c>
      <c r="M39" s="115"/>
      <c r="N39" s="116"/>
      <c r="O39" s="116"/>
    </row>
    <row r="40" spans="2:16" x14ac:dyDescent="0.25">
      <c r="B40" s="114" t="s">
        <v>89</v>
      </c>
      <c r="C40" s="115">
        <v>2763</v>
      </c>
      <c r="D40" s="116">
        <v>-0.14458204334365321</v>
      </c>
      <c r="E40" s="115">
        <v>283</v>
      </c>
      <c r="F40" s="116">
        <f t="shared" si="3"/>
        <v>-0.89757509952949688</v>
      </c>
      <c r="G40" s="115">
        <v>3184</v>
      </c>
      <c r="H40" s="116">
        <f t="shared" si="3"/>
        <v>10.250883392226148</v>
      </c>
      <c r="I40" s="115">
        <v>3407</v>
      </c>
      <c r="J40" s="116">
        <f t="shared" si="3"/>
        <v>7.0037688442211143E-2</v>
      </c>
      <c r="K40" s="115">
        <v>4198</v>
      </c>
      <c r="L40" s="116">
        <f t="shared" si="3"/>
        <v>0.23216906369239809</v>
      </c>
      <c r="M40" s="115"/>
      <c r="N40" s="116"/>
      <c r="O40" s="116"/>
    </row>
    <row r="41" spans="2:16" x14ac:dyDescent="0.25">
      <c r="B41" s="114" t="s">
        <v>91</v>
      </c>
      <c r="C41" s="115">
        <v>3908</v>
      </c>
      <c r="D41" s="116">
        <v>-1.8337101230846531E-2</v>
      </c>
      <c r="E41" s="115">
        <v>452</v>
      </c>
      <c r="F41" s="116">
        <f t="shared" si="3"/>
        <v>-0.88433981576253839</v>
      </c>
      <c r="G41" s="115">
        <v>2997</v>
      </c>
      <c r="H41" s="116">
        <f t="shared" si="3"/>
        <v>5.6305309734513278</v>
      </c>
      <c r="I41" s="115">
        <v>3973</v>
      </c>
      <c r="J41" s="116">
        <f t="shared" si="3"/>
        <v>0.32565899232565898</v>
      </c>
      <c r="K41" s="115">
        <v>4299</v>
      </c>
      <c r="L41" s="116">
        <f t="shared" si="3"/>
        <v>8.2053863579159225E-2</v>
      </c>
      <c r="M41" s="115"/>
      <c r="N41" s="116"/>
      <c r="O41" s="116"/>
    </row>
    <row r="42" spans="2:16" x14ac:dyDescent="0.25">
      <c r="B42" s="114" t="s">
        <v>93</v>
      </c>
      <c r="C42" s="115">
        <v>3115</v>
      </c>
      <c r="D42" s="116">
        <v>-0.19716494845360821</v>
      </c>
      <c r="E42" s="115">
        <v>469</v>
      </c>
      <c r="F42" s="116">
        <f t="shared" si="3"/>
        <v>-0.84943820224719102</v>
      </c>
      <c r="G42" s="115">
        <v>2479</v>
      </c>
      <c r="H42" s="116">
        <f t="shared" si="3"/>
        <v>4.2857142857142856</v>
      </c>
      <c r="I42" s="115">
        <v>4607</v>
      </c>
      <c r="J42" s="116">
        <f t="shared" si="3"/>
        <v>0.85841064945542556</v>
      </c>
      <c r="K42" s="115">
        <v>5428</v>
      </c>
      <c r="L42" s="116">
        <f t="shared" si="3"/>
        <v>0.17820707618840892</v>
      </c>
      <c r="M42" s="115"/>
      <c r="N42" s="116"/>
      <c r="O42" s="116"/>
    </row>
    <row r="43" spans="2:16" ht="15.75" x14ac:dyDescent="0.25">
      <c r="B43" s="117" t="s">
        <v>30</v>
      </c>
      <c r="C43" s="118">
        <v>38821</v>
      </c>
      <c r="D43" s="119">
        <v>-5.2383625845192516E-2</v>
      </c>
      <c r="E43" s="118">
        <v>10755</v>
      </c>
      <c r="F43" s="119">
        <f t="shared" si="3"/>
        <v>-0.722959223100899</v>
      </c>
      <c r="G43" s="118">
        <v>20161</v>
      </c>
      <c r="H43" s="119">
        <f t="shared" si="3"/>
        <v>0.87456996745699667</v>
      </c>
      <c r="I43" s="118">
        <v>37638</v>
      </c>
      <c r="J43" s="119">
        <f t="shared" si="3"/>
        <v>0.86687168295223449</v>
      </c>
      <c r="K43" s="118">
        <v>50521</v>
      </c>
      <c r="L43" s="119">
        <f t="shared" si="3"/>
        <v>0.34228705032148365</v>
      </c>
      <c r="M43" s="118">
        <v>25396</v>
      </c>
      <c r="N43" s="119">
        <v>-0.15035128805620612</v>
      </c>
      <c r="O43" s="119">
        <v>0.10933473114052328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0</v>
      </c>
      <c r="D53" s="116" t="s">
        <v>234</v>
      </c>
      <c r="E53" s="115">
        <v>0</v>
      </c>
      <c r="F53" s="116" t="str">
        <f t="shared" ref="F53:L65" si="6">IFERROR(E53/C53-1,"-")</f>
        <v>-</v>
      </c>
      <c r="G53" s="115">
        <v>0</v>
      </c>
      <c r="H53" s="116" t="str">
        <f t="shared" si="6"/>
        <v>-</v>
      </c>
      <c r="I53" s="115">
        <v>0</v>
      </c>
      <c r="J53" s="116" t="str">
        <f t="shared" si="6"/>
        <v>-</v>
      </c>
      <c r="K53" s="115">
        <v>0</v>
      </c>
      <c r="L53" s="116" t="str">
        <f t="shared" si="6"/>
        <v>-</v>
      </c>
      <c r="M53" s="115">
        <v>0</v>
      </c>
      <c r="N53" s="116" t="str">
        <f t="shared" ref="N53:N64" si="7">IFERROR(M53/K53-1,"-")</f>
        <v>-</v>
      </c>
      <c r="O53" s="116"/>
    </row>
    <row r="54" spans="1:16" x14ac:dyDescent="0.25">
      <c r="A54" s="1">
        <v>2</v>
      </c>
      <c r="B54" s="114" t="s">
        <v>73</v>
      </c>
      <c r="C54" s="115">
        <v>0</v>
      </c>
      <c r="D54" s="116" t="s">
        <v>234</v>
      </c>
      <c r="E54" s="115">
        <v>0</v>
      </c>
      <c r="F54" s="116" t="str">
        <f t="shared" si="6"/>
        <v>-</v>
      </c>
      <c r="G54" s="115">
        <v>0</v>
      </c>
      <c r="H54" s="116" t="str">
        <f t="shared" si="6"/>
        <v>-</v>
      </c>
      <c r="I54" s="115">
        <v>0</v>
      </c>
      <c r="J54" s="116" t="str">
        <f t="shared" si="6"/>
        <v>-</v>
      </c>
      <c r="K54" s="115">
        <v>0</v>
      </c>
      <c r="L54" s="116" t="str">
        <f t="shared" si="6"/>
        <v>-</v>
      </c>
      <c r="M54" s="115">
        <v>0</v>
      </c>
      <c r="N54" s="116" t="str">
        <f t="shared" si="7"/>
        <v>-</v>
      </c>
      <c r="O54" s="116"/>
    </row>
    <row r="55" spans="1:16" x14ac:dyDescent="0.25">
      <c r="A55" s="1">
        <v>3</v>
      </c>
      <c r="B55" s="114" t="s">
        <v>75</v>
      </c>
      <c r="C55" s="115">
        <v>0</v>
      </c>
      <c r="D55" s="116" t="s">
        <v>234</v>
      </c>
      <c r="E55" s="115">
        <v>0</v>
      </c>
      <c r="F55" s="116" t="str">
        <f t="shared" si="6"/>
        <v>-</v>
      </c>
      <c r="G55" s="115">
        <v>0</v>
      </c>
      <c r="H55" s="116" t="str">
        <f t="shared" si="6"/>
        <v>-</v>
      </c>
      <c r="I55" s="115">
        <v>0</v>
      </c>
      <c r="J55" s="116" t="str">
        <f t="shared" si="6"/>
        <v>-</v>
      </c>
      <c r="K55" s="115">
        <v>0</v>
      </c>
      <c r="L55" s="116" t="str">
        <f t="shared" si="6"/>
        <v>-</v>
      </c>
      <c r="M55" s="115">
        <v>0</v>
      </c>
      <c r="N55" s="116" t="str">
        <f t="shared" si="7"/>
        <v>-</v>
      </c>
      <c r="O55" s="116"/>
    </row>
    <row r="56" spans="1:16" x14ac:dyDescent="0.25">
      <c r="A56" s="1">
        <v>4</v>
      </c>
      <c r="B56" s="114" t="s">
        <v>77</v>
      </c>
      <c r="C56" s="115">
        <v>0</v>
      </c>
      <c r="D56" s="116" t="s">
        <v>234</v>
      </c>
      <c r="E56" s="115">
        <v>0</v>
      </c>
      <c r="F56" s="116" t="str">
        <f t="shared" si="6"/>
        <v>-</v>
      </c>
      <c r="G56" s="115">
        <v>0</v>
      </c>
      <c r="H56" s="116" t="str">
        <f t="shared" si="6"/>
        <v>-</v>
      </c>
      <c r="I56" s="115">
        <v>0</v>
      </c>
      <c r="J56" s="116" t="str">
        <f t="shared" si="6"/>
        <v>-</v>
      </c>
      <c r="K56" s="115">
        <v>0</v>
      </c>
      <c r="L56" s="116" t="str">
        <f t="shared" si="6"/>
        <v>-</v>
      </c>
      <c r="M56" s="115">
        <v>0</v>
      </c>
      <c r="N56" s="116" t="str">
        <f t="shared" si="7"/>
        <v>-</v>
      </c>
      <c r="O56" s="116"/>
    </row>
    <row r="57" spans="1:16" x14ac:dyDescent="0.25">
      <c r="A57" s="1">
        <v>5</v>
      </c>
      <c r="B57" s="114" t="s">
        <v>79</v>
      </c>
      <c r="C57" s="115">
        <v>0</v>
      </c>
      <c r="D57" s="116" t="s">
        <v>234</v>
      </c>
      <c r="E57" s="115">
        <v>0</v>
      </c>
      <c r="F57" s="116" t="str">
        <f t="shared" si="6"/>
        <v>-</v>
      </c>
      <c r="G57" s="115">
        <v>0</v>
      </c>
      <c r="H57" s="116" t="str">
        <f t="shared" si="6"/>
        <v>-</v>
      </c>
      <c r="I57" s="115">
        <v>0</v>
      </c>
      <c r="J57" s="116" t="str">
        <f t="shared" si="6"/>
        <v>-</v>
      </c>
      <c r="K57" s="115">
        <v>0</v>
      </c>
      <c r="L57" s="116" t="str">
        <f t="shared" si="6"/>
        <v>-</v>
      </c>
      <c r="M57" s="115">
        <v>0</v>
      </c>
      <c r="N57" s="116" t="str">
        <f t="shared" si="7"/>
        <v>-</v>
      </c>
      <c r="O57" s="116"/>
    </row>
    <row r="58" spans="1:16" x14ac:dyDescent="0.25">
      <c r="A58" s="1">
        <v>6</v>
      </c>
      <c r="B58" s="114" t="s">
        <v>81</v>
      </c>
      <c r="C58" s="115">
        <v>0</v>
      </c>
      <c r="D58" s="116" t="s">
        <v>234</v>
      </c>
      <c r="E58" s="115">
        <v>0</v>
      </c>
      <c r="F58" s="116" t="str">
        <f t="shared" si="6"/>
        <v>-</v>
      </c>
      <c r="G58" s="115">
        <v>0</v>
      </c>
      <c r="H58" s="116" t="str">
        <f t="shared" si="6"/>
        <v>-</v>
      </c>
      <c r="I58" s="115">
        <v>0</v>
      </c>
      <c r="J58" s="116" t="str">
        <f t="shared" si="6"/>
        <v>-</v>
      </c>
      <c r="K58" s="115">
        <v>0</v>
      </c>
      <c r="L58" s="116" t="str">
        <f t="shared" si="6"/>
        <v>-</v>
      </c>
      <c r="M58" s="115">
        <v>0</v>
      </c>
      <c r="N58" s="116" t="str">
        <f t="shared" si="7"/>
        <v>-</v>
      </c>
      <c r="O58" s="116"/>
    </row>
    <row r="59" spans="1:16" x14ac:dyDescent="0.25">
      <c r="A59" s="1">
        <v>7</v>
      </c>
      <c r="B59" s="114" t="s">
        <v>83</v>
      </c>
      <c r="C59" s="115">
        <v>0</v>
      </c>
      <c r="D59" s="116" t="s">
        <v>234</v>
      </c>
      <c r="E59" s="115">
        <v>0</v>
      </c>
      <c r="F59" s="116" t="str">
        <f t="shared" si="6"/>
        <v>-</v>
      </c>
      <c r="G59" s="115">
        <v>0</v>
      </c>
      <c r="H59" s="116" t="str">
        <f t="shared" si="6"/>
        <v>-</v>
      </c>
      <c r="I59" s="115">
        <v>0</v>
      </c>
      <c r="J59" s="116" t="str">
        <f t="shared" si="6"/>
        <v>-</v>
      </c>
      <c r="K59" s="115">
        <v>0</v>
      </c>
      <c r="L59" s="116" t="str">
        <f t="shared" si="6"/>
        <v>-</v>
      </c>
      <c r="M59" s="115">
        <v>0</v>
      </c>
      <c r="N59" s="116" t="str">
        <f t="shared" si="7"/>
        <v>-</v>
      </c>
      <c r="O59" s="116"/>
    </row>
    <row r="60" spans="1:16" x14ac:dyDescent="0.25">
      <c r="A60" s="1">
        <v>8</v>
      </c>
      <c r="B60" s="114" t="s">
        <v>85</v>
      </c>
      <c r="C60" s="115">
        <v>0</v>
      </c>
      <c r="D60" s="116" t="s">
        <v>234</v>
      </c>
      <c r="E60" s="115">
        <v>0</v>
      </c>
      <c r="F60" s="116" t="str">
        <f t="shared" si="6"/>
        <v>-</v>
      </c>
      <c r="G60" s="115">
        <v>0</v>
      </c>
      <c r="H60" s="116" t="str">
        <f t="shared" si="6"/>
        <v>-</v>
      </c>
      <c r="I60" s="115">
        <v>0</v>
      </c>
      <c r="J60" s="116" t="str">
        <f t="shared" si="6"/>
        <v>-</v>
      </c>
      <c r="K60" s="115">
        <v>0</v>
      </c>
      <c r="L60" s="116" t="str">
        <f t="shared" si="6"/>
        <v>-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0</v>
      </c>
      <c r="D61" s="116" t="s">
        <v>234</v>
      </c>
      <c r="E61" s="115">
        <v>0</v>
      </c>
      <c r="F61" s="116" t="str">
        <f t="shared" si="6"/>
        <v>-</v>
      </c>
      <c r="G61" s="115">
        <v>0</v>
      </c>
      <c r="H61" s="116" t="str">
        <f t="shared" si="6"/>
        <v>-</v>
      </c>
      <c r="I61" s="115">
        <v>0</v>
      </c>
      <c r="J61" s="116" t="str">
        <f t="shared" si="6"/>
        <v>-</v>
      </c>
      <c r="K61" s="115">
        <v>0</v>
      </c>
      <c r="L61" s="116" t="str">
        <f t="shared" si="6"/>
        <v>-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0</v>
      </c>
      <c r="D62" s="116" t="s">
        <v>234</v>
      </c>
      <c r="E62" s="115">
        <v>0</v>
      </c>
      <c r="F62" s="116" t="str">
        <f t="shared" si="6"/>
        <v>-</v>
      </c>
      <c r="G62" s="115">
        <v>0</v>
      </c>
      <c r="H62" s="116" t="str">
        <f t="shared" si="6"/>
        <v>-</v>
      </c>
      <c r="I62" s="115">
        <v>0</v>
      </c>
      <c r="J62" s="116" t="str">
        <f t="shared" si="6"/>
        <v>-</v>
      </c>
      <c r="K62" s="115">
        <v>0</v>
      </c>
      <c r="L62" s="116" t="str">
        <f t="shared" si="6"/>
        <v>-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0</v>
      </c>
      <c r="D63" s="116" t="s">
        <v>234</v>
      </c>
      <c r="E63" s="115">
        <v>0</v>
      </c>
      <c r="F63" s="116" t="str">
        <f t="shared" si="6"/>
        <v>-</v>
      </c>
      <c r="G63" s="115">
        <v>0</v>
      </c>
      <c r="H63" s="116" t="str">
        <f t="shared" si="6"/>
        <v>-</v>
      </c>
      <c r="I63" s="115">
        <v>0</v>
      </c>
      <c r="J63" s="116" t="str">
        <f t="shared" si="6"/>
        <v>-</v>
      </c>
      <c r="K63" s="115">
        <v>0</v>
      </c>
      <c r="L63" s="116" t="str">
        <f t="shared" si="6"/>
        <v>-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0</v>
      </c>
      <c r="D64" s="116" t="s">
        <v>234</v>
      </c>
      <c r="E64" s="115">
        <v>0</v>
      </c>
      <c r="F64" s="116" t="str">
        <f t="shared" si="6"/>
        <v>-</v>
      </c>
      <c r="G64" s="115">
        <v>0</v>
      </c>
      <c r="H64" s="116" t="str">
        <f t="shared" si="6"/>
        <v>-</v>
      </c>
      <c r="I64" s="115">
        <v>0</v>
      </c>
      <c r="J64" s="116" t="str">
        <f t="shared" si="6"/>
        <v>-</v>
      </c>
      <c r="K64" s="115">
        <v>0</v>
      </c>
      <c r="L64" s="116" t="str">
        <f t="shared" si="6"/>
        <v>-</v>
      </c>
      <c r="M64" s="115"/>
      <c r="N64" s="116"/>
      <c r="O64" s="116"/>
    </row>
    <row r="65" spans="1:16" ht="15.75" x14ac:dyDescent="0.25">
      <c r="B65" s="117" t="s">
        <v>30</v>
      </c>
      <c r="C65" s="118">
        <v>0</v>
      </c>
      <c r="D65" s="119" t="s">
        <v>234</v>
      </c>
      <c r="E65" s="118">
        <v>0</v>
      </c>
      <c r="F65" s="119" t="str">
        <f t="shared" si="6"/>
        <v>-</v>
      </c>
      <c r="G65" s="118">
        <v>0</v>
      </c>
      <c r="H65" s="119" t="str">
        <f t="shared" si="6"/>
        <v>-</v>
      </c>
      <c r="I65" s="118">
        <v>0</v>
      </c>
      <c r="J65" s="119" t="str">
        <f t="shared" si="6"/>
        <v>-</v>
      </c>
      <c r="K65" s="118">
        <v>0</v>
      </c>
      <c r="L65" s="119" t="str">
        <f t="shared" si="6"/>
        <v>-</v>
      </c>
      <c r="M65" s="118"/>
      <c r="N65" s="119"/>
      <c r="O65" s="119"/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0</v>
      </c>
      <c r="D75" s="116" t="s">
        <v>234</v>
      </c>
      <c r="E75" s="115">
        <v>0</v>
      </c>
      <c r="F75" s="116" t="str">
        <f t="shared" ref="F75:L87" si="8">IFERROR(E75/C75-1,"-")</f>
        <v>-</v>
      </c>
      <c r="G75" s="115">
        <v>596</v>
      </c>
      <c r="H75" s="116" t="str">
        <f t="shared" si="8"/>
        <v>-</v>
      </c>
      <c r="I75" s="115">
        <v>0</v>
      </c>
      <c r="J75" s="116">
        <f t="shared" si="8"/>
        <v>-1</v>
      </c>
      <c r="K75" s="115">
        <v>0</v>
      </c>
      <c r="L75" s="116" t="str">
        <f t="shared" si="8"/>
        <v>-</v>
      </c>
      <c r="M75" s="115"/>
      <c r="N75" s="116"/>
      <c r="O75" s="116"/>
    </row>
    <row r="76" spans="1:16" x14ac:dyDescent="0.25">
      <c r="A76" s="1">
        <v>2</v>
      </c>
      <c r="B76" s="114" t="s">
        <v>73</v>
      </c>
      <c r="C76" s="115">
        <v>0</v>
      </c>
      <c r="D76" s="116" t="s">
        <v>234</v>
      </c>
      <c r="E76" s="115">
        <v>0</v>
      </c>
      <c r="F76" s="116" t="str">
        <f t="shared" si="8"/>
        <v>-</v>
      </c>
      <c r="G76" s="115">
        <v>335</v>
      </c>
      <c r="H76" s="116" t="str">
        <f t="shared" si="8"/>
        <v>-</v>
      </c>
      <c r="I76" s="115">
        <v>0</v>
      </c>
      <c r="J76" s="116">
        <f t="shared" si="8"/>
        <v>-1</v>
      </c>
      <c r="K76" s="115">
        <v>0</v>
      </c>
      <c r="L76" s="116" t="str">
        <f t="shared" si="8"/>
        <v>-</v>
      </c>
      <c r="M76" s="115"/>
      <c r="N76" s="116"/>
      <c r="O76" s="116"/>
    </row>
    <row r="77" spans="1:16" x14ac:dyDescent="0.25">
      <c r="A77" s="1">
        <v>3</v>
      </c>
      <c r="B77" s="114" t="s">
        <v>75</v>
      </c>
      <c r="C77" s="115">
        <v>0</v>
      </c>
      <c r="D77" s="116" t="s">
        <v>234</v>
      </c>
      <c r="E77" s="115">
        <v>0</v>
      </c>
      <c r="F77" s="116" t="str">
        <f t="shared" si="8"/>
        <v>-</v>
      </c>
      <c r="G77" s="115">
        <v>838</v>
      </c>
      <c r="H77" s="116" t="str">
        <f t="shared" si="8"/>
        <v>-</v>
      </c>
      <c r="I77" s="115">
        <v>0</v>
      </c>
      <c r="J77" s="116">
        <f t="shared" si="8"/>
        <v>-1</v>
      </c>
      <c r="K77" s="115">
        <v>0</v>
      </c>
      <c r="L77" s="116" t="str">
        <f t="shared" si="8"/>
        <v>-</v>
      </c>
      <c r="M77" s="115"/>
      <c r="N77" s="116"/>
      <c r="O77" s="116"/>
    </row>
    <row r="78" spans="1:16" x14ac:dyDescent="0.25">
      <c r="A78" s="1">
        <v>4</v>
      </c>
      <c r="B78" s="114" t="s">
        <v>77</v>
      </c>
      <c r="C78" s="115">
        <v>0</v>
      </c>
      <c r="D78" s="116" t="s">
        <v>234</v>
      </c>
      <c r="E78" s="115">
        <v>0</v>
      </c>
      <c r="F78" s="116" t="str">
        <f t="shared" si="8"/>
        <v>-</v>
      </c>
      <c r="G78" s="115">
        <v>596</v>
      </c>
      <c r="H78" s="116" t="str">
        <f t="shared" si="8"/>
        <v>-</v>
      </c>
      <c r="I78" s="115">
        <v>0</v>
      </c>
      <c r="J78" s="116">
        <f t="shared" si="8"/>
        <v>-1</v>
      </c>
      <c r="K78" s="115">
        <v>0</v>
      </c>
      <c r="L78" s="116" t="str">
        <f t="shared" si="8"/>
        <v>-</v>
      </c>
      <c r="M78" s="115"/>
      <c r="N78" s="116"/>
      <c r="O78" s="116"/>
    </row>
    <row r="79" spans="1:16" x14ac:dyDescent="0.25">
      <c r="A79" s="1">
        <v>5</v>
      </c>
      <c r="B79" s="114" t="s">
        <v>79</v>
      </c>
      <c r="C79" s="115">
        <v>0</v>
      </c>
      <c r="D79" s="116" t="s">
        <v>234</v>
      </c>
      <c r="E79" s="115">
        <v>0</v>
      </c>
      <c r="F79" s="116" t="str">
        <f t="shared" si="8"/>
        <v>-</v>
      </c>
      <c r="G79" s="115">
        <v>1098</v>
      </c>
      <c r="H79" s="116" t="str">
        <f t="shared" si="8"/>
        <v>-</v>
      </c>
      <c r="I79" s="115">
        <v>0</v>
      </c>
      <c r="J79" s="116">
        <f t="shared" si="8"/>
        <v>-1</v>
      </c>
      <c r="K79" s="115">
        <v>0</v>
      </c>
      <c r="L79" s="116" t="str">
        <f t="shared" si="8"/>
        <v>-</v>
      </c>
      <c r="M79" s="115"/>
      <c r="N79" s="116"/>
      <c r="O79" s="116"/>
    </row>
    <row r="80" spans="1:16" x14ac:dyDescent="0.25">
      <c r="A80" s="1">
        <v>6</v>
      </c>
      <c r="B80" s="114" t="s">
        <v>81</v>
      </c>
      <c r="C80" s="115">
        <v>0</v>
      </c>
      <c r="D80" s="116" t="s">
        <v>234</v>
      </c>
      <c r="E80" s="115">
        <v>0</v>
      </c>
      <c r="F80" s="116" t="str">
        <f t="shared" si="8"/>
        <v>-</v>
      </c>
      <c r="G80" s="115">
        <v>0</v>
      </c>
      <c r="H80" s="116" t="str">
        <f t="shared" si="8"/>
        <v>-</v>
      </c>
      <c r="I80" s="115">
        <v>0</v>
      </c>
      <c r="J80" s="116" t="str">
        <f t="shared" si="8"/>
        <v>-</v>
      </c>
      <c r="K80" s="115">
        <v>0</v>
      </c>
      <c r="L80" s="116" t="str">
        <f t="shared" si="8"/>
        <v>-</v>
      </c>
      <c r="M80" s="115"/>
      <c r="N80" s="116"/>
      <c r="O80" s="116"/>
    </row>
    <row r="81" spans="1:16" x14ac:dyDescent="0.25">
      <c r="A81" s="1">
        <v>7</v>
      </c>
      <c r="B81" s="114" t="s">
        <v>83</v>
      </c>
      <c r="C81" s="115">
        <v>0</v>
      </c>
      <c r="D81" s="116" t="s">
        <v>234</v>
      </c>
      <c r="E81" s="115">
        <v>0</v>
      </c>
      <c r="F81" s="116" t="str">
        <f t="shared" si="8"/>
        <v>-</v>
      </c>
      <c r="G81" s="115">
        <v>0</v>
      </c>
      <c r="H81" s="116" t="str">
        <f t="shared" si="8"/>
        <v>-</v>
      </c>
      <c r="I81" s="115">
        <v>0</v>
      </c>
      <c r="J81" s="116" t="str">
        <f t="shared" si="8"/>
        <v>-</v>
      </c>
      <c r="K81" s="115">
        <v>0</v>
      </c>
      <c r="L81" s="116" t="str">
        <f t="shared" si="8"/>
        <v>-</v>
      </c>
      <c r="M81" s="115"/>
      <c r="N81" s="116"/>
      <c r="O81" s="116"/>
    </row>
    <row r="82" spans="1:16" x14ac:dyDescent="0.25">
      <c r="A82" s="1">
        <v>8</v>
      </c>
      <c r="B82" s="114" t="s">
        <v>85</v>
      </c>
      <c r="C82" s="115">
        <v>0</v>
      </c>
      <c r="D82" s="116" t="s">
        <v>234</v>
      </c>
      <c r="E82" s="115">
        <v>1055</v>
      </c>
      <c r="F82" s="116" t="str">
        <f t="shared" si="8"/>
        <v>-</v>
      </c>
      <c r="G82" s="115">
        <v>0</v>
      </c>
      <c r="H82" s="116">
        <f t="shared" si="8"/>
        <v>-1</v>
      </c>
      <c r="I82" s="115">
        <v>0</v>
      </c>
      <c r="J82" s="116" t="str">
        <f t="shared" si="8"/>
        <v>-</v>
      </c>
      <c r="K82" s="115">
        <v>0</v>
      </c>
      <c r="L82" s="116" t="str">
        <f t="shared" si="8"/>
        <v>-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0</v>
      </c>
      <c r="D83" s="116" t="s">
        <v>234</v>
      </c>
      <c r="E83" s="115">
        <v>220</v>
      </c>
      <c r="F83" s="116" t="str">
        <f t="shared" si="8"/>
        <v>-</v>
      </c>
      <c r="G83" s="115">
        <v>0</v>
      </c>
      <c r="H83" s="116">
        <f t="shared" si="8"/>
        <v>-1</v>
      </c>
      <c r="I83" s="115">
        <v>0</v>
      </c>
      <c r="J83" s="116" t="str">
        <f t="shared" si="8"/>
        <v>-</v>
      </c>
      <c r="K83" s="115">
        <v>0</v>
      </c>
      <c r="L83" s="116" t="str">
        <f t="shared" si="8"/>
        <v>-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0</v>
      </c>
      <c r="D84" s="116" t="s">
        <v>234</v>
      </c>
      <c r="E84" s="115">
        <v>283</v>
      </c>
      <c r="F84" s="116" t="str">
        <f t="shared" si="8"/>
        <v>-</v>
      </c>
      <c r="G84" s="115">
        <v>0</v>
      </c>
      <c r="H84" s="116">
        <f t="shared" si="8"/>
        <v>-1</v>
      </c>
      <c r="I84" s="115">
        <v>0</v>
      </c>
      <c r="J84" s="116" t="str">
        <f t="shared" si="8"/>
        <v>-</v>
      </c>
      <c r="K84" s="115">
        <v>0</v>
      </c>
      <c r="L84" s="116" t="str">
        <f t="shared" si="8"/>
        <v>-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0</v>
      </c>
      <c r="D85" s="116" t="s">
        <v>234</v>
      </c>
      <c r="E85" s="115">
        <v>452</v>
      </c>
      <c r="F85" s="116" t="str">
        <f t="shared" si="8"/>
        <v>-</v>
      </c>
      <c r="G85" s="115">
        <v>0</v>
      </c>
      <c r="H85" s="116">
        <f t="shared" si="8"/>
        <v>-1</v>
      </c>
      <c r="I85" s="115">
        <v>0</v>
      </c>
      <c r="J85" s="116" t="str">
        <f t="shared" si="8"/>
        <v>-</v>
      </c>
      <c r="K85" s="115">
        <v>0</v>
      </c>
      <c r="L85" s="116" t="str">
        <f t="shared" si="8"/>
        <v>-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0</v>
      </c>
      <c r="D86" s="116" t="s">
        <v>234</v>
      </c>
      <c r="E86" s="115">
        <v>469</v>
      </c>
      <c r="F86" s="116" t="str">
        <f t="shared" si="8"/>
        <v>-</v>
      </c>
      <c r="G86" s="115">
        <v>0</v>
      </c>
      <c r="H86" s="116">
        <f t="shared" si="8"/>
        <v>-1</v>
      </c>
      <c r="I86" s="115">
        <v>0</v>
      </c>
      <c r="J86" s="116" t="str">
        <f t="shared" si="8"/>
        <v>-</v>
      </c>
      <c r="K86" s="115">
        <v>0</v>
      </c>
      <c r="L86" s="116" t="str">
        <f t="shared" si="8"/>
        <v>-</v>
      </c>
      <c r="M86" s="115"/>
      <c r="N86" s="116"/>
      <c r="O86" s="116"/>
    </row>
    <row r="87" spans="1:16" ht="15.75" x14ac:dyDescent="0.25">
      <c r="B87" s="117" t="s">
        <v>30</v>
      </c>
      <c r="C87" s="118">
        <v>0</v>
      </c>
      <c r="D87" s="119" t="s">
        <v>234</v>
      </c>
      <c r="E87" s="118">
        <v>0</v>
      </c>
      <c r="F87" s="119" t="str">
        <f t="shared" si="8"/>
        <v>-</v>
      </c>
      <c r="G87" s="118">
        <v>0</v>
      </c>
      <c r="H87" s="119" t="str">
        <f t="shared" si="8"/>
        <v>-</v>
      </c>
      <c r="I87" s="118">
        <v>0</v>
      </c>
      <c r="J87" s="119" t="str">
        <f t="shared" si="8"/>
        <v>-</v>
      </c>
      <c r="K87" s="118">
        <v>0</v>
      </c>
      <c r="L87" s="119" t="str">
        <f t="shared" si="8"/>
        <v>-</v>
      </c>
      <c r="M87" s="118"/>
      <c r="N87" s="119"/>
      <c r="O87" s="119"/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583</v>
      </c>
      <c r="D97" s="116">
        <v>8.163265306122458E-2</v>
      </c>
      <c r="E97" s="115">
        <v>748</v>
      </c>
      <c r="F97" s="116">
        <f t="shared" ref="F97:L109" si="9">IFERROR(E97/C97-1,"-")</f>
        <v>0.28301886792452824</v>
      </c>
      <c r="G97" s="115">
        <v>0</v>
      </c>
      <c r="H97" s="116">
        <f t="shared" si="9"/>
        <v>-1</v>
      </c>
      <c r="I97" s="115">
        <v>0</v>
      </c>
      <c r="J97" s="116" t="str">
        <f t="shared" si="9"/>
        <v>-</v>
      </c>
      <c r="K97" s="115">
        <v>0</v>
      </c>
      <c r="L97" s="116" t="str">
        <f t="shared" si="9"/>
        <v>-</v>
      </c>
      <c r="M97" s="115"/>
      <c r="N97" s="116"/>
      <c r="O97" s="116"/>
    </row>
    <row r="98" spans="2:15" x14ac:dyDescent="0.25">
      <c r="B98" s="114" t="s">
        <v>73</v>
      </c>
      <c r="C98" s="115">
        <v>305</v>
      </c>
      <c r="D98" s="116">
        <v>-0.24504950495049505</v>
      </c>
      <c r="E98" s="115">
        <v>800</v>
      </c>
      <c r="F98" s="116">
        <f t="shared" si="9"/>
        <v>1.622950819672131</v>
      </c>
      <c r="G98" s="115">
        <v>0</v>
      </c>
      <c r="H98" s="116">
        <f t="shared" si="9"/>
        <v>-1</v>
      </c>
      <c r="I98" s="115">
        <v>0</v>
      </c>
      <c r="J98" s="116" t="str">
        <f t="shared" si="9"/>
        <v>-</v>
      </c>
      <c r="K98" s="115">
        <v>0</v>
      </c>
      <c r="L98" s="116" t="str">
        <f t="shared" si="9"/>
        <v>-</v>
      </c>
      <c r="M98" s="115"/>
      <c r="N98" s="116"/>
      <c r="O98" s="116"/>
    </row>
    <row r="99" spans="2:15" x14ac:dyDescent="0.25">
      <c r="B99" s="114" t="s">
        <v>75</v>
      </c>
      <c r="C99" s="115">
        <v>380</v>
      </c>
      <c r="D99" s="116">
        <v>-0.42073170731707321</v>
      </c>
      <c r="E99" s="115">
        <v>330</v>
      </c>
      <c r="F99" s="116">
        <f t="shared" si="9"/>
        <v>-0.13157894736842102</v>
      </c>
      <c r="G99" s="115">
        <v>0</v>
      </c>
      <c r="H99" s="116">
        <f t="shared" si="9"/>
        <v>-1</v>
      </c>
      <c r="I99" s="115">
        <v>0</v>
      </c>
      <c r="J99" s="116" t="str">
        <f t="shared" si="9"/>
        <v>-</v>
      </c>
      <c r="K99" s="115">
        <v>0</v>
      </c>
      <c r="L99" s="116" t="str">
        <f t="shared" si="9"/>
        <v>-</v>
      </c>
      <c r="M99" s="115"/>
      <c r="N99" s="116"/>
      <c r="O99" s="116"/>
    </row>
    <row r="100" spans="2:15" x14ac:dyDescent="0.25">
      <c r="B100" s="114" t="s">
        <v>77</v>
      </c>
      <c r="C100" s="115">
        <v>259</v>
      </c>
      <c r="D100" s="116">
        <v>-0.28453038674033149</v>
      </c>
      <c r="E100" s="115">
        <v>0</v>
      </c>
      <c r="F100" s="116">
        <f t="shared" si="9"/>
        <v>-1</v>
      </c>
      <c r="G100" s="115">
        <v>0</v>
      </c>
      <c r="H100" s="116" t="str">
        <f t="shared" si="9"/>
        <v>-</v>
      </c>
      <c r="I100" s="115">
        <v>0</v>
      </c>
      <c r="J100" s="116" t="str">
        <f t="shared" si="9"/>
        <v>-</v>
      </c>
      <c r="K100" s="115">
        <v>0</v>
      </c>
      <c r="L100" s="116" t="str">
        <f t="shared" si="9"/>
        <v>-</v>
      </c>
      <c r="M100" s="115"/>
      <c r="N100" s="116"/>
      <c r="O100" s="116"/>
    </row>
    <row r="101" spans="2:15" x14ac:dyDescent="0.25">
      <c r="B101" s="114" t="s">
        <v>79</v>
      </c>
      <c r="C101" s="115">
        <v>589</v>
      </c>
      <c r="D101" s="116">
        <v>-1.1744966442952975E-2</v>
      </c>
      <c r="E101" s="115">
        <v>0</v>
      </c>
      <c r="F101" s="116">
        <f t="shared" si="9"/>
        <v>-1</v>
      </c>
      <c r="G101" s="115">
        <v>0</v>
      </c>
      <c r="H101" s="116" t="str">
        <f t="shared" si="9"/>
        <v>-</v>
      </c>
      <c r="I101" s="115">
        <v>0</v>
      </c>
      <c r="J101" s="116" t="str">
        <f t="shared" si="9"/>
        <v>-</v>
      </c>
      <c r="K101" s="115">
        <v>0</v>
      </c>
      <c r="L101" s="116" t="str">
        <f t="shared" si="9"/>
        <v>-</v>
      </c>
      <c r="M101" s="115"/>
      <c r="N101" s="116"/>
      <c r="O101" s="116"/>
    </row>
    <row r="102" spans="2:15" x14ac:dyDescent="0.25">
      <c r="B102" s="114" t="s">
        <v>81</v>
      </c>
      <c r="C102" s="115">
        <v>518</v>
      </c>
      <c r="D102" s="116">
        <v>0.28217821782178221</v>
      </c>
      <c r="E102" s="115">
        <v>0</v>
      </c>
      <c r="F102" s="116">
        <f t="shared" si="9"/>
        <v>-1</v>
      </c>
      <c r="G102" s="115">
        <v>0</v>
      </c>
      <c r="H102" s="116" t="str">
        <f t="shared" si="9"/>
        <v>-</v>
      </c>
      <c r="I102" s="115">
        <v>0</v>
      </c>
      <c r="J102" s="116" t="str">
        <f t="shared" si="9"/>
        <v>-</v>
      </c>
      <c r="K102" s="115">
        <v>0</v>
      </c>
      <c r="L102" s="116" t="str">
        <f t="shared" si="9"/>
        <v>-</v>
      </c>
      <c r="M102" s="115"/>
      <c r="N102" s="116"/>
      <c r="O102" s="116"/>
    </row>
    <row r="103" spans="2:15" x14ac:dyDescent="0.25">
      <c r="B103" s="114" t="s">
        <v>83</v>
      </c>
      <c r="C103" s="115">
        <v>851</v>
      </c>
      <c r="D103" s="116">
        <v>1.5945121951219514</v>
      </c>
      <c r="E103" s="115">
        <v>0</v>
      </c>
      <c r="F103" s="116">
        <f t="shared" si="9"/>
        <v>-1</v>
      </c>
      <c r="G103" s="115">
        <v>0</v>
      </c>
      <c r="H103" s="116" t="str">
        <f t="shared" si="9"/>
        <v>-</v>
      </c>
      <c r="I103" s="115">
        <v>0</v>
      </c>
      <c r="J103" s="116" t="str">
        <f t="shared" si="9"/>
        <v>-</v>
      </c>
      <c r="K103" s="115">
        <v>0</v>
      </c>
      <c r="L103" s="116" t="str">
        <f t="shared" si="9"/>
        <v>-</v>
      </c>
      <c r="M103" s="115"/>
      <c r="N103" s="116"/>
      <c r="O103" s="116"/>
    </row>
    <row r="104" spans="2:15" x14ac:dyDescent="0.25">
      <c r="B104" s="114" t="s">
        <v>85</v>
      </c>
      <c r="C104" s="115">
        <v>312</v>
      </c>
      <c r="D104" s="116">
        <v>-0.53223388305847075</v>
      </c>
      <c r="E104" s="115">
        <v>0</v>
      </c>
      <c r="F104" s="116">
        <f t="shared" si="9"/>
        <v>-1</v>
      </c>
      <c r="G104" s="115">
        <v>0</v>
      </c>
      <c r="H104" s="116" t="str">
        <f t="shared" si="9"/>
        <v>-</v>
      </c>
      <c r="I104" s="115">
        <v>0</v>
      </c>
      <c r="J104" s="116" t="str">
        <f t="shared" si="9"/>
        <v>-</v>
      </c>
      <c r="K104" s="115">
        <v>0</v>
      </c>
      <c r="L104" s="116" t="str">
        <f t="shared" si="9"/>
        <v>-</v>
      </c>
      <c r="M104" s="115"/>
      <c r="N104" s="116"/>
      <c r="O104" s="116"/>
    </row>
    <row r="105" spans="2:15" x14ac:dyDescent="0.25">
      <c r="B105" s="114" t="s">
        <v>87</v>
      </c>
      <c r="C105" s="115">
        <v>548</v>
      </c>
      <c r="D105" s="116">
        <v>8.3003952569169925E-2</v>
      </c>
      <c r="E105" s="115">
        <v>0</v>
      </c>
      <c r="F105" s="116">
        <f t="shared" si="9"/>
        <v>-1</v>
      </c>
      <c r="G105" s="115">
        <v>0</v>
      </c>
      <c r="H105" s="116" t="str">
        <f t="shared" si="9"/>
        <v>-</v>
      </c>
      <c r="I105" s="115">
        <v>0</v>
      </c>
      <c r="J105" s="116" t="str">
        <f t="shared" si="9"/>
        <v>-</v>
      </c>
      <c r="K105" s="115">
        <v>0</v>
      </c>
      <c r="L105" s="116" t="str">
        <f t="shared" si="9"/>
        <v>-</v>
      </c>
      <c r="M105" s="115"/>
      <c r="N105" s="116"/>
      <c r="O105" s="116"/>
    </row>
    <row r="106" spans="2:15" x14ac:dyDescent="0.25">
      <c r="B106" s="114" t="s">
        <v>89</v>
      </c>
      <c r="C106" s="115">
        <v>726</v>
      </c>
      <c r="D106" s="116">
        <v>0.9621621621621621</v>
      </c>
      <c r="E106" s="115">
        <v>0</v>
      </c>
      <c r="F106" s="116">
        <f t="shared" si="9"/>
        <v>-1</v>
      </c>
      <c r="G106" s="115">
        <v>0</v>
      </c>
      <c r="H106" s="116" t="str">
        <f t="shared" si="9"/>
        <v>-</v>
      </c>
      <c r="I106" s="115">
        <v>0</v>
      </c>
      <c r="J106" s="116" t="str">
        <f t="shared" si="9"/>
        <v>-</v>
      </c>
      <c r="K106" s="115">
        <v>0</v>
      </c>
      <c r="L106" s="116" t="str">
        <f t="shared" si="9"/>
        <v>-</v>
      </c>
      <c r="M106" s="115"/>
      <c r="N106" s="116"/>
      <c r="O106" s="116"/>
    </row>
    <row r="107" spans="2:15" x14ac:dyDescent="0.25">
      <c r="B107" s="114" t="s">
        <v>91</v>
      </c>
      <c r="C107" s="115">
        <v>672</v>
      </c>
      <c r="D107" s="116">
        <v>0.16464471403812819</v>
      </c>
      <c r="E107" s="115">
        <v>0</v>
      </c>
      <c r="F107" s="116">
        <f t="shared" si="9"/>
        <v>-1</v>
      </c>
      <c r="G107" s="115">
        <v>0</v>
      </c>
      <c r="H107" s="116" t="str">
        <f t="shared" si="9"/>
        <v>-</v>
      </c>
      <c r="I107" s="115">
        <v>0</v>
      </c>
      <c r="J107" s="116" t="str">
        <f t="shared" si="9"/>
        <v>-</v>
      </c>
      <c r="K107" s="115">
        <v>0</v>
      </c>
      <c r="L107" s="116" t="str">
        <f t="shared" si="9"/>
        <v>-</v>
      </c>
      <c r="M107" s="115"/>
      <c r="N107" s="116"/>
      <c r="O107" s="116"/>
    </row>
    <row r="108" spans="2:15" x14ac:dyDescent="0.25">
      <c r="B108" s="114" t="s">
        <v>93</v>
      </c>
      <c r="C108" s="115">
        <v>512</v>
      </c>
      <c r="D108" s="116">
        <v>-0.22188449848024316</v>
      </c>
      <c r="E108" s="115">
        <v>0</v>
      </c>
      <c r="F108" s="116">
        <f t="shared" si="9"/>
        <v>-1</v>
      </c>
      <c r="G108" s="115">
        <v>0</v>
      </c>
      <c r="H108" s="116" t="str">
        <f t="shared" si="9"/>
        <v>-</v>
      </c>
      <c r="I108" s="115">
        <v>0</v>
      </c>
      <c r="J108" s="116" t="str">
        <f t="shared" si="9"/>
        <v>-</v>
      </c>
      <c r="K108" s="115">
        <v>0</v>
      </c>
      <c r="L108" s="116" t="str">
        <f t="shared" si="9"/>
        <v>-</v>
      </c>
      <c r="M108" s="115"/>
      <c r="N108" s="116"/>
      <c r="O108" s="116"/>
    </row>
    <row r="109" spans="2:15" ht="15.75" x14ac:dyDescent="0.25">
      <c r="B109" s="117" t="s">
        <v>30</v>
      </c>
      <c r="C109" s="118">
        <v>6255</v>
      </c>
      <c r="D109" s="119">
        <v>3.0987308389649026E-2</v>
      </c>
      <c r="E109" s="118">
        <v>1878</v>
      </c>
      <c r="F109" s="119">
        <f t="shared" si="9"/>
        <v>-0.69976019184652283</v>
      </c>
      <c r="G109" s="118">
        <v>0</v>
      </c>
      <c r="H109" s="119">
        <f t="shared" si="9"/>
        <v>-1</v>
      </c>
      <c r="I109" s="118">
        <v>0</v>
      </c>
      <c r="J109" s="119" t="str">
        <f t="shared" si="9"/>
        <v>-</v>
      </c>
      <c r="K109" s="118">
        <v>0</v>
      </c>
      <c r="L109" s="119" t="str">
        <f t="shared" si="9"/>
        <v>-</v>
      </c>
      <c r="M109" s="118"/>
      <c r="N109" s="119"/>
      <c r="O109" s="119"/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00BC3-701E-43D7-B5FB-8F8B2F9C3122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51166</v>
      </c>
      <c r="D8" s="116">
        <f t="shared" ref="D8:D9" si="0">C8/C9-1</f>
        <v>0.3553548250377474</v>
      </c>
    </row>
    <row r="9" spans="1:5" x14ac:dyDescent="0.25">
      <c r="A9" s="1"/>
      <c r="B9" s="114">
        <v>2022</v>
      </c>
      <c r="C9" s="115">
        <v>37751</v>
      </c>
      <c r="D9" s="116">
        <f t="shared" si="0"/>
        <v>0.87247656366251669</v>
      </c>
    </row>
    <row r="10" spans="1:5" x14ac:dyDescent="0.25">
      <c r="A10" s="1"/>
      <c r="B10" s="114">
        <v>2021</v>
      </c>
      <c r="C10" s="115">
        <v>20161</v>
      </c>
      <c r="D10" s="116">
        <f>C10/C11-1</f>
        <v>0.59589962795852136</v>
      </c>
    </row>
    <row r="11" spans="1:5" x14ac:dyDescent="0.25">
      <c r="A11" s="1" t="s">
        <v>72</v>
      </c>
      <c r="B11" s="114">
        <v>2020</v>
      </c>
      <c r="C11" s="115">
        <v>12633</v>
      </c>
      <c r="D11" s="116">
        <f t="shared" ref="D11:D20" si="1">C11/C12-1</f>
        <v>-0.71973999467565886</v>
      </c>
    </row>
    <row r="12" spans="1:5" x14ac:dyDescent="0.25">
      <c r="A12" s="1" t="s">
        <v>74</v>
      </c>
      <c r="B12" s="114">
        <v>2019</v>
      </c>
      <c r="C12" s="115">
        <v>45076</v>
      </c>
      <c r="D12" s="116">
        <f t="shared" si="1"/>
        <v>-4.1629459539907265E-2</v>
      </c>
    </row>
    <row r="13" spans="1:5" x14ac:dyDescent="0.25">
      <c r="A13" s="1" t="s">
        <v>76</v>
      </c>
      <c r="B13" s="114">
        <v>2018</v>
      </c>
      <c r="C13" s="115">
        <v>47034</v>
      </c>
      <c r="D13" s="116">
        <f t="shared" si="1"/>
        <v>-0.13403542364767829</v>
      </c>
    </row>
    <row r="14" spans="1:5" x14ac:dyDescent="0.25">
      <c r="A14" s="1" t="s">
        <v>78</v>
      </c>
      <c r="B14" s="114">
        <v>2017</v>
      </c>
      <c r="C14" s="115">
        <v>54314</v>
      </c>
      <c r="D14" s="116">
        <f>C14/C15-1</f>
        <v>-1.1953143676787237E-3</v>
      </c>
    </row>
    <row r="15" spans="1:5" x14ac:dyDescent="0.25">
      <c r="A15" s="1" t="s">
        <v>80</v>
      </c>
      <c r="B15" s="114">
        <v>2016</v>
      </c>
      <c r="C15" s="115">
        <v>54379</v>
      </c>
      <c r="D15" s="116">
        <f>C15/C16-1</f>
        <v>0.14431514488331465</v>
      </c>
    </row>
    <row r="16" spans="1:5" x14ac:dyDescent="0.25">
      <c r="A16" s="1" t="s">
        <v>82</v>
      </c>
      <c r="B16" s="114">
        <v>2015</v>
      </c>
      <c r="C16" s="115">
        <v>47521</v>
      </c>
      <c r="D16" s="116">
        <f t="shared" si="1"/>
        <v>-0.22950580452688241</v>
      </c>
    </row>
    <row r="17" spans="1:5" x14ac:dyDescent="0.25">
      <c r="A17" s="1" t="s">
        <v>84</v>
      </c>
      <c r="B17" s="114">
        <v>2014</v>
      </c>
      <c r="C17" s="115">
        <v>61676</v>
      </c>
      <c r="D17" s="116">
        <f t="shared" si="1"/>
        <v>0.16216318070472968</v>
      </c>
    </row>
    <row r="18" spans="1:5" x14ac:dyDescent="0.25">
      <c r="A18" s="1" t="s">
        <v>86</v>
      </c>
      <c r="B18" s="114">
        <v>2013</v>
      </c>
      <c r="C18" s="115">
        <v>53070</v>
      </c>
      <c r="D18" s="116">
        <f t="shared" si="1"/>
        <v>5.9519296383350184E-3</v>
      </c>
    </row>
    <row r="19" spans="1:5" x14ac:dyDescent="0.25">
      <c r="A19" s="1" t="s">
        <v>88</v>
      </c>
      <c r="B19" s="114">
        <v>2012</v>
      </c>
      <c r="C19" s="115">
        <v>52756</v>
      </c>
      <c r="D19" s="116">
        <f>C19/C20-1</f>
        <v>1.0056353528262729E-3</v>
      </c>
    </row>
    <row r="20" spans="1:5" x14ac:dyDescent="0.25">
      <c r="A20" s="1" t="s">
        <v>90</v>
      </c>
      <c r="B20" s="114">
        <v>2011</v>
      </c>
      <c r="C20" s="115">
        <v>52703</v>
      </c>
      <c r="D20" s="116">
        <f t="shared" si="1"/>
        <v>4.8106753639328703E-2</v>
      </c>
    </row>
    <row r="21" spans="1:5" x14ac:dyDescent="0.25">
      <c r="A21" s="1" t="s">
        <v>92</v>
      </c>
      <c r="B21" s="114">
        <v>2010</v>
      </c>
      <c r="C21" s="115">
        <v>50284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50521</v>
      </c>
      <c r="D30" s="116">
        <f t="shared" ref="D30:D31" si="2">C30/C31-1</f>
        <v>0.34228705032148365</v>
      </c>
    </row>
    <row r="31" spans="1:5" x14ac:dyDescent="0.25">
      <c r="B31" s="114">
        <v>2022</v>
      </c>
      <c r="C31" s="115">
        <v>37638</v>
      </c>
      <c r="D31" s="116">
        <f t="shared" si="2"/>
        <v>0.86687168295223449</v>
      </c>
    </row>
    <row r="32" spans="1:5" x14ac:dyDescent="0.25">
      <c r="B32" s="114">
        <v>2021</v>
      </c>
      <c r="C32" s="115">
        <v>20161</v>
      </c>
      <c r="D32" s="116">
        <f>C32/C33-1</f>
        <v>0.87456996745699667</v>
      </c>
    </row>
    <row r="33" spans="2:5" x14ac:dyDescent="0.25">
      <c r="B33" s="114">
        <v>2020</v>
      </c>
      <c r="C33" s="115">
        <v>10755</v>
      </c>
      <c r="D33" s="116">
        <f t="shared" ref="D33:D42" si="3">C33/C34-1</f>
        <v>-0.722959223100899</v>
      </c>
    </row>
    <row r="34" spans="2:5" x14ac:dyDescent="0.25">
      <c r="B34" s="114">
        <v>2019</v>
      </c>
      <c r="C34" s="115">
        <v>38821</v>
      </c>
      <c r="D34" s="116">
        <f t="shared" si="3"/>
        <v>-5.2383625845192516E-2</v>
      </c>
    </row>
    <row r="35" spans="2:5" x14ac:dyDescent="0.25">
      <c r="B35" s="114">
        <v>2018</v>
      </c>
      <c r="C35" s="115">
        <v>40967</v>
      </c>
      <c r="D35" s="116">
        <f t="shared" si="3"/>
        <v>-0.13190795050008475</v>
      </c>
    </row>
    <row r="36" spans="2:5" x14ac:dyDescent="0.25">
      <c r="B36" s="114">
        <v>2017</v>
      </c>
      <c r="C36" s="115">
        <v>47192</v>
      </c>
      <c r="D36" s="116">
        <f>C36/C37-1</f>
        <v>-2.6868749355603683E-2</v>
      </c>
    </row>
    <row r="37" spans="2:5" x14ac:dyDescent="0.25">
      <c r="B37" s="114">
        <v>2016</v>
      </c>
      <c r="C37" s="115">
        <v>48495</v>
      </c>
      <c r="D37" s="116">
        <f>C37/C38-1</f>
        <v>0.14604750088621055</v>
      </c>
    </row>
    <row r="38" spans="2:5" x14ac:dyDescent="0.25">
      <c r="B38" s="114">
        <v>2015</v>
      </c>
      <c r="C38" s="115">
        <v>42315</v>
      </c>
      <c r="D38" s="116">
        <f t="shared" si="3"/>
        <v>-0.24697026320004267</v>
      </c>
    </row>
    <row r="39" spans="2:5" x14ac:dyDescent="0.25">
      <c r="B39" s="114">
        <v>2014</v>
      </c>
      <c r="C39" s="115">
        <v>56193</v>
      </c>
      <c r="D39" s="116">
        <f t="shared" si="3"/>
        <v>0.15981424148606815</v>
      </c>
    </row>
    <row r="40" spans="2:5" x14ac:dyDescent="0.25">
      <c r="B40" s="114">
        <v>2013</v>
      </c>
      <c r="C40" s="115">
        <v>48450</v>
      </c>
      <c r="D40" s="116">
        <f t="shared" si="3"/>
        <v>-1.3579819614390143E-2</v>
      </c>
    </row>
    <row r="41" spans="2:5" x14ac:dyDescent="0.25">
      <c r="B41" s="114">
        <v>2012</v>
      </c>
      <c r="C41" s="115">
        <v>49117</v>
      </c>
      <c r="D41" s="116">
        <f>C41/C42-1</f>
        <v>7.8589896171050722E-3</v>
      </c>
    </row>
    <row r="42" spans="2:5" x14ac:dyDescent="0.25">
      <c r="B42" s="114">
        <v>2011</v>
      </c>
      <c r="C42" s="115">
        <v>48734</v>
      </c>
      <c r="D42" s="116">
        <f t="shared" si="3"/>
        <v>2.8078391662974989E-2</v>
      </c>
    </row>
    <row r="43" spans="2:5" x14ac:dyDescent="0.25">
      <c r="B43" s="114">
        <v>2010</v>
      </c>
      <c r="C43" s="115">
        <v>47403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 t="e">
        <f t="shared" ref="D55:D64" si="5">C55/C56-1</f>
        <v>#DIV/0!</v>
      </c>
    </row>
    <row r="56" spans="1:5" x14ac:dyDescent="0.25">
      <c r="A56" s="1">
        <v>3</v>
      </c>
      <c r="B56" s="114">
        <v>2019</v>
      </c>
      <c r="C56" s="115">
        <v>0</v>
      </c>
      <c r="D56" s="116" t="e">
        <f t="shared" si="5"/>
        <v>#DIV/0!</v>
      </c>
    </row>
    <row r="57" spans="1:5" x14ac:dyDescent="0.25">
      <c r="A57" s="1">
        <v>4</v>
      </c>
      <c r="B57" s="114">
        <v>2018</v>
      </c>
      <c r="C57" s="115">
        <v>0</v>
      </c>
      <c r="D57" s="116" t="e">
        <f t="shared" si="5"/>
        <v>#DIV/0!</v>
      </c>
    </row>
    <row r="58" spans="1:5" x14ac:dyDescent="0.25">
      <c r="A58" s="1">
        <v>5</v>
      </c>
      <c r="B58" s="114">
        <v>2017</v>
      </c>
      <c r="C58" s="115">
        <v>0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>
        <f t="shared" si="5"/>
        <v>-1</v>
      </c>
    </row>
    <row r="61" spans="1:5" x14ac:dyDescent="0.25">
      <c r="A61" s="1">
        <v>8</v>
      </c>
      <c r="B61" s="114">
        <v>2014</v>
      </c>
      <c r="C61" s="115">
        <v>25282</v>
      </c>
      <c r="D61" s="116">
        <f t="shared" si="5"/>
        <v>-3.5774218154080883E-2</v>
      </c>
    </row>
    <row r="62" spans="1:5" x14ac:dyDescent="0.25">
      <c r="A62" s="1">
        <v>9</v>
      </c>
      <c r="B62" s="114">
        <v>2013</v>
      </c>
      <c r="C62" s="115">
        <v>26220</v>
      </c>
      <c r="D62" s="116">
        <f t="shared" si="5"/>
        <v>-3.5107087657319513E-2</v>
      </c>
    </row>
    <row r="63" spans="1:5" x14ac:dyDescent="0.25">
      <c r="A63" s="1">
        <v>10</v>
      </c>
      <c r="B63" s="114">
        <v>2012</v>
      </c>
      <c r="C63" s="115">
        <v>27174</v>
      </c>
      <c r="D63" s="116">
        <f>C63/C64-1</f>
        <v>5.5230310394338566E-4</v>
      </c>
    </row>
    <row r="64" spans="1:5" x14ac:dyDescent="0.25">
      <c r="A64" s="1">
        <v>11</v>
      </c>
      <c r="B64" s="114">
        <v>2011</v>
      </c>
      <c r="C64" s="115">
        <v>27159</v>
      </c>
      <c r="D64" s="116">
        <f t="shared" si="5"/>
        <v>2.3631840796019876E-2</v>
      </c>
    </row>
    <row r="65" spans="1:5" x14ac:dyDescent="0.25">
      <c r="A65" s="1">
        <v>12</v>
      </c>
      <c r="B65" s="114">
        <v>2010</v>
      </c>
      <c r="C65" s="115">
        <v>26532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>
        <f t="shared" ref="D82:D84" si="8">C82/C83-1</f>
        <v>-1</v>
      </c>
    </row>
    <row r="83" spans="1:5" x14ac:dyDescent="0.25">
      <c r="A83" s="1">
        <v>8</v>
      </c>
      <c r="B83" s="114">
        <v>2014</v>
      </c>
      <c r="C83" s="115">
        <v>30911</v>
      </c>
      <c r="D83" s="116">
        <f t="shared" si="8"/>
        <v>0.39050832208726938</v>
      </c>
    </row>
    <row r="84" spans="1:5" x14ac:dyDescent="0.25">
      <c r="A84" s="1">
        <v>9</v>
      </c>
      <c r="B84" s="114">
        <v>2013</v>
      </c>
      <c r="C84" s="115">
        <v>22230</v>
      </c>
      <c r="D84" s="116">
        <f t="shared" si="8"/>
        <v>1.3079341931367727E-2</v>
      </c>
    </row>
    <row r="85" spans="1:5" x14ac:dyDescent="0.25">
      <c r="A85" s="1">
        <v>10</v>
      </c>
      <c r="B85" s="114">
        <v>2012</v>
      </c>
      <c r="C85" s="115">
        <v>21943</v>
      </c>
      <c r="D85" s="116">
        <f>C85/C86-1</f>
        <v>1.7056778679026552E-2</v>
      </c>
    </row>
    <row r="86" spans="1:5" x14ac:dyDescent="0.25">
      <c r="A86" s="1">
        <v>11</v>
      </c>
      <c r="B86" s="114">
        <v>2011</v>
      </c>
      <c r="C86" s="115">
        <v>21575</v>
      </c>
      <c r="D86" s="116">
        <f t="shared" ref="D86" si="9">C86/C87-1</f>
        <v>3.3731014326098485E-2</v>
      </c>
    </row>
    <row r="87" spans="1:5" x14ac:dyDescent="0.25">
      <c r="A87" s="1">
        <v>12</v>
      </c>
      <c r="B87" s="114">
        <v>2010</v>
      </c>
      <c r="C87" s="115">
        <v>20871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0</v>
      </c>
      <c r="D96" s="116" t="e">
        <f t="shared" ref="D96:D108" si="10">C96/C97-1</f>
        <v>#DIV/0!</v>
      </c>
    </row>
    <row r="97" spans="2:4" x14ac:dyDescent="0.25">
      <c r="B97" s="114">
        <v>2022</v>
      </c>
      <c r="C97" s="115">
        <v>0</v>
      </c>
      <c r="D97" s="116" t="e">
        <f t="shared" si="10"/>
        <v>#DIV/0!</v>
      </c>
    </row>
    <row r="98" spans="2:4" x14ac:dyDescent="0.25">
      <c r="B98" s="114">
        <v>2021</v>
      </c>
      <c r="C98" s="115">
        <v>0</v>
      </c>
      <c r="D98" s="116">
        <f t="shared" si="10"/>
        <v>-1</v>
      </c>
    </row>
    <row r="99" spans="2:4" x14ac:dyDescent="0.25">
      <c r="B99" s="114">
        <v>2020</v>
      </c>
      <c r="C99" s="115">
        <v>1878</v>
      </c>
      <c r="D99" s="116">
        <f t="shared" si="10"/>
        <v>-0.69976019184652283</v>
      </c>
    </row>
    <row r="100" spans="2:4" x14ac:dyDescent="0.25">
      <c r="B100" s="114">
        <v>2019</v>
      </c>
      <c r="C100" s="115">
        <v>6255</v>
      </c>
      <c r="D100" s="116">
        <f t="shared" si="10"/>
        <v>3.0987308389649026E-2</v>
      </c>
    </row>
    <row r="101" spans="2:4" x14ac:dyDescent="0.25">
      <c r="B101" s="114">
        <v>2018</v>
      </c>
      <c r="C101" s="115">
        <v>6067</v>
      </c>
      <c r="D101" s="116">
        <f t="shared" si="10"/>
        <v>-0.14813254703734902</v>
      </c>
    </row>
    <row r="102" spans="2:4" x14ac:dyDescent="0.25">
      <c r="B102" s="114">
        <v>2017</v>
      </c>
      <c r="C102" s="115">
        <v>7122</v>
      </c>
      <c r="D102" s="116">
        <f t="shared" si="10"/>
        <v>0.21040108769544519</v>
      </c>
    </row>
    <row r="103" spans="2:4" x14ac:dyDescent="0.25">
      <c r="B103" s="114">
        <v>2016</v>
      </c>
      <c r="C103" s="115">
        <v>5884</v>
      </c>
      <c r="D103" s="116">
        <f t="shared" si="10"/>
        <v>0.13023434498655395</v>
      </c>
    </row>
    <row r="104" spans="2:4" x14ac:dyDescent="0.25">
      <c r="B104" s="114">
        <v>2015</v>
      </c>
      <c r="C104" s="115">
        <v>5206</v>
      </c>
      <c r="D104" s="116">
        <f t="shared" si="10"/>
        <v>-5.0519788436987012E-2</v>
      </c>
    </row>
    <row r="105" spans="2:4" x14ac:dyDescent="0.25">
      <c r="B105" s="114">
        <v>2014</v>
      </c>
      <c r="C105" s="115">
        <v>5483</v>
      </c>
      <c r="D105" s="116">
        <f t="shared" si="10"/>
        <v>0.18679653679653674</v>
      </c>
    </row>
    <row r="106" spans="2:4" x14ac:dyDescent="0.25">
      <c r="B106" s="114">
        <v>2013</v>
      </c>
      <c r="C106" s="115">
        <v>4620</v>
      </c>
      <c r="D106" s="116">
        <f t="shared" si="10"/>
        <v>0.26957955482275353</v>
      </c>
    </row>
    <row r="107" spans="2:4" x14ac:dyDescent="0.25">
      <c r="B107" s="114">
        <v>2012</v>
      </c>
      <c r="C107" s="115">
        <v>3639</v>
      </c>
      <c r="D107" s="116">
        <f t="shared" si="10"/>
        <v>-8.3144368858654616E-2</v>
      </c>
    </row>
    <row r="108" spans="2:4" x14ac:dyDescent="0.25">
      <c r="B108" s="114">
        <v>2011</v>
      </c>
      <c r="C108" s="115">
        <v>3969</v>
      </c>
      <c r="D108" s="116">
        <f t="shared" si="10"/>
        <v>0.37764665046858736</v>
      </c>
    </row>
    <row r="109" spans="2:4" x14ac:dyDescent="0.25">
      <c r="B109" s="114">
        <v>2010</v>
      </c>
      <c r="C109" s="115">
        <v>2881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C2374-030D-42D5-89B2-66394CBA1D9F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julio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julio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2791817</v>
      </c>
      <c r="D6" s="131">
        <v>1049130</v>
      </c>
      <c r="E6" s="131">
        <v>745750</v>
      </c>
      <c r="F6" s="131">
        <v>2658818</v>
      </c>
      <c r="G6" s="131">
        <v>2977282</v>
      </c>
      <c r="H6" s="131">
        <v>3166417</v>
      </c>
      <c r="I6" s="132">
        <f>IFERROR(H6/G6-1,"-")</f>
        <v>6.3526061689823221E-2</v>
      </c>
      <c r="J6" s="131">
        <f>IFERROR(H6-G6,"-")</f>
        <v>189135</v>
      </c>
      <c r="K6" s="132">
        <f>IFERROR(H6/C6-1,"-")</f>
        <v>0.13417784904956154</v>
      </c>
      <c r="L6" s="131">
        <f>IFERROR(H6-C6,"-")</f>
        <v>374600</v>
      </c>
      <c r="M6" s="132">
        <f>IFERROR(H6/$H$6,"-")</f>
        <v>1</v>
      </c>
      <c r="N6" s="133">
        <f>H6/H6</f>
        <v>1</v>
      </c>
      <c r="O6" s="131">
        <v>426749</v>
      </c>
      <c r="P6" s="131">
        <v>96087</v>
      </c>
      <c r="Q6" s="131">
        <v>224964</v>
      </c>
      <c r="R6" s="131">
        <v>455417</v>
      </c>
      <c r="S6" s="131">
        <v>453884</v>
      </c>
      <c r="T6" s="131">
        <v>480798</v>
      </c>
      <c r="U6" s="132">
        <f>IFERROR(T6/S6-1,"-")</f>
        <v>5.9297089124093372E-2</v>
      </c>
      <c r="V6" s="131">
        <f t="shared" ref="V6:V57" si="0">T6-S6</f>
        <v>26914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2040621</v>
      </c>
      <c r="D7" s="135">
        <v>794875</v>
      </c>
      <c r="E7" s="135">
        <v>578416</v>
      </c>
      <c r="F7" s="135">
        <v>2111099</v>
      </c>
      <c r="G7" s="135">
        <v>2351203</v>
      </c>
      <c r="H7" s="135">
        <v>2473077</v>
      </c>
      <c r="I7" s="136">
        <f t="shared" ref="I7:I57" si="1">IFERROR(H7/G7-1,"-")</f>
        <v>5.1834741619502855E-2</v>
      </c>
      <c r="J7" s="135">
        <f t="shared" ref="J7:J57" si="2">IFERROR(H7-G7,"-")</f>
        <v>121874</v>
      </c>
      <c r="K7" s="136">
        <f t="shared" ref="K7:K57" si="3">IFERROR(H7/C7-1,"-")</f>
        <v>0.21192372321954944</v>
      </c>
      <c r="L7" s="135">
        <f t="shared" ref="L7:L57" si="4">IFERROR(H7-C7,"-")</f>
        <v>432456</v>
      </c>
      <c r="M7" s="136">
        <f t="shared" ref="M7:M57" si="5">IFERROR(H7/$H$6,"-")</f>
        <v>0.78103326251722371</v>
      </c>
      <c r="N7" s="136">
        <f>H7/H6</f>
        <v>0.78103326251722371</v>
      </c>
      <c r="O7" s="135">
        <v>309509</v>
      </c>
      <c r="P7" s="135">
        <v>70284</v>
      </c>
      <c r="Q7" s="135">
        <v>177784</v>
      </c>
      <c r="R7" s="135">
        <v>355886</v>
      </c>
      <c r="S7" s="135">
        <v>358994</v>
      </c>
      <c r="T7" s="135">
        <v>372261</v>
      </c>
      <c r="U7" s="136">
        <f t="shared" ref="U7:U57" si="6">IFERROR(T7/S7-1,"-")</f>
        <v>3.6956049404725411E-2</v>
      </c>
      <c r="V7" s="135">
        <f t="shared" si="0"/>
        <v>13267</v>
      </c>
      <c r="W7" s="136">
        <f t="shared" ref="W7:W57" si="7">IFERROR(R7/$R$6,"-")</f>
        <v>0.78145084614759663</v>
      </c>
      <c r="X7" s="136">
        <f>IFERROR(T7/T6,"-")</f>
        <v>0.77425654848813852</v>
      </c>
    </row>
    <row r="8" spans="1:24" x14ac:dyDescent="0.25">
      <c r="B8" s="97" t="s">
        <v>140</v>
      </c>
      <c r="C8" s="52">
        <v>1606568</v>
      </c>
      <c r="D8" s="52">
        <v>632997</v>
      </c>
      <c r="E8" s="52">
        <v>470647</v>
      </c>
      <c r="F8" s="52">
        <v>1737868</v>
      </c>
      <c r="G8" s="52">
        <v>1918328</v>
      </c>
      <c r="H8" s="52">
        <v>2032671</v>
      </c>
      <c r="I8" s="98">
        <f t="shared" si="1"/>
        <v>5.9605552335158629E-2</v>
      </c>
      <c r="J8" s="52">
        <f t="shared" si="2"/>
        <v>114343</v>
      </c>
      <c r="K8" s="98">
        <f t="shared" si="3"/>
        <v>0.26522562381424253</v>
      </c>
      <c r="L8" s="52">
        <f t="shared" si="4"/>
        <v>426103</v>
      </c>
      <c r="M8" s="98">
        <f t="shared" si="5"/>
        <v>0.6419467176938477</v>
      </c>
      <c r="N8" s="98">
        <f>H8/H6</f>
        <v>0.6419467176938477</v>
      </c>
      <c r="O8" s="52">
        <v>249837</v>
      </c>
      <c r="P8" s="52">
        <v>57097</v>
      </c>
      <c r="Q8" s="52">
        <v>152798</v>
      </c>
      <c r="R8" s="52">
        <v>297248</v>
      </c>
      <c r="S8" s="52">
        <v>300698</v>
      </c>
      <c r="T8" s="52">
        <v>305073</v>
      </c>
      <c r="U8" s="98">
        <f t="shared" si="6"/>
        <v>1.4549481539617881E-2</v>
      </c>
      <c r="V8" s="52">
        <f t="shared" si="0"/>
        <v>4375</v>
      </c>
      <c r="W8" s="98">
        <f t="shared" si="7"/>
        <v>0.65269412428609386</v>
      </c>
      <c r="X8" s="98">
        <f>IFERROR(T8/T6,"-")</f>
        <v>0.63451387068997789</v>
      </c>
    </row>
    <row r="9" spans="1:24" x14ac:dyDescent="0.25">
      <c r="B9" s="97" t="s">
        <v>142</v>
      </c>
      <c r="C9" s="52">
        <v>434053</v>
      </c>
      <c r="D9" s="52">
        <v>161878</v>
      </c>
      <c r="E9" s="52">
        <v>107769</v>
      </c>
      <c r="F9" s="52">
        <v>373231</v>
      </c>
      <c r="G9" s="52">
        <v>432875</v>
      </c>
      <c r="H9" s="52">
        <v>440406</v>
      </c>
      <c r="I9" s="98">
        <f t="shared" si="1"/>
        <v>1.7397632110886407E-2</v>
      </c>
      <c r="J9" s="52">
        <f t="shared" si="2"/>
        <v>7531</v>
      </c>
      <c r="K9" s="98">
        <f t="shared" si="3"/>
        <v>1.4636461445952431E-2</v>
      </c>
      <c r="L9" s="52">
        <f t="shared" si="4"/>
        <v>6353</v>
      </c>
      <c r="M9" s="98">
        <f t="shared" si="5"/>
        <v>0.13908654482337607</v>
      </c>
      <c r="N9" s="98">
        <f>H9/H6</f>
        <v>0.13908654482337607</v>
      </c>
      <c r="O9" s="52">
        <v>59672</v>
      </c>
      <c r="P9" s="52">
        <v>13187</v>
      </c>
      <c r="Q9" s="52">
        <v>24986</v>
      </c>
      <c r="R9" s="52">
        <v>58638</v>
      </c>
      <c r="S9" s="52">
        <v>58296</v>
      </c>
      <c r="T9" s="52">
        <v>67188</v>
      </c>
      <c r="U9" s="98">
        <f t="shared" si="6"/>
        <v>0.15253190613421164</v>
      </c>
      <c r="V9" s="52">
        <f t="shared" si="0"/>
        <v>8892</v>
      </c>
      <c r="W9" s="98">
        <f t="shared" si="7"/>
        <v>0.12875672186150275</v>
      </c>
      <c r="X9" s="98">
        <f>IFERROR(T9/T6,"-")</f>
        <v>0.13974267779816055</v>
      </c>
    </row>
    <row r="10" spans="1:24" ht="16.5" thickBot="1" x14ac:dyDescent="0.3">
      <c r="B10" s="137" t="s">
        <v>63</v>
      </c>
      <c r="C10" s="138">
        <v>751196</v>
      </c>
      <c r="D10" s="138">
        <v>248528</v>
      </c>
      <c r="E10" s="138">
        <v>167334</v>
      </c>
      <c r="F10" s="138">
        <v>547719</v>
      </c>
      <c r="G10" s="138">
        <v>626079</v>
      </c>
      <c r="H10" s="138">
        <v>693340</v>
      </c>
      <c r="I10" s="139">
        <f t="shared" si="1"/>
        <v>0.10743212917219713</v>
      </c>
      <c r="J10" s="138">
        <f t="shared" si="2"/>
        <v>67261</v>
      </c>
      <c r="K10" s="139">
        <f t="shared" si="3"/>
        <v>-7.7018514475582944E-2</v>
      </c>
      <c r="L10" s="138">
        <f t="shared" si="4"/>
        <v>-57856</v>
      </c>
      <c r="M10" s="139">
        <f t="shared" si="5"/>
        <v>0.21896673748277629</v>
      </c>
      <c r="N10" s="139">
        <f>H10/H6</f>
        <v>0.21896673748277629</v>
      </c>
      <c r="O10" s="138">
        <v>117240</v>
      </c>
      <c r="P10" s="138">
        <v>25803</v>
      </c>
      <c r="Q10" s="138">
        <v>47180</v>
      </c>
      <c r="R10" s="138">
        <v>99531</v>
      </c>
      <c r="S10" s="138">
        <v>94890</v>
      </c>
      <c r="T10" s="138">
        <v>108537</v>
      </c>
      <c r="U10" s="139">
        <f t="shared" si="6"/>
        <v>0.14381915902624098</v>
      </c>
      <c r="V10" s="138">
        <f t="shared" si="0"/>
        <v>13647</v>
      </c>
      <c r="W10" s="139">
        <f t="shared" si="7"/>
        <v>0.21854915385240339</v>
      </c>
      <c r="X10" s="139">
        <f>IFERROR(T10/T6,"-")</f>
        <v>0.22574345151186154</v>
      </c>
    </row>
    <row r="11" spans="1:24" ht="15.75" x14ac:dyDescent="0.25">
      <c r="A11" s="140">
        <f>G11/$G$11</f>
        <v>1</v>
      </c>
      <c r="B11" s="130" t="s">
        <v>44</v>
      </c>
      <c r="C11" s="131">
        <v>1025250</v>
      </c>
      <c r="D11" s="131">
        <v>344170</v>
      </c>
      <c r="E11" s="131">
        <v>281997</v>
      </c>
      <c r="F11" s="131">
        <v>993053</v>
      </c>
      <c r="G11" s="131">
        <v>1080016</v>
      </c>
      <c r="H11" s="131">
        <v>1125712</v>
      </c>
      <c r="I11" s="132">
        <f t="shared" si="1"/>
        <v>4.2310484289121542E-2</v>
      </c>
      <c r="J11" s="131">
        <f t="shared" si="2"/>
        <v>45696</v>
      </c>
      <c r="K11" s="132">
        <f t="shared" si="3"/>
        <v>9.7987807851743547E-2</v>
      </c>
      <c r="L11" s="131">
        <f t="shared" si="4"/>
        <v>100462</v>
      </c>
      <c r="M11" s="132">
        <f t="shared" si="5"/>
        <v>0.355516029632231</v>
      </c>
      <c r="N11" s="133">
        <f>H11/H11</f>
        <v>1</v>
      </c>
      <c r="O11" s="131">
        <v>155735</v>
      </c>
      <c r="P11" s="131">
        <v>0</v>
      </c>
      <c r="Q11" s="131">
        <v>94144</v>
      </c>
      <c r="R11" s="131">
        <v>164843</v>
      </c>
      <c r="S11" s="131">
        <v>163971</v>
      </c>
      <c r="T11" s="131">
        <v>166795</v>
      </c>
      <c r="U11" s="132">
        <f t="shared" si="6"/>
        <v>1.7222557647388781E-2</v>
      </c>
      <c r="V11" s="131">
        <f t="shared" si="0"/>
        <v>2824</v>
      </c>
      <c r="W11" s="132">
        <f t="shared" si="7"/>
        <v>0.36196057679006272</v>
      </c>
      <c r="X11" s="133">
        <f>IFERROR(T11/T11,"-")</f>
        <v>1</v>
      </c>
    </row>
    <row r="12" spans="1:24" ht="15.75" x14ac:dyDescent="0.25">
      <c r="A12" s="140">
        <f>G12/$G$11</f>
        <v>0.81924804817706409</v>
      </c>
      <c r="B12" s="134" t="s">
        <v>60</v>
      </c>
      <c r="C12" s="135">
        <v>787818</v>
      </c>
      <c r="D12" s="135">
        <v>279824</v>
      </c>
      <c r="E12" s="135">
        <v>232111</v>
      </c>
      <c r="F12" s="135">
        <v>852329</v>
      </c>
      <c r="G12" s="135">
        <v>884801</v>
      </c>
      <c r="H12" s="135">
        <v>915684</v>
      </c>
      <c r="I12" s="136">
        <f t="shared" si="1"/>
        <v>3.4903893643881467E-2</v>
      </c>
      <c r="J12" s="135">
        <f t="shared" si="2"/>
        <v>30883</v>
      </c>
      <c r="K12" s="136">
        <f t="shared" si="3"/>
        <v>0.16230398391506662</v>
      </c>
      <c r="L12" s="135">
        <f t="shared" si="4"/>
        <v>127866</v>
      </c>
      <c r="M12" s="136">
        <f t="shared" si="5"/>
        <v>0.28918616846738759</v>
      </c>
      <c r="N12" s="136">
        <f>H12/H11</f>
        <v>0.81342652472390808</v>
      </c>
      <c r="O12" s="135">
        <v>118640</v>
      </c>
      <c r="P12" s="135">
        <v>0</v>
      </c>
      <c r="Q12" s="135">
        <v>80931</v>
      </c>
      <c r="R12" s="135">
        <v>138653</v>
      </c>
      <c r="S12" s="135">
        <v>133653</v>
      </c>
      <c r="T12" s="135">
        <v>133668</v>
      </c>
      <c r="U12" s="136">
        <f t="shared" si="6"/>
        <v>1.1223092635415099E-4</v>
      </c>
      <c r="V12" s="135">
        <f t="shared" si="0"/>
        <v>15</v>
      </c>
      <c r="W12" s="136">
        <f t="shared" si="7"/>
        <v>0.3044528421205181</v>
      </c>
      <c r="X12" s="136">
        <f>IFERROR(T12/T11,"-")</f>
        <v>0.80139092898468178</v>
      </c>
    </row>
    <row r="13" spans="1:24" x14ac:dyDescent="0.25">
      <c r="A13" s="140">
        <f>G13/$G$11</f>
        <v>0.72989937186115761</v>
      </c>
      <c r="B13" s="97" t="s">
        <v>140</v>
      </c>
      <c r="C13" s="52">
        <v>657660</v>
      </c>
      <c r="D13" s="52">
        <v>243977</v>
      </c>
      <c r="E13" s="52">
        <v>222118</v>
      </c>
      <c r="F13" s="52">
        <v>761663</v>
      </c>
      <c r="G13" s="52">
        <v>788303</v>
      </c>
      <c r="H13" s="52">
        <v>825381</v>
      </c>
      <c r="I13" s="98">
        <f t="shared" si="1"/>
        <v>4.7035213617099059E-2</v>
      </c>
      <c r="J13" s="52">
        <f t="shared" si="2"/>
        <v>37078</v>
      </c>
      <c r="K13" s="98">
        <f t="shared" si="3"/>
        <v>0.25502691360277341</v>
      </c>
      <c r="L13" s="52">
        <f t="shared" si="4"/>
        <v>167721</v>
      </c>
      <c r="M13" s="98">
        <f t="shared" si="5"/>
        <v>0.26066718312843823</v>
      </c>
      <c r="N13" s="98">
        <f>H13/H11</f>
        <v>0.73320796082834683</v>
      </c>
      <c r="O13" s="52">
        <v>100301</v>
      </c>
      <c r="P13" s="52">
        <v>0</v>
      </c>
      <c r="Q13" s="52">
        <v>74597</v>
      </c>
      <c r="R13" s="52">
        <v>123042</v>
      </c>
      <c r="S13" s="52">
        <v>118946</v>
      </c>
      <c r="T13" s="52">
        <v>120238</v>
      </c>
      <c r="U13" s="98">
        <f t="shared" si="6"/>
        <v>1.0862071864543577E-2</v>
      </c>
      <c r="V13" s="52">
        <f t="shared" si="0"/>
        <v>1292</v>
      </c>
      <c r="W13" s="98">
        <f t="shared" si="7"/>
        <v>0.27017436766743447</v>
      </c>
      <c r="X13" s="98">
        <f>IFERROR(T13/T11,"-")</f>
        <v>0.7208729278455589</v>
      </c>
    </row>
    <row r="14" spans="1:24" x14ac:dyDescent="0.25">
      <c r="A14" s="140">
        <f>G14/$G$11</f>
        <v>8.9348676315906428E-2</v>
      </c>
      <c r="B14" s="97" t="s">
        <v>142</v>
      </c>
      <c r="C14" s="52">
        <v>130158</v>
      </c>
      <c r="D14" s="52">
        <v>35847</v>
      </c>
      <c r="E14" s="52">
        <v>9993</v>
      </c>
      <c r="F14" s="52">
        <v>90666</v>
      </c>
      <c r="G14" s="52">
        <v>96498</v>
      </c>
      <c r="H14" s="52">
        <v>90303</v>
      </c>
      <c r="I14" s="98">
        <f t="shared" si="1"/>
        <v>-6.4198221724802607E-2</v>
      </c>
      <c r="J14" s="52">
        <f t="shared" si="2"/>
        <v>-6195</v>
      </c>
      <c r="K14" s="98">
        <f t="shared" si="3"/>
        <v>-0.30620476651454387</v>
      </c>
      <c r="L14" s="52">
        <f t="shared" si="4"/>
        <v>-39855</v>
      </c>
      <c r="M14" s="98">
        <f t="shared" si="5"/>
        <v>2.8518985338949355E-2</v>
      </c>
      <c r="N14" s="98">
        <f>H14/H11</f>
        <v>8.0218563895561215E-2</v>
      </c>
      <c r="O14" s="52">
        <v>18339</v>
      </c>
      <c r="P14" s="52">
        <v>0</v>
      </c>
      <c r="Q14" s="52">
        <v>6334</v>
      </c>
      <c r="R14" s="52">
        <v>15611</v>
      </c>
      <c r="S14" s="52">
        <v>14707</v>
      </c>
      <c r="T14" s="52">
        <v>13430</v>
      </c>
      <c r="U14" s="98">
        <f t="shared" si="6"/>
        <v>-8.6829400965526604E-2</v>
      </c>
      <c r="V14" s="52">
        <f t="shared" si="0"/>
        <v>-1277</v>
      </c>
      <c r="W14" s="98">
        <f t="shared" si="7"/>
        <v>3.4278474453083657E-2</v>
      </c>
      <c r="X14" s="98">
        <f>IFERROR(T14/T11,"-")</f>
        <v>8.0518001139122872E-2</v>
      </c>
    </row>
    <row r="15" spans="1:24" ht="16.5" thickBot="1" x14ac:dyDescent="0.3">
      <c r="A15" s="140">
        <f>G15/$G$11</f>
        <v>0.18075195182293596</v>
      </c>
      <c r="B15" s="137" t="s">
        <v>63</v>
      </c>
      <c r="C15" s="138">
        <v>237432</v>
      </c>
      <c r="D15" s="138">
        <v>64346</v>
      </c>
      <c r="E15" s="138">
        <v>49886</v>
      </c>
      <c r="F15" s="138">
        <v>140724</v>
      </c>
      <c r="G15" s="138">
        <v>195215</v>
      </c>
      <c r="H15" s="138">
        <v>210028</v>
      </c>
      <c r="I15" s="139">
        <f t="shared" si="1"/>
        <v>7.5880439515406017E-2</v>
      </c>
      <c r="J15" s="138">
        <f t="shared" si="2"/>
        <v>14813</v>
      </c>
      <c r="K15" s="139">
        <f t="shared" si="3"/>
        <v>-0.11541830924222518</v>
      </c>
      <c r="L15" s="138">
        <f t="shared" si="4"/>
        <v>-27404</v>
      </c>
      <c r="M15" s="139">
        <f t="shared" si="5"/>
        <v>6.6329861164843421E-2</v>
      </c>
      <c r="N15" s="139">
        <f>H15/H11</f>
        <v>0.18657347527609194</v>
      </c>
      <c r="O15" s="138">
        <v>37095</v>
      </c>
      <c r="P15" s="138">
        <v>0</v>
      </c>
      <c r="Q15" s="138">
        <v>13213</v>
      </c>
      <c r="R15" s="138">
        <v>26190</v>
      </c>
      <c r="S15" s="138">
        <v>30318</v>
      </c>
      <c r="T15" s="138">
        <v>33127</v>
      </c>
      <c r="U15" s="139">
        <f t="shared" si="6"/>
        <v>9.2651230292235542E-2</v>
      </c>
      <c r="V15" s="138">
        <f t="shared" si="0"/>
        <v>2809</v>
      </c>
      <c r="W15" s="139">
        <f t="shared" si="7"/>
        <v>5.7507734669544612E-2</v>
      </c>
      <c r="X15" s="139">
        <f>IFERROR(T15/T11,"-")</f>
        <v>0.19860907101531822</v>
      </c>
    </row>
    <row r="16" spans="1:24" ht="15.75" x14ac:dyDescent="0.25">
      <c r="A16" s="79"/>
      <c r="B16" s="130" t="s">
        <v>45</v>
      </c>
      <c r="C16" s="131">
        <v>753991</v>
      </c>
      <c r="D16" s="131">
        <v>249277</v>
      </c>
      <c r="E16" s="131">
        <v>123433</v>
      </c>
      <c r="F16" s="131">
        <v>692851</v>
      </c>
      <c r="G16" s="131">
        <v>750730</v>
      </c>
      <c r="H16" s="131">
        <v>796046</v>
      </c>
      <c r="I16" s="132">
        <f t="shared" si="1"/>
        <v>6.0362580421722933E-2</v>
      </c>
      <c r="J16" s="131">
        <f t="shared" si="2"/>
        <v>45316</v>
      </c>
      <c r="K16" s="132">
        <f t="shared" si="3"/>
        <v>5.5776527836539191E-2</v>
      </c>
      <c r="L16" s="131">
        <f t="shared" si="4"/>
        <v>42055</v>
      </c>
      <c r="M16" s="132">
        <f t="shared" si="5"/>
        <v>0.25140276849195792</v>
      </c>
      <c r="N16" s="133">
        <f>H16/H16</f>
        <v>1</v>
      </c>
      <c r="O16" s="131">
        <v>112094</v>
      </c>
      <c r="P16" s="131">
        <v>0</v>
      </c>
      <c r="Q16" s="131">
        <v>42074</v>
      </c>
      <c r="R16" s="131">
        <v>119732</v>
      </c>
      <c r="S16" s="131">
        <v>112830</v>
      </c>
      <c r="T16" s="131">
        <v>121148</v>
      </c>
      <c r="U16" s="132">
        <f t="shared" si="6"/>
        <v>7.3721527962421263E-2</v>
      </c>
      <c r="V16" s="131">
        <f t="shared" si="0"/>
        <v>8318</v>
      </c>
      <c r="W16" s="132">
        <f t="shared" si="7"/>
        <v>0.26290630345375776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416260</v>
      </c>
      <c r="D17" s="135">
        <v>147106</v>
      </c>
      <c r="E17" s="135">
        <v>42517</v>
      </c>
      <c r="F17" s="135">
        <v>411014</v>
      </c>
      <c r="G17" s="135">
        <v>461407</v>
      </c>
      <c r="H17" s="135">
        <v>489154</v>
      </c>
      <c r="I17" s="136">
        <f t="shared" si="1"/>
        <v>6.0135628631555305E-2</v>
      </c>
      <c r="J17" s="135">
        <f t="shared" si="2"/>
        <v>27747</v>
      </c>
      <c r="K17" s="136">
        <f t="shared" si="3"/>
        <v>0.17511651371738823</v>
      </c>
      <c r="L17" s="135">
        <f t="shared" si="4"/>
        <v>72894</v>
      </c>
      <c r="M17" s="136">
        <f t="shared" si="5"/>
        <v>0.15448186388590004</v>
      </c>
      <c r="N17" s="136">
        <f>H17/H16</f>
        <v>0.61447956525125436</v>
      </c>
      <c r="O17" s="135">
        <v>62023</v>
      </c>
      <c r="P17" s="135">
        <v>0</v>
      </c>
      <c r="Q17" s="135">
        <v>18560</v>
      </c>
      <c r="R17" s="135">
        <v>71116</v>
      </c>
      <c r="S17" s="135">
        <v>70310</v>
      </c>
      <c r="T17" s="135">
        <v>76375</v>
      </c>
      <c r="U17" s="136">
        <f t="shared" si="6"/>
        <v>8.6260844830038375E-2</v>
      </c>
      <c r="V17" s="135">
        <f t="shared" si="0"/>
        <v>6065</v>
      </c>
      <c r="W17" s="136">
        <f t="shared" si="7"/>
        <v>0.15615578689420903</v>
      </c>
      <c r="X17" s="136">
        <f>IFERROR(T17/T16,"-")</f>
        <v>0.63042724601314093</v>
      </c>
    </row>
    <row r="18" spans="2:24" x14ac:dyDescent="0.25">
      <c r="B18" s="97" t="s">
        <v>140</v>
      </c>
      <c r="C18" s="52">
        <v>313126</v>
      </c>
      <c r="D18" s="52">
        <v>107490</v>
      </c>
      <c r="E18" s="52">
        <v>35251</v>
      </c>
      <c r="F18" s="52">
        <v>312053</v>
      </c>
      <c r="G18" s="52">
        <v>346111</v>
      </c>
      <c r="H18" s="52">
        <v>369040</v>
      </c>
      <c r="I18" s="98">
        <f t="shared" si="1"/>
        <v>6.6247533305789252E-2</v>
      </c>
      <c r="J18" s="52">
        <f t="shared" si="2"/>
        <v>22929</v>
      </c>
      <c r="K18" s="98">
        <f t="shared" si="3"/>
        <v>0.17856709439650498</v>
      </c>
      <c r="L18" s="52">
        <f t="shared" si="4"/>
        <v>55914</v>
      </c>
      <c r="M18" s="98">
        <f t="shared" si="5"/>
        <v>0.11654813626884898</v>
      </c>
      <c r="N18" s="98">
        <f>H18/H16</f>
        <v>0.46359130000025123</v>
      </c>
      <c r="O18" s="52">
        <v>48897</v>
      </c>
      <c r="P18" s="52">
        <v>0</v>
      </c>
      <c r="Q18" s="52">
        <v>15934</v>
      </c>
      <c r="R18" s="52">
        <v>54466</v>
      </c>
      <c r="S18" s="52">
        <v>53655</v>
      </c>
      <c r="T18" s="52">
        <v>57122</v>
      </c>
      <c r="U18" s="98">
        <f t="shared" si="6"/>
        <v>6.46165315441245E-2</v>
      </c>
      <c r="V18" s="52">
        <f t="shared" si="0"/>
        <v>3467</v>
      </c>
      <c r="W18" s="98">
        <f t="shared" si="7"/>
        <v>0.1195958868465604</v>
      </c>
      <c r="X18" s="98">
        <f>IFERROR(T18/T16,"-")</f>
        <v>0.47150592663519003</v>
      </c>
    </row>
    <row r="19" spans="2:24" x14ac:dyDescent="0.25">
      <c r="B19" s="97" t="s">
        <v>142</v>
      </c>
      <c r="C19" s="52">
        <v>103134</v>
      </c>
      <c r="D19" s="52">
        <v>39616</v>
      </c>
      <c r="E19" s="52">
        <v>7266</v>
      </c>
      <c r="F19" s="52">
        <v>98961</v>
      </c>
      <c r="G19" s="52">
        <v>115296</v>
      </c>
      <c r="H19" s="52">
        <v>120114</v>
      </c>
      <c r="I19" s="98">
        <f t="shared" si="1"/>
        <v>4.1788093255620273E-2</v>
      </c>
      <c r="J19" s="52">
        <f t="shared" si="2"/>
        <v>4818</v>
      </c>
      <c r="K19" s="98">
        <f t="shared" si="3"/>
        <v>0.16464017685729249</v>
      </c>
      <c r="L19" s="52">
        <f t="shared" si="4"/>
        <v>16980</v>
      </c>
      <c r="M19" s="98">
        <f t="shared" si="5"/>
        <v>3.793372761705107E-2</v>
      </c>
      <c r="N19" s="98">
        <f>H19/H16</f>
        <v>0.15088826525100307</v>
      </c>
      <c r="O19" s="52">
        <v>13126</v>
      </c>
      <c r="P19" s="52">
        <v>0</v>
      </c>
      <c r="Q19" s="52">
        <v>2626</v>
      </c>
      <c r="R19" s="52">
        <v>16650</v>
      </c>
      <c r="S19" s="52">
        <v>16655</v>
      </c>
      <c r="T19" s="52">
        <v>19253</v>
      </c>
      <c r="U19" s="98">
        <f t="shared" si="6"/>
        <v>0.15598919243470433</v>
      </c>
      <c r="V19" s="52">
        <f t="shared" si="0"/>
        <v>2598</v>
      </c>
      <c r="W19" s="98">
        <f t="shared" si="7"/>
        <v>3.6559900047648641E-2</v>
      </c>
      <c r="X19" s="98">
        <f>IFERROR(T19/T16,"-")</f>
        <v>0.15892131937795093</v>
      </c>
    </row>
    <row r="20" spans="2:24" ht="16.5" thickBot="1" x14ac:dyDescent="0.3">
      <c r="B20" s="137" t="s">
        <v>63</v>
      </c>
      <c r="C20" s="138">
        <v>337731</v>
      </c>
      <c r="D20" s="138">
        <v>102171</v>
      </c>
      <c r="E20" s="138">
        <v>80916</v>
      </c>
      <c r="F20" s="138">
        <v>281837</v>
      </c>
      <c r="G20" s="138">
        <v>289323</v>
      </c>
      <c r="H20" s="138">
        <v>306892</v>
      </c>
      <c r="I20" s="139">
        <f t="shared" si="1"/>
        <v>6.072451896323483E-2</v>
      </c>
      <c r="J20" s="138">
        <f t="shared" si="2"/>
        <v>17569</v>
      </c>
      <c r="K20" s="139">
        <f t="shared" si="3"/>
        <v>-9.1312316607003785E-2</v>
      </c>
      <c r="L20" s="138">
        <f t="shared" si="4"/>
        <v>-30839</v>
      </c>
      <c r="M20" s="139">
        <f t="shared" si="5"/>
        <v>9.6920904606057887E-2</v>
      </c>
      <c r="N20" s="139">
        <f>H20/H16</f>
        <v>0.3855204347487457</v>
      </c>
      <c r="O20" s="138">
        <v>50071</v>
      </c>
      <c r="P20" s="138">
        <v>0</v>
      </c>
      <c r="Q20" s="138">
        <v>23514</v>
      </c>
      <c r="R20" s="138">
        <v>48616</v>
      </c>
      <c r="S20" s="138">
        <v>42520</v>
      </c>
      <c r="T20" s="138">
        <v>44773</v>
      </c>
      <c r="U20" s="139">
        <f t="shared" si="6"/>
        <v>5.2986829727187157E-2</v>
      </c>
      <c r="V20" s="138">
        <f t="shared" si="0"/>
        <v>2253</v>
      </c>
      <c r="W20" s="139">
        <f t="shared" si="7"/>
        <v>0.10675051655954872</v>
      </c>
      <c r="X20" s="139">
        <f>IFERROR(T20/T16,"-")</f>
        <v>0.36957275398685907</v>
      </c>
    </row>
    <row r="21" spans="2:24" ht="15.75" x14ac:dyDescent="0.25">
      <c r="B21" s="130" t="s">
        <v>46</v>
      </c>
      <c r="C21" s="131">
        <v>26378</v>
      </c>
      <c r="D21" s="131">
        <v>10070</v>
      </c>
      <c r="E21" s="131">
        <v>6896</v>
      </c>
      <c r="F21" s="131">
        <v>19165</v>
      </c>
      <c r="G21" s="131">
        <v>30246</v>
      </c>
      <c r="H21" s="131">
        <v>25739</v>
      </c>
      <c r="I21" s="132">
        <f t="shared" si="1"/>
        <v>-0.14901143952919393</v>
      </c>
      <c r="J21" s="131">
        <f t="shared" si="2"/>
        <v>-4507</v>
      </c>
      <c r="K21" s="132">
        <f t="shared" si="3"/>
        <v>-2.4224732731822018E-2</v>
      </c>
      <c r="L21" s="131">
        <f t="shared" si="4"/>
        <v>-639</v>
      </c>
      <c r="M21" s="132">
        <f t="shared" si="5"/>
        <v>8.1287461506175593E-3</v>
      </c>
      <c r="N21" s="133">
        <f>H21/H21</f>
        <v>1</v>
      </c>
      <c r="O21" s="131">
        <v>3189</v>
      </c>
      <c r="P21" s="131">
        <v>0</v>
      </c>
      <c r="Q21" s="131">
        <v>1838</v>
      </c>
      <c r="R21" s="131">
        <v>2342</v>
      </c>
      <c r="S21" s="131">
        <v>2800</v>
      </c>
      <c r="T21" s="131">
        <v>2508</v>
      </c>
      <c r="U21" s="132">
        <f t="shared" si="6"/>
        <v>-0.10428571428571431</v>
      </c>
      <c r="V21" s="131">
        <f t="shared" si="0"/>
        <v>-292</v>
      </c>
      <c r="W21" s="132">
        <f t="shared" si="7"/>
        <v>5.1425396943899767E-3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22893</v>
      </c>
      <c r="D22" s="135">
        <v>8192</v>
      </c>
      <c r="E22" s="135">
        <v>6896</v>
      </c>
      <c r="F22" s="135">
        <v>19165</v>
      </c>
      <c r="G22" s="135">
        <v>29890</v>
      </c>
      <c r="H22" s="135">
        <v>25396</v>
      </c>
      <c r="I22" s="136">
        <f t="shared" si="1"/>
        <v>-0.15035128805620612</v>
      </c>
      <c r="J22" s="135">
        <f t="shared" si="2"/>
        <v>-4494</v>
      </c>
      <c r="K22" s="136">
        <f t="shared" si="3"/>
        <v>0.10933473114052328</v>
      </c>
      <c r="L22" s="135">
        <f t="shared" si="4"/>
        <v>2503</v>
      </c>
      <c r="M22" s="136">
        <f t="shared" si="5"/>
        <v>8.0204218206256471E-3</v>
      </c>
      <c r="N22" s="136">
        <f>H22/H21</f>
        <v>0.98667391895567036</v>
      </c>
      <c r="O22" s="135">
        <v>2338</v>
      </c>
      <c r="P22" s="135">
        <v>0</v>
      </c>
      <c r="Q22" s="135">
        <v>1838</v>
      </c>
      <c r="R22" s="135">
        <v>2342</v>
      </c>
      <c r="S22" s="135">
        <v>2765</v>
      </c>
      <c r="T22" s="135">
        <v>2458</v>
      </c>
      <c r="U22" s="136">
        <f t="shared" si="6"/>
        <v>-0.1110307414104883</v>
      </c>
      <c r="V22" s="135">
        <f t="shared" si="0"/>
        <v>-307</v>
      </c>
      <c r="W22" s="136">
        <f t="shared" si="7"/>
        <v>5.1425396943899767E-3</v>
      </c>
      <c r="X22" s="136">
        <f>IFERROR(T22/T21,"-")</f>
        <v>0.98006379585326953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3485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-3485</v>
      </c>
      <c r="M25" s="139">
        <f t="shared" si="5"/>
        <v>0</v>
      </c>
      <c r="N25" s="139">
        <f>H25/H21</f>
        <v>0</v>
      </c>
      <c r="O25" s="138">
        <v>851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77208</v>
      </c>
      <c r="D26" s="131">
        <v>24073</v>
      </c>
      <c r="E26" s="131">
        <v>19378</v>
      </c>
      <c r="F26" s="131">
        <v>91869</v>
      </c>
      <c r="G26" s="131">
        <v>109900</v>
      </c>
      <c r="H26" s="131">
        <v>133707</v>
      </c>
      <c r="I26" s="132">
        <f t="shared" si="1"/>
        <v>0.21662420382165615</v>
      </c>
      <c r="J26" s="131">
        <f t="shared" si="2"/>
        <v>23807</v>
      </c>
      <c r="K26" s="132">
        <f t="shared" si="3"/>
        <v>0.73177649984457571</v>
      </c>
      <c r="L26" s="131">
        <f t="shared" si="4"/>
        <v>56499</v>
      </c>
      <c r="M26" s="132">
        <f t="shared" si="5"/>
        <v>4.2226592391336956E-2</v>
      </c>
      <c r="N26" s="133">
        <f>H26/H26</f>
        <v>1</v>
      </c>
      <c r="O26" s="131">
        <v>13016</v>
      </c>
      <c r="P26" s="131">
        <v>0</v>
      </c>
      <c r="Q26" s="131">
        <v>2379</v>
      </c>
      <c r="R26" s="131">
        <v>24503</v>
      </c>
      <c r="S26" s="131">
        <v>23244</v>
      </c>
      <c r="T26" s="131">
        <v>16852</v>
      </c>
      <c r="U26" s="132">
        <f t="shared" si="6"/>
        <v>-0.27499569781448974</v>
      </c>
      <c r="V26" s="131">
        <f t="shared" si="0"/>
        <v>-6392</v>
      </c>
      <c r="W26" s="132">
        <f t="shared" si="7"/>
        <v>5.3803437289341415E-2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76310</v>
      </c>
      <c r="D27" s="135">
        <v>23335</v>
      </c>
      <c r="E27" s="135">
        <v>18908</v>
      </c>
      <c r="F27" s="135">
        <v>85891</v>
      </c>
      <c r="G27" s="135">
        <v>104931</v>
      </c>
      <c r="H27" s="135">
        <v>110305</v>
      </c>
      <c r="I27" s="136">
        <f t="shared" si="1"/>
        <v>5.1214607694580305E-2</v>
      </c>
      <c r="J27" s="135">
        <f t="shared" si="2"/>
        <v>5374</v>
      </c>
      <c r="K27" s="136">
        <f t="shared" si="3"/>
        <v>0.44548551959114135</v>
      </c>
      <c r="L27" s="135">
        <f t="shared" si="4"/>
        <v>33995</v>
      </c>
      <c r="M27" s="136">
        <f t="shared" si="5"/>
        <v>3.4835904430780912E-2</v>
      </c>
      <c r="N27" s="136">
        <f>H27/H26</f>
        <v>0.82497550614403137</v>
      </c>
      <c r="O27" s="135">
        <v>12691</v>
      </c>
      <c r="P27" s="135">
        <v>0</v>
      </c>
      <c r="Q27" s="135">
        <v>2305</v>
      </c>
      <c r="R27" s="135">
        <v>23736</v>
      </c>
      <c r="S27" s="135">
        <v>22490</v>
      </c>
      <c r="T27" s="135">
        <v>13444</v>
      </c>
      <c r="U27" s="136">
        <f t="shared" si="6"/>
        <v>-0.40222321031569586</v>
      </c>
      <c r="V27" s="135">
        <f t="shared" si="0"/>
        <v>-9046</v>
      </c>
      <c r="W27" s="136">
        <f t="shared" si="7"/>
        <v>5.2119266518377665E-2</v>
      </c>
      <c r="X27" s="136">
        <f>IFERROR(T27/T26,"-")</f>
        <v>0.79776881082364115</v>
      </c>
    </row>
    <row r="28" spans="2:24" x14ac:dyDescent="0.25">
      <c r="B28" s="97" t="s">
        <v>140</v>
      </c>
      <c r="C28" s="52">
        <v>68671</v>
      </c>
      <c r="D28" s="52">
        <v>21395</v>
      </c>
      <c r="E28" s="52">
        <v>18908</v>
      </c>
      <c r="F28" s="52">
        <v>0</v>
      </c>
      <c r="G28" s="52">
        <v>43778</v>
      </c>
      <c r="H28" s="52">
        <v>0</v>
      </c>
      <c r="I28" s="98">
        <f t="shared" si="1"/>
        <v>-1</v>
      </c>
      <c r="J28" s="52">
        <f t="shared" si="2"/>
        <v>-43778</v>
      </c>
      <c r="K28" s="98">
        <f t="shared" si="3"/>
        <v>-1</v>
      </c>
      <c r="L28" s="52">
        <f t="shared" si="4"/>
        <v>-68671</v>
      </c>
      <c r="M28" s="98">
        <f t="shared" si="5"/>
        <v>0</v>
      </c>
      <c r="N28" s="98">
        <f>H28/H26</f>
        <v>0</v>
      </c>
      <c r="O28" s="52">
        <v>11666</v>
      </c>
      <c r="P28" s="52">
        <v>0</v>
      </c>
      <c r="Q28" s="52">
        <v>2305</v>
      </c>
      <c r="R28" s="52">
        <v>0</v>
      </c>
      <c r="S28" s="52">
        <v>22490</v>
      </c>
      <c r="T28" s="52">
        <v>0</v>
      </c>
      <c r="U28" s="98">
        <f t="shared" si="6"/>
        <v>-1</v>
      </c>
      <c r="V28" s="52">
        <f t="shared" si="0"/>
        <v>-22490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7639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-7639</v>
      </c>
      <c r="M29" s="98">
        <f t="shared" si="5"/>
        <v>0</v>
      </c>
      <c r="N29" s="98">
        <f>H29/H26</f>
        <v>0</v>
      </c>
      <c r="O29" s="52">
        <v>1025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450854</v>
      </c>
      <c r="D30" s="131">
        <v>142242</v>
      </c>
      <c r="E30" s="131">
        <v>111657</v>
      </c>
      <c r="F30" s="131">
        <v>395281</v>
      </c>
      <c r="G30" s="131">
        <v>453294</v>
      </c>
      <c r="H30" s="131">
        <v>524679</v>
      </c>
      <c r="I30" s="132">
        <f t="shared" si="1"/>
        <v>0.15748057552052308</v>
      </c>
      <c r="J30" s="131">
        <f t="shared" si="2"/>
        <v>71385</v>
      </c>
      <c r="K30" s="132">
        <f t="shared" si="3"/>
        <v>0.16374480430471938</v>
      </c>
      <c r="L30" s="131">
        <f t="shared" si="4"/>
        <v>73825</v>
      </c>
      <c r="M30" s="132">
        <f t="shared" si="5"/>
        <v>0.16570116949220523</v>
      </c>
      <c r="N30" s="133">
        <f>H30/H30</f>
        <v>1</v>
      </c>
      <c r="O30" s="131">
        <v>72529</v>
      </c>
      <c r="P30" s="131">
        <v>0</v>
      </c>
      <c r="Q30" s="131">
        <v>41575</v>
      </c>
      <c r="R30" s="131">
        <v>73949</v>
      </c>
      <c r="S30" s="131">
        <v>74357</v>
      </c>
      <c r="T30" s="131">
        <v>90048</v>
      </c>
      <c r="U30" s="132">
        <f t="shared" si="6"/>
        <v>0.21102249956291952</v>
      </c>
      <c r="V30" s="131">
        <f t="shared" si="0"/>
        <v>15691</v>
      </c>
      <c r="W30" s="132">
        <f t="shared" si="7"/>
        <v>0.16237645937679093</v>
      </c>
      <c r="X30" s="133">
        <f>IFERROR(T30/T30,"-")</f>
        <v>1</v>
      </c>
    </row>
    <row r="31" spans="2:24" ht="15.75" x14ac:dyDescent="0.25">
      <c r="B31" s="134" t="s">
        <v>60</v>
      </c>
      <c r="C31" s="135">
        <v>355957</v>
      </c>
      <c r="D31" s="135">
        <v>116219</v>
      </c>
      <c r="E31" s="135">
        <v>85300</v>
      </c>
      <c r="F31" s="135">
        <v>319384</v>
      </c>
      <c r="G31" s="135">
        <v>367814</v>
      </c>
      <c r="H31" s="135">
        <v>425017</v>
      </c>
      <c r="I31" s="136">
        <f t="shared" si="1"/>
        <v>0.15552154077876312</v>
      </c>
      <c r="J31" s="135">
        <f t="shared" si="2"/>
        <v>57203</v>
      </c>
      <c r="K31" s="136">
        <f t="shared" si="3"/>
        <v>0.19401219810257975</v>
      </c>
      <c r="L31" s="135">
        <f t="shared" si="4"/>
        <v>69060</v>
      </c>
      <c r="M31" s="136">
        <f t="shared" si="5"/>
        <v>0.13422647743490512</v>
      </c>
      <c r="N31" s="136">
        <f>H31/H30</f>
        <v>0.81005147909483699</v>
      </c>
      <c r="O31" s="135">
        <v>57630</v>
      </c>
      <c r="P31" s="135">
        <v>0</v>
      </c>
      <c r="Q31" s="135">
        <v>34096</v>
      </c>
      <c r="R31" s="135">
        <v>58059</v>
      </c>
      <c r="S31" s="135">
        <v>61296</v>
      </c>
      <c r="T31" s="135">
        <v>71595</v>
      </c>
      <c r="U31" s="136">
        <f t="shared" si="6"/>
        <v>0.16802075176194209</v>
      </c>
      <c r="V31" s="135">
        <f t="shared" si="0"/>
        <v>10299</v>
      </c>
      <c r="W31" s="136">
        <f t="shared" si="7"/>
        <v>0.12748535957155749</v>
      </c>
      <c r="X31" s="136">
        <f>IFERROR(T31/T30,"-")</f>
        <v>0.79507595948827292</v>
      </c>
    </row>
    <row r="32" spans="2:24" x14ac:dyDescent="0.25">
      <c r="B32" s="97" t="s">
        <v>140</v>
      </c>
      <c r="C32" s="52">
        <v>280996</v>
      </c>
      <c r="D32" s="52">
        <v>93394</v>
      </c>
      <c r="E32" s="52">
        <v>58520</v>
      </c>
      <c r="F32" s="52">
        <v>259864</v>
      </c>
      <c r="G32" s="52">
        <v>307974</v>
      </c>
      <c r="H32" s="52">
        <v>357459</v>
      </c>
      <c r="I32" s="98">
        <f t="shared" si="1"/>
        <v>0.16067914823978646</v>
      </c>
      <c r="J32" s="52">
        <f t="shared" si="2"/>
        <v>49485</v>
      </c>
      <c r="K32" s="98">
        <f t="shared" si="3"/>
        <v>0.27211419379635293</v>
      </c>
      <c r="L32" s="52">
        <f t="shared" si="4"/>
        <v>76463</v>
      </c>
      <c r="M32" s="98">
        <f t="shared" si="5"/>
        <v>0.11289069001334948</v>
      </c>
      <c r="N32" s="98">
        <f>H32/H30</f>
        <v>0.68129084640322946</v>
      </c>
      <c r="O32" s="52">
        <v>46407</v>
      </c>
      <c r="P32" s="52">
        <v>0</v>
      </c>
      <c r="Q32" s="52">
        <v>27521</v>
      </c>
      <c r="R32" s="52">
        <v>49808</v>
      </c>
      <c r="S32" s="52">
        <v>51553</v>
      </c>
      <c r="T32" s="52">
        <v>60327</v>
      </c>
      <c r="U32" s="98">
        <f t="shared" si="6"/>
        <v>0.17019378115725559</v>
      </c>
      <c r="V32" s="52">
        <f t="shared" si="0"/>
        <v>8774</v>
      </c>
      <c r="W32" s="98">
        <f t="shared" si="7"/>
        <v>0.1093678979923894</v>
      </c>
      <c r="X32" s="98">
        <f>IFERROR(T32/T30,"-")</f>
        <v>0.66994269722814503</v>
      </c>
    </row>
    <row r="33" spans="2:24" x14ac:dyDescent="0.25">
      <c r="B33" s="97" t="s">
        <v>142</v>
      </c>
      <c r="C33" s="52">
        <v>74961</v>
      </c>
      <c r="D33" s="52">
        <v>22825</v>
      </c>
      <c r="E33" s="52">
        <v>26780</v>
      </c>
      <c r="F33" s="52">
        <v>59520</v>
      </c>
      <c r="G33" s="52">
        <v>59840</v>
      </c>
      <c r="H33" s="52">
        <v>67558</v>
      </c>
      <c r="I33" s="98">
        <f t="shared" si="1"/>
        <v>0.12897727272727266</v>
      </c>
      <c r="J33" s="52">
        <f t="shared" si="2"/>
        <v>7718</v>
      </c>
      <c r="K33" s="98">
        <f t="shared" si="3"/>
        <v>-9.8758020837502181E-2</v>
      </c>
      <c r="L33" s="52">
        <f t="shared" si="4"/>
        <v>-7403</v>
      </c>
      <c r="M33" s="98">
        <f t="shared" si="5"/>
        <v>2.1335787421555657E-2</v>
      </c>
      <c r="N33" s="98">
        <f>H33/H30</f>
        <v>0.12876063269160762</v>
      </c>
      <c r="O33" s="52">
        <v>11223</v>
      </c>
      <c r="P33" s="52">
        <v>0</v>
      </c>
      <c r="Q33" s="52">
        <v>6575</v>
      </c>
      <c r="R33" s="52">
        <v>8251</v>
      </c>
      <c r="S33" s="52">
        <v>9743</v>
      </c>
      <c r="T33" s="52">
        <v>11268</v>
      </c>
      <c r="U33" s="98">
        <f t="shared" si="6"/>
        <v>0.15652263163296731</v>
      </c>
      <c r="V33" s="52">
        <f t="shared" si="0"/>
        <v>1525</v>
      </c>
      <c r="W33" s="98">
        <f t="shared" si="7"/>
        <v>1.8117461579168104E-2</v>
      </c>
      <c r="X33" s="98">
        <f>IFERROR(T33/T30,"-")</f>
        <v>0.12513326226012794</v>
      </c>
    </row>
    <row r="34" spans="2:24" ht="16.5" thickBot="1" x14ac:dyDescent="0.3">
      <c r="B34" s="137" t="s">
        <v>63</v>
      </c>
      <c r="C34" s="138">
        <v>94897</v>
      </c>
      <c r="D34" s="138">
        <v>26023</v>
      </c>
      <c r="E34" s="138">
        <v>26357</v>
      </c>
      <c r="F34" s="138">
        <v>75897</v>
      </c>
      <c r="G34" s="138">
        <v>85480</v>
      </c>
      <c r="H34" s="138">
        <v>99662</v>
      </c>
      <c r="I34" s="139">
        <f t="shared" si="1"/>
        <v>0.16591015442208712</v>
      </c>
      <c r="J34" s="138">
        <f t="shared" si="2"/>
        <v>14182</v>
      </c>
      <c r="K34" s="139">
        <f t="shared" si="3"/>
        <v>5.0212335479519865E-2</v>
      </c>
      <c r="L34" s="138">
        <f t="shared" si="4"/>
        <v>4765</v>
      </c>
      <c r="M34" s="139">
        <f t="shared" si="5"/>
        <v>3.1474692057300094E-2</v>
      </c>
      <c r="N34" s="139">
        <f>H34/H30</f>
        <v>0.18994852090516295</v>
      </c>
      <c r="O34" s="138">
        <v>14899</v>
      </c>
      <c r="P34" s="138">
        <v>0</v>
      </c>
      <c r="Q34" s="138">
        <v>7479</v>
      </c>
      <c r="R34" s="138">
        <v>15890</v>
      </c>
      <c r="S34" s="138">
        <v>13061</v>
      </c>
      <c r="T34" s="138">
        <v>18453</v>
      </c>
      <c r="U34" s="139">
        <f t="shared" si="6"/>
        <v>0.41283209555164224</v>
      </c>
      <c r="V34" s="138">
        <f t="shared" si="0"/>
        <v>5392</v>
      </c>
      <c r="W34" s="139">
        <f t="shared" si="7"/>
        <v>3.4891099805233444E-2</v>
      </c>
      <c r="X34" s="139">
        <f>IFERROR(T34/T30,"-")</f>
        <v>0.20492404051172708</v>
      </c>
    </row>
    <row r="35" spans="2:24" ht="15.75" x14ac:dyDescent="0.25">
      <c r="B35" s="130" t="s">
        <v>49</v>
      </c>
      <c r="C35" s="131">
        <v>31365</v>
      </c>
      <c r="D35" s="131">
        <v>12754</v>
      </c>
      <c r="E35" s="131">
        <v>14230</v>
      </c>
      <c r="F35" s="131">
        <v>28946</v>
      </c>
      <c r="G35" s="131">
        <v>35023</v>
      </c>
      <c r="H35" s="131">
        <v>33791</v>
      </c>
      <c r="I35" s="132">
        <f t="shared" si="1"/>
        <v>-3.5176883762099154E-2</v>
      </c>
      <c r="J35" s="131">
        <f t="shared" si="2"/>
        <v>-1232</v>
      </c>
      <c r="K35" s="132">
        <f t="shared" si="3"/>
        <v>7.73473617089111E-2</v>
      </c>
      <c r="L35" s="131">
        <f t="shared" si="4"/>
        <v>2426</v>
      </c>
      <c r="M35" s="132">
        <f t="shared" si="5"/>
        <v>1.067168348325568E-2</v>
      </c>
      <c r="N35" s="133">
        <f>H35/H35</f>
        <v>1</v>
      </c>
      <c r="O35" s="131">
        <v>4387</v>
      </c>
      <c r="P35" s="131">
        <v>0</v>
      </c>
      <c r="Q35" s="131">
        <v>2428</v>
      </c>
      <c r="R35" s="131">
        <v>4275</v>
      </c>
      <c r="S35" s="131">
        <v>4340</v>
      </c>
      <c r="T35" s="131">
        <v>4593</v>
      </c>
      <c r="U35" s="132">
        <f t="shared" si="6"/>
        <v>5.8294930875576023E-2</v>
      </c>
      <c r="V35" s="131">
        <f t="shared" si="0"/>
        <v>253</v>
      </c>
      <c r="W35" s="132">
        <f t="shared" si="7"/>
        <v>9.3870013635854611E-3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31365</v>
      </c>
      <c r="D36" s="135">
        <v>12754</v>
      </c>
      <c r="E36" s="135">
        <v>14230</v>
      </c>
      <c r="F36" s="135">
        <v>28946</v>
      </c>
      <c r="G36" s="135">
        <v>35023</v>
      </c>
      <c r="H36" s="135">
        <v>33791</v>
      </c>
      <c r="I36" s="136">
        <f t="shared" si="1"/>
        <v>-3.5176883762099154E-2</v>
      </c>
      <c r="J36" s="135">
        <f t="shared" si="2"/>
        <v>-1232</v>
      </c>
      <c r="K36" s="136">
        <f t="shared" si="3"/>
        <v>7.73473617089111E-2</v>
      </c>
      <c r="L36" s="135">
        <f t="shared" si="4"/>
        <v>2426</v>
      </c>
      <c r="M36" s="136">
        <f t="shared" si="5"/>
        <v>1.067168348325568E-2</v>
      </c>
      <c r="N36" s="136">
        <f>H36/H35</f>
        <v>1</v>
      </c>
      <c r="O36" s="135">
        <v>4387</v>
      </c>
      <c r="P36" s="135">
        <v>0</v>
      </c>
      <c r="Q36" s="135">
        <v>2428</v>
      </c>
      <c r="R36" s="135">
        <v>4275</v>
      </c>
      <c r="S36" s="135">
        <v>4340</v>
      </c>
      <c r="T36" s="135">
        <v>4593</v>
      </c>
      <c r="U36" s="136">
        <f t="shared" si="6"/>
        <v>5.8294930875576023E-2</v>
      </c>
      <c r="V36" s="135">
        <f t="shared" si="0"/>
        <v>253</v>
      </c>
      <c r="W36" s="136">
        <f t="shared" si="7"/>
        <v>9.3870013635854611E-3</v>
      </c>
      <c r="X36" s="136">
        <f>IFERROR(T36/T35,"-")</f>
        <v>1</v>
      </c>
    </row>
    <row r="37" spans="2:24" x14ac:dyDescent="0.25">
      <c r="B37" s="97" t="s">
        <v>140</v>
      </c>
      <c r="C37" s="52">
        <v>23956</v>
      </c>
      <c r="D37" s="52">
        <v>8693</v>
      </c>
      <c r="E37" s="52">
        <v>0</v>
      </c>
      <c r="F37" s="52">
        <v>14735</v>
      </c>
      <c r="G37" s="52">
        <v>26674</v>
      </c>
      <c r="H37" s="52">
        <v>29212</v>
      </c>
      <c r="I37" s="98">
        <f t="shared" si="1"/>
        <v>9.5148834070630572E-2</v>
      </c>
      <c r="J37" s="52">
        <f t="shared" si="2"/>
        <v>2538</v>
      </c>
      <c r="K37" s="98">
        <f t="shared" si="3"/>
        <v>0.21940223743529796</v>
      </c>
      <c r="L37" s="52">
        <f t="shared" si="4"/>
        <v>5256</v>
      </c>
      <c r="M37" s="98">
        <f t="shared" si="5"/>
        <v>9.225569468582313E-3</v>
      </c>
      <c r="N37" s="98">
        <f>H37/H35</f>
        <v>0.86449054481962651</v>
      </c>
      <c r="O37" s="52">
        <v>3441</v>
      </c>
      <c r="P37" s="52">
        <v>0</v>
      </c>
      <c r="Q37" s="52">
        <v>0</v>
      </c>
      <c r="R37" s="52">
        <v>3890</v>
      </c>
      <c r="S37" s="52">
        <v>0</v>
      </c>
      <c r="T37" s="52">
        <v>3932</v>
      </c>
      <c r="U37" s="98" t="str">
        <f t="shared" si="6"/>
        <v>-</v>
      </c>
      <c r="V37" s="52">
        <f t="shared" si="0"/>
        <v>3932</v>
      </c>
      <c r="W37" s="98">
        <f t="shared" si="7"/>
        <v>8.5416222934146073E-3</v>
      </c>
      <c r="X37" s="98">
        <f>IFERROR(T37/T35,"-")</f>
        <v>0.85608534726758112</v>
      </c>
    </row>
    <row r="38" spans="2:24" ht="15.75" thickBot="1" x14ac:dyDescent="0.3">
      <c r="B38" s="97" t="s">
        <v>142</v>
      </c>
      <c r="C38" s="52">
        <v>7409</v>
      </c>
      <c r="D38" s="52">
        <v>4061</v>
      </c>
      <c r="E38" s="52">
        <v>0</v>
      </c>
      <c r="F38" s="52">
        <v>1767</v>
      </c>
      <c r="G38" s="52">
        <v>4009</v>
      </c>
      <c r="H38" s="52">
        <v>4579</v>
      </c>
      <c r="I38" s="98">
        <f t="shared" si="1"/>
        <v>0.14218009478672977</v>
      </c>
      <c r="J38" s="52">
        <f t="shared" si="2"/>
        <v>570</v>
      </c>
      <c r="K38" s="98">
        <f t="shared" si="3"/>
        <v>-0.38196787690646516</v>
      </c>
      <c r="L38" s="52">
        <f t="shared" si="4"/>
        <v>-2830</v>
      </c>
      <c r="M38" s="98">
        <f t="shared" si="5"/>
        <v>1.4461140146733674E-3</v>
      </c>
      <c r="N38" s="98">
        <f>H38/H35</f>
        <v>0.13550945518037347</v>
      </c>
      <c r="O38" s="52">
        <v>946</v>
      </c>
      <c r="P38" s="52">
        <v>0</v>
      </c>
      <c r="Q38" s="52">
        <v>0</v>
      </c>
      <c r="R38" s="52">
        <v>385</v>
      </c>
      <c r="S38" s="52">
        <v>0</v>
      </c>
      <c r="T38" s="52">
        <v>661</v>
      </c>
      <c r="U38" s="98" t="str">
        <f t="shared" si="6"/>
        <v>-</v>
      </c>
      <c r="V38" s="52">
        <f t="shared" si="0"/>
        <v>661</v>
      </c>
      <c r="W38" s="98">
        <f t="shared" si="7"/>
        <v>8.4537907017085442E-4</v>
      </c>
      <c r="X38" s="98">
        <f>IFERROR(T38/T35,"-")</f>
        <v>0.14391465273241891</v>
      </c>
    </row>
    <row r="39" spans="2:24" ht="15.75" x14ac:dyDescent="0.25">
      <c r="B39" s="130" t="s">
        <v>50</v>
      </c>
      <c r="C39" s="131">
        <v>82063</v>
      </c>
      <c r="D39" s="131">
        <v>36009</v>
      </c>
      <c r="E39" s="131">
        <v>43336</v>
      </c>
      <c r="F39" s="131">
        <v>107595</v>
      </c>
      <c r="G39" s="131">
        <v>148504</v>
      </c>
      <c r="H39" s="131">
        <v>138865</v>
      </c>
      <c r="I39" s="132">
        <f t="shared" si="1"/>
        <v>-6.4907342563163328E-2</v>
      </c>
      <c r="J39" s="131">
        <f t="shared" si="2"/>
        <v>-9639</v>
      </c>
      <c r="K39" s="132">
        <f t="shared" si="3"/>
        <v>0.69217552368302404</v>
      </c>
      <c r="L39" s="131">
        <f t="shared" si="4"/>
        <v>56802</v>
      </c>
      <c r="M39" s="132">
        <f t="shared" si="5"/>
        <v>4.3855562928066645E-2</v>
      </c>
      <c r="N39" s="133">
        <f>H39/H39</f>
        <v>1</v>
      </c>
      <c r="O39" s="131">
        <v>12797</v>
      </c>
      <c r="P39" s="131">
        <v>0</v>
      </c>
      <c r="Q39" s="131">
        <v>10658</v>
      </c>
      <c r="R39" s="131">
        <v>15515</v>
      </c>
      <c r="S39" s="131">
        <v>21748</v>
      </c>
      <c r="T39" s="131">
        <v>20589</v>
      </c>
      <c r="U39" s="132">
        <f t="shared" si="6"/>
        <v>-5.3292256759242207E-2</v>
      </c>
      <c r="V39" s="131">
        <f t="shared" si="0"/>
        <v>-1159</v>
      </c>
      <c r="W39" s="132">
        <f t="shared" si="7"/>
        <v>3.406767863298911E-2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49574</v>
      </c>
      <c r="D40" s="135">
        <v>22627</v>
      </c>
      <c r="E40" s="135">
        <v>40119</v>
      </c>
      <c r="F40" s="135">
        <v>91892</v>
      </c>
      <c r="G40" s="135">
        <v>130179</v>
      </c>
      <c r="H40" s="135">
        <v>120964</v>
      </c>
      <c r="I40" s="136">
        <f t="shared" si="1"/>
        <v>-7.0787146928459999E-2</v>
      </c>
      <c r="J40" s="135">
        <f t="shared" si="2"/>
        <v>-9215</v>
      </c>
      <c r="K40" s="136">
        <f t="shared" si="3"/>
        <v>1.4400693912131359</v>
      </c>
      <c r="L40" s="135">
        <f t="shared" si="4"/>
        <v>71390</v>
      </c>
      <c r="M40" s="136">
        <f t="shared" si="5"/>
        <v>3.8202169834232191E-2</v>
      </c>
      <c r="N40" s="136">
        <f>H40/H39</f>
        <v>0.87109062758794509</v>
      </c>
      <c r="O40" s="135">
        <v>7987</v>
      </c>
      <c r="P40" s="135">
        <v>0</v>
      </c>
      <c r="Q40" s="135">
        <v>9745</v>
      </c>
      <c r="R40" s="135">
        <v>12286</v>
      </c>
      <c r="S40" s="135">
        <v>18317</v>
      </c>
      <c r="T40" s="135">
        <v>17239</v>
      </c>
      <c r="U40" s="136">
        <f t="shared" si="6"/>
        <v>-5.8852432166839552E-2</v>
      </c>
      <c r="V40" s="135">
        <f t="shared" si="0"/>
        <v>-1078</v>
      </c>
      <c r="W40" s="136">
        <f t="shared" si="7"/>
        <v>2.6977473392517187E-2</v>
      </c>
      <c r="X40" s="136">
        <f>IFERROR(T40/T39,"-")</f>
        <v>0.83729175773471276</v>
      </c>
    </row>
    <row r="41" spans="2:24" x14ac:dyDescent="0.25">
      <c r="B41" s="97" t="s">
        <v>140</v>
      </c>
      <c r="C41" s="52">
        <v>49574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-49574</v>
      </c>
      <c r="M41" s="98">
        <f t="shared" si="5"/>
        <v>0</v>
      </c>
      <c r="N41" s="98">
        <f>H41/H39</f>
        <v>0</v>
      </c>
      <c r="O41" s="52">
        <v>7987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32489</v>
      </c>
      <c r="D43" s="138">
        <v>13382</v>
      </c>
      <c r="E43" s="138">
        <v>1292</v>
      </c>
      <c r="F43" s="138">
        <v>15703</v>
      </c>
      <c r="G43" s="138">
        <v>18325</v>
      </c>
      <c r="H43" s="138">
        <v>17901</v>
      </c>
      <c r="I43" s="139">
        <f t="shared" si="1"/>
        <v>-2.3137789904501993E-2</v>
      </c>
      <c r="J43" s="138">
        <f t="shared" si="2"/>
        <v>-424</v>
      </c>
      <c r="K43" s="139">
        <f t="shared" si="3"/>
        <v>-0.44901351226568997</v>
      </c>
      <c r="L43" s="138">
        <f t="shared" si="4"/>
        <v>-14588</v>
      </c>
      <c r="M43" s="139">
        <f t="shared" si="5"/>
        <v>5.6533930938344511E-3</v>
      </c>
      <c r="N43" s="139">
        <f>H43/H39</f>
        <v>0.12890937241205488</v>
      </c>
      <c r="O43" s="138">
        <v>4810</v>
      </c>
      <c r="P43" s="138">
        <v>0</v>
      </c>
      <c r="Q43" s="138">
        <v>913</v>
      </c>
      <c r="R43" s="138">
        <v>3229</v>
      </c>
      <c r="S43" s="138">
        <v>3431</v>
      </c>
      <c r="T43" s="138">
        <v>3350</v>
      </c>
      <c r="U43" s="139">
        <f t="shared" si="6"/>
        <v>-2.3608277470125283E-2</v>
      </c>
      <c r="V43" s="138">
        <f t="shared" si="0"/>
        <v>-81</v>
      </c>
      <c r="W43" s="139">
        <f t="shared" si="7"/>
        <v>7.0902052404719189E-3</v>
      </c>
      <c r="X43" s="139">
        <f>IFERROR(T43/T39,"-")</f>
        <v>0.1627082422652873</v>
      </c>
    </row>
    <row r="44" spans="2:24" ht="15.75" x14ac:dyDescent="0.25">
      <c r="B44" s="130" t="s">
        <v>51</v>
      </c>
      <c r="C44" s="131">
        <v>129345</v>
      </c>
      <c r="D44" s="131">
        <v>52853</v>
      </c>
      <c r="E44" s="131">
        <v>73201</v>
      </c>
      <c r="F44" s="131">
        <v>122504</v>
      </c>
      <c r="G44" s="131">
        <v>143386</v>
      </c>
      <c r="H44" s="131">
        <v>147042</v>
      </c>
      <c r="I44" s="132">
        <f t="shared" si="1"/>
        <v>2.5497607855718085E-2</v>
      </c>
      <c r="J44" s="131">
        <f t="shared" si="2"/>
        <v>3656</v>
      </c>
      <c r="K44" s="132">
        <f t="shared" si="3"/>
        <v>0.13682013220456923</v>
      </c>
      <c r="L44" s="131">
        <f t="shared" si="4"/>
        <v>17697</v>
      </c>
      <c r="M44" s="132">
        <f t="shared" si="5"/>
        <v>4.6437977057349047E-2</v>
      </c>
      <c r="N44" s="133">
        <f>H44/H44</f>
        <v>1</v>
      </c>
      <c r="O44" s="131">
        <v>17228</v>
      </c>
      <c r="P44" s="131">
        <v>0</v>
      </c>
      <c r="Q44" s="131">
        <v>14398</v>
      </c>
      <c r="R44" s="131">
        <v>18083</v>
      </c>
      <c r="S44" s="131">
        <v>16810</v>
      </c>
      <c r="T44" s="131">
        <v>21632</v>
      </c>
      <c r="U44" s="132">
        <f t="shared" si="6"/>
        <v>0.28685306365258767</v>
      </c>
      <c r="V44" s="131">
        <f t="shared" si="0"/>
        <v>4822</v>
      </c>
      <c r="W44" s="132">
        <f t="shared" si="7"/>
        <v>3.9706466820518337E-2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129345</v>
      </c>
      <c r="D45" s="135">
        <v>52853</v>
      </c>
      <c r="E45" s="135">
        <v>73201</v>
      </c>
      <c r="F45" s="135">
        <v>122504</v>
      </c>
      <c r="G45" s="135">
        <v>143386</v>
      </c>
      <c r="H45" s="135">
        <v>147042</v>
      </c>
      <c r="I45" s="136">
        <f t="shared" si="1"/>
        <v>2.5497607855718085E-2</v>
      </c>
      <c r="J45" s="135">
        <f t="shared" si="2"/>
        <v>3656</v>
      </c>
      <c r="K45" s="136">
        <f t="shared" si="3"/>
        <v>0.13682013220456923</v>
      </c>
      <c r="L45" s="135">
        <f t="shared" si="4"/>
        <v>17697</v>
      </c>
      <c r="M45" s="136">
        <f t="shared" si="5"/>
        <v>4.6437977057349047E-2</v>
      </c>
      <c r="N45" s="136">
        <f>H45/H44</f>
        <v>1</v>
      </c>
      <c r="O45" s="135">
        <v>17228</v>
      </c>
      <c r="P45" s="135">
        <v>0</v>
      </c>
      <c r="Q45" s="135">
        <v>14398</v>
      </c>
      <c r="R45" s="135">
        <v>18083</v>
      </c>
      <c r="S45" s="135">
        <v>16810</v>
      </c>
      <c r="T45" s="135">
        <v>21632</v>
      </c>
      <c r="U45" s="136">
        <f t="shared" si="6"/>
        <v>0.28685306365258767</v>
      </c>
      <c r="V45" s="135">
        <f t="shared" si="0"/>
        <v>4822</v>
      </c>
      <c r="W45" s="136">
        <f t="shared" si="7"/>
        <v>3.9706466820518337E-2</v>
      </c>
      <c r="X45" s="136">
        <f>IFERROR(T45/T44,"-")</f>
        <v>1</v>
      </c>
    </row>
    <row r="46" spans="2:24" x14ac:dyDescent="0.25">
      <c r="B46" s="97" t="s">
        <v>140</v>
      </c>
      <c r="C46" s="52">
        <v>66187</v>
      </c>
      <c r="D46" s="52">
        <v>26292</v>
      </c>
      <c r="E46" s="52">
        <v>44870</v>
      </c>
      <c r="F46" s="52">
        <v>74963</v>
      </c>
      <c r="G46" s="52">
        <v>85594</v>
      </c>
      <c r="H46" s="52">
        <v>85051</v>
      </c>
      <c r="I46" s="98">
        <f t="shared" si="1"/>
        <v>-6.343902609996066E-3</v>
      </c>
      <c r="J46" s="52">
        <f t="shared" si="2"/>
        <v>-543</v>
      </c>
      <c r="K46" s="98">
        <f t="shared" si="3"/>
        <v>0.28501065163853934</v>
      </c>
      <c r="L46" s="52">
        <f t="shared" si="4"/>
        <v>18864</v>
      </c>
      <c r="M46" s="98">
        <f t="shared" si="5"/>
        <v>2.6860328251143168E-2</v>
      </c>
      <c r="N46" s="98">
        <f>H46/H44</f>
        <v>0.57841297044381879</v>
      </c>
      <c r="O46" s="52">
        <v>8161</v>
      </c>
      <c r="P46" s="52">
        <v>0</v>
      </c>
      <c r="Q46" s="52">
        <v>10003</v>
      </c>
      <c r="R46" s="52">
        <v>10838</v>
      </c>
      <c r="S46" s="52">
        <v>10021</v>
      </c>
      <c r="T46" s="52">
        <v>12572</v>
      </c>
      <c r="U46" s="98">
        <f t="shared" si="6"/>
        <v>0.25456541263346977</v>
      </c>
      <c r="V46" s="52">
        <f t="shared" si="0"/>
        <v>2551</v>
      </c>
      <c r="W46" s="98">
        <f t="shared" si="7"/>
        <v>2.3797969772757714E-2</v>
      </c>
      <c r="X46" s="98">
        <f>IFERROR(T46/T44,"-")</f>
        <v>0.5811760355029586</v>
      </c>
    </row>
    <row r="47" spans="2:24" ht="15.75" thickBot="1" x14ac:dyDescent="0.3">
      <c r="B47" s="97" t="s">
        <v>142</v>
      </c>
      <c r="C47" s="52">
        <v>63158</v>
      </c>
      <c r="D47" s="52">
        <v>26561</v>
      </c>
      <c r="E47" s="52">
        <v>28331</v>
      </c>
      <c r="F47" s="52">
        <v>47541</v>
      </c>
      <c r="G47" s="52">
        <v>57792</v>
      </c>
      <c r="H47" s="52">
        <v>61991</v>
      </c>
      <c r="I47" s="98">
        <f t="shared" si="1"/>
        <v>7.2657115171649966E-2</v>
      </c>
      <c r="J47" s="52">
        <f t="shared" si="2"/>
        <v>4199</v>
      </c>
      <c r="K47" s="98">
        <f t="shared" si="3"/>
        <v>-1.8477469204218E-2</v>
      </c>
      <c r="L47" s="52">
        <f t="shared" si="4"/>
        <v>-1167</v>
      </c>
      <c r="M47" s="98">
        <f t="shared" si="5"/>
        <v>1.9577648806205879E-2</v>
      </c>
      <c r="N47" s="98">
        <f>H47/H44</f>
        <v>0.42158702955618121</v>
      </c>
      <c r="O47" s="52">
        <v>9067</v>
      </c>
      <c r="P47" s="52">
        <v>0</v>
      </c>
      <c r="Q47" s="52">
        <v>4395</v>
      </c>
      <c r="R47" s="52">
        <v>7245</v>
      </c>
      <c r="S47" s="52">
        <v>6789</v>
      </c>
      <c r="T47" s="52">
        <v>9060</v>
      </c>
      <c r="U47" s="98">
        <f t="shared" si="6"/>
        <v>0.33451171011931069</v>
      </c>
      <c r="V47" s="52">
        <f t="shared" si="0"/>
        <v>2271</v>
      </c>
      <c r="W47" s="98">
        <f t="shared" si="7"/>
        <v>1.5908497047760622E-2</v>
      </c>
      <c r="X47" s="98">
        <f>IFERROR(T47/T44,"-")</f>
        <v>0.4188239644970414</v>
      </c>
    </row>
    <row r="48" spans="2:24" ht="15.75" x14ac:dyDescent="0.25">
      <c r="B48" s="130" t="s">
        <v>52</v>
      </c>
      <c r="C48" s="131">
        <v>140028</v>
      </c>
      <c r="D48" s="131">
        <v>52299</v>
      </c>
      <c r="E48" s="131">
        <v>44078</v>
      </c>
      <c r="F48" s="131">
        <v>145637</v>
      </c>
      <c r="G48" s="131">
        <v>157637</v>
      </c>
      <c r="H48" s="131">
        <v>167315</v>
      </c>
      <c r="I48" s="132">
        <f t="shared" si="1"/>
        <v>6.1394215824964959E-2</v>
      </c>
      <c r="J48" s="131">
        <f t="shared" si="2"/>
        <v>9678</v>
      </c>
      <c r="K48" s="132">
        <f t="shared" si="3"/>
        <v>0.1948681692232983</v>
      </c>
      <c r="L48" s="131">
        <f t="shared" si="4"/>
        <v>27287</v>
      </c>
      <c r="M48" s="132">
        <f t="shared" si="5"/>
        <v>5.2840481844305412E-2</v>
      </c>
      <c r="N48" s="133">
        <f>H48/H48</f>
        <v>1</v>
      </c>
      <c r="O48" s="131">
        <v>24858</v>
      </c>
      <c r="P48" s="131">
        <v>0</v>
      </c>
      <c r="Q48" s="131">
        <v>10219</v>
      </c>
      <c r="R48" s="131">
        <v>23111</v>
      </c>
      <c r="S48" s="131">
        <v>24276</v>
      </c>
      <c r="T48" s="131">
        <v>24893</v>
      </c>
      <c r="U48" s="132">
        <f t="shared" si="6"/>
        <v>2.5416048772450184E-2</v>
      </c>
      <c r="V48" s="131">
        <f t="shared" si="0"/>
        <v>617</v>
      </c>
      <c r="W48" s="132">
        <f t="shared" si="7"/>
        <v>5.0746897897970433E-2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98269</v>
      </c>
      <c r="D49" s="135">
        <v>39287</v>
      </c>
      <c r="E49" s="135">
        <v>35882</v>
      </c>
      <c r="F49" s="135">
        <v>119890</v>
      </c>
      <c r="G49" s="135">
        <v>130450</v>
      </c>
      <c r="H49" s="135">
        <v>138513</v>
      </c>
      <c r="I49" s="136">
        <f t="shared" si="1"/>
        <v>6.180912226906865E-2</v>
      </c>
      <c r="J49" s="135">
        <f t="shared" si="2"/>
        <v>8063</v>
      </c>
      <c r="K49" s="136">
        <f t="shared" si="3"/>
        <v>0.40952894605623347</v>
      </c>
      <c r="L49" s="135">
        <f t="shared" si="4"/>
        <v>40244</v>
      </c>
      <c r="M49" s="136">
        <f t="shared" si="5"/>
        <v>4.3744396268716346E-2</v>
      </c>
      <c r="N49" s="136">
        <f>H49/H48</f>
        <v>0.8278576338045005</v>
      </c>
      <c r="O49" s="135">
        <v>16164</v>
      </c>
      <c r="P49" s="135">
        <v>0</v>
      </c>
      <c r="Q49" s="135">
        <v>8286</v>
      </c>
      <c r="R49" s="135">
        <v>18743</v>
      </c>
      <c r="S49" s="135">
        <v>20245</v>
      </c>
      <c r="T49" s="135">
        <v>20528</v>
      </c>
      <c r="U49" s="136">
        <f t="shared" si="6"/>
        <v>1.3978760187700612E-2</v>
      </c>
      <c r="V49" s="135">
        <f t="shared" si="0"/>
        <v>283</v>
      </c>
      <c r="W49" s="136">
        <f t="shared" si="7"/>
        <v>4.1155688083668374E-2</v>
      </c>
      <c r="X49" s="136">
        <f>IFERROR(T49/T48,"-")</f>
        <v>0.82464949985939817</v>
      </c>
    </row>
    <row r="50" spans="2:24" x14ac:dyDescent="0.25">
      <c r="B50" s="97" t="s">
        <v>140</v>
      </c>
      <c r="C50" s="52">
        <v>81728</v>
      </c>
      <c r="D50" s="52">
        <v>32534</v>
      </c>
      <c r="E50" s="52">
        <v>5496</v>
      </c>
      <c r="F50" s="52">
        <v>91426</v>
      </c>
      <c r="G50" s="52">
        <v>103284</v>
      </c>
      <c r="H50" s="52">
        <v>107994</v>
      </c>
      <c r="I50" s="98">
        <f t="shared" si="1"/>
        <v>4.5602416637620546E-2</v>
      </c>
      <c r="J50" s="52">
        <f t="shared" si="2"/>
        <v>4710</v>
      </c>
      <c r="K50" s="98">
        <f t="shared" si="3"/>
        <v>0.32138312451057161</v>
      </c>
      <c r="L50" s="52">
        <f t="shared" si="4"/>
        <v>26266</v>
      </c>
      <c r="M50" s="98">
        <f t="shared" si="5"/>
        <v>3.4106057414421409E-2</v>
      </c>
      <c r="N50" s="98">
        <f>H50/H48</f>
        <v>0.64545318710217259</v>
      </c>
      <c r="O50" s="52">
        <v>13515</v>
      </c>
      <c r="P50" s="52">
        <v>0</v>
      </c>
      <c r="Q50" s="52">
        <v>5496</v>
      </c>
      <c r="R50" s="52">
        <v>13798</v>
      </c>
      <c r="S50" s="52">
        <v>15626</v>
      </c>
      <c r="T50" s="52">
        <v>15688</v>
      </c>
      <c r="U50" s="98">
        <f t="shared" si="6"/>
        <v>3.9677460642519868E-3</v>
      </c>
      <c r="V50" s="52">
        <f t="shared" si="0"/>
        <v>62</v>
      </c>
      <c r="W50" s="98">
        <f t="shared" si="7"/>
        <v>3.029750755900636E-2</v>
      </c>
      <c r="X50" s="98">
        <f>IFERROR(T50/T48,"-")</f>
        <v>0.63021733017314108</v>
      </c>
    </row>
    <row r="51" spans="2:24" x14ac:dyDescent="0.25">
      <c r="B51" s="97" t="s">
        <v>142</v>
      </c>
      <c r="C51" s="52">
        <v>16541</v>
      </c>
      <c r="D51" s="52">
        <v>6753</v>
      </c>
      <c r="E51" s="52">
        <v>2790</v>
      </c>
      <c r="F51" s="52">
        <v>28464</v>
      </c>
      <c r="G51" s="52">
        <v>27166</v>
      </c>
      <c r="H51" s="52">
        <v>30519</v>
      </c>
      <c r="I51" s="98">
        <f t="shared" si="1"/>
        <v>0.12342634175071776</v>
      </c>
      <c r="J51" s="52">
        <f t="shared" si="2"/>
        <v>3353</v>
      </c>
      <c r="K51" s="98">
        <f t="shared" si="3"/>
        <v>0.84505168974064437</v>
      </c>
      <c r="L51" s="52">
        <f t="shared" si="4"/>
        <v>13978</v>
      </c>
      <c r="M51" s="98">
        <f t="shared" si="5"/>
        <v>9.6383388542949332E-3</v>
      </c>
      <c r="N51" s="98">
        <f>H51/H48</f>
        <v>0.18240444670232794</v>
      </c>
      <c r="O51" s="52">
        <v>2649</v>
      </c>
      <c r="P51" s="52">
        <v>0</v>
      </c>
      <c r="Q51" s="52">
        <v>2790</v>
      </c>
      <c r="R51" s="52">
        <v>4945</v>
      </c>
      <c r="S51" s="52">
        <v>4619</v>
      </c>
      <c r="T51" s="52">
        <v>4840</v>
      </c>
      <c r="U51" s="98">
        <f t="shared" si="6"/>
        <v>4.7845854080969863E-2</v>
      </c>
      <c r="V51" s="52">
        <f t="shared" si="0"/>
        <v>221</v>
      </c>
      <c r="W51" s="98">
        <f t="shared" si="7"/>
        <v>1.0858180524662014E-2</v>
      </c>
      <c r="X51" s="98">
        <f>IFERROR(T51/T48,"-")</f>
        <v>0.19443216968625718</v>
      </c>
    </row>
    <row r="52" spans="2:24" ht="16.5" thickBot="1" x14ac:dyDescent="0.3">
      <c r="B52" s="137" t="s">
        <v>63</v>
      </c>
      <c r="C52" s="138">
        <v>41759</v>
      </c>
      <c r="D52" s="138">
        <v>13012</v>
      </c>
      <c r="E52" s="138">
        <v>8196</v>
      </c>
      <c r="F52" s="138">
        <v>25747</v>
      </c>
      <c r="G52" s="138">
        <v>27187</v>
      </c>
      <c r="H52" s="138">
        <v>28802</v>
      </c>
      <c r="I52" s="139">
        <f t="shared" si="1"/>
        <v>5.9403391326737109E-2</v>
      </c>
      <c r="J52" s="138">
        <f t="shared" si="2"/>
        <v>1615</v>
      </c>
      <c r="K52" s="139">
        <f t="shared" si="3"/>
        <v>-0.3102804185923993</v>
      </c>
      <c r="L52" s="138">
        <f t="shared" si="4"/>
        <v>-12957</v>
      </c>
      <c r="M52" s="139">
        <f t="shared" si="5"/>
        <v>9.0960855755890645E-3</v>
      </c>
      <c r="N52" s="139">
        <f>H52/H48</f>
        <v>0.1721423661954995</v>
      </c>
      <c r="O52" s="138">
        <v>8694</v>
      </c>
      <c r="P52" s="138">
        <v>0</v>
      </c>
      <c r="Q52" s="138">
        <v>1933</v>
      </c>
      <c r="R52" s="138">
        <v>4368</v>
      </c>
      <c r="S52" s="138">
        <v>4031</v>
      </c>
      <c r="T52" s="138">
        <v>4365</v>
      </c>
      <c r="U52" s="139">
        <f t="shared" si="6"/>
        <v>8.2857851649714709E-2</v>
      </c>
      <c r="V52" s="138">
        <f t="shared" si="0"/>
        <v>334</v>
      </c>
      <c r="W52" s="139">
        <f t="shared" si="7"/>
        <v>9.5912098143020579E-3</v>
      </c>
      <c r="X52" s="139">
        <f>IFERROR(T52/T48,"-")</f>
        <v>0.17535050014060177</v>
      </c>
    </row>
    <row r="53" spans="2:24" ht="15.75" x14ac:dyDescent="0.25">
      <c r="B53" s="130" t="s">
        <v>53</v>
      </c>
      <c r="C53" s="131">
        <f t="shared" ref="C53:H56" si="8">C6-C11-C16-C21-C26-C30-C35-C39-C44-C48</f>
        <v>75335</v>
      </c>
      <c r="D53" s="131">
        <f t="shared" si="8"/>
        <v>125383</v>
      </c>
      <c r="E53" s="131">
        <f t="shared" si="8"/>
        <v>27544</v>
      </c>
      <c r="F53" s="131">
        <f t="shared" si="8"/>
        <v>61917</v>
      </c>
      <c r="G53" s="131">
        <f t="shared" si="8"/>
        <v>68546</v>
      </c>
      <c r="H53" s="131">
        <f t="shared" si="8"/>
        <v>73521</v>
      </c>
      <c r="I53" s="132">
        <f t="shared" si="1"/>
        <v>7.2578998045108367E-2</v>
      </c>
      <c r="J53" s="131">
        <f t="shared" si="2"/>
        <v>4975</v>
      </c>
      <c r="K53" s="132">
        <f t="shared" si="3"/>
        <v>-2.4079113293953625E-2</v>
      </c>
      <c r="L53" s="131">
        <f t="shared" si="4"/>
        <v>-1814</v>
      </c>
      <c r="M53" s="132">
        <f t="shared" si="5"/>
        <v>2.3218988528674524E-2</v>
      </c>
      <c r="N53" s="133">
        <f>H53/H53</f>
        <v>1</v>
      </c>
      <c r="O53" s="131">
        <v>10916</v>
      </c>
      <c r="P53" s="131">
        <v>0</v>
      </c>
      <c r="Q53" s="131">
        <v>5251</v>
      </c>
      <c r="R53" s="131">
        <v>9064</v>
      </c>
      <c r="S53" s="131">
        <v>9508</v>
      </c>
      <c r="T53" s="131">
        <v>11740</v>
      </c>
      <c r="U53" s="132">
        <f t="shared" si="6"/>
        <v>0.23474968447623046</v>
      </c>
      <c r="V53" s="131">
        <f t="shared" si="0"/>
        <v>2232</v>
      </c>
      <c r="W53" s="132">
        <f t="shared" si="7"/>
        <v>1.9902638680593828E-2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72830</v>
      </c>
      <c r="D54" s="135">
        <f t="shared" si="8"/>
        <v>92678</v>
      </c>
      <c r="E54" s="135">
        <f t="shared" si="8"/>
        <v>29252</v>
      </c>
      <c r="F54" s="135">
        <f t="shared" si="8"/>
        <v>60084</v>
      </c>
      <c r="G54" s="135">
        <f t="shared" si="8"/>
        <v>63322</v>
      </c>
      <c r="H54" s="135">
        <f t="shared" si="8"/>
        <v>67211</v>
      </c>
      <c r="I54" s="136">
        <f t="shared" si="1"/>
        <v>6.1416253434825263E-2</v>
      </c>
      <c r="J54" s="135">
        <f t="shared" si="2"/>
        <v>3889</v>
      </c>
      <c r="K54" s="136">
        <f t="shared" si="3"/>
        <v>-7.7152272415213496E-2</v>
      </c>
      <c r="L54" s="135">
        <f t="shared" si="4"/>
        <v>-5619</v>
      </c>
      <c r="M54" s="136">
        <f t="shared" si="5"/>
        <v>2.1226199834071129E-2</v>
      </c>
      <c r="N54" s="136">
        <f>H54/H53</f>
        <v>0.91417418152636665</v>
      </c>
      <c r="O54" s="135">
        <v>10421</v>
      </c>
      <c r="P54" s="135">
        <v>0</v>
      </c>
      <c r="Q54" s="135">
        <v>5197</v>
      </c>
      <c r="R54" s="135">
        <v>8593</v>
      </c>
      <c r="S54" s="135">
        <v>8768</v>
      </c>
      <c r="T54" s="135">
        <v>10729</v>
      </c>
      <c r="U54" s="136">
        <f t="shared" si="6"/>
        <v>0.22365419708029188</v>
      </c>
      <c r="V54" s="135">
        <f t="shared" si="0"/>
        <v>1961</v>
      </c>
      <c r="W54" s="136">
        <f t="shared" si="7"/>
        <v>1.8868421688254939E-2</v>
      </c>
      <c r="X54" s="136">
        <f>IFERROR(T54/T53,"-")</f>
        <v>0.91388415672913115</v>
      </c>
    </row>
    <row r="55" spans="2:24" x14ac:dyDescent="0.25">
      <c r="B55" s="97" t="s">
        <v>140</v>
      </c>
      <c r="C55" s="52">
        <f t="shared" si="8"/>
        <v>64670</v>
      </c>
      <c r="D55" s="52">
        <f t="shared" si="8"/>
        <v>76595</v>
      </c>
      <c r="E55" s="52">
        <f t="shared" si="8"/>
        <v>85484</v>
      </c>
      <c r="F55" s="52">
        <f t="shared" si="8"/>
        <v>223164</v>
      </c>
      <c r="G55" s="52">
        <f t="shared" si="8"/>
        <v>216610</v>
      </c>
      <c r="H55" s="52">
        <f t="shared" si="8"/>
        <v>258534</v>
      </c>
      <c r="I55" s="98">
        <f t="shared" si="1"/>
        <v>0.19354600433959646</v>
      </c>
      <c r="J55" s="52">
        <f t="shared" si="2"/>
        <v>41924</v>
      </c>
      <c r="K55" s="98">
        <f t="shared" si="3"/>
        <v>2.9977423844131748</v>
      </c>
      <c r="L55" s="52">
        <f t="shared" si="4"/>
        <v>193864</v>
      </c>
      <c r="M55" s="98">
        <f t="shared" si="5"/>
        <v>8.1648753149064071E-2</v>
      </c>
      <c r="N55" s="98">
        <f>H55/H53</f>
        <v>3.516464683559799</v>
      </c>
      <c r="O55" s="52">
        <v>8394</v>
      </c>
      <c r="P55" s="52">
        <v>0</v>
      </c>
      <c r="Q55" s="52">
        <v>3938</v>
      </c>
      <c r="R55" s="52">
        <v>6114</v>
      </c>
      <c r="S55" s="52">
        <v>6892</v>
      </c>
      <c r="T55" s="52">
        <v>7693</v>
      </c>
      <c r="U55" s="98">
        <f t="shared" si="6"/>
        <v>0.11622170632617523</v>
      </c>
      <c r="V55" s="52">
        <f t="shared" si="0"/>
        <v>801</v>
      </c>
      <c r="W55" s="98">
        <f t="shared" si="7"/>
        <v>1.3425058792271698E-2</v>
      </c>
      <c r="X55" s="98">
        <f>IFERROR(T55/T53,"-")</f>
        <v>0.65528109028960813</v>
      </c>
    </row>
    <row r="56" spans="2:24" x14ac:dyDescent="0.25">
      <c r="B56" s="97" t="s">
        <v>142</v>
      </c>
      <c r="C56" s="52">
        <f t="shared" si="8"/>
        <v>31053</v>
      </c>
      <c r="D56" s="52">
        <f t="shared" si="8"/>
        <v>24275</v>
      </c>
      <c r="E56" s="52">
        <f t="shared" si="8"/>
        <v>29146</v>
      </c>
      <c r="F56" s="52">
        <f t="shared" si="8"/>
        <v>46312</v>
      </c>
      <c r="G56" s="52">
        <f t="shared" si="8"/>
        <v>72274</v>
      </c>
      <c r="H56" s="52">
        <f t="shared" si="8"/>
        <v>65342</v>
      </c>
      <c r="I56" s="98">
        <f t="shared" si="1"/>
        <v>-9.5912776378780706E-2</v>
      </c>
      <c r="J56" s="52">
        <f t="shared" si="2"/>
        <v>-6932</v>
      </c>
      <c r="K56" s="98">
        <f t="shared" si="3"/>
        <v>1.1042089331143528</v>
      </c>
      <c r="L56" s="52">
        <f t="shared" si="4"/>
        <v>34289</v>
      </c>
      <c r="M56" s="98">
        <f t="shared" si="5"/>
        <v>2.0635942770645812E-2</v>
      </c>
      <c r="N56" s="98">
        <f>H56/H53</f>
        <v>0.88875287332870878</v>
      </c>
      <c r="O56" s="52">
        <v>2027</v>
      </c>
      <c r="P56" s="52">
        <v>0</v>
      </c>
      <c r="Q56" s="52">
        <v>1259</v>
      </c>
      <c r="R56" s="52">
        <v>2479</v>
      </c>
      <c r="S56" s="52">
        <v>1876</v>
      </c>
      <c r="T56" s="52">
        <v>3036</v>
      </c>
      <c r="U56" s="98">
        <f t="shared" si="6"/>
        <v>0.61833688699360345</v>
      </c>
      <c r="V56" s="52">
        <f t="shared" si="0"/>
        <v>1160</v>
      </c>
      <c r="W56" s="98">
        <f t="shared" si="7"/>
        <v>5.4433628959832418E-3</v>
      </c>
      <c r="X56" s="98">
        <f>IFERROR(T56/T53,"-")</f>
        <v>0.25860306643952302</v>
      </c>
    </row>
    <row r="57" spans="2:24" ht="15.75" x14ac:dyDescent="0.25">
      <c r="B57" s="137" t="s">
        <v>63</v>
      </c>
      <c r="C57" s="138">
        <f>C53-C54</f>
        <v>2505</v>
      </c>
      <c r="D57" s="138">
        <f t="shared" ref="D57:H57" si="9">D53-D54</f>
        <v>32705</v>
      </c>
      <c r="E57" s="138">
        <f t="shared" si="9"/>
        <v>-1708</v>
      </c>
      <c r="F57" s="138">
        <f t="shared" si="9"/>
        <v>1833</v>
      </c>
      <c r="G57" s="138">
        <f t="shared" si="9"/>
        <v>5224</v>
      </c>
      <c r="H57" s="138">
        <f t="shared" si="9"/>
        <v>6310</v>
      </c>
      <c r="I57" s="139">
        <f t="shared" si="1"/>
        <v>0.20788667687595708</v>
      </c>
      <c r="J57" s="138">
        <f t="shared" si="2"/>
        <v>1086</v>
      </c>
      <c r="K57" s="139">
        <f t="shared" si="3"/>
        <v>1.5189620758483033</v>
      </c>
      <c r="L57" s="138">
        <f t="shared" si="4"/>
        <v>3805</v>
      </c>
      <c r="M57" s="139">
        <f t="shared" si="5"/>
        <v>1.9927886946033957E-3</v>
      </c>
      <c r="N57" s="139">
        <f>H57/H53</f>
        <v>8.5825818473633381E-2</v>
      </c>
      <c r="O57" s="138">
        <v>820</v>
      </c>
      <c r="P57" s="138">
        <v>0</v>
      </c>
      <c r="Q57" s="138">
        <v>128</v>
      </c>
      <c r="R57" s="138">
        <v>1238</v>
      </c>
      <c r="S57" s="138">
        <v>1494</v>
      </c>
      <c r="T57" s="138">
        <v>4419</v>
      </c>
      <c r="U57" s="139">
        <f t="shared" si="6"/>
        <v>1.9578313253012047</v>
      </c>
      <c r="V57" s="138">
        <f t="shared" si="0"/>
        <v>2925</v>
      </c>
      <c r="W57" s="139">
        <f t="shared" si="7"/>
        <v>2.7183877633026434E-3</v>
      </c>
      <c r="X57" s="139">
        <f>IFERROR(T57/T53,"-")</f>
        <v>0.37640545144804088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0B3CB-6024-492A-AF79-19130742CECA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46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47034</v>
      </c>
      <c r="R8" s="155">
        <v>45076</v>
      </c>
      <c r="S8" s="155">
        <v>12633</v>
      </c>
      <c r="T8" s="155">
        <v>20161</v>
      </c>
      <c r="U8" s="155">
        <v>37751</v>
      </c>
      <c r="V8" s="155">
        <v>51166</v>
      </c>
      <c r="W8" s="156">
        <f>IFERROR(V8/U8-1,"-")</f>
        <v>0.3553548250377474</v>
      </c>
      <c r="X8" s="156">
        <f>IFERROR(V8/S8-1,"-")</f>
        <v>3.0501860207393339</v>
      </c>
      <c r="Y8" s="155">
        <f>V8-U8</f>
        <v>13415</v>
      </c>
      <c r="Z8" s="155">
        <f>V8-S8</f>
        <v>38533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11661</v>
      </c>
      <c r="R9" s="158">
        <v>10509</v>
      </c>
      <c r="S9" s="158">
        <v>2339</v>
      </c>
      <c r="T9" s="158">
        <v>4950</v>
      </c>
      <c r="U9" s="158">
        <v>6762</v>
      </c>
      <c r="V9" s="158">
        <v>20250</v>
      </c>
      <c r="W9" s="159">
        <f>IFERROR(V9/U9-1,"-")</f>
        <v>1.9946761313220942</v>
      </c>
      <c r="X9" s="160">
        <f t="shared" ref="X9:X20" si="3">IFERROR(V9/S9-1,"-")</f>
        <v>7.6575459598118858</v>
      </c>
      <c r="Y9" s="158">
        <f t="shared" ref="Y9:Y19" si="4">V9-U9</f>
        <v>13488</v>
      </c>
      <c r="Z9" s="158">
        <f t="shared" ref="Z9:Z20" si="5">V9-S9</f>
        <v>17911</v>
      </c>
      <c r="AA9" s="159">
        <f>V9/V$8</f>
        <v>0.39577062893327603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7273</v>
      </c>
      <c r="R10" s="163">
        <v>5944</v>
      </c>
      <c r="S10" s="163">
        <v>1658</v>
      </c>
      <c r="T10" s="163">
        <v>2415</v>
      </c>
      <c r="U10" s="163">
        <v>3515</v>
      </c>
      <c r="V10" s="163">
        <v>14811</v>
      </c>
      <c r="W10" s="164">
        <f>IFERROR(V10/U10-1,"-")</f>
        <v>3.2136557610241825</v>
      </c>
      <c r="X10" s="165">
        <f t="shared" si="3"/>
        <v>7.9330518697225578</v>
      </c>
      <c r="Y10" s="163">
        <f t="shared" si="4"/>
        <v>11296</v>
      </c>
      <c r="Z10" s="163">
        <f t="shared" si="5"/>
        <v>13153</v>
      </c>
      <c r="AA10" s="164">
        <f>V10/V$8</f>
        <v>0.28946956963608644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4388</v>
      </c>
      <c r="R11" s="163">
        <v>4565</v>
      </c>
      <c r="S11" s="163">
        <v>681</v>
      </c>
      <c r="T11" s="163">
        <v>2535</v>
      </c>
      <c r="U11" s="163">
        <v>3247</v>
      </c>
      <c r="V11" s="163">
        <v>5439</v>
      </c>
      <c r="W11" s="164">
        <f>IFERROR(V11/U11-1,"-")</f>
        <v>0.67508469356328926</v>
      </c>
      <c r="X11" s="165">
        <f t="shared" si="3"/>
        <v>6.9867841409691627</v>
      </c>
      <c r="Y11" s="163">
        <f t="shared" si="4"/>
        <v>2192</v>
      </c>
      <c r="Z11" s="163">
        <f t="shared" si="5"/>
        <v>4758</v>
      </c>
      <c r="AA11" s="164">
        <f>V11/V$8</f>
        <v>0.10630105929718954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35373</v>
      </c>
      <c r="R12" s="158">
        <v>34567</v>
      </c>
      <c r="S12" s="158">
        <v>10294</v>
      </c>
      <c r="T12" s="158">
        <v>15211</v>
      </c>
      <c r="U12" s="158">
        <v>30989</v>
      </c>
      <c r="V12" s="158">
        <v>30916</v>
      </c>
      <c r="W12" s="159">
        <f>IFERROR(V12/U12-1,"-")</f>
        <v>-2.3556745942108215E-3</v>
      </c>
      <c r="X12" s="160">
        <f t="shared" si="3"/>
        <v>2.0033028948902274</v>
      </c>
      <c r="Y12" s="158">
        <f t="shared" si="4"/>
        <v>-73</v>
      </c>
      <c r="Z12" s="158">
        <f t="shared" si="5"/>
        <v>20622</v>
      </c>
      <c r="AA12" s="159">
        <f>V12/V$8</f>
        <v>0.60422937106672403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10066</v>
      </c>
      <c r="R13" s="163">
        <v>10275</v>
      </c>
      <c r="S13" s="163">
        <v>3060</v>
      </c>
      <c r="T13" s="163">
        <v>3030</v>
      </c>
      <c r="U13" s="163">
        <v>10352</v>
      </c>
      <c r="V13" s="163">
        <v>9308</v>
      </c>
      <c r="W13" s="164">
        <f t="shared" ref="W13:W20" si="8">IFERROR(V13/U13-1,"-")</f>
        <v>-0.1008500772797527</v>
      </c>
      <c r="X13" s="165">
        <f t="shared" si="3"/>
        <v>2.041830065359477</v>
      </c>
      <c r="Y13" s="163">
        <f t="shared" si="4"/>
        <v>-1044</v>
      </c>
      <c r="Z13" s="163">
        <f t="shared" si="5"/>
        <v>6248</v>
      </c>
      <c r="AA13" s="164">
        <f t="shared" ref="AA13:AA20" si="9">V13/V$8</f>
        <v>0.18191767970918188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10860</v>
      </c>
      <c r="R14" s="163">
        <v>9881</v>
      </c>
      <c r="S14" s="163">
        <v>2874</v>
      </c>
      <c r="T14" s="163">
        <v>5150</v>
      </c>
      <c r="U14" s="163">
        <v>6811</v>
      </c>
      <c r="V14" s="163">
        <v>6211</v>
      </c>
      <c r="W14" s="164">
        <f t="shared" si="8"/>
        <v>-8.8092791073263843E-2</v>
      </c>
      <c r="X14" s="165">
        <f t="shared" si="3"/>
        <v>1.1610995128740433</v>
      </c>
      <c r="Y14" s="163">
        <f t="shared" si="4"/>
        <v>-600</v>
      </c>
      <c r="Z14" s="163">
        <f t="shared" si="5"/>
        <v>3337</v>
      </c>
      <c r="AA14" s="164">
        <f t="shared" si="9"/>
        <v>0.12138920376812727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2116</v>
      </c>
      <c r="R15" s="163">
        <v>2186</v>
      </c>
      <c r="S15" s="163">
        <v>544</v>
      </c>
      <c r="T15" s="163">
        <v>1642</v>
      </c>
      <c r="U15" s="163">
        <v>2746</v>
      </c>
      <c r="V15" s="163">
        <v>2942</v>
      </c>
      <c r="W15" s="164">
        <f t="shared" si="8"/>
        <v>7.1376547705753746E-2</v>
      </c>
      <c r="X15" s="165">
        <f t="shared" si="3"/>
        <v>4.4080882352941178</v>
      </c>
      <c r="Y15" s="163">
        <f t="shared" si="4"/>
        <v>196</v>
      </c>
      <c r="Z15" s="163">
        <f t="shared" si="5"/>
        <v>2398</v>
      </c>
      <c r="AA15" s="164">
        <f t="shared" si="9"/>
        <v>5.7499120509713481E-2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663</v>
      </c>
      <c r="R16" s="163">
        <v>731</v>
      </c>
      <c r="S16" s="163">
        <v>284</v>
      </c>
      <c r="T16" s="163">
        <v>377</v>
      </c>
      <c r="U16" s="163">
        <v>868</v>
      </c>
      <c r="V16" s="163">
        <v>832</v>
      </c>
      <c r="W16" s="164">
        <f t="shared" si="8"/>
        <v>-4.1474654377880227E-2</v>
      </c>
      <c r="X16" s="165">
        <f t="shared" si="3"/>
        <v>1.9295774647887325</v>
      </c>
      <c r="Y16" s="163">
        <f t="shared" si="4"/>
        <v>-36</v>
      </c>
      <c r="Z16" s="163">
        <f t="shared" si="5"/>
        <v>548</v>
      </c>
      <c r="AA16" s="164">
        <f t="shared" si="9"/>
        <v>1.6260798186295587E-2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617</v>
      </c>
      <c r="R17" s="163">
        <v>686</v>
      </c>
      <c r="S17" s="163">
        <v>229</v>
      </c>
      <c r="T17" s="163">
        <v>476</v>
      </c>
      <c r="U17" s="163">
        <v>657</v>
      </c>
      <c r="V17" s="163">
        <v>709</v>
      </c>
      <c r="W17" s="164">
        <f t="shared" si="8"/>
        <v>7.9147640791476404E-2</v>
      </c>
      <c r="X17" s="165">
        <f t="shared" si="3"/>
        <v>2.0960698689956332</v>
      </c>
      <c r="Y17" s="163">
        <f t="shared" si="4"/>
        <v>52</v>
      </c>
      <c r="Z17" s="163">
        <f t="shared" si="5"/>
        <v>480</v>
      </c>
      <c r="AA17" s="164">
        <f t="shared" si="9"/>
        <v>1.3856858069811984E-2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436</v>
      </c>
      <c r="R18" s="163">
        <v>281</v>
      </c>
      <c r="S18" s="163">
        <v>136</v>
      </c>
      <c r="T18" s="163">
        <v>98</v>
      </c>
      <c r="U18" s="163">
        <v>136</v>
      </c>
      <c r="V18" s="163">
        <v>243</v>
      </c>
      <c r="W18" s="164">
        <f t="shared" si="8"/>
        <v>0.78676470588235303</v>
      </c>
      <c r="X18" s="165">
        <f t="shared" si="3"/>
        <v>0.78676470588235303</v>
      </c>
      <c r="Y18" s="163">
        <f t="shared" si="4"/>
        <v>107</v>
      </c>
      <c r="Z18" s="163">
        <f t="shared" si="5"/>
        <v>107</v>
      </c>
      <c r="AA18" s="164">
        <f t="shared" si="9"/>
        <v>4.7492475471993117E-3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568</v>
      </c>
      <c r="R19" s="163">
        <v>591</v>
      </c>
      <c r="S19" s="163">
        <v>217</v>
      </c>
      <c r="T19" s="163">
        <v>91</v>
      </c>
      <c r="U19" s="163">
        <v>153</v>
      </c>
      <c r="V19" s="163">
        <v>195</v>
      </c>
      <c r="W19" s="164">
        <f t="shared" si="8"/>
        <v>0.27450980392156854</v>
      </c>
      <c r="X19" s="165">
        <f t="shared" si="3"/>
        <v>-0.10138248847926268</v>
      </c>
      <c r="Y19" s="163">
        <f t="shared" si="4"/>
        <v>42</v>
      </c>
      <c r="Z19" s="163">
        <f t="shared" si="5"/>
        <v>-22</v>
      </c>
      <c r="AA19" s="164">
        <f t="shared" si="9"/>
        <v>3.8111245749130281E-3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10047</v>
      </c>
      <c r="R20" s="169">
        <f t="shared" si="11"/>
        <v>9936</v>
      </c>
      <c r="S20" s="169">
        <f t="shared" si="11"/>
        <v>2950</v>
      </c>
      <c r="T20" s="169">
        <f t="shared" si="11"/>
        <v>4347</v>
      </c>
      <c r="U20" s="169">
        <f t="shared" si="11"/>
        <v>9266</v>
      </c>
      <c r="V20" s="169">
        <f t="shared" si="11"/>
        <v>10476</v>
      </c>
      <c r="W20" s="170">
        <f t="shared" si="8"/>
        <v>0.13058493416792571</v>
      </c>
      <c r="X20" s="171">
        <f t="shared" si="3"/>
        <v>2.5511864406779661</v>
      </c>
      <c r="Y20" s="169">
        <f>V20-U20</f>
        <v>1210</v>
      </c>
      <c r="Z20" s="169">
        <f t="shared" si="5"/>
        <v>7526</v>
      </c>
      <c r="AA20" s="170">
        <f t="shared" si="9"/>
        <v>0.20474533870148146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E3355-4844-4366-A804-62CEE0BA8434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46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506317</v>
      </c>
      <c r="D11" s="176">
        <v>96401</v>
      </c>
      <c r="E11" s="176">
        <v>246325</v>
      </c>
      <c r="F11" s="176">
        <v>525893</v>
      </c>
      <c r="G11" s="176">
        <v>533489</v>
      </c>
      <c r="H11" s="176">
        <v>558529</v>
      </c>
      <c r="I11" s="177">
        <f t="shared" ref="I11:I23" si="0">IFERROR(H11/G11-1,"-")</f>
        <v>4.6936300467301129E-2</v>
      </c>
      <c r="J11" s="177">
        <f t="shared" ref="J11:J23" si="1">IFERROR(H11/C11-1,"-")</f>
        <v>0.10312116717392472</v>
      </c>
      <c r="K11" s="177">
        <f>H11/H11</f>
        <v>1</v>
      </c>
      <c r="L11" s="79"/>
      <c r="M11" s="79"/>
      <c r="N11" s="154" t="s">
        <v>68</v>
      </c>
      <c r="O11" s="176">
        <v>3571</v>
      </c>
      <c r="P11" s="176">
        <v>2038</v>
      </c>
      <c r="Q11" s="176">
        <v>2613</v>
      </c>
      <c r="R11" s="176">
        <v>3056</v>
      </c>
      <c r="S11" s="176">
        <v>2720</v>
      </c>
      <c r="T11" s="177">
        <f t="shared" ref="T11:T23" si="2">IFERROR(S11/R11-1,"-")</f>
        <v>-0.10994764397905754</v>
      </c>
      <c r="U11" s="177">
        <f t="shared" ref="U11:U23" si="3">IFERROR(S11/O11-1,"-")</f>
        <v>-0.23830859703164375</v>
      </c>
      <c r="V11" s="177">
        <f>S11/S11</f>
        <v>1</v>
      </c>
    </row>
    <row r="12" spans="1:22" x14ac:dyDescent="0.25">
      <c r="B12" s="157" t="s">
        <v>97</v>
      </c>
      <c r="C12" s="158">
        <v>134159</v>
      </c>
      <c r="D12" s="158">
        <v>46194</v>
      </c>
      <c r="E12" s="158">
        <v>118375</v>
      </c>
      <c r="F12" s="158">
        <v>147620</v>
      </c>
      <c r="G12" s="158">
        <v>138535</v>
      </c>
      <c r="H12" s="158">
        <v>130850</v>
      </c>
      <c r="I12" s="159">
        <f t="shared" si="0"/>
        <v>-5.5473346085826658E-2</v>
      </c>
      <c r="J12" s="160">
        <f t="shared" si="1"/>
        <v>-2.4664763452321492E-2</v>
      </c>
      <c r="K12" s="159">
        <f>H12/H11</f>
        <v>0.23427610741787802</v>
      </c>
      <c r="L12" s="79"/>
      <c r="M12" s="79"/>
      <c r="N12" s="157" t="s">
        <v>97</v>
      </c>
      <c r="O12" s="158">
        <v>1091</v>
      </c>
      <c r="P12" s="158">
        <v>863</v>
      </c>
      <c r="Q12" s="158">
        <v>538</v>
      </c>
      <c r="R12" s="158">
        <v>1385</v>
      </c>
      <c r="S12" s="158">
        <v>937</v>
      </c>
      <c r="T12" s="159">
        <f t="shared" si="2"/>
        <v>-0.32346570397111918</v>
      </c>
      <c r="U12" s="160">
        <f t="shared" si="3"/>
        <v>-0.1411549037580202</v>
      </c>
      <c r="V12" s="159">
        <f>S12/S11</f>
        <v>0.34448529411764706</v>
      </c>
    </row>
    <row r="13" spans="1:22" x14ac:dyDescent="0.25">
      <c r="B13" s="162" t="s">
        <v>103</v>
      </c>
      <c r="C13" s="163">
        <v>56237</v>
      </c>
      <c r="D13" s="163">
        <v>23748</v>
      </c>
      <c r="E13" s="163">
        <v>53382</v>
      </c>
      <c r="F13" s="163">
        <v>67495</v>
      </c>
      <c r="G13" s="163">
        <v>62070</v>
      </c>
      <c r="H13" s="163">
        <v>56598</v>
      </c>
      <c r="I13" s="164">
        <f t="shared" si="0"/>
        <v>-8.8158530691155201E-2</v>
      </c>
      <c r="J13" s="165">
        <f t="shared" si="1"/>
        <v>6.4192613403986076E-3</v>
      </c>
      <c r="K13" s="164">
        <f>H13/H11</f>
        <v>0.10133403995137226</v>
      </c>
      <c r="L13" s="79"/>
      <c r="M13" s="79"/>
      <c r="N13" s="162" t="s">
        <v>103</v>
      </c>
      <c r="O13" s="163">
        <v>411</v>
      </c>
      <c r="P13" s="163">
        <v>480</v>
      </c>
      <c r="Q13" s="163">
        <v>274</v>
      </c>
      <c r="R13" s="163">
        <v>1086</v>
      </c>
      <c r="S13" s="163">
        <v>651</v>
      </c>
      <c r="T13" s="164">
        <f t="shared" si="2"/>
        <v>-0.40055248618784534</v>
      </c>
      <c r="U13" s="165">
        <f t="shared" si="3"/>
        <v>0.58394160583941601</v>
      </c>
      <c r="V13" s="164">
        <f>S13/S11</f>
        <v>0.23933823529411766</v>
      </c>
    </row>
    <row r="14" spans="1:22" x14ac:dyDescent="0.25">
      <c r="B14" s="162" t="s">
        <v>100</v>
      </c>
      <c r="C14" s="163">
        <v>77922</v>
      </c>
      <c r="D14" s="163">
        <v>22446</v>
      </c>
      <c r="E14" s="163">
        <v>64993</v>
      </c>
      <c r="F14" s="163">
        <v>80125</v>
      </c>
      <c r="G14" s="163">
        <v>76465</v>
      </c>
      <c r="H14" s="163">
        <v>74252</v>
      </c>
      <c r="I14" s="164">
        <f t="shared" si="0"/>
        <v>-2.8941345713725197E-2</v>
      </c>
      <c r="J14" s="165">
        <f t="shared" si="1"/>
        <v>-4.7098380431713771E-2</v>
      </c>
      <c r="K14" s="164">
        <f>H14/H11</f>
        <v>0.13294206746650578</v>
      </c>
      <c r="L14" s="79"/>
      <c r="M14" s="79"/>
      <c r="N14" s="162" t="s">
        <v>100</v>
      </c>
      <c r="O14" s="163">
        <v>680</v>
      </c>
      <c r="P14" s="163">
        <v>383</v>
      </c>
      <c r="Q14" s="163">
        <v>264</v>
      </c>
      <c r="R14" s="163">
        <v>299</v>
      </c>
      <c r="S14" s="163">
        <v>286</v>
      </c>
      <c r="T14" s="164">
        <f t="shared" si="2"/>
        <v>-4.3478260869565188E-2</v>
      </c>
      <c r="U14" s="165">
        <f t="shared" si="3"/>
        <v>-0.57941176470588229</v>
      </c>
      <c r="V14" s="164">
        <f>S14/S11</f>
        <v>0.10514705882352941</v>
      </c>
    </row>
    <row r="15" spans="1:22" x14ac:dyDescent="0.25">
      <c r="B15" s="157" t="s">
        <v>107</v>
      </c>
      <c r="C15" s="158">
        <v>372158</v>
      </c>
      <c r="D15" s="158">
        <v>50207</v>
      </c>
      <c r="E15" s="158">
        <v>127950</v>
      </c>
      <c r="F15" s="158">
        <v>378273</v>
      </c>
      <c r="G15" s="158">
        <v>394954</v>
      </c>
      <c r="H15" s="158">
        <v>427679</v>
      </c>
      <c r="I15" s="159">
        <f t="shared" si="0"/>
        <v>8.2857750522845608E-2</v>
      </c>
      <c r="J15" s="160">
        <f t="shared" si="1"/>
        <v>0.14918663578372637</v>
      </c>
      <c r="K15" s="159">
        <f>H15/H11</f>
        <v>0.76572389258212192</v>
      </c>
      <c r="L15" s="79"/>
      <c r="M15" s="79"/>
      <c r="N15" s="157" t="s">
        <v>107</v>
      </c>
      <c r="O15" s="158">
        <v>2480</v>
      </c>
      <c r="P15" s="158">
        <v>1175</v>
      </c>
      <c r="Q15" s="158">
        <v>2075</v>
      </c>
      <c r="R15" s="158">
        <v>1671</v>
      </c>
      <c r="S15" s="158">
        <v>1783</v>
      </c>
      <c r="T15" s="159">
        <f t="shared" si="2"/>
        <v>6.7025733093955653E-2</v>
      </c>
      <c r="U15" s="160">
        <f t="shared" si="3"/>
        <v>-0.28104838709677415</v>
      </c>
      <c r="V15" s="159">
        <f>S15/S11</f>
        <v>0.65551470588235294</v>
      </c>
    </row>
    <row r="16" spans="1:22" x14ac:dyDescent="0.25">
      <c r="B16" s="162" t="s">
        <v>110</v>
      </c>
      <c r="C16" s="163">
        <v>185588</v>
      </c>
      <c r="D16" s="163">
        <v>18460</v>
      </c>
      <c r="E16" s="163">
        <v>18968</v>
      </c>
      <c r="F16" s="163">
        <v>196714</v>
      </c>
      <c r="G16" s="163">
        <v>205434</v>
      </c>
      <c r="H16" s="163">
        <v>222639</v>
      </c>
      <c r="I16" s="164">
        <f t="shared" si="0"/>
        <v>8.3749525395017343E-2</v>
      </c>
      <c r="J16" s="165">
        <f t="shared" si="1"/>
        <v>0.19964114059098659</v>
      </c>
      <c r="K16" s="164">
        <f>H16/H11</f>
        <v>0.39861672357209743</v>
      </c>
      <c r="L16" s="79"/>
      <c r="M16" s="79"/>
      <c r="N16" s="162" t="s">
        <v>110</v>
      </c>
      <c r="O16" s="163">
        <v>950</v>
      </c>
      <c r="P16" s="163">
        <v>61</v>
      </c>
      <c r="Q16" s="163">
        <v>1011</v>
      </c>
      <c r="R16" s="163">
        <v>667</v>
      </c>
      <c r="S16" s="163">
        <v>807</v>
      </c>
      <c r="T16" s="164">
        <f t="shared" si="2"/>
        <v>0.20989505247376306</v>
      </c>
      <c r="U16" s="165">
        <f t="shared" si="3"/>
        <v>-0.15052631578947373</v>
      </c>
      <c r="V16" s="164">
        <f>S16/S11</f>
        <v>0.29669117647058824</v>
      </c>
    </row>
    <row r="17" spans="1:22" x14ac:dyDescent="0.25">
      <c r="B17" s="162" t="s">
        <v>113</v>
      </c>
      <c r="C17" s="163">
        <v>45703</v>
      </c>
      <c r="D17" s="163">
        <v>7857</v>
      </c>
      <c r="E17" s="163">
        <v>21184</v>
      </c>
      <c r="F17" s="163">
        <v>32365</v>
      </c>
      <c r="G17" s="163">
        <v>32809</v>
      </c>
      <c r="H17" s="163">
        <v>34006</v>
      </c>
      <c r="I17" s="164">
        <f t="shared" si="0"/>
        <v>3.6483891615105568E-2</v>
      </c>
      <c r="J17" s="165">
        <f t="shared" si="1"/>
        <v>-0.25593505896768265</v>
      </c>
      <c r="K17" s="164">
        <f>H17/H11</f>
        <v>6.0884931668722664E-2</v>
      </c>
      <c r="L17" s="79"/>
      <c r="M17" s="79"/>
      <c r="N17" s="162" t="s">
        <v>113</v>
      </c>
      <c r="O17" s="163">
        <v>503</v>
      </c>
      <c r="P17" s="163">
        <v>442</v>
      </c>
      <c r="Q17" s="163">
        <v>252</v>
      </c>
      <c r="R17" s="163">
        <v>215</v>
      </c>
      <c r="S17" s="163">
        <v>311</v>
      </c>
      <c r="T17" s="164">
        <f t="shared" si="2"/>
        <v>0.44651162790697674</v>
      </c>
      <c r="U17" s="165">
        <f t="shared" si="3"/>
        <v>-0.38170974155069581</v>
      </c>
      <c r="V17" s="164">
        <f>S17/S11</f>
        <v>0.11433823529411764</v>
      </c>
    </row>
    <row r="18" spans="1:22" x14ac:dyDescent="0.25">
      <c r="B18" s="162" t="s">
        <v>116</v>
      </c>
      <c r="C18" s="163">
        <v>15686</v>
      </c>
      <c r="D18" s="163">
        <v>1670</v>
      </c>
      <c r="E18" s="163">
        <v>13322</v>
      </c>
      <c r="F18" s="163">
        <v>17413</v>
      </c>
      <c r="G18" s="163">
        <v>18119</v>
      </c>
      <c r="H18" s="163">
        <v>20543</v>
      </c>
      <c r="I18" s="164">
        <f t="shared" si="0"/>
        <v>0.13378221756167563</v>
      </c>
      <c r="J18" s="165">
        <f t="shared" si="1"/>
        <v>0.30963916868545205</v>
      </c>
      <c r="K18" s="164">
        <f>H18/H11</f>
        <v>3.678054317680908E-2</v>
      </c>
      <c r="L18" s="79"/>
      <c r="M18" s="79"/>
      <c r="N18" s="162" t="s">
        <v>116</v>
      </c>
      <c r="O18" s="163">
        <v>253</v>
      </c>
      <c r="P18" s="163">
        <v>108</v>
      </c>
      <c r="Q18" s="163">
        <v>166</v>
      </c>
      <c r="R18" s="163">
        <v>173</v>
      </c>
      <c r="S18" s="163">
        <v>61</v>
      </c>
      <c r="T18" s="164">
        <f t="shared" si="2"/>
        <v>-0.64739884393063585</v>
      </c>
      <c r="U18" s="165">
        <f t="shared" si="3"/>
        <v>-0.75889328063241113</v>
      </c>
      <c r="V18" s="164">
        <f>S18/S11</f>
        <v>2.2426470588235294E-2</v>
      </c>
    </row>
    <row r="19" spans="1:22" x14ac:dyDescent="0.25">
      <c r="B19" s="162" t="s">
        <v>123</v>
      </c>
      <c r="C19" s="163">
        <v>15608</v>
      </c>
      <c r="D19" s="163">
        <v>3116</v>
      </c>
      <c r="E19" s="163">
        <v>9389</v>
      </c>
      <c r="F19" s="163">
        <v>17486</v>
      </c>
      <c r="G19" s="163">
        <v>17107</v>
      </c>
      <c r="H19" s="163">
        <v>18906</v>
      </c>
      <c r="I19" s="164">
        <f t="shared" si="0"/>
        <v>0.10516162974221088</v>
      </c>
      <c r="J19" s="165">
        <f t="shared" si="1"/>
        <v>0.21130189646335218</v>
      </c>
      <c r="K19" s="164">
        <f>H19/H11</f>
        <v>3.3849630010259091E-2</v>
      </c>
      <c r="L19" s="79"/>
      <c r="M19" s="79"/>
      <c r="N19" s="162" t="s">
        <v>123</v>
      </c>
      <c r="O19" s="163">
        <v>46</v>
      </c>
      <c r="P19" s="163">
        <v>34</v>
      </c>
      <c r="Q19" s="163">
        <v>77</v>
      </c>
      <c r="R19" s="163">
        <v>39</v>
      </c>
      <c r="S19" s="163">
        <v>41</v>
      </c>
      <c r="T19" s="164">
        <f t="shared" si="2"/>
        <v>5.1282051282051322E-2</v>
      </c>
      <c r="U19" s="165">
        <f t="shared" si="3"/>
        <v>-0.10869565217391308</v>
      </c>
      <c r="V19" s="164">
        <f>S19/S11</f>
        <v>1.5073529411764706E-2</v>
      </c>
    </row>
    <row r="20" spans="1:22" x14ac:dyDescent="0.25">
      <c r="B20" s="162" t="s">
        <v>119</v>
      </c>
      <c r="C20" s="163">
        <v>14750</v>
      </c>
      <c r="D20" s="163">
        <v>3817</v>
      </c>
      <c r="E20" s="163">
        <v>10451</v>
      </c>
      <c r="F20" s="163">
        <v>16173</v>
      </c>
      <c r="G20" s="163">
        <v>17642</v>
      </c>
      <c r="H20" s="163">
        <v>17970</v>
      </c>
      <c r="I20" s="164">
        <f t="shared" si="0"/>
        <v>1.8591996372293362E-2</v>
      </c>
      <c r="J20" s="165">
        <f t="shared" si="1"/>
        <v>0.2183050847457626</v>
      </c>
      <c r="K20" s="164">
        <f>H20/H11</f>
        <v>3.2173799390900024E-2</v>
      </c>
      <c r="L20" s="79"/>
      <c r="M20" s="79"/>
      <c r="N20" s="162" t="s">
        <v>119</v>
      </c>
      <c r="O20" s="163">
        <v>24</v>
      </c>
      <c r="P20" s="163">
        <v>61</v>
      </c>
      <c r="Q20" s="163">
        <v>51</v>
      </c>
      <c r="R20" s="163">
        <v>27</v>
      </c>
      <c r="S20" s="163">
        <v>5</v>
      </c>
      <c r="T20" s="164">
        <f t="shared" si="2"/>
        <v>-0.81481481481481488</v>
      </c>
      <c r="U20" s="165">
        <f t="shared" si="3"/>
        <v>-0.79166666666666663</v>
      </c>
      <c r="V20" s="164">
        <f>S20/S11</f>
        <v>1.838235294117647E-3</v>
      </c>
    </row>
    <row r="21" spans="1:22" x14ac:dyDescent="0.25">
      <c r="B21" s="162" t="s">
        <v>128</v>
      </c>
      <c r="C21" s="163">
        <v>2794</v>
      </c>
      <c r="D21" s="163">
        <v>93</v>
      </c>
      <c r="E21" s="163">
        <v>1424</v>
      </c>
      <c r="F21" s="163">
        <v>2442</v>
      </c>
      <c r="G21" s="163">
        <v>1682</v>
      </c>
      <c r="H21" s="163">
        <v>2553</v>
      </c>
      <c r="I21" s="164">
        <f t="shared" si="0"/>
        <v>0.51783590963139114</v>
      </c>
      <c r="J21" s="165">
        <f t="shared" si="1"/>
        <v>-8.625626342161774E-2</v>
      </c>
      <c r="K21" s="164">
        <f>H21/H11</f>
        <v>4.5709354393415561E-3</v>
      </c>
      <c r="L21" s="79"/>
      <c r="M21" s="79"/>
      <c r="N21" s="162" t="s">
        <v>128</v>
      </c>
      <c r="O21" s="163">
        <v>4</v>
      </c>
      <c r="P21" s="163">
        <v>10</v>
      </c>
      <c r="Q21" s="163">
        <v>13</v>
      </c>
      <c r="R21" s="163">
        <v>3</v>
      </c>
      <c r="S21" s="163">
        <v>6</v>
      </c>
      <c r="T21" s="164">
        <f t="shared" si="2"/>
        <v>1</v>
      </c>
      <c r="U21" s="165">
        <f t="shared" si="3"/>
        <v>0.5</v>
      </c>
      <c r="V21" s="164">
        <f>S21/S11</f>
        <v>2.2058823529411764E-3</v>
      </c>
    </row>
    <row r="22" spans="1:22" x14ac:dyDescent="0.25">
      <c r="A22" s="167"/>
      <c r="B22" s="162" t="s">
        <v>131</v>
      </c>
      <c r="C22" s="163">
        <v>2145</v>
      </c>
      <c r="D22" s="163">
        <v>59</v>
      </c>
      <c r="E22" s="163">
        <v>254</v>
      </c>
      <c r="F22" s="163">
        <v>818</v>
      </c>
      <c r="G22" s="163">
        <v>1076</v>
      </c>
      <c r="H22" s="163">
        <v>713</v>
      </c>
      <c r="I22" s="164">
        <f t="shared" si="0"/>
        <v>-0.33736059479553904</v>
      </c>
      <c r="J22" s="165">
        <f t="shared" si="1"/>
        <v>-0.66759906759906762</v>
      </c>
      <c r="K22" s="164">
        <f>H22/H11</f>
        <v>1.2765675551314256E-3</v>
      </c>
      <c r="L22" s="79"/>
      <c r="M22" s="79"/>
      <c r="N22" s="162" t="s">
        <v>131</v>
      </c>
      <c r="O22" s="163">
        <v>20</v>
      </c>
      <c r="P22" s="163">
        <v>3</v>
      </c>
      <c r="Q22" s="163">
        <v>6</v>
      </c>
      <c r="R22" s="163">
        <v>0</v>
      </c>
      <c r="S22" s="163">
        <v>0</v>
      </c>
      <c r="T22" s="164" t="str">
        <f t="shared" si="2"/>
        <v>-</v>
      </c>
      <c r="U22" s="165">
        <f t="shared" si="3"/>
        <v>-1</v>
      </c>
      <c r="V22" s="164">
        <f>S22/S11</f>
        <v>0</v>
      </c>
    </row>
    <row r="23" spans="1:22" x14ac:dyDescent="0.25">
      <c r="B23" s="168" t="s">
        <v>145</v>
      </c>
      <c r="C23" s="169">
        <f t="shared" ref="C23:H23" si="4">C15-SUM(C16:C22)</f>
        <v>89884</v>
      </c>
      <c r="D23" s="169">
        <f t="shared" si="4"/>
        <v>15135</v>
      </c>
      <c r="E23" s="169">
        <f t="shared" si="4"/>
        <v>52958</v>
      </c>
      <c r="F23" s="169">
        <f t="shared" si="4"/>
        <v>94862</v>
      </c>
      <c r="G23" s="169">
        <f t="shared" si="4"/>
        <v>101085</v>
      </c>
      <c r="H23" s="169">
        <f t="shared" si="4"/>
        <v>110349</v>
      </c>
      <c r="I23" s="170">
        <f t="shared" si="0"/>
        <v>9.1645644754414501E-2</v>
      </c>
      <c r="J23" s="171">
        <f t="shared" si="1"/>
        <v>0.22768234613501837</v>
      </c>
      <c r="K23" s="170">
        <f>H23/H11</f>
        <v>0.19757076176886071</v>
      </c>
      <c r="L23" s="125"/>
      <c r="M23" s="125"/>
      <c r="N23" s="168" t="s">
        <v>145</v>
      </c>
      <c r="O23" s="169">
        <f>O15-SUM(O16:O22)</f>
        <v>680</v>
      </c>
      <c r="P23" s="169">
        <f>P15-SUM(P16:P22)</f>
        <v>456</v>
      </c>
      <c r="Q23" s="169">
        <f>Q15-SUM(Q16:Q22)</f>
        <v>499</v>
      </c>
      <c r="R23" s="169">
        <f>R15-SUM(R16:R22)</f>
        <v>547</v>
      </c>
      <c r="S23" s="169">
        <f>S15-SUM(S16:S22)</f>
        <v>552</v>
      </c>
      <c r="T23" s="170">
        <f t="shared" si="2"/>
        <v>9.1407678244972423E-3</v>
      </c>
      <c r="U23" s="171">
        <f t="shared" si="3"/>
        <v>-0.18823529411764706</v>
      </c>
      <c r="V23" s="170">
        <f>S23/S11</f>
        <v>0.20294117647058824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186800</v>
      </c>
      <c r="D25" s="176">
        <v>0</v>
      </c>
      <c r="E25" s="176">
        <v>104300</v>
      </c>
      <c r="F25" s="176">
        <v>193056</v>
      </c>
      <c r="G25" s="176">
        <v>195421</v>
      </c>
      <c r="H25" s="176">
        <v>198178</v>
      </c>
      <c r="I25" s="177">
        <f t="shared" ref="I25:I37" si="5">IFERROR(H25/G25-1,"-")</f>
        <v>1.4108002722327706E-2</v>
      </c>
      <c r="J25" s="177">
        <f t="shared" ref="J25:J37" si="6">IFERROR(H25/C25-1,"-")</f>
        <v>6.0910064239828587E-2</v>
      </c>
      <c r="K25" s="177">
        <f>H25/H25</f>
        <v>1</v>
      </c>
    </row>
    <row r="26" spans="1:22" x14ac:dyDescent="0.25">
      <c r="B26" s="157" t="s">
        <v>97</v>
      </c>
      <c r="C26" s="158">
        <v>31348</v>
      </c>
      <c r="D26" s="158">
        <v>0</v>
      </c>
      <c r="E26" s="158">
        <v>44439</v>
      </c>
      <c r="F26" s="158">
        <v>33408</v>
      </c>
      <c r="G26" s="158">
        <v>26219</v>
      </c>
      <c r="H26" s="158">
        <v>21651</v>
      </c>
      <c r="I26" s="159">
        <f t="shared" si="5"/>
        <v>-0.17422479881002328</v>
      </c>
      <c r="J26" s="160">
        <f t="shared" si="6"/>
        <v>-0.30933392879928545</v>
      </c>
      <c r="K26" s="159">
        <f>H26/H25</f>
        <v>0.10925026995932949</v>
      </c>
    </row>
    <row r="27" spans="1:22" x14ac:dyDescent="0.25">
      <c r="B27" s="162" t="s">
        <v>103</v>
      </c>
      <c r="C27" s="163">
        <v>16800</v>
      </c>
      <c r="D27" s="163">
        <v>0</v>
      </c>
      <c r="E27" s="163">
        <v>20331</v>
      </c>
      <c r="F27" s="163">
        <v>13052</v>
      </c>
      <c r="G27" s="163">
        <v>10656</v>
      </c>
      <c r="H27" s="163">
        <v>8502</v>
      </c>
      <c r="I27" s="164">
        <f t="shared" si="5"/>
        <v>-0.20213963963963966</v>
      </c>
      <c r="J27" s="165">
        <f t="shared" si="6"/>
        <v>-0.49392857142857138</v>
      </c>
      <c r="K27" s="164">
        <f>H27/H25</f>
        <v>4.2900826529685437E-2</v>
      </c>
    </row>
    <row r="28" spans="1:22" x14ac:dyDescent="0.25">
      <c r="B28" s="162" t="s">
        <v>100</v>
      </c>
      <c r="C28" s="163">
        <v>14548</v>
      </c>
      <c r="D28" s="163">
        <v>0</v>
      </c>
      <c r="E28" s="163">
        <v>24108</v>
      </c>
      <c r="F28" s="163">
        <v>20356</v>
      </c>
      <c r="G28" s="163">
        <v>15563</v>
      </c>
      <c r="H28" s="163">
        <v>13149</v>
      </c>
      <c r="I28" s="164">
        <f t="shared" si="5"/>
        <v>-0.15511148236201244</v>
      </c>
      <c r="J28" s="165">
        <f t="shared" si="6"/>
        <v>-9.6164421226285435E-2</v>
      </c>
      <c r="K28" s="164">
        <f>H28/H25</f>
        <v>6.6349443429644051E-2</v>
      </c>
    </row>
    <row r="29" spans="1:22" x14ac:dyDescent="0.25">
      <c r="B29" s="157" t="s">
        <v>107</v>
      </c>
      <c r="C29" s="158">
        <v>155452</v>
      </c>
      <c r="D29" s="158">
        <v>0</v>
      </c>
      <c r="E29" s="158">
        <v>59861</v>
      </c>
      <c r="F29" s="158">
        <v>159648</v>
      </c>
      <c r="G29" s="158">
        <v>169202</v>
      </c>
      <c r="H29" s="158">
        <v>176527</v>
      </c>
      <c r="I29" s="159">
        <f t="shared" si="5"/>
        <v>4.329145045566829E-2</v>
      </c>
      <c r="J29" s="160">
        <f t="shared" si="6"/>
        <v>0.13557239533746746</v>
      </c>
      <c r="K29" s="159">
        <f>H29/H25</f>
        <v>0.89074973004067048</v>
      </c>
    </row>
    <row r="30" spans="1:22" x14ac:dyDescent="0.25">
      <c r="B30" s="162" t="s">
        <v>110</v>
      </c>
      <c r="C30" s="163">
        <v>77388</v>
      </c>
      <c r="D30" s="163">
        <v>0</v>
      </c>
      <c r="E30" s="163">
        <v>10198</v>
      </c>
      <c r="F30" s="163">
        <v>86684</v>
      </c>
      <c r="G30" s="163">
        <v>91801</v>
      </c>
      <c r="H30" s="163">
        <v>96458</v>
      </c>
      <c r="I30" s="164">
        <f t="shared" si="5"/>
        <v>5.072929488785527E-2</v>
      </c>
      <c r="J30" s="165">
        <f t="shared" si="6"/>
        <v>0.24642063368997769</v>
      </c>
      <c r="K30" s="164">
        <f>H30/H25</f>
        <v>0.48672405615154052</v>
      </c>
    </row>
    <row r="31" spans="1:22" x14ac:dyDescent="0.25">
      <c r="B31" s="162" t="s">
        <v>113</v>
      </c>
      <c r="C31" s="163">
        <v>21574</v>
      </c>
      <c r="D31" s="163">
        <v>0</v>
      </c>
      <c r="E31" s="163">
        <v>12681</v>
      </c>
      <c r="F31" s="163">
        <v>16321</v>
      </c>
      <c r="G31" s="163">
        <v>16981</v>
      </c>
      <c r="H31" s="163">
        <v>16678</v>
      </c>
      <c r="I31" s="164">
        <f t="shared" si="5"/>
        <v>-1.784347211589421E-2</v>
      </c>
      <c r="J31" s="165">
        <f t="shared" si="6"/>
        <v>-0.2269398349865579</v>
      </c>
      <c r="K31" s="164">
        <f>H31/H25</f>
        <v>8.4156667238543134E-2</v>
      </c>
    </row>
    <row r="32" spans="1:22" x14ac:dyDescent="0.25">
      <c r="B32" s="162" t="s">
        <v>116</v>
      </c>
      <c r="C32" s="163">
        <v>4860</v>
      </c>
      <c r="D32" s="163">
        <v>0</v>
      </c>
      <c r="E32" s="163">
        <v>5169</v>
      </c>
      <c r="F32" s="163">
        <v>5785</v>
      </c>
      <c r="G32" s="163">
        <v>5824</v>
      </c>
      <c r="H32" s="163">
        <v>4971</v>
      </c>
      <c r="I32" s="164">
        <f t="shared" si="5"/>
        <v>-0.14646291208791207</v>
      </c>
      <c r="J32" s="165">
        <f t="shared" si="6"/>
        <v>2.2839506172839474E-2</v>
      </c>
      <c r="K32" s="164">
        <f>H32/H25</f>
        <v>2.5083510783235272E-2</v>
      </c>
    </row>
    <row r="33" spans="2:11" x14ac:dyDescent="0.25">
      <c r="B33" s="162" t="s">
        <v>123</v>
      </c>
      <c r="C33" s="163">
        <v>7088</v>
      </c>
      <c r="D33" s="163">
        <v>0</v>
      </c>
      <c r="E33" s="163">
        <v>4408</v>
      </c>
      <c r="F33" s="163">
        <v>7612</v>
      </c>
      <c r="G33" s="163">
        <v>7630</v>
      </c>
      <c r="H33" s="163">
        <v>7871</v>
      </c>
      <c r="I33" s="164">
        <f t="shared" si="5"/>
        <v>3.1585845347313235E-2</v>
      </c>
      <c r="J33" s="165">
        <f t="shared" si="6"/>
        <v>0.1104683972911964</v>
      </c>
      <c r="K33" s="164">
        <f>H33/H25</f>
        <v>3.9716820232316402E-2</v>
      </c>
    </row>
    <row r="34" spans="2:11" x14ac:dyDescent="0.25">
      <c r="B34" s="162" t="s">
        <v>119</v>
      </c>
      <c r="C34" s="163">
        <v>7671</v>
      </c>
      <c r="D34" s="163">
        <v>0</v>
      </c>
      <c r="E34" s="163">
        <v>6150</v>
      </c>
      <c r="F34" s="163">
        <v>8809</v>
      </c>
      <c r="G34" s="163">
        <v>9100</v>
      </c>
      <c r="H34" s="163">
        <v>9325</v>
      </c>
      <c r="I34" s="164">
        <f t="shared" si="5"/>
        <v>2.4725274725274637E-2</v>
      </c>
      <c r="J34" s="165">
        <f t="shared" si="6"/>
        <v>0.21561725980967283</v>
      </c>
      <c r="K34" s="164">
        <f>H34/H25</f>
        <v>4.7053658831959146E-2</v>
      </c>
    </row>
    <row r="35" spans="2:11" x14ac:dyDescent="0.25">
      <c r="B35" s="162" t="s">
        <v>128</v>
      </c>
      <c r="C35" s="163">
        <v>1361</v>
      </c>
      <c r="D35" s="163">
        <v>0</v>
      </c>
      <c r="E35" s="163">
        <v>210</v>
      </c>
      <c r="F35" s="163">
        <v>804</v>
      </c>
      <c r="G35" s="163">
        <v>650</v>
      </c>
      <c r="H35" s="163">
        <v>1422</v>
      </c>
      <c r="I35" s="164">
        <f t="shared" si="5"/>
        <v>1.1876923076923078</v>
      </c>
      <c r="J35" s="165">
        <f t="shared" si="6"/>
        <v>4.4819985304922927E-2</v>
      </c>
      <c r="K35" s="164">
        <f>H35/H25</f>
        <v>7.1753675988252986E-3</v>
      </c>
    </row>
    <row r="36" spans="2:11" x14ac:dyDescent="0.25">
      <c r="B36" s="162" t="s">
        <v>131</v>
      </c>
      <c r="C36" s="163">
        <v>851</v>
      </c>
      <c r="D36" s="163">
        <v>0</v>
      </c>
      <c r="E36" s="163">
        <v>87</v>
      </c>
      <c r="F36" s="163">
        <v>350</v>
      </c>
      <c r="G36" s="163">
        <v>498</v>
      </c>
      <c r="H36" s="163">
        <v>342</v>
      </c>
      <c r="I36" s="164">
        <f t="shared" si="5"/>
        <v>-0.31325301204819278</v>
      </c>
      <c r="J36" s="165">
        <f t="shared" si="6"/>
        <v>-0.59811985898942421</v>
      </c>
      <c r="K36" s="164">
        <f>H36/H25</f>
        <v>1.7257213212364642E-3</v>
      </c>
    </row>
    <row r="37" spans="2:11" x14ac:dyDescent="0.25">
      <c r="B37" s="168" t="s">
        <v>145</v>
      </c>
      <c r="C37" s="169">
        <f t="shared" ref="C37:H37" si="7">C29-SUM(C30:C36)</f>
        <v>34659</v>
      </c>
      <c r="D37" s="169">
        <f t="shared" si="7"/>
        <v>0</v>
      </c>
      <c r="E37" s="169">
        <f t="shared" si="7"/>
        <v>20958</v>
      </c>
      <c r="F37" s="169">
        <f t="shared" si="7"/>
        <v>33283</v>
      </c>
      <c r="G37" s="169">
        <f t="shared" si="7"/>
        <v>36718</v>
      </c>
      <c r="H37" s="169">
        <f t="shared" si="7"/>
        <v>39460</v>
      </c>
      <c r="I37" s="170">
        <f t="shared" si="5"/>
        <v>7.4677270003812746E-2</v>
      </c>
      <c r="J37" s="171">
        <f t="shared" si="6"/>
        <v>0.13852101907152536</v>
      </c>
      <c r="K37" s="170">
        <f>H37/H25</f>
        <v>0.19911392788301427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136966</v>
      </c>
      <c r="D39" s="176">
        <v>0</v>
      </c>
      <c r="E39" s="176">
        <v>46309</v>
      </c>
      <c r="F39" s="176">
        <v>140298</v>
      </c>
      <c r="G39" s="176">
        <v>135627</v>
      </c>
      <c r="H39" s="176">
        <v>144210</v>
      </c>
      <c r="I39" s="177">
        <f t="shared" ref="I39:I51" si="8">IFERROR(H39/G39-1,"-")</f>
        <v>6.3283859408524767E-2</v>
      </c>
      <c r="J39" s="177">
        <f t="shared" ref="J39:J51" si="9">IFERROR(H39/C39-1,"-")</f>
        <v>5.2889038155454537E-2</v>
      </c>
      <c r="K39" s="177">
        <f>H39/H39</f>
        <v>1</v>
      </c>
    </row>
    <row r="40" spans="2:11" x14ac:dyDescent="0.25">
      <c r="B40" s="157" t="s">
        <v>97</v>
      </c>
      <c r="C40" s="158">
        <v>17082</v>
      </c>
      <c r="D40" s="158">
        <v>0</v>
      </c>
      <c r="E40" s="158">
        <v>15242</v>
      </c>
      <c r="F40" s="158">
        <v>19503</v>
      </c>
      <c r="G40" s="158">
        <v>15910</v>
      </c>
      <c r="H40" s="158">
        <v>15999</v>
      </c>
      <c r="I40" s="159">
        <f t="shared" si="8"/>
        <v>5.5939660590822449E-3</v>
      </c>
      <c r="J40" s="160">
        <f t="shared" si="9"/>
        <v>-6.3400070249385321E-2</v>
      </c>
      <c r="K40" s="159">
        <f>H40/H39</f>
        <v>0.11094237570210111</v>
      </c>
    </row>
    <row r="41" spans="2:11" x14ac:dyDescent="0.25">
      <c r="B41" s="162" t="s">
        <v>103</v>
      </c>
      <c r="C41" s="163">
        <v>7325</v>
      </c>
      <c r="D41" s="163">
        <v>0</v>
      </c>
      <c r="E41" s="163">
        <v>8365</v>
      </c>
      <c r="F41" s="163">
        <v>8182</v>
      </c>
      <c r="G41" s="163">
        <v>7519</v>
      </c>
      <c r="H41" s="163">
        <v>7601</v>
      </c>
      <c r="I41" s="164">
        <f t="shared" si="8"/>
        <v>1.0905705545950273E-2</v>
      </c>
      <c r="J41" s="165">
        <f t="shared" si="9"/>
        <v>3.7679180887371988E-2</v>
      </c>
      <c r="K41" s="164">
        <f>H41/H39</f>
        <v>5.2707856598016779E-2</v>
      </c>
    </row>
    <row r="42" spans="2:11" x14ac:dyDescent="0.25">
      <c r="B42" s="162" t="s">
        <v>100</v>
      </c>
      <c r="C42" s="163">
        <v>9757</v>
      </c>
      <c r="D42" s="163">
        <v>0</v>
      </c>
      <c r="E42" s="163">
        <v>6877</v>
      </c>
      <c r="F42" s="163">
        <v>11321</v>
      </c>
      <c r="G42" s="163">
        <v>8391</v>
      </c>
      <c r="H42" s="163">
        <v>8398</v>
      </c>
      <c r="I42" s="164">
        <f t="shared" si="8"/>
        <v>8.3422714813496945E-4</v>
      </c>
      <c r="J42" s="165">
        <f t="shared" si="9"/>
        <v>-0.13928461617300403</v>
      </c>
      <c r="K42" s="164">
        <f>H42/H39</f>
        <v>5.8234519104084323E-2</v>
      </c>
    </row>
    <row r="43" spans="2:11" x14ac:dyDescent="0.25">
      <c r="B43" s="157" t="s">
        <v>107</v>
      </c>
      <c r="C43" s="158">
        <v>119884</v>
      </c>
      <c r="D43" s="158">
        <v>0</v>
      </c>
      <c r="E43" s="158">
        <v>31067</v>
      </c>
      <c r="F43" s="158">
        <v>120795</v>
      </c>
      <c r="G43" s="158">
        <v>119717</v>
      </c>
      <c r="H43" s="158">
        <v>128211</v>
      </c>
      <c r="I43" s="159">
        <f t="shared" si="8"/>
        <v>7.095065863661798E-2</v>
      </c>
      <c r="J43" s="160">
        <f t="shared" si="9"/>
        <v>6.9458810183177011E-2</v>
      </c>
      <c r="K43" s="159">
        <f>H43/H39</f>
        <v>0.88905762429789892</v>
      </c>
    </row>
    <row r="44" spans="2:11" x14ac:dyDescent="0.25">
      <c r="B44" s="162" t="s">
        <v>110</v>
      </c>
      <c r="C44" s="163">
        <v>74698</v>
      </c>
      <c r="D44" s="163">
        <v>0</v>
      </c>
      <c r="E44" s="163">
        <v>5219</v>
      </c>
      <c r="F44" s="163">
        <v>71288</v>
      </c>
      <c r="G44" s="163">
        <v>73066</v>
      </c>
      <c r="H44" s="163">
        <v>77891</v>
      </c>
      <c r="I44" s="164">
        <f t="shared" si="8"/>
        <v>6.6036186461555291E-2</v>
      </c>
      <c r="J44" s="165">
        <f t="shared" si="9"/>
        <v>4.2745455032263235E-2</v>
      </c>
      <c r="K44" s="164">
        <f>H44/H39</f>
        <v>0.54012204424103738</v>
      </c>
    </row>
    <row r="45" spans="2:11" x14ac:dyDescent="0.25">
      <c r="B45" s="162" t="s">
        <v>113</v>
      </c>
      <c r="C45" s="163">
        <v>5206</v>
      </c>
      <c r="D45" s="163">
        <v>0</v>
      </c>
      <c r="E45" s="163">
        <v>1616</v>
      </c>
      <c r="F45" s="163">
        <v>3513</v>
      </c>
      <c r="G45" s="163">
        <v>3042</v>
      </c>
      <c r="H45" s="163">
        <v>3031</v>
      </c>
      <c r="I45" s="164">
        <f t="shared" si="8"/>
        <v>-3.6160420775805946E-3</v>
      </c>
      <c r="J45" s="165">
        <f t="shared" si="9"/>
        <v>-0.41778716865155585</v>
      </c>
      <c r="K45" s="164">
        <f>H45/H39</f>
        <v>2.1017959919561749E-2</v>
      </c>
    </row>
    <row r="46" spans="2:11" x14ac:dyDescent="0.25">
      <c r="B46" s="162" t="s">
        <v>116</v>
      </c>
      <c r="C46" s="163">
        <v>2227</v>
      </c>
      <c r="D46" s="163">
        <v>0</v>
      </c>
      <c r="E46" s="163">
        <v>2196</v>
      </c>
      <c r="F46" s="163">
        <v>2336</v>
      </c>
      <c r="G46" s="163">
        <v>2338</v>
      </c>
      <c r="H46" s="163">
        <v>2776</v>
      </c>
      <c r="I46" s="164">
        <f t="shared" si="8"/>
        <v>0.18733960650128312</v>
      </c>
      <c r="J46" s="165">
        <f t="shared" si="9"/>
        <v>0.24651998203861702</v>
      </c>
      <c r="K46" s="164">
        <f>H46/H39</f>
        <v>1.9249705290895223E-2</v>
      </c>
    </row>
    <row r="47" spans="2:11" x14ac:dyDescent="0.25">
      <c r="B47" s="162" t="s">
        <v>123</v>
      </c>
      <c r="C47" s="163">
        <v>5820</v>
      </c>
      <c r="D47" s="163">
        <v>0</v>
      </c>
      <c r="E47" s="163">
        <v>3501</v>
      </c>
      <c r="F47" s="163">
        <v>6530</v>
      </c>
      <c r="G47" s="163">
        <v>5758</v>
      </c>
      <c r="H47" s="163">
        <v>6584</v>
      </c>
      <c r="I47" s="164">
        <f t="shared" si="8"/>
        <v>0.14345258770406399</v>
      </c>
      <c r="J47" s="165">
        <f t="shared" si="9"/>
        <v>0.13127147766323022</v>
      </c>
      <c r="K47" s="164">
        <f>H47/H39</f>
        <v>4.565564107898204E-2</v>
      </c>
    </row>
    <row r="48" spans="2:11" x14ac:dyDescent="0.25">
      <c r="B48" s="162" t="s">
        <v>119</v>
      </c>
      <c r="C48" s="163">
        <v>4278</v>
      </c>
      <c r="D48" s="163">
        <v>0</v>
      </c>
      <c r="E48" s="163">
        <v>2476</v>
      </c>
      <c r="F48" s="163">
        <v>4173</v>
      </c>
      <c r="G48" s="163">
        <v>4704</v>
      </c>
      <c r="H48" s="163">
        <v>4974</v>
      </c>
      <c r="I48" s="164">
        <f t="shared" si="8"/>
        <v>5.7397959183673519E-2</v>
      </c>
      <c r="J48" s="165">
        <f t="shared" si="9"/>
        <v>0.16269284712482479</v>
      </c>
      <c r="K48" s="164">
        <f>H48/H39</f>
        <v>3.4491366756812983E-2</v>
      </c>
    </row>
    <row r="49" spans="2:11" x14ac:dyDescent="0.25">
      <c r="B49" s="162" t="s">
        <v>128</v>
      </c>
      <c r="C49" s="163">
        <v>783</v>
      </c>
      <c r="D49" s="163">
        <v>0</v>
      </c>
      <c r="E49" s="163">
        <v>965</v>
      </c>
      <c r="F49" s="163">
        <v>992</v>
      </c>
      <c r="G49" s="163">
        <v>601</v>
      </c>
      <c r="H49" s="163">
        <v>761</v>
      </c>
      <c r="I49" s="164">
        <f t="shared" si="8"/>
        <v>0.26622296173044924</v>
      </c>
      <c r="J49" s="165">
        <f t="shared" si="9"/>
        <v>-2.8097062579821253E-2</v>
      </c>
      <c r="K49" s="164">
        <f>H49/H39</f>
        <v>5.2770265584910891E-3</v>
      </c>
    </row>
    <row r="50" spans="2:11" x14ac:dyDescent="0.25">
      <c r="B50" s="162" t="s">
        <v>131</v>
      </c>
      <c r="C50" s="163">
        <v>665</v>
      </c>
      <c r="D50" s="163">
        <v>0</v>
      </c>
      <c r="E50" s="163">
        <v>71</v>
      </c>
      <c r="F50" s="163">
        <v>194</v>
      </c>
      <c r="G50" s="163">
        <v>285</v>
      </c>
      <c r="H50" s="163">
        <v>136</v>
      </c>
      <c r="I50" s="164">
        <f t="shared" si="8"/>
        <v>-0.52280701754385972</v>
      </c>
      <c r="J50" s="165">
        <f t="shared" si="9"/>
        <v>-0.79548872180451125</v>
      </c>
      <c r="K50" s="164">
        <f>H50/H39</f>
        <v>9.4306913528881492E-4</v>
      </c>
    </row>
    <row r="51" spans="2:11" x14ac:dyDescent="0.25">
      <c r="B51" s="168" t="s">
        <v>145</v>
      </c>
      <c r="C51" s="169">
        <f t="shared" ref="C51:H51" si="10">C43-SUM(C44:C50)</f>
        <v>26207</v>
      </c>
      <c r="D51" s="169">
        <f t="shared" si="10"/>
        <v>0</v>
      </c>
      <c r="E51" s="169">
        <f t="shared" si="10"/>
        <v>15023</v>
      </c>
      <c r="F51" s="169">
        <f t="shared" si="10"/>
        <v>31769</v>
      </c>
      <c r="G51" s="169">
        <f t="shared" si="10"/>
        <v>29923</v>
      </c>
      <c r="H51" s="169">
        <f t="shared" si="10"/>
        <v>32058</v>
      </c>
      <c r="I51" s="170">
        <f t="shared" si="8"/>
        <v>7.1349797814390215E-2</v>
      </c>
      <c r="J51" s="171">
        <f t="shared" si="9"/>
        <v>0.22326096081199687</v>
      </c>
      <c r="K51" s="170">
        <f>H51/H39</f>
        <v>0.22230081131682963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3571</v>
      </c>
      <c r="D53" s="176">
        <v>0</v>
      </c>
      <c r="E53" s="176">
        <v>2038</v>
      </c>
      <c r="F53" s="176">
        <v>2613</v>
      </c>
      <c r="G53" s="176">
        <v>3056</v>
      </c>
      <c r="H53" s="176">
        <v>2720</v>
      </c>
      <c r="I53" s="177">
        <f t="shared" ref="I53:I65" si="11">IFERROR(H53/G53-1,"-")</f>
        <v>-0.10994764397905754</v>
      </c>
      <c r="J53" s="177">
        <f t="shared" ref="J53:J65" si="12">IFERROR(H53/C53-1,"-")</f>
        <v>-0.23830859703164375</v>
      </c>
      <c r="K53" s="177">
        <f>H53/H53</f>
        <v>1</v>
      </c>
    </row>
    <row r="54" spans="2:11" x14ac:dyDescent="0.25">
      <c r="B54" s="157" t="s">
        <v>97</v>
      </c>
      <c r="C54" s="158">
        <v>1091</v>
      </c>
      <c r="D54" s="158">
        <v>0</v>
      </c>
      <c r="E54" s="158">
        <v>863</v>
      </c>
      <c r="F54" s="158">
        <v>538</v>
      </c>
      <c r="G54" s="158">
        <v>1385</v>
      </c>
      <c r="H54" s="158">
        <v>937</v>
      </c>
      <c r="I54" s="159">
        <f t="shared" si="11"/>
        <v>-0.32346570397111918</v>
      </c>
      <c r="J54" s="160">
        <f t="shared" si="12"/>
        <v>-0.1411549037580202</v>
      </c>
      <c r="K54" s="159">
        <f>H54/H53</f>
        <v>0.34448529411764706</v>
      </c>
    </row>
    <row r="55" spans="2:11" x14ac:dyDescent="0.25">
      <c r="B55" s="162" t="s">
        <v>103</v>
      </c>
      <c r="C55" s="163">
        <v>411</v>
      </c>
      <c r="D55" s="163">
        <v>0</v>
      </c>
      <c r="E55" s="163">
        <v>480</v>
      </c>
      <c r="F55" s="163">
        <v>274</v>
      </c>
      <c r="G55" s="163">
        <v>1086</v>
      </c>
      <c r="H55" s="163">
        <v>651</v>
      </c>
      <c r="I55" s="164">
        <f t="shared" si="11"/>
        <v>-0.40055248618784534</v>
      </c>
      <c r="J55" s="165">
        <f t="shared" si="12"/>
        <v>0.58394160583941601</v>
      </c>
      <c r="K55" s="164">
        <f>H55/H53</f>
        <v>0.23933823529411766</v>
      </c>
    </row>
    <row r="56" spans="2:11" x14ac:dyDescent="0.25">
      <c r="B56" s="162" t="s">
        <v>100</v>
      </c>
      <c r="C56" s="163">
        <v>680</v>
      </c>
      <c r="D56" s="163">
        <v>0</v>
      </c>
      <c r="E56" s="163">
        <v>383</v>
      </c>
      <c r="F56" s="163">
        <v>264</v>
      </c>
      <c r="G56" s="163">
        <v>299</v>
      </c>
      <c r="H56" s="163">
        <v>286</v>
      </c>
      <c r="I56" s="164">
        <f t="shared" si="11"/>
        <v>-4.3478260869565188E-2</v>
      </c>
      <c r="J56" s="165">
        <f t="shared" si="12"/>
        <v>-0.57941176470588229</v>
      </c>
      <c r="K56" s="164">
        <f>H56/H53</f>
        <v>0.10514705882352941</v>
      </c>
    </row>
    <row r="57" spans="2:11" x14ac:dyDescent="0.25">
      <c r="B57" s="157" t="s">
        <v>107</v>
      </c>
      <c r="C57" s="158">
        <v>2480</v>
      </c>
      <c r="D57" s="158">
        <v>0</v>
      </c>
      <c r="E57" s="158">
        <v>1175</v>
      </c>
      <c r="F57" s="158">
        <v>2075</v>
      </c>
      <c r="G57" s="158">
        <v>1671</v>
      </c>
      <c r="H57" s="158">
        <v>1783</v>
      </c>
      <c r="I57" s="159">
        <f t="shared" si="11"/>
        <v>6.7025733093955653E-2</v>
      </c>
      <c r="J57" s="160">
        <f t="shared" si="12"/>
        <v>-0.28104838709677415</v>
      </c>
      <c r="K57" s="159">
        <f>H57/H53</f>
        <v>0.65551470588235294</v>
      </c>
    </row>
    <row r="58" spans="2:11" x14ac:dyDescent="0.25">
      <c r="B58" s="162" t="s">
        <v>110</v>
      </c>
      <c r="C58" s="163">
        <v>950</v>
      </c>
      <c r="D58" s="163">
        <v>0</v>
      </c>
      <c r="E58" s="163">
        <v>61</v>
      </c>
      <c r="F58" s="163">
        <v>1011</v>
      </c>
      <c r="G58" s="163">
        <v>667</v>
      </c>
      <c r="H58" s="163">
        <v>807</v>
      </c>
      <c r="I58" s="164">
        <f t="shared" si="11"/>
        <v>0.20989505247376306</v>
      </c>
      <c r="J58" s="165">
        <f t="shared" si="12"/>
        <v>-0.15052631578947373</v>
      </c>
      <c r="K58" s="164">
        <f>H58/H53</f>
        <v>0.29669117647058824</v>
      </c>
    </row>
    <row r="59" spans="2:11" x14ac:dyDescent="0.25">
      <c r="B59" s="162" t="s">
        <v>113</v>
      </c>
      <c r="C59" s="163">
        <v>503</v>
      </c>
      <c r="D59" s="163">
        <v>0</v>
      </c>
      <c r="E59" s="163">
        <v>442</v>
      </c>
      <c r="F59" s="163">
        <v>252</v>
      </c>
      <c r="G59" s="163">
        <v>215</v>
      </c>
      <c r="H59" s="163">
        <v>311</v>
      </c>
      <c r="I59" s="164">
        <f t="shared" si="11"/>
        <v>0.44651162790697674</v>
      </c>
      <c r="J59" s="165">
        <f t="shared" si="12"/>
        <v>-0.38170974155069581</v>
      </c>
      <c r="K59" s="164">
        <f>H59/H53</f>
        <v>0.11433823529411764</v>
      </c>
    </row>
    <row r="60" spans="2:11" x14ac:dyDescent="0.25">
      <c r="B60" s="162" t="s">
        <v>116</v>
      </c>
      <c r="C60" s="163">
        <v>253</v>
      </c>
      <c r="D60" s="163">
        <v>0</v>
      </c>
      <c r="E60" s="163">
        <v>108</v>
      </c>
      <c r="F60" s="163">
        <v>166</v>
      </c>
      <c r="G60" s="163">
        <v>173</v>
      </c>
      <c r="H60" s="163">
        <v>61</v>
      </c>
      <c r="I60" s="164">
        <f t="shared" si="11"/>
        <v>-0.64739884393063585</v>
      </c>
      <c r="J60" s="165">
        <f t="shared" si="12"/>
        <v>-0.75889328063241113</v>
      </c>
      <c r="K60" s="164">
        <f>H60/H53</f>
        <v>2.2426470588235294E-2</v>
      </c>
    </row>
    <row r="61" spans="2:11" x14ac:dyDescent="0.25">
      <c r="B61" s="162" t="s">
        <v>123</v>
      </c>
      <c r="C61" s="163">
        <v>46</v>
      </c>
      <c r="D61" s="163">
        <v>0</v>
      </c>
      <c r="E61" s="163">
        <v>34</v>
      </c>
      <c r="F61" s="163">
        <v>77</v>
      </c>
      <c r="G61" s="163">
        <v>39</v>
      </c>
      <c r="H61" s="163">
        <v>41</v>
      </c>
      <c r="I61" s="164">
        <f t="shared" si="11"/>
        <v>5.1282051282051322E-2</v>
      </c>
      <c r="J61" s="165">
        <f t="shared" si="12"/>
        <v>-0.10869565217391308</v>
      </c>
      <c r="K61" s="164">
        <f>H61/H53</f>
        <v>1.5073529411764706E-2</v>
      </c>
    </row>
    <row r="62" spans="2:11" x14ac:dyDescent="0.25">
      <c r="B62" s="162" t="s">
        <v>119</v>
      </c>
      <c r="C62" s="163">
        <v>24</v>
      </c>
      <c r="D62" s="163">
        <v>0</v>
      </c>
      <c r="E62" s="163">
        <v>61</v>
      </c>
      <c r="F62" s="163">
        <v>51</v>
      </c>
      <c r="G62" s="163">
        <v>27</v>
      </c>
      <c r="H62" s="163">
        <v>5</v>
      </c>
      <c r="I62" s="164">
        <f t="shared" si="11"/>
        <v>-0.81481481481481488</v>
      </c>
      <c r="J62" s="165">
        <f t="shared" si="12"/>
        <v>-0.79166666666666663</v>
      </c>
      <c r="K62" s="164">
        <f>H62/H53</f>
        <v>1.838235294117647E-3</v>
      </c>
    </row>
    <row r="63" spans="2:11" x14ac:dyDescent="0.25">
      <c r="B63" s="162" t="s">
        <v>128</v>
      </c>
      <c r="C63" s="163">
        <v>4</v>
      </c>
      <c r="D63" s="163">
        <v>0</v>
      </c>
      <c r="E63" s="163">
        <v>10</v>
      </c>
      <c r="F63" s="163">
        <v>13</v>
      </c>
      <c r="G63" s="163">
        <v>3</v>
      </c>
      <c r="H63" s="163">
        <v>6</v>
      </c>
      <c r="I63" s="164">
        <f t="shared" si="11"/>
        <v>1</v>
      </c>
      <c r="J63" s="165">
        <f t="shared" si="12"/>
        <v>0.5</v>
      </c>
      <c r="K63" s="164">
        <f>H63/H53</f>
        <v>2.2058823529411764E-3</v>
      </c>
    </row>
    <row r="64" spans="2:11" x14ac:dyDescent="0.25">
      <c r="B64" s="162" t="s">
        <v>131</v>
      </c>
      <c r="C64" s="163">
        <v>20</v>
      </c>
      <c r="D64" s="163">
        <v>0</v>
      </c>
      <c r="E64" s="163">
        <v>3</v>
      </c>
      <c r="F64" s="163">
        <v>6</v>
      </c>
      <c r="G64" s="163">
        <v>0</v>
      </c>
      <c r="H64" s="163">
        <v>0</v>
      </c>
      <c r="I64" s="164" t="str">
        <f t="shared" si="11"/>
        <v>-</v>
      </c>
      <c r="J64" s="165">
        <f t="shared" si="12"/>
        <v>-1</v>
      </c>
      <c r="K64" s="164">
        <f>H64/H53</f>
        <v>0</v>
      </c>
    </row>
    <row r="65" spans="2:11" x14ac:dyDescent="0.25">
      <c r="B65" s="168" t="s">
        <v>145</v>
      </c>
      <c r="C65" s="169">
        <f t="shared" ref="C65:H65" si="13">C57-SUM(C58:C64)</f>
        <v>680</v>
      </c>
      <c r="D65" s="169">
        <f t="shared" si="13"/>
        <v>0</v>
      </c>
      <c r="E65" s="169">
        <f t="shared" si="13"/>
        <v>456</v>
      </c>
      <c r="F65" s="169">
        <f t="shared" si="13"/>
        <v>499</v>
      </c>
      <c r="G65" s="169">
        <f t="shared" si="13"/>
        <v>547</v>
      </c>
      <c r="H65" s="169">
        <f t="shared" si="13"/>
        <v>552</v>
      </c>
      <c r="I65" s="170">
        <f t="shared" si="11"/>
        <v>9.1407678244972423E-3</v>
      </c>
      <c r="J65" s="171">
        <f t="shared" si="12"/>
        <v>-0.18823529411764706</v>
      </c>
      <c r="K65" s="170">
        <f>H65/H53</f>
        <v>0.20294117647058824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14912</v>
      </c>
      <c r="D67" s="176">
        <v>0</v>
      </c>
      <c r="E67" s="176">
        <v>2426</v>
      </c>
      <c r="F67" s="176">
        <v>27893</v>
      </c>
      <c r="G67" s="176">
        <v>26664</v>
      </c>
      <c r="H67" s="176">
        <v>19100</v>
      </c>
      <c r="I67" s="177">
        <f t="shared" ref="I67:I79" si="14">IFERROR(H67/G67-1,"-")</f>
        <v>-0.28367836783678368</v>
      </c>
      <c r="J67" s="177">
        <f t="shared" ref="J67:J79" si="15">IFERROR(H67/C67-1,"-")</f>
        <v>0.2808476394849786</v>
      </c>
      <c r="K67" s="177">
        <f>H67/H67</f>
        <v>1</v>
      </c>
    </row>
    <row r="68" spans="2:11" x14ac:dyDescent="0.25">
      <c r="B68" s="157" t="s">
        <v>97</v>
      </c>
      <c r="C68" s="158">
        <v>6968</v>
      </c>
      <c r="D68" s="158">
        <v>0</v>
      </c>
      <c r="E68" s="158">
        <v>2106</v>
      </c>
      <c r="F68" s="158">
        <v>12732</v>
      </c>
      <c r="G68" s="158">
        <v>13348</v>
      </c>
      <c r="H68" s="158">
        <v>4578</v>
      </c>
      <c r="I68" s="159">
        <f t="shared" si="14"/>
        <v>-0.65702727000299666</v>
      </c>
      <c r="J68" s="160">
        <f t="shared" si="15"/>
        <v>-0.34299655568312282</v>
      </c>
      <c r="K68" s="159">
        <f>H68/H67</f>
        <v>0.23968586387434554</v>
      </c>
    </row>
    <row r="69" spans="2:11" x14ac:dyDescent="0.25">
      <c r="B69" s="162" t="s">
        <v>103</v>
      </c>
      <c r="C69" s="163">
        <v>3731</v>
      </c>
      <c r="D69" s="163">
        <v>0</v>
      </c>
      <c r="E69" s="163">
        <v>1992</v>
      </c>
      <c r="F69" s="163">
        <v>11475</v>
      </c>
      <c r="G69" s="163">
        <v>10243</v>
      </c>
      <c r="H69" s="163">
        <v>2063</v>
      </c>
      <c r="I69" s="164">
        <f t="shared" si="14"/>
        <v>-0.79859416186664067</v>
      </c>
      <c r="J69" s="165">
        <f t="shared" si="15"/>
        <v>-0.44706512999195924</v>
      </c>
      <c r="K69" s="164">
        <f>H69/H67</f>
        <v>0.10801047120418848</v>
      </c>
    </row>
    <row r="70" spans="2:11" x14ac:dyDescent="0.25">
      <c r="B70" s="162" t="s">
        <v>100</v>
      </c>
      <c r="C70" s="163">
        <v>3237</v>
      </c>
      <c r="D70" s="163">
        <v>0</v>
      </c>
      <c r="E70" s="163">
        <v>114</v>
      </c>
      <c r="F70" s="163">
        <v>1257</v>
      </c>
      <c r="G70" s="163">
        <v>3105</v>
      </c>
      <c r="H70" s="163">
        <v>2515</v>
      </c>
      <c r="I70" s="164">
        <f t="shared" si="14"/>
        <v>-0.19001610305958128</v>
      </c>
      <c r="J70" s="165">
        <f t="shared" si="15"/>
        <v>-0.22304603027494596</v>
      </c>
      <c r="K70" s="164">
        <f>H70/H67</f>
        <v>0.13167539267015707</v>
      </c>
    </row>
    <row r="71" spans="2:11" x14ac:dyDescent="0.25">
      <c r="B71" s="157" t="s">
        <v>107</v>
      </c>
      <c r="C71" s="158">
        <v>7944</v>
      </c>
      <c r="D71" s="158">
        <v>0</v>
      </c>
      <c r="E71" s="158">
        <v>320</v>
      </c>
      <c r="F71" s="158">
        <v>15161</v>
      </c>
      <c r="G71" s="158">
        <v>13316</v>
      </c>
      <c r="H71" s="158">
        <v>14522</v>
      </c>
      <c r="I71" s="159">
        <f t="shared" si="14"/>
        <v>9.0567738059477376E-2</v>
      </c>
      <c r="J71" s="160">
        <f t="shared" si="15"/>
        <v>0.82804632426988922</v>
      </c>
      <c r="K71" s="159">
        <f>H71/H67</f>
        <v>0.76031413612565446</v>
      </c>
    </row>
    <row r="72" spans="2:11" x14ac:dyDescent="0.25">
      <c r="B72" s="162" t="s">
        <v>110</v>
      </c>
      <c r="C72" s="163">
        <v>3569</v>
      </c>
      <c r="D72" s="163">
        <v>0</v>
      </c>
      <c r="E72" s="163">
        <v>0</v>
      </c>
      <c r="F72" s="163">
        <v>8685</v>
      </c>
      <c r="G72" s="163">
        <v>5779</v>
      </c>
      <c r="H72" s="163">
        <v>8571</v>
      </c>
      <c r="I72" s="164">
        <f t="shared" si="14"/>
        <v>0.48312856895656697</v>
      </c>
      <c r="J72" s="165">
        <f t="shared" si="15"/>
        <v>1.4015130288596245</v>
      </c>
      <c r="K72" s="164">
        <f>H72/H67</f>
        <v>0.4487434554973822</v>
      </c>
    </row>
    <row r="73" spans="2:11" x14ac:dyDescent="0.25">
      <c r="B73" s="162" t="s">
        <v>113</v>
      </c>
      <c r="C73" s="163">
        <v>739</v>
      </c>
      <c r="D73" s="163">
        <v>0</v>
      </c>
      <c r="E73" s="163">
        <v>30</v>
      </c>
      <c r="F73" s="163">
        <v>237</v>
      </c>
      <c r="G73" s="163">
        <v>540</v>
      </c>
      <c r="H73" s="163">
        <v>747</v>
      </c>
      <c r="I73" s="164">
        <f t="shared" si="14"/>
        <v>0.3833333333333333</v>
      </c>
      <c r="J73" s="165">
        <f t="shared" si="15"/>
        <v>1.0825439783491264E-2</v>
      </c>
      <c r="K73" s="164">
        <f>H73/H67</f>
        <v>3.9109947643979057E-2</v>
      </c>
    </row>
    <row r="74" spans="2:11" x14ac:dyDescent="0.25">
      <c r="B74" s="162" t="s">
        <v>116</v>
      </c>
      <c r="C74" s="163">
        <v>907</v>
      </c>
      <c r="D74" s="163">
        <v>0</v>
      </c>
      <c r="E74" s="163">
        <v>184</v>
      </c>
      <c r="F74" s="163">
        <v>1882</v>
      </c>
      <c r="G74" s="163">
        <v>1806</v>
      </c>
      <c r="H74" s="163">
        <v>1006</v>
      </c>
      <c r="I74" s="164">
        <f t="shared" si="14"/>
        <v>-0.44296788482834992</v>
      </c>
      <c r="J74" s="165">
        <f t="shared" si="15"/>
        <v>0.10915104740904069</v>
      </c>
      <c r="K74" s="164">
        <f>H74/H67</f>
        <v>5.2670157068062828E-2</v>
      </c>
    </row>
    <row r="75" spans="2:11" x14ac:dyDescent="0.25">
      <c r="B75" s="162" t="s">
        <v>123</v>
      </c>
      <c r="C75" s="163">
        <v>89</v>
      </c>
      <c r="D75" s="163">
        <v>0</v>
      </c>
      <c r="E75" s="163">
        <v>6</v>
      </c>
      <c r="F75" s="163">
        <v>275</v>
      </c>
      <c r="G75" s="163">
        <v>481</v>
      </c>
      <c r="H75" s="163">
        <v>278</v>
      </c>
      <c r="I75" s="164">
        <f t="shared" si="14"/>
        <v>-0.42203742203742201</v>
      </c>
      <c r="J75" s="165">
        <f t="shared" si="15"/>
        <v>2.1235955056179776</v>
      </c>
      <c r="K75" s="164">
        <f>H75/H67</f>
        <v>1.4554973821989529E-2</v>
      </c>
    </row>
    <row r="76" spans="2:11" x14ac:dyDescent="0.25">
      <c r="B76" s="162" t="s">
        <v>119</v>
      </c>
      <c r="C76" s="163">
        <v>134</v>
      </c>
      <c r="D76" s="163">
        <v>0</v>
      </c>
      <c r="E76" s="163">
        <v>33</v>
      </c>
      <c r="F76" s="163">
        <v>569</v>
      </c>
      <c r="G76" s="163">
        <v>610</v>
      </c>
      <c r="H76" s="163">
        <v>514</v>
      </c>
      <c r="I76" s="164">
        <f t="shared" si="14"/>
        <v>-0.15737704918032791</v>
      </c>
      <c r="J76" s="165">
        <f t="shared" si="15"/>
        <v>2.8358208955223883</v>
      </c>
      <c r="K76" s="164">
        <f>H76/H67</f>
        <v>2.6910994764397907E-2</v>
      </c>
    </row>
    <row r="77" spans="2:11" x14ac:dyDescent="0.25">
      <c r="B77" s="162" t="s">
        <v>128</v>
      </c>
      <c r="C77" s="163">
        <v>70</v>
      </c>
      <c r="D77" s="163">
        <v>0</v>
      </c>
      <c r="E77" s="163">
        <v>0</v>
      </c>
      <c r="F77" s="163">
        <v>13</v>
      </c>
      <c r="G77" s="163">
        <v>29</v>
      </c>
      <c r="H77" s="163">
        <v>4</v>
      </c>
      <c r="I77" s="164">
        <f t="shared" si="14"/>
        <v>-0.86206896551724133</v>
      </c>
      <c r="J77" s="165">
        <f t="shared" si="15"/>
        <v>-0.94285714285714284</v>
      </c>
      <c r="K77" s="164">
        <f>H77/H67</f>
        <v>2.094240837696335E-4</v>
      </c>
    </row>
    <row r="78" spans="2:11" x14ac:dyDescent="0.25">
      <c r="B78" s="162" t="s">
        <v>131</v>
      </c>
      <c r="C78" s="163">
        <v>26</v>
      </c>
      <c r="D78" s="163">
        <v>0</v>
      </c>
      <c r="E78" s="163">
        <v>0</v>
      </c>
      <c r="F78" s="163">
        <v>10</v>
      </c>
      <c r="G78" s="163">
        <v>27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2410</v>
      </c>
      <c r="D79" s="169">
        <f t="shared" si="16"/>
        <v>0</v>
      </c>
      <c r="E79" s="169">
        <f t="shared" si="16"/>
        <v>67</v>
      </c>
      <c r="F79" s="169">
        <f t="shared" si="16"/>
        <v>3490</v>
      </c>
      <c r="G79" s="169">
        <f t="shared" si="16"/>
        <v>4044</v>
      </c>
      <c r="H79" s="169">
        <f t="shared" si="16"/>
        <v>3402</v>
      </c>
      <c r="I79" s="170">
        <f t="shared" si="14"/>
        <v>-0.15875370919881304</v>
      </c>
      <c r="J79" s="171">
        <f t="shared" si="15"/>
        <v>0.41161825726141088</v>
      </c>
      <c r="K79" s="170">
        <f>H79/H67</f>
        <v>0.17811518324607331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84639</v>
      </c>
      <c r="D81" s="176">
        <v>0</v>
      </c>
      <c r="E81" s="176">
        <v>44986</v>
      </c>
      <c r="F81" s="176">
        <v>84199</v>
      </c>
      <c r="G81" s="176">
        <v>86585</v>
      </c>
      <c r="H81" s="176">
        <v>101084</v>
      </c>
      <c r="I81" s="177">
        <f t="shared" ref="I81:I93" si="17">IFERROR(H81/G81-1,"-")</f>
        <v>0.16745394698850835</v>
      </c>
      <c r="J81" s="177">
        <f t="shared" ref="J81:J93" si="18">IFERROR(H81/C81-1,"-")</f>
        <v>0.19429577381585328</v>
      </c>
      <c r="K81" s="177">
        <f>H81/H81</f>
        <v>1</v>
      </c>
    </row>
    <row r="82" spans="2:11" x14ac:dyDescent="0.25">
      <c r="B82" s="157" t="s">
        <v>97</v>
      </c>
      <c r="C82" s="158">
        <v>44693</v>
      </c>
      <c r="D82" s="158">
        <v>0</v>
      </c>
      <c r="E82" s="158">
        <v>29508</v>
      </c>
      <c r="F82" s="158">
        <v>49388</v>
      </c>
      <c r="G82" s="158">
        <v>47019</v>
      </c>
      <c r="H82" s="158">
        <v>49842</v>
      </c>
      <c r="I82" s="159">
        <f t="shared" si="17"/>
        <v>6.0039558476360666E-2</v>
      </c>
      <c r="J82" s="160">
        <f t="shared" si="18"/>
        <v>0.11520819815183581</v>
      </c>
      <c r="K82" s="159">
        <f>H82/H81</f>
        <v>0.49307506628150843</v>
      </c>
    </row>
    <row r="83" spans="2:11" x14ac:dyDescent="0.25">
      <c r="B83" s="162" t="s">
        <v>103</v>
      </c>
      <c r="C83" s="163">
        <v>9730</v>
      </c>
      <c r="D83" s="163">
        <v>0</v>
      </c>
      <c r="E83" s="163">
        <v>10173</v>
      </c>
      <c r="F83" s="163">
        <v>16867</v>
      </c>
      <c r="G83" s="163">
        <v>14974</v>
      </c>
      <c r="H83" s="163">
        <v>15712</v>
      </c>
      <c r="I83" s="164">
        <f t="shared" si="17"/>
        <v>4.928542807533054E-2</v>
      </c>
      <c r="J83" s="165">
        <f t="shared" si="18"/>
        <v>0.61479958890030839</v>
      </c>
      <c r="K83" s="164">
        <f>H83/H81</f>
        <v>0.15543508369277037</v>
      </c>
    </row>
    <row r="84" spans="2:11" x14ac:dyDescent="0.25">
      <c r="B84" s="162" t="s">
        <v>100</v>
      </c>
      <c r="C84" s="163">
        <v>34963</v>
      </c>
      <c r="D84" s="163">
        <v>0</v>
      </c>
      <c r="E84" s="163">
        <v>19335</v>
      </c>
      <c r="F84" s="163">
        <v>32521</v>
      </c>
      <c r="G84" s="163">
        <v>32045</v>
      </c>
      <c r="H84" s="163">
        <v>34130</v>
      </c>
      <c r="I84" s="164">
        <f t="shared" si="17"/>
        <v>6.5064752691527561E-2</v>
      </c>
      <c r="J84" s="165">
        <f t="shared" si="18"/>
        <v>-2.3825186625861638E-2</v>
      </c>
      <c r="K84" s="164">
        <f>H84/H81</f>
        <v>0.33763998258873806</v>
      </c>
    </row>
    <row r="85" spans="2:11" x14ac:dyDescent="0.25">
      <c r="B85" s="157" t="s">
        <v>107</v>
      </c>
      <c r="C85" s="158">
        <v>39946</v>
      </c>
      <c r="D85" s="158">
        <v>0</v>
      </c>
      <c r="E85" s="158">
        <v>15478</v>
      </c>
      <c r="F85" s="158">
        <v>34811</v>
      </c>
      <c r="G85" s="158">
        <v>39566</v>
      </c>
      <c r="H85" s="158">
        <v>51242</v>
      </c>
      <c r="I85" s="159">
        <f t="shared" si="17"/>
        <v>0.29510185512814036</v>
      </c>
      <c r="J85" s="160">
        <f t="shared" si="18"/>
        <v>0.28278175536974914</v>
      </c>
      <c r="K85" s="159">
        <f>H85/H81</f>
        <v>0.50692493371849157</v>
      </c>
    </row>
    <row r="86" spans="2:11" x14ac:dyDescent="0.25">
      <c r="B86" s="162" t="s">
        <v>110</v>
      </c>
      <c r="C86" s="163">
        <v>8119</v>
      </c>
      <c r="D86" s="163">
        <v>0</v>
      </c>
      <c r="E86" s="163">
        <v>1002</v>
      </c>
      <c r="F86" s="163">
        <v>8917</v>
      </c>
      <c r="G86" s="163">
        <v>9578</v>
      </c>
      <c r="H86" s="163">
        <v>12336</v>
      </c>
      <c r="I86" s="164">
        <f t="shared" si="17"/>
        <v>0.28795155564836072</v>
      </c>
      <c r="J86" s="165">
        <f t="shared" si="18"/>
        <v>0.5193989407562507</v>
      </c>
      <c r="K86" s="164">
        <f>H86/H81</f>
        <v>0.12203711764473112</v>
      </c>
    </row>
    <row r="87" spans="2:11" x14ac:dyDescent="0.25">
      <c r="B87" s="162" t="s">
        <v>113</v>
      </c>
      <c r="C87" s="163">
        <v>13694</v>
      </c>
      <c r="D87" s="163">
        <v>0</v>
      </c>
      <c r="E87" s="163">
        <v>4013</v>
      </c>
      <c r="F87" s="163">
        <v>9215</v>
      </c>
      <c r="G87" s="163">
        <v>8519</v>
      </c>
      <c r="H87" s="163">
        <v>9969</v>
      </c>
      <c r="I87" s="164">
        <f t="shared" si="17"/>
        <v>0.17020777086512506</v>
      </c>
      <c r="J87" s="165">
        <f t="shared" si="18"/>
        <v>-0.27201694172630353</v>
      </c>
      <c r="K87" s="164">
        <f>H87/H81</f>
        <v>9.8620948913774681E-2</v>
      </c>
    </row>
    <row r="88" spans="2:11" x14ac:dyDescent="0.25">
      <c r="B88" s="162" t="s">
        <v>116</v>
      </c>
      <c r="C88" s="163">
        <v>2297</v>
      </c>
      <c r="D88" s="163">
        <v>0</v>
      </c>
      <c r="E88" s="163">
        <v>2209</v>
      </c>
      <c r="F88" s="163">
        <v>2595</v>
      </c>
      <c r="G88" s="163">
        <v>3394</v>
      </c>
      <c r="H88" s="163">
        <v>6368</v>
      </c>
      <c r="I88" s="164">
        <f t="shared" si="17"/>
        <v>0.87625220978196827</v>
      </c>
      <c r="J88" s="165">
        <f t="shared" si="18"/>
        <v>1.7723117109272963</v>
      </c>
      <c r="K88" s="164">
        <f>H88/H81</f>
        <v>6.2997111313363149E-2</v>
      </c>
    </row>
    <row r="89" spans="2:11" x14ac:dyDescent="0.25">
      <c r="B89" s="162" t="s">
        <v>123</v>
      </c>
      <c r="C89" s="163">
        <v>1645</v>
      </c>
      <c r="D89" s="163">
        <v>0</v>
      </c>
      <c r="E89" s="163">
        <v>573</v>
      </c>
      <c r="F89" s="163">
        <v>1125</v>
      </c>
      <c r="G89" s="163">
        <v>1281</v>
      </c>
      <c r="H89" s="163">
        <v>2772</v>
      </c>
      <c r="I89" s="164">
        <f t="shared" si="17"/>
        <v>1.1639344262295084</v>
      </c>
      <c r="J89" s="165">
        <f t="shared" si="18"/>
        <v>0.68510638297872339</v>
      </c>
      <c r="K89" s="164">
        <f>H89/H81</f>
        <v>2.7422737525226545E-2</v>
      </c>
    </row>
    <row r="90" spans="2:11" x14ac:dyDescent="0.25">
      <c r="B90" s="162" t="s">
        <v>119</v>
      </c>
      <c r="C90" s="163">
        <v>900</v>
      </c>
      <c r="D90" s="163">
        <v>0</v>
      </c>
      <c r="E90" s="163">
        <v>431</v>
      </c>
      <c r="F90" s="163">
        <v>588</v>
      </c>
      <c r="G90" s="163">
        <v>873</v>
      </c>
      <c r="H90" s="163">
        <v>1365</v>
      </c>
      <c r="I90" s="164">
        <f t="shared" si="17"/>
        <v>0.56357388316151202</v>
      </c>
      <c r="J90" s="165">
        <f t="shared" si="18"/>
        <v>0.51666666666666661</v>
      </c>
      <c r="K90" s="164">
        <f>H90/H81</f>
        <v>1.3503620751058525E-2</v>
      </c>
    </row>
    <row r="91" spans="2:11" x14ac:dyDescent="0.25">
      <c r="B91" s="162" t="s">
        <v>128</v>
      </c>
      <c r="C91" s="163">
        <v>414</v>
      </c>
      <c r="D91" s="163">
        <v>0</v>
      </c>
      <c r="E91" s="163">
        <v>145</v>
      </c>
      <c r="F91" s="163">
        <v>437</v>
      </c>
      <c r="G91" s="163">
        <v>185</v>
      </c>
      <c r="H91" s="163">
        <v>247</v>
      </c>
      <c r="I91" s="164">
        <f t="shared" si="17"/>
        <v>0.33513513513513504</v>
      </c>
      <c r="J91" s="165">
        <f t="shared" si="18"/>
        <v>-0.40338164251207731</v>
      </c>
      <c r="K91" s="164">
        <f>H91/H81</f>
        <v>2.4435123263820187E-3</v>
      </c>
    </row>
    <row r="92" spans="2:11" x14ac:dyDescent="0.25">
      <c r="B92" s="162" t="s">
        <v>131</v>
      </c>
      <c r="C92" s="163">
        <v>354</v>
      </c>
      <c r="D92" s="163">
        <v>0</v>
      </c>
      <c r="E92" s="163">
        <v>42</v>
      </c>
      <c r="F92" s="163">
        <v>166</v>
      </c>
      <c r="G92" s="163">
        <v>161</v>
      </c>
      <c r="H92" s="163">
        <v>98</v>
      </c>
      <c r="I92" s="164">
        <f t="shared" si="17"/>
        <v>-0.39130434782608692</v>
      </c>
      <c r="J92" s="165">
        <f t="shared" si="18"/>
        <v>-0.7231638418079096</v>
      </c>
      <c r="K92" s="164">
        <f>H92/H81</f>
        <v>9.6949072058881717E-4</v>
      </c>
    </row>
    <row r="93" spans="2:11" x14ac:dyDescent="0.25">
      <c r="B93" s="168" t="s">
        <v>145</v>
      </c>
      <c r="C93" s="169">
        <f t="shared" ref="C93:H93" si="19">C85-SUM(C86:C92)</f>
        <v>12523</v>
      </c>
      <c r="D93" s="169">
        <f t="shared" si="19"/>
        <v>0</v>
      </c>
      <c r="E93" s="169">
        <f t="shared" si="19"/>
        <v>7063</v>
      </c>
      <c r="F93" s="169">
        <f t="shared" si="19"/>
        <v>11768</v>
      </c>
      <c r="G93" s="169">
        <f t="shared" si="19"/>
        <v>15575</v>
      </c>
      <c r="H93" s="169">
        <f t="shared" si="19"/>
        <v>18087</v>
      </c>
      <c r="I93" s="170">
        <f t="shared" si="17"/>
        <v>0.1612841091492776</v>
      </c>
      <c r="J93" s="171">
        <f t="shared" si="18"/>
        <v>0.44430248343048784</v>
      </c>
      <c r="K93" s="170">
        <f>H93/H81</f>
        <v>0.1789303945233667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4535</v>
      </c>
      <c r="D95" s="176">
        <v>0</v>
      </c>
      <c r="E95" s="176">
        <v>2531</v>
      </c>
      <c r="F95" s="176">
        <v>4460</v>
      </c>
      <c r="G95" s="176">
        <v>4564</v>
      </c>
      <c r="H95" s="176">
        <v>4705</v>
      </c>
      <c r="I95" s="177">
        <f t="shared" ref="I95:I107" si="20">IFERROR(H95/G95-1,"-")</f>
        <v>3.0893952673093805E-2</v>
      </c>
      <c r="J95" s="177">
        <f t="shared" ref="J95:J107" si="21">IFERROR(H95/C95-1,"-")</f>
        <v>3.7486218302094754E-2</v>
      </c>
      <c r="K95" s="177">
        <f>H95/H95</f>
        <v>1</v>
      </c>
    </row>
    <row r="96" spans="2:11" x14ac:dyDescent="0.25">
      <c r="B96" s="157" t="s">
        <v>97</v>
      </c>
      <c r="C96" s="158">
        <v>3456</v>
      </c>
      <c r="D96" s="158">
        <v>0</v>
      </c>
      <c r="E96" s="158">
        <v>1673</v>
      </c>
      <c r="F96" s="158">
        <v>3404</v>
      </c>
      <c r="G96" s="158">
        <v>3332</v>
      </c>
      <c r="H96" s="158">
        <v>3522</v>
      </c>
      <c r="I96" s="159">
        <f t="shared" si="20"/>
        <v>5.7022809123649543E-2</v>
      </c>
      <c r="J96" s="160">
        <f t="shared" si="21"/>
        <v>1.9097222222222321E-2</v>
      </c>
      <c r="K96" s="159">
        <f>H96/H95</f>
        <v>0.74856535600425078</v>
      </c>
    </row>
    <row r="97" spans="2:11" x14ac:dyDescent="0.25">
      <c r="B97" s="162" t="s">
        <v>103</v>
      </c>
      <c r="C97" s="163">
        <v>1798</v>
      </c>
      <c r="D97" s="163">
        <v>0</v>
      </c>
      <c r="E97" s="163">
        <v>647</v>
      </c>
      <c r="F97" s="163">
        <v>1737</v>
      </c>
      <c r="G97" s="163">
        <v>1249</v>
      </c>
      <c r="H97" s="163">
        <v>1629</v>
      </c>
      <c r="I97" s="164">
        <f t="shared" si="20"/>
        <v>0.30424339471577255</v>
      </c>
      <c r="J97" s="165">
        <f t="shared" si="21"/>
        <v>-9.3993325917686277E-2</v>
      </c>
      <c r="K97" s="164">
        <f>H97/H95</f>
        <v>0.34622741764080767</v>
      </c>
    </row>
    <row r="98" spans="2:11" x14ac:dyDescent="0.25">
      <c r="B98" s="162" t="s">
        <v>100</v>
      </c>
      <c r="C98" s="163">
        <v>1658</v>
      </c>
      <c r="D98" s="163">
        <v>0</v>
      </c>
      <c r="E98" s="163">
        <v>1026</v>
      </c>
      <c r="F98" s="163">
        <v>1667</v>
      </c>
      <c r="G98" s="163">
        <v>2083</v>
      </c>
      <c r="H98" s="163">
        <v>1893</v>
      </c>
      <c r="I98" s="164">
        <f t="shared" si="20"/>
        <v>-9.1214594335093602E-2</v>
      </c>
      <c r="J98" s="165">
        <f t="shared" si="21"/>
        <v>0.14173703256936077</v>
      </c>
      <c r="K98" s="164">
        <f>H98/H95</f>
        <v>0.40233793836344317</v>
      </c>
    </row>
    <row r="99" spans="2:11" x14ac:dyDescent="0.25">
      <c r="B99" s="157" t="s">
        <v>107</v>
      </c>
      <c r="C99" s="158">
        <v>1079</v>
      </c>
      <c r="D99" s="158">
        <v>0</v>
      </c>
      <c r="E99" s="158">
        <v>858</v>
      </c>
      <c r="F99" s="158">
        <v>1056</v>
      </c>
      <c r="G99" s="158">
        <v>1232</v>
      </c>
      <c r="H99" s="158">
        <v>1183</v>
      </c>
      <c r="I99" s="159">
        <f t="shared" si="20"/>
        <v>-3.9772727272727293E-2</v>
      </c>
      <c r="J99" s="160">
        <f t="shared" si="21"/>
        <v>9.6385542168674787E-2</v>
      </c>
      <c r="K99" s="159">
        <f>H99/H95</f>
        <v>0.25143464399574922</v>
      </c>
    </row>
    <row r="100" spans="2:11" x14ac:dyDescent="0.25">
      <c r="B100" s="162" t="s">
        <v>110</v>
      </c>
      <c r="C100" s="163">
        <v>131</v>
      </c>
      <c r="D100" s="163">
        <v>0</v>
      </c>
      <c r="E100" s="163">
        <v>58</v>
      </c>
      <c r="F100" s="163">
        <v>101</v>
      </c>
      <c r="G100" s="163">
        <v>174</v>
      </c>
      <c r="H100" s="163">
        <v>160</v>
      </c>
      <c r="I100" s="164">
        <f t="shared" si="20"/>
        <v>-8.0459770114942541E-2</v>
      </c>
      <c r="J100" s="165">
        <f t="shared" si="21"/>
        <v>0.22137404580152675</v>
      </c>
      <c r="K100" s="164">
        <f>H100/H95</f>
        <v>3.4006376195536661E-2</v>
      </c>
    </row>
    <row r="101" spans="2:11" x14ac:dyDescent="0.25">
      <c r="B101" s="162" t="s">
        <v>113</v>
      </c>
      <c r="C101" s="163">
        <v>91</v>
      </c>
      <c r="D101" s="163">
        <v>0</v>
      </c>
      <c r="E101" s="163">
        <v>149</v>
      </c>
      <c r="F101" s="163">
        <v>159</v>
      </c>
      <c r="G101" s="163">
        <v>128</v>
      </c>
      <c r="H101" s="163">
        <v>126</v>
      </c>
      <c r="I101" s="164">
        <f t="shared" si="20"/>
        <v>-1.5625E-2</v>
      </c>
      <c r="J101" s="165">
        <f t="shared" si="21"/>
        <v>0.38461538461538458</v>
      </c>
      <c r="K101" s="164">
        <f>H101/H95</f>
        <v>2.6780021253985122E-2</v>
      </c>
    </row>
    <row r="102" spans="2:11" x14ac:dyDescent="0.25">
      <c r="B102" s="162" t="s">
        <v>116</v>
      </c>
      <c r="C102" s="163">
        <v>227</v>
      </c>
      <c r="D102" s="163">
        <v>0</v>
      </c>
      <c r="E102" s="163">
        <v>219</v>
      </c>
      <c r="F102" s="163">
        <v>201</v>
      </c>
      <c r="G102" s="163">
        <v>190</v>
      </c>
      <c r="H102" s="163">
        <v>188</v>
      </c>
      <c r="I102" s="164">
        <f t="shared" si="20"/>
        <v>-1.0526315789473717E-2</v>
      </c>
      <c r="J102" s="165">
        <f t="shared" si="21"/>
        <v>-0.17180616740088106</v>
      </c>
      <c r="K102" s="164">
        <f>H102/H95</f>
        <v>3.9957492029755577E-2</v>
      </c>
    </row>
    <row r="103" spans="2:11" x14ac:dyDescent="0.25">
      <c r="B103" s="162" t="s">
        <v>123</v>
      </c>
      <c r="C103" s="163">
        <v>52</v>
      </c>
      <c r="D103" s="163">
        <v>0</v>
      </c>
      <c r="E103" s="163">
        <v>15</v>
      </c>
      <c r="F103" s="163">
        <v>55</v>
      </c>
      <c r="G103" s="163">
        <v>44</v>
      </c>
      <c r="H103" s="163">
        <v>35</v>
      </c>
      <c r="I103" s="164">
        <f t="shared" si="20"/>
        <v>-0.20454545454545459</v>
      </c>
      <c r="J103" s="165">
        <f t="shared" si="21"/>
        <v>-0.32692307692307687</v>
      </c>
      <c r="K103" s="164">
        <f>H103/H95</f>
        <v>7.4388947927736451E-3</v>
      </c>
    </row>
    <row r="104" spans="2:11" x14ac:dyDescent="0.25">
      <c r="B104" s="162" t="s">
        <v>119</v>
      </c>
      <c r="C104" s="163">
        <v>26</v>
      </c>
      <c r="D104" s="163">
        <v>0</v>
      </c>
      <c r="E104" s="163">
        <v>47</v>
      </c>
      <c r="F104" s="163">
        <v>62</v>
      </c>
      <c r="G104" s="163">
        <v>43</v>
      </c>
      <c r="H104" s="163">
        <v>25</v>
      </c>
      <c r="I104" s="164">
        <f t="shared" si="20"/>
        <v>-0.41860465116279066</v>
      </c>
      <c r="J104" s="165">
        <f t="shared" si="21"/>
        <v>-3.8461538461538436E-2</v>
      </c>
      <c r="K104" s="164">
        <f>H104/H95</f>
        <v>5.3134962805526037E-3</v>
      </c>
    </row>
    <row r="105" spans="2:11" x14ac:dyDescent="0.25">
      <c r="B105" s="162" t="s">
        <v>128</v>
      </c>
      <c r="C105" s="163">
        <v>3</v>
      </c>
      <c r="D105" s="163">
        <v>0</v>
      </c>
      <c r="E105" s="163">
        <v>2</v>
      </c>
      <c r="F105" s="163">
        <v>8</v>
      </c>
      <c r="G105" s="163">
        <v>9</v>
      </c>
      <c r="H105" s="163">
        <v>12</v>
      </c>
      <c r="I105" s="164">
        <f t="shared" si="20"/>
        <v>0.33333333333333326</v>
      </c>
      <c r="J105" s="165">
        <f t="shared" si="21"/>
        <v>3</v>
      </c>
      <c r="K105" s="164">
        <f>H105/H95</f>
        <v>2.5504782146652497E-3</v>
      </c>
    </row>
    <row r="106" spans="2:11" x14ac:dyDescent="0.25">
      <c r="B106" s="162" t="s">
        <v>131</v>
      </c>
      <c r="C106" s="163">
        <v>13</v>
      </c>
      <c r="D106" s="163">
        <v>0</v>
      </c>
      <c r="E106" s="163">
        <v>2</v>
      </c>
      <c r="F106" s="163">
        <v>5</v>
      </c>
      <c r="G106" s="163">
        <v>9</v>
      </c>
      <c r="H106" s="163">
        <v>2</v>
      </c>
      <c r="I106" s="164">
        <f t="shared" si="20"/>
        <v>-0.77777777777777779</v>
      </c>
      <c r="J106" s="165">
        <f t="shared" si="21"/>
        <v>-0.84615384615384615</v>
      </c>
      <c r="K106" s="164">
        <f>H106/H95</f>
        <v>4.250797024442083E-4</v>
      </c>
    </row>
    <row r="107" spans="2:11" x14ac:dyDescent="0.25">
      <c r="B107" s="168" t="s">
        <v>145</v>
      </c>
      <c r="C107" s="169">
        <f t="shared" ref="C107:H107" si="22">C99-SUM(C100:C106)</f>
        <v>536</v>
      </c>
      <c r="D107" s="169">
        <f t="shared" si="22"/>
        <v>0</v>
      </c>
      <c r="E107" s="169">
        <f t="shared" si="22"/>
        <v>366</v>
      </c>
      <c r="F107" s="169">
        <f t="shared" si="22"/>
        <v>465</v>
      </c>
      <c r="G107" s="169">
        <f t="shared" si="22"/>
        <v>635</v>
      </c>
      <c r="H107" s="169">
        <f t="shared" si="22"/>
        <v>635</v>
      </c>
      <c r="I107" s="170">
        <f t="shared" si="20"/>
        <v>0</v>
      </c>
      <c r="J107" s="171">
        <f t="shared" si="21"/>
        <v>0.18470149253731338</v>
      </c>
      <c r="K107" s="170">
        <f>H107/H95</f>
        <v>0.13496280552603612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15254</v>
      </c>
      <c r="D109" s="176">
        <v>0</v>
      </c>
      <c r="E109" s="176">
        <v>12400</v>
      </c>
      <c r="F109" s="176">
        <v>17775</v>
      </c>
      <c r="G109" s="176">
        <v>24316</v>
      </c>
      <c r="H109" s="176">
        <v>23859</v>
      </c>
      <c r="I109" s="177">
        <f t="shared" ref="I109:I121" si="23">IFERROR(H109/G109-1,"-")</f>
        <v>-1.8794209573943066E-2</v>
      </c>
      <c r="J109" s="177">
        <f t="shared" ref="J109:J121" si="24">IFERROR(H109/C109-1,"-")</f>
        <v>0.56411433066736594</v>
      </c>
      <c r="K109" s="177">
        <f>H109/H109</f>
        <v>1</v>
      </c>
    </row>
    <row r="110" spans="2:11" x14ac:dyDescent="0.25">
      <c r="B110" s="157" t="s">
        <v>97</v>
      </c>
      <c r="C110" s="158">
        <v>4910</v>
      </c>
      <c r="D110" s="158">
        <v>0</v>
      </c>
      <c r="E110" s="158">
        <v>6642</v>
      </c>
      <c r="F110" s="158">
        <v>5780</v>
      </c>
      <c r="G110" s="158">
        <v>7532</v>
      </c>
      <c r="H110" s="158">
        <v>6028</v>
      </c>
      <c r="I110" s="159">
        <f t="shared" si="23"/>
        <v>-0.19968135953266064</v>
      </c>
      <c r="J110" s="160">
        <f t="shared" si="24"/>
        <v>0.22769857433808549</v>
      </c>
      <c r="K110" s="159">
        <f>H110/H109</f>
        <v>0.25265099124020285</v>
      </c>
    </row>
    <row r="111" spans="2:11" x14ac:dyDescent="0.25">
      <c r="B111" s="162" t="s">
        <v>103</v>
      </c>
      <c r="C111" s="163">
        <v>1965</v>
      </c>
      <c r="D111" s="163">
        <v>0</v>
      </c>
      <c r="E111" s="163">
        <v>2137</v>
      </c>
      <c r="F111" s="163">
        <v>1312</v>
      </c>
      <c r="G111" s="163">
        <v>3177</v>
      </c>
      <c r="H111" s="163">
        <v>2143</v>
      </c>
      <c r="I111" s="164">
        <f t="shared" si="23"/>
        <v>-0.32546427447277304</v>
      </c>
      <c r="J111" s="165">
        <f t="shared" si="24"/>
        <v>9.0585241730279931E-2</v>
      </c>
      <c r="K111" s="164">
        <f>H111/H109</f>
        <v>8.9819355379521348E-2</v>
      </c>
    </row>
    <row r="112" spans="2:11" x14ac:dyDescent="0.25">
      <c r="B112" s="162" t="s">
        <v>100</v>
      </c>
      <c r="C112" s="163">
        <v>2945</v>
      </c>
      <c r="D112" s="163">
        <v>0</v>
      </c>
      <c r="E112" s="163">
        <v>4505</v>
      </c>
      <c r="F112" s="163">
        <v>4468</v>
      </c>
      <c r="G112" s="163">
        <v>4355</v>
      </c>
      <c r="H112" s="163">
        <v>3885</v>
      </c>
      <c r="I112" s="164">
        <f t="shared" si="23"/>
        <v>-0.10792192881745122</v>
      </c>
      <c r="J112" s="165">
        <f t="shared" si="24"/>
        <v>0.31918505942275033</v>
      </c>
      <c r="K112" s="164">
        <f>H112/H109</f>
        <v>0.1628316358606815</v>
      </c>
    </row>
    <row r="113" spans="2:11" x14ac:dyDescent="0.25">
      <c r="B113" s="157" t="s">
        <v>107</v>
      </c>
      <c r="C113" s="158">
        <v>10344</v>
      </c>
      <c r="D113" s="158">
        <v>0</v>
      </c>
      <c r="E113" s="158">
        <v>5758</v>
      </c>
      <c r="F113" s="158">
        <v>11995</v>
      </c>
      <c r="G113" s="158">
        <v>16784</v>
      </c>
      <c r="H113" s="158">
        <v>17831</v>
      </c>
      <c r="I113" s="159">
        <f t="shared" si="23"/>
        <v>6.2380838894184887E-2</v>
      </c>
      <c r="J113" s="160">
        <f t="shared" si="24"/>
        <v>0.72380123743232794</v>
      </c>
      <c r="K113" s="159">
        <f>H113/H109</f>
        <v>0.74734900875979715</v>
      </c>
    </row>
    <row r="114" spans="2:11" x14ac:dyDescent="0.25">
      <c r="B114" s="162" t="s">
        <v>110</v>
      </c>
      <c r="C114" s="163">
        <v>6355</v>
      </c>
      <c r="D114" s="163">
        <v>0</v>
      </c>
      <c r="E114" s="163">
        <v>1423</v>
      </c>
      <c r="F114" s="163">
        <v>7409</v>
      </c>
      <c r="G114" s="163">
        <v>11006</v>
      </c>
      <c r="H114" s="163">
        <v>11723</v>
      </c>
      <c r="I114" s="164">
        <f t="shared" si="23"/>
        <v>6.514628384517529E-2</v>
      </c>
      <c r="J114" s="165">
        <f t="shared" si="24"/>
        <v>0.84468922108575928</v>
      </c>
      <c r="K114" s="164">
        <f>H114/H109</f>
        <v>0.49134498512091873</v>
      </c>
    </row>
    <row r="115" spans="2:11" x14ac:dyDescent="0.25">
      <c r="B115" s="162" t="s">
        <v>113</v>
      </c>
      <c r="C115" s="163">
        <v>556</v>
      </c>
      <c r="D115" s="163">
        <v>0</v>
      </c>
      <c r="E115" s="163">
        <v>516</v>
      </c>
      <c r="F115" s="163">
        <v>315</v>
      </c>
      <c r="G115" s="163">
        <v>405</v>
      </c>
      <c r="H115" s="163">
        <v>602</v>
      </c>
      <c r="I115" s="164">
        <f t="shared" si="23"/>
        <v>0.48641975308641983</v>
      </c>
      <c r="J115" s="165">
        <f t="shared" si="24"/>
        <v>8.2733812949640217E-2</v>
      </c>
      <c r="K115" s="164">
        <f>H115/H109</f>
        <v>2.5231568800033532E-2</v>
      </c>
    </row>
    <row r="116" spans="2:11" x14ac:dyDescent="0.25">
      <c r="B116" s="162" t="s">
        <v>116</v>
      </c>
      <c r="C116" s="163">
        <v>1045</v>
      </c>
      <c r="D116" s="163">
        <v>0</v>
      </c>
      <c r="E116" s="163">
        <v>902</v>
      </c>
      <c r="F116" s="163">
        <v>554</v>
      </c>
      <c r="G116" s="163">
        <v>840</v>
      </c>
      <c r="H116" s="163">
        <v>1350</v>
      </c>
      <c r="I116" s="164">
        <f t="shared" si="23"/>
        <v>0.60714285714285721</v>
      </c>
      <c r="J116" s="165">
        <f t="shared" si="24"/>
        <v>0.29186602870813405</v>
      </c>
      <c r="K116" s="164">
        <f>H116/H109</f>
        <v>5.6582421727649941E-2</v>
      </c>
    </row>
    <row r="117" spans="2:11" x14ac:dyDescent="0.25">
      <c r="B117" s="162" t="s">
        <v>123</v>
      </c>
      <c r="C117" s="163">
        <v>139</v>
      </c>
      <c r="D117" s="163">
        <v>0</v>
      </c>
      <c r="E117" s="163">
        <v>496</v>
      </c>
      <c r="F117" s="163">
        <v>283</v>
      </c>
      <c r="G117" s="163">
        <v>444</v>
      </c>
      <c r="H117" s="163">
        <v>333</v>
      </c>
      <c r="I117" s="164">
        <f t="shared" si="23"/>
        <v>-0.25</v>
      </c>
      <c r="J117" s="165">
        <f t="shared" si="24"/>
        <v>1.3956834532374103</v>
      </c>
      <c r="K117" s="164">
        <f>H117/H109</f>
        <v>1.3956997359486986E-2</v>
      </c>
    </row>
    <row r="118" spans="2:11" x14ac:dyDescent="0.25">
      <c r="B118" s="162" t="s">
        <v>119</v>
      </c>
      <c r="C118" s="163">
        <v>605</v>
      </c>
      <c r="D118" s="163">
        <v>0</v>
      </c>
      <c r="E118" s="163">
        <v>713</v>
      </c>
      <c r="F118" s="163">
        <v>646</v>
      </c>
      <c r="G118" s="163">
        <v>1087</v>
      </c>
      <c r="H118" s="163">
        <v>382</v>
      </c>
      <c r="I118" s="164">
        <f t="shared" si="23"/>
        <v>-0.64857405703771853</v>
      </c>
      <c r="J118" s="165">
        <f t="shared" si="24"/>
        <v>-0.36859504132231402</v>
      </c>
      <c r="K118" s="164">
        <f>H118/H109</f>
        <v>1.6010729703675761E-2</v>
      </c>
    </row>
    <row r="119" spans="2:11" x14ac:dyDescent="0.25">
      <c r="B119" s="162" t="s">
        <v>128</v>
      </c>
      <c r="C119" s="163">
        <v>27</v>
      </c>
      <c r="D119" s="163">
        <v>0</v>
      </c>
      <c r="E119" s="163">
        <v>30</v>
      </c>
      <c r="F119" s="163">
        <v>29</v>
      </c>
      <c r="G119" s="163">
        <v>153</v>
      </c>
      <c r="H119" s="163">
        <v>23</v>
      </c>
      <c r="I119" s="164">
        <f t="shared" si="23"/>
        <v>-0.84967320261437906</v>
      </c>
      <c r="J119" s="165">
        <f t="shared" si="24"/>
        <v>-0.14814814814814814</v>
      </c>
      <c r="K119" s="164">
        <f>H119/H109</f>
        <v>9.639968146192212E-4</v>
      </c>
    </row>
    <row r="120" spans="2:11" x14ac:dyDescent="0.25">
      <c r="B120" s="162" t="s">
        <v>131</v>
      </c>
      <c r="C120" s="163">
        <v>43</v>
      </c>
      <c r="D120" s="163">
        <v>0</v>
      </c>
      <c r="E120" s="163">
        <v>1</v>
      </c>
      <c r="F120" s="163">
        <v>7</v>
      </c>
      <c r="G120" s="163">
        <v>18</v>
      </c>
      <c r="H120" s="163">
        <v>55</v>
      </c>
      <c r="I120" s="164">
        <f t="shared" si="23"/>
        <v>2.0555555555555554</v>
      </c>
      <c r="J120" s="165">
        <f t="shared" si="24"/>
        <v>0.27906976744186052</v>
      </c>
      <c r="K120" s="164">
        <f>H120/H109</f>
        <v>2.3052097740894422E-3</v>
      </c>
    </row>
    <row r="121" spans="2:11" x14ac:dyDescent="0.25">
      <c r="B121" s="168" t="s">
        <v>145</v>
      </c>
      <c r="C121" s="169">
        <f t="shared" ref="C121:H121" si="25">C113-SUM(C114:C120)</f>
        <v>1574</v>
      </c>
      <c r="D121" s="169">
        <f t="shared" si="25"/>
        <v>0</v>
      </c>
      <c r="E121" s="169">
        <f t="shared" si="25"/>
        <v>1677</v>
      </c>
      <c r="F121" s="169">
        <f t="shared" si="25"/>
        <v>2752</v>
      </c>
      <c r="G121" s="169">
        <f t="shared" si="25"/>
        <v>2831</v>
      </c>
      <c r="H121" s="169">
        <f t="shared" si="25"/>
        <v>3363</v>
      </c>
      <c r="I121" s="170">
        <f t="shared" si="23"/>
        <v>0.18791946308724827</v>
      </c>
      <c r="J121" s="171">
        <f t="shared" si="24"/>
        <v>1.136594663278272</v>
      </c>
      <c r="K121" s="170">
        <f>H121/H109</f>
        <v>0.14095309945932352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17645</v>
      </c>
      <c r="D123" s="176">
        <v>0</v>
      </c>
      <c r="E123" s="176">
        <v>14859</v>
      </c>
      <c r="F123" s="176">
        <v>18761</v>
      </c>
      <c r="G123" s="176">
        <v>17627</v>
      </c>
      <c r="H123" s="176">
        <v>22231</v>
      </c>
      <c r="I123" s="177">
        <f t="shared" ref="I123:I135" si="26">IFERROR(H123/G123-1,"-")</f>
        <v>0.26119021954955457</v>
      </c>
      <c r="J123" s="177">
        <f t="shared" ref="J123:J135" si="27">IFERROR(H123/C123-1,"-")</f>
        <v>0.25990365542646643</v>
      </c>
      <c r="K123" s="177">
        <f>H123/H123</f>
        <v>1</v>
      </c>
    </row>
    <row r="124" spans="2:11" x14ac:dyDescent="0.25">
      <c r="B124" s="157" t="s">
        <v>97</v>
      </c>
      <c r="C124" s="158">
        <v>11036</v>
      </c>
      <c r="D124" s="158">
        <v>0</v>
      </c>
      <c r="E124" s="158">
        <v>10238</v>
      </c>
      <c r="F124" s="158">
        <v>12867</v>
      </c>
      <c r="G124" s="158">
        <v>12297</v>
      </c>
      <c r="H124" s="158">
        <v>16725</v>
      </c>
      <c r="I124" s="159">
        <f t="shared" si="26"/>
        <v>0.36008782629909741</v>
      </c>
      <c r="J124" s="160">
        <f t="shared" si="27"/>
        <v>0.51549474447263499</v>
      </c>
      <c r="K124" s="159">
        <f>H124/H123</f>
        <v>0.75232783050694974</v>
      </c>
    </row>
    <row r="125" spans="2:11" x14ac:dyDescent="0.25">
      <c r="B125" s="162" t="s">
        <v>103</v>
      </c>
      <c r="C125" s="163">
        <v>6080</v>
      </c>
      <c r="D125" s="163">
        <v>0</v>
      </c>
      <c r="E125" s="163">
        <v>4713</v>
      </c>
      <c r="F125" s="163">
        <v>7496</v>
      </c>
      <c r="G125" s="163">
        <v>4739</v>
      </c>
      <c r="H125" s="163">
        <v>10068</v>
      </c>
      <c r="I125" s="164">
        <f t="shared" si="26"/>
        <v>1.1244988394175985</v>
      </c>
      <c r="J125" s="165">
        <f t="shared" si="27"/>
        <v>0.65592105263157885</v>
      </c>
      <c r="K125" s="164">
        <f>H125/H123</f>
        <v>0.45288111196077552</v>
      </c>
    </row>
    <row r="126" spans="2:11" x14ac:dyDescent="0.25">
      <c r="B126" s="162" t="s">
        <v>100</v>
      </c>
      <c r="C126" s="163">
        <v>4956</v>
      </c>
      <c r="D126" s="163">
        <v>0</v>
      </c>
      <c r="E126" s="163">
        <v>5525</v>
      </c>
      <c r="F126" s="163">
        <v>5371</v>
      </c>
      <c r="G126" s="163">
        <v>7558</v>
      </c>
      <c r="H126" s="163">
        <v>6657</v>
      </c>
      <c r="I126" s="164">
        <f t="shared" si="26"/>
        <v>-0.11921143159566028</v>
      </c>
      <c r="J126" s="165">
        <f t="shared" si="27"/>
        <v>0.34322033898305082</v>
      </c>
      <c r="K126" s="164">
        <f>H126/H123</f>
        <v>0.29944671854617427</v>
      </c>
    </row>
    <row r="127" spans="2:11" x14ac:dyDescent="0.25">
      <c r="B127" s="157" t="s">
        <v>107</v>
      </c>
      <c r="C127" s="158">
        <v>6609</v>
      </c>
      <c r="D127" s="158">
        <v>0</v>
      </c>
      <c r="E127" s="158">
        <v>4621</v>
      </c>
      <c r="F127" s="158">
        <v>5894</v>
      </c>
      <c r="G127" s="158">
        <v>5330</v>
      </c>
      <c r="H127" s="158">
        <v>5506</v>
      </c>
      <c r="I127" s="159">
        <f t="shared" si="26"/>
        <v>3.3020637898686589E-2</v>
      </c>
      <c r="J127" s="160">
        <f t="shared" si="27"/>
        <v>-0.16689362989862311</v>
      </c>
      <c r="K127" s="159">
        <f>H127/H123</f>
        <v>0.24767216949305024</v>
      </c>
    </row>
    <row r="128" spans="2:11" x14ac:dyDescent="0.25">
      <c r="B128" s="162" t="s">
        <v>110</v>
      </c>
      <c r="C128" s="163">
        <v>692</v>
      </c>
      <c r="D128" s="163">
        <v>0</v>
      </c>
      <c r="E128" s="163">
        <v>177</v>
      </c>
      <c r="F128" s="163">
        <v>781</v>
      </c>
      <c r="G128" s="163">
        <v>690</v>
      </c>
      <c r="H128" s="163">
        <v>648</v>
      </c>
      <c r="I128" s="164">
        <f t="shared" si="26"/>
        <v>-6.0869565217391286E-2</v>
      </c>
      <c r="J128" s="165">
        <f t="shared" si="27"/>
        <v>-6.3583815028901758E-2</v>
      </c>
      <c r="K128" s="164">
        <f>H128/H123</f>
        <v>2.9148486347892584E-2</v>
      </c>
    </row>
    <row r="129" spans="2:11" x14ac:dyDescent="0.25">
      <c r="B129" s="162" t="s">
        <v>113</v>
      </c>
      <c r="C129" s="163">
        <v>366</v>
      </c>
      <c r="D129" s="163">
        <v>0</v>
      </c>
      <c r="E129" s="163">
        <v>478</v>
      </c>
      <c r="F129" s="163">
        <v>489</v>
      </c>
      <c r="G129" s="163">
        <v>540</v>
      </c>
      <c r="H129" s="163">
        <v>506</v>
      </c>
      <c r="I129" s="164">
        <f t="shared" si="26"/>
        <v>-6.2962962962962998E-2</v>
      </c>
      <c r="J129" s="165">
        <f t="shared" si="27"/>
        <v>0.38251366120218577</v>
      </c>
      <c r="K129" s="164">
        <f>H129/H123</f>
        <v>2.2761009401286492E-2</v>
      </c>
    </row>
    <row r="130" spans="2:11" x14ac:dyDescent="0.25">
      <c r="B130" s="162" t="s">
        <v>116</v>
      </c>
      <c r="C130" s="163">
        <v>428</v>
      </c>
      <c r="D130" s="163">
        <v>0</v>
      </c>
      <c r="E130" s="163">
        <v>592</v>
      </c>
      <c r="F130" s="163">
        <v>421</v>
      </c>
      <c r="G130" s="163">
        <v>499</v>
      </c>
      <c r="H130" s="163">
        <v>455</v>
      </c>
      <c r="I130" s="164">
        <f t="shared" si="26"/>
        <v>-8.8176352705410799E-2</v>
      </c>
      <c r="J130" s="165">
        <f t="shared" si="27"/>
        <v>6.308411214953269E-2</v>
      </c>
      <c r="K130" s="164">
        <f>H130/H123</f>
        <v>2.0466915568350501E-2</v>
      </c>
    </row>
    <row r="131" spans="2:11" x14ac:dyDescent="0.25">
      <c r="B131" s="162" t="s">
        <v>123</v>
      </c>
      <c r="C131" s="163">
        <v>109</v>
      </c>
      <c r="D131" s="163">
        <v>0</v>
      </c>
      <c r="E131" s="163">
        <v>138</v>
      </c>
      <c r="F131" s="163">
        <v>101</v>
      </c>
      <c r="G131" s="163">
        <v>306</v>
      </c>
      <c r="H131" s="163">
        <v>151</v>
      </c>
      <c r="I131" s="164">
        <f t="shared" si="26"/>
        <v>-0.50653594771241828</v>
      </c>
      <c r="J131" s="165">
        <f t="shared" si="27"/>
        <v>0.3853211009174311</v>
      </c>
      <c r="K131" s="164">
        <f>H131/H123</f>
        <v>6.7923170347712657E-3</v>
      </c>
    </row>
    <row r="132" spans="2:11" x14ac:dyDescent="0.25">
      <c r="B132" s="162" t="s">
        <v>119</v>
      </c>
      <c r="C132" s="163">
        <v>81</v>
      </c>
      <c r="D132" s="163">
        <v>0</v>
      </c>
      <c r="E132" s="163">
        <v>87</v>
      </c>
      <c r="F132" s="163">
        <v>117</v>
      </c>
      <c r="G132" s="163">
        <v>139</v>
      </c>
      <c r="H132" s="163">
        <v>123</v>
      </c>
      <c r="I132" s="164">
        <f t="shared" si="26"/>
        <v>-0.1151079136690647</v>
      </c>
      <c r="J132" s="165">
        <f t="shared" si="27"/>
        <v>0.5185185185185186</v>
      </c>
      <c r="K132" s="164">
        <f>H132/H123</f>
        <v>5.5328145382573879E-3</v>
      </c>
    </row>
    <row r="133" spans="2:11" x14ac:dyDescent="0.25">
      <c r="B133" s="162" t="s">
        <v>128</v>
      </c>
      <c r="C133" s="163">
        <v>37</v>
      </c>
      <c r="D133" s="163">
        <v>0</v>
      </c>
      <c r="E133" s="163">
        <v>29</v>
      </c>
      <c r="F133" s="163">
        <v>33</v>
      </c>
      <c r="G133" s="163">
        <v>33</v>
      </c>
      <c r="H133" s="163">
        <v>53</v>
      </c>
      <c r="I133" s="164">
        <f t="shared" si="26"/>
        <v>0.60606060606060597</v>
      </c>
      <c r="J133" s="165">
        <f t="shared" si="27"/>
        <v>0.43243243243243246</v>
      </c>
      <c r="K133" s="164">
        <f>H133/H123</f>
        <v>2.3840582969726957E-3</v>
      </c>
    </row>
    <row r="134" spans="2:11" x14ac:dyDescent="0.25">
      <c r="B134" s="162" t="s">
        <v>131</v>
      </c>
      <c r="C134" s="163">
        <v>54</v>
      </c>
      <c r="D134" s="163">
        <v>0</v>
      </c>
      <c r="E134" s="163">
        <v>30</v>
      </c>
      <c r="F134" s="163">
        <v>30</v>
      </c>
      <c r="G134" s="163">
        <v>42</v>
      </c>
      <c r="H134" s="163">
        <v>49</v>
      </c>
      <c r="I134" s="164">
        <f t="shared" si="26"/>
        <v>0.16666666666666674</v>
      </c>
      <c r="J134" s="165">
        <f t="shared" si="27"/>
        <v>-9.259259259259256E-2</v>
      </c>
      <c r="K134" s="164">
        <f>H134/H123</f>
        <v>2.2041293688992848E-3</v>
      </c>
    </row>
    <row r="135" spans="2:11" x14ac:dyDescent="0.25">
      <c r="B135" s="168" t="s">
        <v>145</v>
      </c>
      <c r="C135" s="169">
        <f t="shared" ref="C135:H135" si="28">C127-SUM(C128:C134)</f>
        <v>4842</v>
      </c>
      <c r="D135" s="169">
        <f t="shared" si="28"/>
        <v>0</v>
      </c>
      <c r="E135" s="169">
        <f t="shared" si="28"/>
        <v>3090</v>
      </c>
      <c r="F135" s="169">
        <f t="shared" si="28"/>
        <v>3922</v>
      </c>
      <c r="G135" s="169">
        <f t="shared" si="28"/>
        <v>3081</v>
      </c>
      <c r="H135" s="169">
        <f t="shared" si="28"/>
        <v>3521</v>
      </c>
      <c r="I135" s="170">
        <f t="shared" si="26"/>
        <v>0.14281077572216816</v>
      </c>
      <c r="J135" s="171">
        <f t="shared" si="27"/>
        <v>-0.27282114828583226</v>
      </c>
      <c r="K135" s="170">
        <f>H135/H123</f>
        <v>0.15838243893662005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29596</v>
      </c>
      <c r="D137" s="176">
        <v>0</v>
      </c>
      <c r="E137" s="176">
        <v>10937</v>
      </c>
      <c r="F137" s="176">
        <v>26589</v>
      </c>
      <c r="G137" s="176">
        <v>28421</v>
      </c>
      <c r="H137" s="176">
        <v>29387</v>
      </c>
      <c r="I137" s="177">
        <f t="shared" ref="I137:I149" si="29">IFERROR(H137/G137-1,"-")</f>
        <v>3.3988951831392278E-2</v>
      </c>
      <c r="J137" s="177">
        <f t="shared" ref="J137:J149" si="30">IFERROR(H137/C137-1,"-")</f>
        <v>-7.0617651033924034E-3</v>
      </c>
      <c r="K137" s="177">
        <f>H137/H137</f>
        <v>1</v>
      </c>
    </row>
    <row r="138" spans="2:11" x14ac:dyDescent="0.25">
      <c r="B138" s="157" t="s">
        <v>97</v>
      </c>
      <c r="C138" s="158">
        <v>7179</v>
      </c>
      <c r="D138" s="158">
        <v>0</v>
      </c>
      <c r="E138" s="158">
        <v>4324</v>
      </c>
      <c r="F138" s="158">
        <v>4253</v>
      </c>
      <c r="G138" s="158">
        <v>4890</v>
      </c>
      <c r="H138" s="158">
        <v>4326</v>
      </c>
      <c r="I138" s="159">
        <f t="shared" si="29"/>
        <v>-0.11533742331288344</v>
      </c>
      <c r="J138" s="160">
        <f t="shared" si="30"/>
        <v>-0.39740910990388634</v>
      </c>
      <c r="K138" s="159">
        <f>H138/H137</f>
        <v>0.14720794909313642</v>
      </c>
    </row>
    <row r="139" spans="2:11" x14ac:dyDescent="0.25">
      <c r="B139" s="162" t="s">
        <v>103</v>
      </c>
      <c r="C139" s="163">
        <v>4248</v>
      </c>
      <c r="D139" s="163">
        <v>0</v>
      </c>
      <c r="E139" s="163">
        <v>2204</v>
      </c>
      <c r="F139" s="163">
        <v>2736</v>
      </c>
      <c r="G139" s="163">
        <v>3180</v>
      </c>
      <c r="H139" s="163">
        <v>2940</v>
      </c>
      <c r="I139" s="164">
        <f t="shared" si="29"/>
        <v>-7.547169811320753E-2</v>
      </c>
      <c r="J139" s="165">
        <f t="shared" si="30"/>
        <v>-0.30790960451977401</v>
      </c>
      <c r="K139" s="164">
        <f>H139/H137</f>
        <v>0.10004423724776261</v>
      </c>
    </row>
    <row r="140" spans="2:11" x14ac:dyDescent="0.25">
      <c r="B140" s="162" t="s">
        <v>100</v>
      </c>
      <c r="C140" s="163">
        <v>2931</v>
      </c>
      <c r="D140" s="163">
        <v>0</v>
      </c>
      <c r="E140" s="163">
        <v>2120</v>
      </c>
      <c r="F140" s="163">
        <v>1517</v>
      </c>
      <c r="G140" s="163">
        <v>1710</v>
      </c>
      <c r="H140" s="163">
        <v>1386</v>
      </c>
      <c r="I140" s="164">
        <f t="shared" si="29"/>
        <v>-0.18947368421052635</v>
      </c>
      <c r="J140" s="165">
        <f t="shared" si="30"/>
        <v>-0.52712384851586491</v>
      </c>
      <c r="K140" s="164">
        <f>H140/H137</f>
        <v>4.7163711845373803E-2</v>
      </c>
    </row>
    <row r="141" spans="2:11" x14ac:dyDescent="0.25">
      <c r="B141" s="157" t="s">
        <v>107</v>
      </c>
      <c r="C141" s="158">
        <v>22417</v>
      </c>
      <c r="D141" s="158">
        <v>0</v>
      </c>
      <c r="E141" s="158">
        <v>6613</v>
      </c>
      <c r="F141" s="158">
        <v>22336</v>
      </c>
      <c r="G141" s="158">
        <v>23531</v>
      </c>
      <c r="H141" s="158">
        <v>25061</v>
      </c>
      <c r="I141" s="159">
        <f t="shared" si="29"/>
        <v>6.5020611108750126E-2</v>
      </c>
      <c r="J141" s="160">
        <f t="shared" si="30"/>
        <v>0.11794620154347157</v>
      </c>
      <c r="K141" s="159">
        <f>H141/H137</f>
        <v>0.85279205090686361</v>
      </c>
    </row>
    <row r="142" spans="2:11" x14ac:dyDescent="0.25">
      <c r="B142" s="162" t="s">
        <v>110</v>
      </c>
      <c r="C142" s="163">
        <v>11792</v>
      </c>
      <c r="D142" s="163">
        <v>0</v>
      </c>
      <c r="E142" s="163">
        <v>693</v>
      </c>
      <c r="F142" s="163">
        <v>9847</v>
      </c>
      <c r="G142" s="163">
        <v>11091</v>
      </c>
      <c r="H142" s="163">
        <v>12176</v>
      </c>
      <c r="I142" s="164">
        <f t="shared" si="29"/>
        <v>9.7827066991254208E-2</v>
      </c>
      <c r="J142" s="165">
        <f t="shared" si="30"/>
        <v>3.256445047489831E-2</v>
      </c>
      <c r="K142" s="164">
        <f>H142/H137</f>
        <v>0.41433286827508764</v>
      </c>
    </row>
    <row r="143" spans="2:11" x14ac:dyDescent="0.25">
      <c r="B143" s="162" t="s">
        <v>113</v>
      </c>
      <c r="C143" s="163">
        <v>1684</v>
      </c>
      <c r="D143" s="163">
        <v>0</v>
      </c>
      <c r="E143" s="163">
        <v>767</v>
      </c>
      <c r="F143" s="163">
        <v>1340</v>
      </c>
      <c r="G143" s="163">
        <v>1783</v>
      </c>
      <c r="H143" s="163">
        <v>1475</v>
      </c>
      <c r="I143" s="164">
        <f t="shared" si="29"/>
        <v>-0.17274256870443072</v>
      </c>
      <c r="J143" s="165">
        <f t="shared" si="30"/>
        <v>-0.12410926365795727</v>
      </c>
      <c r="K143" s="164">
        <f>H143/H137</f>
        <v>5.0192261884506754E-2</v>
      </c>
    </row>
    <row r="144" spans="2:11" x14ac:dyDescent="0.25">
      <c r="B144" s="162" t="s">
        <v>116</v>
      </c>
      <c r="C144" s="163">
        <v>2402</v>
      </c>
      <c r="D144" s="163">
        <v>0</v>
      </c>
      <c r="E144" s="163">
        <v>1251</v>
      </c>
      <c r="F144" s="163">
        <v>2917</v>
      </c>
      <c r="G144" s="163">
        <v>2194</v>
      </c>
      <c r="H144" s="163">
        <v>2222</v>
      </c>
      <c r="I144" s="164">
        <f t="shared" si="29"/>
        <v>1.2762078395624377E-2</v>
      </c>
      <c r="J144" s="165">
        <f t="shared" si="30"/>
        <v>-7.4937552039966659E-2</v>
      </c>
      <c r="K144" s="164">
        <f>H144/H137</f>
        <v>7.5611665021948479E-2</v>
      </c>
    </row>
    <row r="145" spans="2:11" x14ac:dyDescent="0.25">
      <c r="B145" s="162" t="s">
        <v>123</v>
      </c>
      <c r="C145" s="163">
        <v>522</v>
      </c>
      <c r="D145" s="163">
        <v>0</v>
      </c>
      <c r="E145" s="163">
        <v>172</v>
      </c>
      <c r="F145" s="163">
        <v>1276</v>
      </c>
      <c r="G145" s="163">
        <v>989</v>
      </c>
      <c r="H145" s="163">
        <v>653</v>
      </c>
      <c r="I145" s="164">
        <f t="shared" si="29"/>
        <v>-0.33973710819009095</v>
      </c>
      <c r="J145" s="165">
        <f t="shared" si="30"/>
        <v>0.25095785440613017</v>
      </c>
      <c r="K145" s="164">
        <f>H145/H137</f>
        <v>2.2220709837683331E-2</v>
      </c>
    </row>
    <row r="146" spans="2:11" x14ac:dyDescent="0.25">
      <c r="B146" s="162" t="s">
        <v>119</v>
      </c>
      <c r="C146" s="163">
        <v>712</v>
      </c>
      <c r="D146" s="163">
        <v>0</v>
      </c>
      <c r="E146" s="163">
        <v>221</v>
      </c>
      <c r="F146" s="163">
        <v>607</v>
      </c>
      <c r="G146" s="163">
        <v>770</v>
      </c>
      <c r="H146" s="163">
        <v>753</v>
      </c>
      <c r="I146" s="164">
        <f t="shared" si="29"/>
        <v>-2.207792207792203E-2</v>
      </c>
      <c r="J146" s="165">
        <f t="shared" si="30"/>
        <v>5.7584269662921406E-2</v>
      </c>
      <c r="K146" s="164">
        <f>H146/H137</f>
        <v>2.5623575050192263E-2</v>
      </c>
    </row>
    <row r="147" spans="2:11" x14ac:dyDescent="0.25">
      <c r="B147" s="162" t="s">
        <v>128</v>
      </c>
      <c r="C147" s="163">
        <v>47</v>
      </c>
      <c r="D147" s="163">
        <v>0</v>
      </c>
      <c r="E147" s="163">
        <v>28</v>
      </c>
      <c r="F147" s="163">
        <v>94</v>
      </c>
      <c r="G147" s="163">
        <v>7</v>
      </c>
      <c r="H147" s="163">
        <v>19</v>
      </c>
      <c r="I147" s="164">
        <f t="shared" si="29"/>
        <v>1.7142857142857144</v>
      </c>
      <c r="J147" s="165">
        <f t="shared" si="30"/>
        <v>-0.5957446808510638</v>
      </c>
      <c r="K147" s="164">
        <f>H147/H137</f>
        <v>6.465443903766972E-4</v>
      </c>
    </row>
    <row r="148" spans="2:11" x14ac:dyDescent="0.25">
      <c r="B148" s="162" t="s">
        <v>131</v>
      </c>
      <c r="C148" s="163">
        <v>105</v>
      </c>
      <c r="D148" s="163">
        <v>0</v>
      </c>
      <c r="E148" s="163">
        <v>12</v>
      </c>
      <c r="F148" s="163">
        <v>37</v>
      </c>
      <c r="G148" s="163">
        <v>21</v>
      </c>
      <c r="H148" s="163">
        <v>25</v>
      </c>
      <c r="I148" s="164">
        <f t="shared" si="29"/>
        <v>0.19047619047619047</v>
      </c>
      <c r="J148" s="165">
        <f t="shared" si="30"/>
        <v>-0.76190476190476186</v>
      </c>
      <c r="K148" s="164">
        <f>H148/H137</f>
        <v>8.5071630312723312E-4</v>
      </c>
    </row>
    <row r="149" spans="2:11" x14ac:dyDescent="0.25">
      <c r="B149" s="168" t="s">
        <v>145</v>
      </c>
      <c r="C149" s="169">
        <f t="shared" ref="C149:H149" si="31">C141-SUM(C142:C148)</f>
        <v>5153</v>
      </c>
      <c r="D149" s="169">
        <f t="shared" si="31"/>
        <v>0</v>
      </c>
      <c r="E149" s="169">
        <f t="shared" si="31"/>
        <v>3469</v>
      </c>
      <c r="F149" s="169">
        <f t="shared" si="31"/>
        <v>6218</v>
      </c>
      <c r="G149" s="169">
        <f t="shared" si="31"/>
        <v>6676</v>
      </c>
      <c r="H149" s="169">
        <f t="shared" si="31"/>
        <v>7738</v>
      </c>
      <c r="I149" s="170">
        <f t="shared" si="29"/>
        <v>0.15907729179149199</v>
      </c>
      <c r="J149" s="171">
        <f t="shared" si="30"/>
        <v>0.50164952454880662</v>
      </c>
      <c r="K149" s="170">
        <f>H149/H137</f>
        <v>0.26331371014394117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12399</v>
      </c>
      <c r="D151" s="176">
        <v>0</v>
      </c>
      <c r="E151" s="176">
        <v>5539</v>
      </c>
      <c r="F151" s="176">
        <v>10249</v>
      </c>
      <c r="G151" s="176">
        <v>11208</v>
      </c>
      <c r="H151" s="176">
        <v>13055</v>
      </c>
      <c r="I151" s="177">
        <f t="shared" ref="I151:I163" si="32">IFERROR(H151/G151-1,"-")</f>
        <v>0.16479300499643101</v>
      </c>
      <c r="J151" s="177">
        <f t="shared" ref="J151:J163" si="33">IFERROR(H151/C151-1,"-")</f>
        <v>5.2907492539721046E-2</v>
      </c>
      <c r="K151" s="177">
        <f>H151/H151</f>
        <v>1</v>
      </c>
    </row>
    <row r="152" spans="2:11" x14ac:dyDescent="0.25">
      <c r="B152" s="157" t="s">
        <v>97</v>
      </c>
      <c r="C152" s="158">
        <v>6396</v>
      </c>
      <c r="D152" s="158">
        <v>0</v>
      </c>
      <c r="E152" s="158">
        <v>3340</v>
      </c>
      <c r="F152" s="158">
        <v>5747</v>
      </c>
      <c r="G152" s="158">
        <v>6603</v>
      </c>
      <c r="H152" s="158">
        <v>7242</v>
      </c>
      <c r="I152" s="159">
        <f t="shared" si="32"/>
        <v>9.6774193548387011E-2</v>
      </c>
      <c r="J152" s="160">
        <f t="shared" si="33"/>
        <v>0.13227016885553478</v>
      </c>
      <c r="K152" s="159">
        <f>H152/H151</f>
        <v>0.55472998851014932</v>
      </c>
    </row>
    <row r="153" spans="2:11" x14ac:dyDescent="0.25">
      <c r="B153" s="162" t="s">
        <v>103</v>
      </c>
      <c r="C153" s="163">
        <v>4149</v>
      </c>
      <c r="D153" s="163">
        <v>0</v>
      </c>
      <c r="E153" s="163">
        <v>2340</v>
      </c>
      <c r="F153" s="163">
        <v>4364</v>
      </c>
      <c r="G153" s="163">
        <v>5247</v>
      </c>
      <c r="H153" s="163">
        <v>5289</v>
      </c>
      <c r="I153" s="164">
        <f t="shared" si="32"/>
        <v>8.0045740423098088E-3</v>
      </c>
      <c r="J153" s="165">
        <f t="shared" si="33"/>
        <v>0.27476500361532907</v>
      </c>
      <c r="K153" s="164">
        <f>H153/H151</f>
        <v>0.40513213328226733</v>
      </c>
    </row>
    <row r="154" spans="2:11" x14ac:dyDescent="0.25">
      <c r="B154" s="162" t="s">
        <v>100</v>
      </c>
      <c r="C154" s="163">
        <v>2247</v>
      </c>
      <c r="D154" s="163">
        <v>0</v>
      </c>
      <c r="E154" s="163">
        <v>1000</v>
      </c>
      <c r="F154" s="163">
        <v>1383</v>
      </c>
      <c r="G154" s="163">
        <v>1356</v>
      </c>
      <c r="H154" s="163">
        <v>1953</v>
      </c>
      <c r="I154" s="164">
        <f t="shared" si="32"/>
        <v>0.44026548672566368</v>
      </c>
      <c r="J154" s="165">
        <f t="shared" si="33"/>
        <v>-0.13084112149532712</v>
      </c>
      <c r="K154" s="164">
        <f>H154/H151</f>
        <v>0.14959785522788205</v>
      </c>
    </row>
    <row r="155" spans="2:11" x14ac:dyDescent="0.25">
      <c r="B155" s="157" t="s">
        <v>107</v>
      </c>
      <c r="C155" s="158">
        <v>6003</v>
      </c>
      <c r="D155" s="158">
        <v>0</v>
      </c>
      <c r="E155" s="158">
        <v>2199</v>
      </c>
      <c r="F155" s="158">
        <v>4502</v>
      </c>
      <c r="G155" s="158">
        <v>4605</v>
      </c>
      <c r="H155" s="158">
        <v>5813</v>
      </c>
      <c r="I155" s="159">
        <f t="shared" si="32"/>
        <v>0.26232356134636259</v>
      </c>
      <c r="J155" s="160">
        <f t="shared" si="33"/>
        <v>-3.1650841246043671E-2</v>
      </c>
      <c r="K155" s="159">
        <f>H155/H151</f>
        <v>0.44527001148985063</v>
      </c>
    </row>
    <row r="156" spans="2:11" x14ac:dyDescent="0.25">
      <c r="B156" s="162" t="s">
        <v>110</v>
      </c>
      <c r="C156" s="163">
        <v>1894</v>
      </c>
      <c r="D156" s="163">
        <v>0</v>
      </c>
      <c r="E156" s="163">
        <v>137</v>
      </c>
      <c r="F156" s="163">
        <v>1991</v>
      </c>
      <c r="G156" s="163">
        <v>1582</v>
      </c>
      <c r="H156" s="163">
        <v>1869</v>
      </c>
      <c r="I156" s="164">
        <f t="shared" si="32"/>
        <v>0.18141592920353977</v>
      </c>
      <c r="J156" s="165">
        <f t="shared" si="33"/>
        <v>-1.3199577613516422E-2</v>
      </c>
      <c r="K156" s="164">
        <f>H156/H151</f>
        <v>0.14316353887399463</v>
      </c>
    </row>
    <row r="157" spans="2:11" x14ac:dyDescent="0.25">
      <c r="B157" s="162" t="s">
        <v>113</v>
      </c>
      <c r="C157" s="163">
        <v>1290</v>
      </c>
      <c r="D157" s="163">
        <v>0</v>
      </c>
      <c r="E157" s="163">
        <v>492</v>
      </c>
      <c r="F157" s="163">
        <v>524</v>
      </c>
      <c r="G157" s="163">
        <v>656</v>
      </c>
      <c r="H157" s="163">
        <v>561</v>
      </c>
      <c r="I157" s="164">
        <f t="shared" si="32"/>
        <v>-0.14481707317073167</v>
      </c>
      <c r="J157" s="165">
        <f t="shared" si="33"/>
        <v>-0.56511627906976747</v>
      </c>
      <c r="K157" s="164">
        <f>H157/H151</f>
        <v>4.2972041363462277E-2</v>
      </c>
    </row>
    <row r="158" spans="2:11" x14ac:dyDescent="0.25">
      <c r="B158" s="162" t="s">
        <v>116</v>
      </c>
      <c r="C158" s="163">
        <v>1040</v>
      </c>
      <c r="D158" s="163">
        <v>0</v>
      </c>
      <c r="E158" s="163">
        <v>492</v>
      </c>
      <c r="F158" s="163">
        <v>556</v>
      </c>
      <c r="G158" s="163">
        <v>861</v>
      </c>
      <c r="H158" s="163">
        <v>1146</v>
      </c>
      <c r="I158" s="164">
        <f t="shared" si="32"/>
        <v>0.33101045296167242</v>
      </c>
      <c r="J158" s="165">
        <f t="shared" si="33"/>
        <v>0.10192307692307701</v>
      </c>
      <c r="K158" s="164">
        <f>H158/H151</f>
        <v>8.7782458828035231E-2</v>
      </c>
    </row>
    <row r="159" spans="2:11" x14ac:dyDescent="0.25">
      <c r="B159" s="162" t="s">
        <v>123</v>
      </c>
      <c r="C159" s="163">
        <v>98</v>
      </c>
      <c r="D159" s="163">
        <v>0</v>
      </c>
      <c r="E159" s="163">
        <v>46</v>
      </c>
      <c r="F159" s="163">
        <v>152</v>
      </c>
      <c r="G159" s="163">
        <v>135</v>
      </c>
      <c r="H159" s="163">
        <v>188</v>
      </c>
      <c r="I159" s="164">
        <f t="shared" si="32"/>
        <v>0.3925925925925926</v>
      </c>
      <c r="J159" s="165">
        <f t="shared" si="33"/>
        <v>0.91836734693877542</v>
      </c>
      <c r="K159" s="164">
        <f>H159/H151</f>
        <v>1.4400612792033704E-2</v>
      </c>
    </row>
    <row r="160" spans="2:11" x14ac:dyDescent="0.25">
      <c r="B160" s="162" t="s">
        <v>119</v>
      </c>
      <c r="C160" s="163">
        <v>319</v>
      </c>
      <c r="D160" s="163">
        <v>0</v>
      </c>
      <c r="E160" s="163">
        <v>232</v>
      </c>
      <c r="F160" s="163">
        <v>551</v>
      </c>
      <c r="G160" s="163">
        <v>289</v>
      </c>
      <c r="H160" s="163">
        <v>504</v>
      </c>
      <c r="I160" s="164">
        <f t="shared" si="32"/>
        <v>0.74394463667820077</v>
      </c>
      <c r="J160" s="165">
        <f t="shared" si="33"/>
        <v>0.57993730407523514</v>
      </c>
      <c r="K160" s="164">
        <f>H160/H151</f>
        <v>3.8605898123324399E-2</v>
      </c>
    </row>
    <row r="161" spans="2:11" x14ac:dyDescent="0.25">
      <c r="B161" s="162" t="s">
        <v>128</v>
      </c>
      <c r="C161" s="163">
        <v>48</v>
      </c>
      <c r="D161" s="163">
        <v>0</v>
      </c>
      <c r="E161" s="163">
        <v>5</v>
      </c>
      <c r="F161" s="163">
        <v>19</v>
      </c>
      <c r="G161" s="163">
        <v>12</v>
      </c>
      <c r="H161" s="163">
        <v>6</v>
      </c>
      <c r="I161" s="164">
        <f t="shared" si="32"/>
        <v>-0.5</v>
      </c>
      <c r="J161" s="165">
        <f t="shared" si="33"/>
        <v>-0.875</v>
      </c>
      <c r="K161" s="164">
        <f>H161/H151</f>
        <v>4.5959402527767141E-4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6</v>
      </c>
      <c r="F162" s="163">
        <v>13</v>
      </c>
      <c r="G162" s="163">
        <v>15</v>
      </c>
      <c r="H162" s="163">
        <v>6</v>
      </c>
      <c r="I162" s="164">
        <f t="shared" si="32"/>
        <v>-0.6</v>
      </c>
      <c r="J162" s="165">
        <f t="shared" si="33"/>
        <v>-0.5714285714285714</v>
      </c>
      <c r="K162" s="164">
        <f>H162/H151</f>
        <v>4.5959402527767141E-4</v>
      </c>
    </row>
    <row r="163" spans="2:11" x14ac:dyDescent="0.25">
      <c r="B163" s="168" t="s">
        <v>145</v>
      </c>
      <c r="C163" s="169">
        <f t="shared" ref="C163:H163" si="34">C155-SUM(C156:C162)</f>
        <v>1300</v>
      </c>
      <c r="D163" s="169">
        <f t="shared" si="34"/>
        <v>0</v>
      </c>
      <c r="E163" s="169">
        <f t="shared" si="34"/>
        <v>789</v>
      </c>
      <c r="F163" s="169">
        <f t="shared" si="34"/>
        <v>696</v>
      </c>
      <c r="G163" s="169">
        <f t="shared" si="34"/>
        <v>1055</v>
      </c>
      <c r="H163" s="169">
        <f t="shared" si="34"/>
        <v>1533</v>
      </c>
      <c r="I163" s="170">
        <f t="shared" si="32"/>
        <v>0.45308056872037916</v>
      </c>
      <c r="J163" s="171">
        <f t="shared" si="33"/>
        <v>0.1792307692307693</v>
      </c>
      <c r="K163" s="170">
        <f>H163/H151</f>
        <v>0.11742627345844504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60C8-8DDB-47DD-A03C-2AC0E3C284A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2784795</v>
      </c>
      <c r="D9" s="176">
        <v>2791817</v>
      </c>
      <c r="E9" s="176">
        <v>1049130</v>
      </c>
      <c r="F9" s="176">
        <v>2658818</v>
      </c>
      <c r="G9" s="176">
        <v>2977282</v>
      </c>
      <c r="H9" s="176">
        <v>3166417</v>
      </c>
      <c r="I9" s="177">
        <f>IFERROR(H9/G9-1,"-")</f>
        <v>6.3526061689823221E-2</v>
      </c>
      <c r="J9" s="177">
        <f>IFERROR(H9/D9-1,"-")</f>
        <v>0.13417784904956154</v>
      </c>
      <c r="K9" s="176">
        <f>H9-G9</f>
        <v>189135</v>
      </c>
      <c r="L9" s="176">
        <f>H9-D9</f>
        <v>374600</v>
      </c>
      <c r="M9" s="177">
        <f t="shared" ref="M9:M21" si="0">H9/H$9</f>
        <v>1</v>
      </c>
      <c r="P9" s="154" t="s">
        <v>68</v>
      </c>
      <c r="Q9" s="176">
        <v>26400</v>
      </c>
      <c r="R9" s="176">
        <v>26378</v>
      </c>
      <c r="S9" s="176">
        <v>10070</v>
      </c>
      <c r="T9" s="176">
        <v>19165</v>
      </c>
      <c r="U9" s="176">
        <v>30246</v>
      </c>
      <c r="V9" s="176">
        <v>25739</v>
      </c>
      <c r="W9" s="177">
        <f>IFERROR(V9/U9-1,"-")</f>
        <v>-0.14901143952919393</v>
      </c>
      <c r="X9" s="177">
        <f>IFERROR(V9/R9-1,"-")</f>
        <v>-2.4224732731822018E-2</v>
      </c>
      <c r="Y9" s="176">
        <f>V9-U9</f>
        <v>-4507</v>
      </c>
      <c r="Z9" s="176">
        <f>V9-R9</f>
        <v>-639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583375</v>
      </c>
      <c r="D10" s="158">
        <v>588589</v>
      </c>
      <c r="E10" s="158">
        <v>190562</v>
      </c>
      <c r="F10" s="158">
        <v>582661</v>
      </c>
      <c r="G10" s="158">
        <v>610630</v>
      </c>
      <c r="H10" s="158">
        <v>602747</v>
      </c>
      <c r="I10" s="160">
        <f>IFERROR(H10/G10-1,"-")</f>
        <v>-1.2909617935574769E-2</v>
      </c>
      <c r="J10" s="159">
        <f t="shared" ref="J10:J21" si="2">IFERROR(H10/D10-1,"-")</f>
        <v>2.4054136247874114E-2</v>
      </c>
      <c r="K10" s="158">
        <f t="shared" ref="K10:K20" si="3">H10-G10</f>
        <v>-7883</v>
      </c>
      <c r="L10" s="158">
        <f t="shared" ref="L10:L21" si="4">H10-D10</f>
        <v>14158</v>
      </c>
      <c r="M10" s="159">
        <f t="shared" si="0"/>
        <v>0.1903561659756122</v>
      </c>
      <c r="P10" s="157" t="s">
        <v>97</v>
      </c>
      <c r="Q10" s="158">
        <v>6299</v>
      </c>
      <c r="R10" s="158">
        <v>6084</v>
      </c>
      <c r="S10" s="158">
        <v>1123</v>
      </c>
      <c r="T10" s="158">
        <v>2543</v>
      </c>
      <c r="U10" s="158">
        <v>13397</v>
      </c>
      <c r="V10" s="158">
        <v>7210</v>
      </c>
      <c r="W10" s="160">
        <f>IFERROR(V10/U10-1,"-")</f>
        <v>-0.46181981040531461</v>
      </c>
      <c r="X10" s="159">
        <f t="shared" ref="X10:X21" si="5">IFERROR(V10/R10-1,"-")</f>
        <v>0.18507560815253132</v>
      </c>
      <c r="Y10" s="157">
        <f t="shared" ref="Y10:Y20" si="6">V10-U10</f>
        <v>-6187</v>
      </c>
      <c r="Z10" s="158">
        <f t="shared" ref="Z10:Z21" si="7">V10-R10</f>
        <v>1126</v>
      </c>
      <c r="AA10" s="159">
        <f t="shared" si="1"/>
        <v>0.28011966276856132</v>
      </c>
    </row>
    <row r="11" spans="1:27" x14ac:dyDescent="0.25">
      <c r="A11" s="161" t="s">
        <v>100</v>
      </c>
      <c r="B11" s="162" t="s">
        <v>103</v>
      </c>
      <c r="C11" s="163">
        <v>237239</v>
      </c>
      <c r="D11" s="163">
        <v>228828</v>
      </c>
      <c r="E11" s="163">
        <v>77391</v>
      </c>
      <c r="F11" s="163">
        <v>253134</v>
      </c>
      <c r="G11" s="163">
        <v>254990</v>
      </c>
      <c r="H11" s="163">
        <v>242917</v>
      </c>
      <c r="I11" s="165">
        <f>IFERROR(H11/G11-1,"-")</f>
        <v>-4.7346954782540474E-2</v>
      </c>
      <c r="J11" s="164">
        <f t="shared" si="2"/>
        <v>6.1570262380477914E-2</v>
      </c>
      <c r="K11" s="163">
        <f t="shared" si="3"/>
        <v>-12073</v>
      </c>
      <c r="L11" s="163">
        <f t="shared" si="4"/>
        <v>14089</v>
      </c>
      <c r="M11" s="164">
        <f t="shared" si="0"/>
        <v>7.6716680083513955E-2</v>
      </c>
      <c r="P11" s="162" t="s">
        <v>103</v>
      </c>
      <c r="Q11" s="163">
        <v>3871</v>
      </c>
      <c r="R11" s="163">
        <v>3309</v>
      </c>
      <c r="S11" s="163">
        <v>538</v>
      </c>
      <c r="T11" s="163">
        <v>1046</v>
      </c>
      <c r="U11" s="163">
        <v>10008</v>
      </c>
      <c r="V11" s="163">
        <v>4880</v>
      </c>
      <c r="W11" s="165">
        <f>IFERROR(V11/U11-1,"-")</f>
        <v>-0.51239008792965635</v>
      </c>
      <c r="X11" s="164">
        <f t="shared" si="5"/>
        <v>0.47476579026896348</v>
      </c>
      <c r="Y11" s="162">
        <f t="shared" si="6"/>
        <v>-5128</v>
      </c>
      <c r="Z11" s="163">
        <f t="shared" si="7"/>
        <v>1571</v>
      </c>
      <c r="AA11" s="164">
        <f>V11/V$9</f>
        <v>0.189595555382882</v>
      </c>
    </row>
    <row r="12" spans="1:27" x14ac:dyDescent="0.25">
      <c r="A12" s="1"/>
      <c r="B12" s="162" t="s">
        <v>100</v>
      </c>
      <c r="C12" s="163">
        <v>346136</v>
      </c>
      <c r="D12" s="163">
        <v>359761</v>
      </c>
      <c r="E12" s="163">
        <v>113171</v>
      </c>
      <c r="F12" s="163">
        <v>329527</v>
      </c>
      <c r="G12" s="163">
        <v>355640</v>
      </c>
      <c r="H12" s="163">
        <v>359830</v>
      </c>
      <c r="I12" s="165">
        <f>IFERROR(H12/G12-1,"-")</f>
        <v>1.1781576875492084E-2</v>
      </c>
      <c r="J12" s="164">
        <f t="shared" si="2"/>
        <v>1.9179399656987783E-4</v>
      </c>
      <c r="K12" s="163">
        <f t="shared" si="3"/>
        <v>4190</v>
      </c>
      <c r="L12" s="163">
        <f t="shared" si="4"/>
        <v>69</v>
      </c>
      <c r="M12" s="164">
        <f t="shared" si="0"/>
        <v>0.11363948589209823</v>
      </c>
      <c r="P12" s="162" t="s">
        <v>100</v>
      </c>
      <c r="Q12" s="163">
        <v>2428</v>
      </c>
      <c r="R12" s="163">
        <v>2775</v>
      </c>
      <c r="S12" s="163">
        <v>585</v>
      </c>
      <c r="T12" s="163">
        <v>1497</v>
      </c>
      <c r="U12" s="163">
        <v>3389</v>
      </c>
      <c r="V12" s="163">
        <v>2330</v>
      </c>
      <c r="W12" s="165">
        <f>IFERROR(V12/U12-1,"-")</f>
        <v>-0.31248155798170552</v>
      </c>
      <c r="X12" s="164">
        <f t="shared" si="5"/>
        <v>-0.16036036036036039</v>
      </c>
      <c r="Y12" s="162">
        <f t="shared" si="6"/>
        <v>-1059</v>
      </c>
      <c r="Z12" s="163">
        <f t="shared" si="7"/>
        <v>-445</v>
      </c>
      <c r="AA12" s="164">
        <f t="shared" si="1"/>
        <v>9.0524107385679314E-2</v>
      </c>
    </row>
    <row r="13" spans="1:27" s="56" customFormat="1" x14ac:dyDescent="0.25">
      <c r="B13" s="157" t="s">
        <v>107</v>
      </c>
      <c r="C13" s="158">
        <v>2201420</v>
      </c>
      <c r="D13" s="158">
        <v>2203228</v>
      </c>
      <c r="E13" s="158">
        <v>858568</v>
      </c>
      <c r="F13" s="158">
        <v>2076157</v>
      </c>
      <c r="G13" s="158">
        <v>2366652</v>
      </c>
      <c r="H13" s="158">
        <v>2563670</v>
      </c>
      <c r="I13" s="160">
        <f>IFERROR(H13/G13-1,"-")</f>
        <v>8.3247558153881407E-2</v>
      </c>
      <c r="J13" s="159">
        <f t="shared" si="2"/>
        <v>0.16359723097201018</v>
      </c>
      <c r="K13" s="158">
        <f t="shared" si="3"/>
        <v>197018</v>
      </c>
      <c r="L13" s="158">
        <f t="shared" si="4"/>
        <v>360442</v>
      </c>
      <c r="M13" s="159">
        <f t="shared" si="0"/>
        <v>0.80964383402438778</v>
      </c>
      <c r="P13" s="157" t="s">
        <v>107</v>
      </c>
      <c r="Q13" s="158">
        <v>20101</v>
      </c>
      <c r="R13" s="158">
        <v>20294</v>
      </c>
      <c r="S13" s="158">
        <v>8947</v>
      </c>
      <c r="T13" s="158">
        <v>16622</v>
      </c>
      <c r="U13" s="158">
        <v>16849</v>
      </c>
      <c r="V13" s="158">
        <v>18529</v>
      </c>
      <c r="W13" s="160">
        <f>IFERROR(V13/U13-1,"-")</f>
        <v>9.9709181553801374E-2</v>
      </c>
      <c r="X13" s="159">
        <f t="shared" si="5"/>
        <v>-8.6971518675470594E-2</v>
      </c>
      <c r="Y13" s="157">
        <f t="shared" si="6"/>
        <v>1680</v>
      </c>
      <c r="Z13" s="158">
        <f t="shared" si="7"/>
        <v>-1765</v>
      </c>
      <c r="AA13" s="159">
        <f t="shared" si="1"/>
        <v>0.71988033723143863</v>
      </c>
    </row>
    <row r="14" spans="1:27" s="56" customFormat="1" x14ac:dyDescent="0.25">
      <c r="B14" s="162" t="s">
        <v>110</v>
      </c>
      <c r="C14" s="163">
        <v>965296</v>
      </c>
      <c r="D14" s="163">
        <v>1013302</v>
      </c>
      <c r="E14" s="163">
        <v>347039</v>
      </c>
      <c r="F14" s="163">
        <v>942987</v>
      </c>
      <c r="G14" s="163">
        <v>1093840</v>
      </c>
      <c r="H14" s="163">
        <v>1197012</v>
      </c>
      <c r="I14" s="165">
        <f t="shared" ref="I14:I21" si="8">IFERROR(H14/G14-1,"-")</f>
        <v>9.4320924449645238E-2</v>
      </c>
      <c r="J14" s="164">
        <f t="shared" si="2"/>
        <v>0.18129836909430752</v>
      </c>
      <c r="K14" s="163">
        <f t="shared" si="3"/>
        <v>103172</v>
      </c>
      <c r="L14" s="163">
        <f t="shared" si="4"/>
        <v>183710</v>
      </c>
      <c r="M14" s="164">
        <f t="shared" si="0"/>
        <v>0.37803359443812989</v>
      </c>
      <c r="P14" s="162" t="s">
        <v>110</v>
      </c>
      <c r="Q14" s="163">
        <v>5594</v>
      </c>
      <c r="R14" s="163">
        <v>6126</v>
      </c>
      <c r="S14" s="163">
        <v>2897</v>
      </c>
      <c r="T14" s="163">
        <v>6041</v>
      </c>
      <c r="U14" s="163">
        <v>5258</v>
      </c>
      <c r="V14" s="163">
        <v>6410</v>
      </c>
      <c r="W14" s="165">
        <f t="shared" ref="W14:W21" si="9">IFERROR(V14/U14-1,"-")</f>
        <v>0.2190947128185623</v>
      </c>
      <c r="X14" s="164">
        <f t="shared" si="5"/>
        <v>4.635977799542923E-2</v>
      </c>
      <c r="Y14" s="162">
        <f t="shared" si="6"/>
        <v>1152</v>
      </c>
      <c r="Z14" s="163">
        <f t="shared" si="7"/>
        <v>284</v>
      </c>
      <c r="AA14" s="164">
        <f t="shared" si="1"/>
        <v>0.24903842418120362</v>
      </c>
    </row>
    <row r="15" spans="1:27" x14ac:dyDescent="0.25">
      <c r="A15" s="1"/>
      <c r="B15" s="162" t="s">
        <v>113</v>
      </c>
      <c r="C15" s="163">
        <v>332122</v>
      </c>
      <c r="D15" s="163">
        <v>287147</v>
      </c>
      <c r="E15" s="163">
        <v>109834</v>
      </c>
      <c r="F15" s="163">
        <v>210882</v>
      </c>
      <c r="G15" s="163">
        <v>243579</v>
      </c>
      <c r="H15" s="163">
        <v>256943</v>
      </c>
      <c r="I15" s="165">
        <f t="shared" si="8"/>
        <v>5.4865156684279048E-2</v>
      </c>
      <c r="J15" s="164">
        <f t="shared" si="2"/>
        <v>-0.10518654208471623</v>
      </c>
      <c r="K15" s="163">
        <f t="shared" si="3"/>
        <v>13364</v>
      </c>
      <c r="L15" s="163">
        <f t="shared" si="4"/>
        <v>-30204</v>
      </c>
      <c r="M15" s="164">
        <f t="shared" si="0"/>
        <v>8.1146292481375643E-2</v>
      </c>
      <c r="P15" s="162" t="s">
        <v>113</v>
      </c>
      <c r="Q15" s="163">
        <v>6312</v>
      </c>
      <c r="R15" s="163">
        <v>5280</v>
      </c>
      <c r="S15" s="163">
        <v>2253</v>
      </c>
      <c r="T15" s="163">
        <v>3822</v>
      </c>
      <c r="U15" s="163">
        <v>2946</v>
      </c>
      <c r="V15" s="163">
        <v>3775</v>
      </c>
      <c r="W15" s="165">
        <f t="shared" si="9"/>
        <v>0.28139850644942288</v>
      </c>
      <c r="X15" s="164">
        <f t="shared" si="5"/>
        <v>-0.28503787878787878</v>
      </c>
      <c r="Y15" s="162">
        <f t="shared" si="6"/>
        <v>829</v>
      </c>
      <c r="Z15" s="163">
        <f t="shared" si="7"/>
        <v>-1505</v>
      </c>
      <c r="AA15" s="164">
        <f t="shared" si="1"/>
        <v>0.14666459458409417</v>
      </c>
    </row>
    <row r="16" spans="1:27" x14ac:dyDescent="0.25">
      <c r="A16" s="1"/>
      <c r="B16" s="162" t="s">
        <v>116</v>
      </c>
      <c r="C16" s="163">
        <v>97743</v>
      </c>
      <c r="D16" s="163">
        <v>98317</v>
      </c>
      <c r="E16" s="163">
        <v>39042</v>
      </c>
      <c r="F16" s="163">
        <v>110427</v>
      </c>
      <c r="G16" s="163">
        <v>126317</v>
      </c>
      <c r="H16" s="163">
        <v>135779</v>
      </c>
      <c r="I16" s="165">
        <f t="shared" si="8"/>
        <v>7.4906782143337791E-2</v>
      </c>
      <c r="J16" s="164">
        <f t="shared" si="2"/>
        <v>0.38103278171628507</v>
      </c>
      <c r="K16" s="163">
        <f t="shared" si="3"/>
        <v>9462</v>
      </c>
      <c r="L16" s="163">
        <f t="shared" si="4"/>
        <v>37462</v>
      </c>
      <c r="M16" s="164">
        <f t="shared" si="0"/>
        <v>4.2880959772512592E-2</v>
      </c>
      <c r="P16" s="162" t="s">
        <v>116</v>
      </c>
      <c r="Q16" s="163">
        <v>1430</v>
      </c>
      <c r="R16" s="163">
        <v>1525</v>
      </c>
      <c r="S16" s="163">
        <v>449</v>
      </c>
      <c r="T16" s="163">
        <v>1296</v>
      </c>
      <c r="U16" s="163">
        <v>1740</v>
      </c>
      <c r="V16" s="163">
        <v>1290</v>
      </c>
      <c r="W16" s="165">
        <f t="shared" si="9"/>
        <v>-0.25862068965517238</v>
      </c>
      <c r="X16" s="164">
        <f t="shared" si="5"/>
        <v>-0.15409836065573768</v>
      </c>
      <c r="Y16" s="162">
        <f t="shared" si="6"/>
        <v>-450</v>
      </c>
      <c r="Z16" s="163">
        <f t="shared" si="7"/>
        <v>-235</v>
      </c>
      <c r="AA16" s="164">
        <f t="shared" si="1"/>
        <v>5.0118497222114304E-2</v>
      </c>
    </row>
    <row r="17" spans="1:27" x14ac:dyDescent="0.25">
      <c r="A17" s="1"/>
      <c r="B17" s="162" t="s">
        <v>123</v>
      </c>
      <c r="C17" s="163">
        <v>85891</v>
      </c>
      <c r="D17" s="163">
        <v>80032</v>
      </c>
      <c r="E17" s="163">
        <v>30707</v>
      </c>
      <c r="F17" s="163">
        <v>102529</v>
      </c>
      <c r="G17" s="163">
        <v>90860</v>
      </c>
      <c r="H17" s="163">
        <v>100448</v>
      </c>
      <c r="I17" s="165">
        <f t="shared" si="8"/>
        <v>0.10552498349108519</v>
      </c>
      <c r="J17" s="164">
        <f t="shared" si="2"/>
        <v>0.25509796081567382</v>
      </c>
      <c r="K17" s="163">
        <f t="shared" si="3"/>
        <v>9588</v>
      </c>
      <c r="L17" s="163">
        <f t="shared" si="4"/>
        <v>20416</v>
      </c>
      <c r="M17" s="164">
        <f t="shared" si="0"/>
        <v>3.1722922154599348E-2</v>
      </c>
      <c r="P17" s="162" t="s">
        <v>123</v>
      </c>
      <c r="Q17" s="163">
        <v>382</v>
      </c>
      <c r="R17" s="163">
        <v>479</v>
      </c>
      <c r="S17" s="163">
        <v>218</v>
      </c>
      <c r="T17" s="163">
        <v>491</v>
      </c>
      <c r="U17" s="163">
        <v>400</v>
      </c>
      <c r="V17" s="163">
        <v>591</v>
      </c>
      <c r="W17" s="165">
        <f t="shared" si="9"/>
        <v>0.47750000000000004</v>
      </c>
      <c r="X17" s="164">
        <f t="shared" si="5"/>
        <v>0.2338204592901878</v>
      </c>
      <c r="Y17" s="162">
        <f t="shared" si="6"/>
        <v>191</v>
      </c>
      <c r="Z17" s="163">
        <f t="shared" si="7"/>
        <v>112</v>
      </c>
      <c r="AA17" s="164">
        <f t="shared" si="1"/>
        <v>2.2961265006410506E-2</v>
      </c>
    </row>
    <row r="18" spans="1:27" x14ac:dyDescent="0.25">
      <c r="A18" s="1"/>
      <c r="B18" s="162" t="s">
        <v>119</v>
      </c>
      <c r="C18" s="163">
        <v>79641</v>
      </c>
      <c r="D18" s="163">
        <v>78294</v>
      </c>
      <c r="E18" s="163">
        <v>33341</v>
      </c>
      <c r="F18" s="163">
        <v>85314</v>
      </c>
      <c r="G18" s="163">
        <v>85859</v>
      </c>
      <c r="H18" s="163">
        <v>91513</v>
      </c>
      <c r="I18" s="165">
        <f t="shared" si="8"/>
        <v>6.5852152948438825E-2</v>
      </c>
      <c r="J18" s="164">
        <f t="shared" si="2"/>
        <v>0.16883796970393639</v>
      </c>
      <c r="K18" s="163">
        <f t="shared" si="3"/>
        <v>5654</v>
      </c>
      <c r="L18" s="163">
        <f t="shared" si="4"/>
        <v>13219</v>
      </c>
      <c r="M18" s="164">
        <f t="shared" si="0"/>
        <v>2.8901120730466013E-2</v>
      </c>
      <c r="P18" s="162" t="s">
        <v>119</v>
      </c>
      <c r="Q18" s="163">
        <v>365</v>
      </c>
      <c r="R18" s="163">
        <v>481</v>
      </c>
      <c r="S18" s="163">
        <v>187</v>
      </c>
      <c r="T18" s="163">
        <v>436</v>
      </c>
      <c r="U18" s="163">
        <v>398</v>
      </c>
      <c r="V18" s="163">
        <v>399</v>
      </c>
      <c r="W18" s="165">
        <f t="shared" si="9"/>
        <v>2.5125628140703071E-3</v>
      </c>
      <c r="X18" s="164">
        <f t="shared" si="5"/>
        <v>-0.17047817047817049</v>
      </c>
      <c r="Y18" s="162">
        <f t="shared" si="6"/>
        <v>1</v>
      </c>
      <c r="Z18" s="163">
        <f t="shared" si="7"/>
        <v>-82</v>
      </c>
      <c r="AA18" s="164">
        <f t="shared" si="1"/>
        <v>1.5501767745444655E-2</v>
      </c>
    </row>
    <row r="19" spans="1:27" x14ac:dyDescent="0.25">
      <c r="A19" s="161" t="s">
        <v>144</v>
      </c>
      <c r="B19" s="162" t="s">
        <v>128</v>
      </c>
      <c r="C19" s="163">
        <v>42752</v>
      </c>
      <c r="D19" s="163">
        <v>48283</v>
      </c>
      <c r="E19" s="163">
        <v>28434</v>
      </c>
      <c r="F19" s="163">
        <v>35056</v>
      </c>
      <c r="G19" s="163">
        <v>43836</v>
      </c>
      <c r="H19" s="163">
        <v>39617</v>
      </c>
      <c r="I19" s="165">
        <f t="shared" si="8"/>
        <v>-9.6245095355415589E-2</v>
      </c>
      <c r="J19" s="164">
        <f t="shared" si="2"/>
        <v>-0.17948346208810551</v>
      </c>
      <c r="K19" s="163">
        <f t="shared" si="3"/>
        <v>-4219</v>
      </c>
      <c r="L19" s="163">
        <f t="shared" si="4"/>
        <v>-8666</v>
      </c>
      <c r="M19" s="164">
        <f t="shared" si="0"/>
        <v>1.2511618021252412E-2</v>
      </c>
      <c r="P19" s="162" t="s">
        <v>128</v>
      </c>
      <c r="Q19" s="163">
        <v>251</v>
      </c>
      <c r="R19" s="163">
        <v>170</v>
      </c>
      <c r="S19" s="163">
        <v>136</v>
      </c>
      <c r="T19" s="163">
        <v>57</v>
      </c>
      <c r="U19" s="163">
        <v>156</v>
      </c>
      <c r="V19" s="163">
        <v>84</v>
      </c>
      <c r="W19" s="165">
        <f t="shared" si="9"/>
        <v>-0.46153846153846156</v>
      </c>
      <c r="X19" s="164">
        <f t="shared" si="5"/>
        <v>-0.50588235294117645</v>
      </c>
      <c r="Y19" s="162">
        <f t="shared" si="6"/>
        <v>-72</v>
      </c>
      <c r="Z19" s="163">
        <f t="shared" si="7"/>
        <v>-86</v>
      </c>
      <c r="AA19" s="164">
        <f t="shared" si="1"/>
        <v>3.2635300516725592E-3</v>
      </c>
    </row>
    <row r="20" spans="1:27" x14ac:dyDescent="0.25">
      <c r="A20" s="167" t="s">
        <v>145</v>
      </c>
      <c r="B20" s="162" t="s">
        <v>131</v>
      </c>
      <c r="C20" s="163">
        <v>71120</v>
      </c>
      <c r="D20" s="163">
        <v>59547</v>
      </c>
      <c r="E20" s="163">
        <v>40183</v>
      </c>
      <c r="F20" s="163">
        <v>26721</v>
      </c>
      <c r="G20" s="163">
        <v>39628</v>
      </c>
      <c r="H20" s="163">
        <v>40951</v>
      </c>
      <c r="I20" s="165">
        <f t="shared" si="8"/>
        <v>3.338548501059857E-2</v>
      </c>
      <c r="J20" s="164">
        <f t="shared" si="2"/>
        <v>-0.31229113137521625</v>
      </c>
      <c r="K20" s="163">
        <f t="shared" si="3"/>
        <v>1323</v>
      </c>
      <c r="L20" s="163">
        <f t="shared" si="4"/>
        <v>-18596</v>
      </c>
      <c r="M20" s="164">
        <f t="shared" si="0"/>
        <v>1.2932914395040199E-2</v>
      </c>
      <c r="P20" s="162" t="s">
        <v>131</v>
      </c>
      <c r="Q20" s="163">
        <v>276</v>
      </c>
      <c r="R20" s="163">
        <v>284</v>
      </c>
      <c r="S20" s="163">
        <v>201</v>
      </c>
      <c r="T20" s="163">
        <v>95</v>
      </c>
      <c r="U20" s="163">
        <v>138</v>
      </c>
      <c r="V20" s="163">
        <v>86</v>
      </c>
      <c r="W20" s="165">
        <f t="shared" si="9"/>
        <v>-0.37681159420289856</v>
      </c>
      <c r="X20" s="164">
        <f t="shared" si="5"/>
        <v>-0.69718309859154926</v>
      </c>
      <c r="Y20" s="162">
        <f t="shared" si="6"/>
        <v>-52</v>
      </c>
      <c r="Z20" s="163">
        <f t="shared" si="7"/>
        <v>-198</v>
      </c>
      <c r="AA20" s="164">
        <f t="shared" si="1"/>
        <v>3.3412331481409534E-3</v>
      </c>
    </row>
    <row r="21" spans="1:27" x14ac:dyDescent="0.25">
      <c r="B21" s="168" t="s">
        <v>145</v>
      </c>
      <c r="C21" s="169">
        <f t="shared" ref="C21:H21" si="10">C13-SUM(C14:C20)</f>
        <v>526855</v>
      </c>
      <c r="D21" s="169">
        <f t="shared" si="10"/>
        <v>538306</v>
      </c>
      <c r="E21" s="169">
        <f t="shared" si="10"/>
        <v>229988</v>
      </c>
      <c r="F21" s="169">
        <f t="shared" si="10"/>
        <v>562241</v>
      </c>
      <c r="G21" s="169">
        <f t="shared" si="10"/>
        <v>642733</v>
      </c>
      <c r="H21" s="169">
        <f t="shared" si="10"/>
        <v>701407</v>
      </c>
      <c r="I21" s="171">
        <f t="shared" si="8"/>
        <v>9.1288295450832724E-2</v>
      </c>
      <c r="J21" s="170">
        <f t="shared" si="2"/>
        <v>0.30298937778884127</v>
      </c>
      <c r="K21" s="169">
        <f>H21-G21</f>
        <v>58674</v>
      </c>
      <c r="L21" s="169">
        <f t="shared" si="4"/>
        <v>163101</v>
      </c>
      <c r="M21" s="170">
        <f t="shared" si="0"/>
        <v>0.22151441203101171</v>
      </c>
      <c r="P21" s="168" t="s">
        <v>145</v>
      </c>
      <c r="Q21" s="169">
        <f t="shared" ref="Q21:V21" si="11">Q13-SUM(Q14:Q20)</f>
        <v>5491</v>
      </c>
      <c r="R21" s="169">
        <f t="shared" si="11"/>
        <v>5949</v>
      </c>
      <c r="S21" s="169">
        <f t="shared" si="11"/>
        <v>2606</v>
      </c>
      <c r="T21" s="169">
        <f t="shared" si="11"/>
        <v>4384</v>
      </c>
      <c r="U21" s="169">
        <f t="shared" si="11"/>
        <v>5813</v>
      </c>
      <c r="V21" s="169">
        <f t="shared" si="11"/>
        <v>5894</v>
      </c>
      <c r="W21" s="171">
        <f t="shared" si="9"/>
        <v>1.3934285222776621E-2</v>
      </c>
      <c r="X21" s="170">
        <f t="shared" si="5"/>
        <v>-9.2452513027400096E-3</v>
      </c>
      <c r="Y21" s="168">
        <f>V21-U21</f>
        <v>81</v>
      </c>
      <c r="Z21" s="169">
        <f t="shared" si="7"/>
        <v>-55</v>
      </c>
      <c r="AA21" s="170">
        <f t="shared" si="1"/>
        <v>0.2289910252923579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971048</v>
      </c>
      <c r="D23" s="176">
        <v>1025250</v>
      </c>
      <c r="E23" s="176">
        <v>344170</v>
      </c>
      <c r="F23" s="176">
        <v>993053</v>
      </c>
      <c r="G23" s="176">
        <v>1080016</v>
      </c>
      <c r="H23" s="176">
        <v>1125712</v>
      </c>
      <c r="I23" s="177">
        <f>IFERROR(H23/G23-1,"-")</f>
        <v>4.2310484289121542E-2</v>
      </c>
      <c r="J23" s="177">
        <f>IFERROR(H23/D23-1,"-")</f>
        <v>9.7987807851743547E-2</v>
      </c>
      <c r="K23" s="176">
        <f>H23-G23</f>
        <v>45696</v>
      </c>
      <c r="L23" s="176">
        <f>H23-D23</f>
        <v>100462</v>
      </c>
      <c r="M23" s="177">
        <f t="shared" ref="M23:M35" si="12">H23/H$9</f>
        <v>0.355516029632231</v>
      </c>
    </row>
    <row r="24" spans="1:27" x14ac:dyDescent="0.25">
      <c r="B24" s="157" t="s">
        <v>97</v>
      </c>
      <c r="C24" s="158">
        <v>97406</v>
      </c>
      <c r="D24" s="158">
        <v>119106</v>
      </c>
      <c r="E24" s="158">
        <v>20277</v>
      </c>
      <c r="F24" s="158">
        <v>118869</v>
      </c>
      <c r="G24" s="158">
        <v>103873</v>
      </c>
      <c r="H24" s="158">
        <v>88842</v>
      </c>
      <c r="I24" s="160">
        <f>IFERROR(H24/G24-1,"-")</f>
        <v>-0.14470555389754802</v>
      </c>
      <c r="J24" s="159">
        <f t="shared" ref="J24:J35" si="13">IFERROR(H24/D24-1,"-")</f>
        <v>-0.25409299279633268</v>
      </c>
      <c r="K24" s="158">
        <f t="shared" ref="K24:K34" si="14">H24-G24</f>
        <v>-15031</v>
      </c>
      <c r="L24" s="158">
        <f t="shared" ref="L24:L35" si="15">H24-D24</f>
        <v>-30264</v>
      </c>
      <c r="M24" s="159">
        <f t="shared" si="12"/>
        <v>2.8057580539770977E-2</v>
      </c>
    </row>
    <row r="25" spans="1:27" x14ac:dyDescent="0.25">
      <c r="B25" s="162" t="s">
        <v>103</v>
      </c>
      <c r="C25" s="163">
        <v>46588</v>
      </c>
      <c r="D25" s="163">
        <v>59391</v>
      </c>
      <c r="E25" s="163">
        <v>9378</v>
      </c>
      <c r="F25" s="163">
        <v>52433</v>
      </c>
      <c r="G25" s="163">
        <v>44230</v>
      </c>
      <c r="H25" s="163">
        <v>34305</v>
      </c>
      <c r="I25" s="165">
        <f>IFERROR(H25/G25-1,"-")</f>
        <v>-0.22439520687316306</v>
      </c>
      <c r="J25" s="164">
        <f t="shared" si="13"/>
        <v>-0.42238723038844272</v>
      </c>
      <c r="K25" s="163">
        <f t="shared" si="14"/>
        <v>-9925</v>
      </c>
      <c r="L25" s="163">
        <f t="shared" si="15"/>
        <v>-25086</v>
      </c>
      <c r="M25" s="164">
        <f t="shared" si="12"/>
        <v>1.083401207105697E-2</v>
      </c>
    </row>
    <row r="26" spans="1:27" x14ac:dyDescent="0.25">
      <c r="B26" s="162" t="s">
        <v>100</v>
      </c>
      <c r="C26" s="163">
        <v>50818</v>
      </c>
      <c r="D26" s="163">
        <v>59715</v>
      </c>
      <c r="E26" s="163">
        <v>10899</v>
      </c>
      <c r="F26" s="163">
        <v>66436</v>
      </c>
      <c r="G26" s="163">
        <v>59643</v>
      </c>
      <c r="H26" s="163">
        <v>54537</v>
      </c>
      <c r="I26" s="165">
        <f>IFERROR(H26/G26-1,"-")</f>
        <v>-8.5609375785926312E-2</v>
      </c>
      <c r="J26" s="164">
        <f t="shared" si="13"/>
        <v>-8.6711881436824956E-2</v>
      </c>
      <c r="K26" s="163">
        <f t="shared" si="14"/>
        <v>-5106</v>
      </c>
      <c r="L26" s="163">
        <f t="shared" si="15"/>
        <v>-5178</v>
      </c>
      <c r="M26" s="164">
        <f t="shared" si="12"/>
        <v>1.7223568468714007E-2</v>
      </c>
    </row>
    <row r="27" spans="1:27" x14ac:dyDescent="0.25">
      <c r="B27" s="157" t="s">
        <v>107</v>
      </c>
      <c r="C27" s="158">
        <v>873642</v>
      </c>
      <c r="D27" s="158">
        <v>906144</v>
      </c>
      <c r="E27" s="158">
        <v>323893</v>
      </c>
      <c r="F27" s="158">
        <v>874184</v>
      </c>
      <c r="G27" s="158">
        <v>976143</v>
      </c>
      <c r="H27" s="158">
        <v>1036870</v>
      </c>
      <c r="I27" s="160">
        <f>IFERROR(H27/G27-1,"-")</f>
        <v>6.2211171928703068E-2</v>
      </c>
      <c r="J27" s="159">
        <f t="shared" si="13"/>
        <v>0.14426625348730449</v>
      </c>
      <c r="K27" s="158">
        <f t="shared" si="14"/>
        <v>60727</v>
      </c>
      <c r="L27" s="158">
        <f t="shared" si="15"/>
        <v>130726</v>
      </c>
      <c r="M27" s="159">
        <f t="shared" si="12"/>
        <v>0.32745844909246002</v>
      </c>
    </row>
    <row r="28" spans="1:27" x14ac:dyDescent="0.25">
      <c r="B28" s="162" t="s">
        <v>110</v>
      </c>
      <c r="C28" s="163">
        <v>420416</v>
      </c>
      <c r="D28" s="163">
        <v>454107</v>
      </c>
      <c r="E28" s="163">
        <v>148381</v>
      </c>
      <c r="F28" s="163">
        <v>434524</v>
      </c>
      <c r="G28" s="163">
        <v>498335</v>
      </c>
      <c r="H28" s="163">
        <v>537673</v>
      </c>
      <c r="I28" s="165">
        <f t="shared" ref="I28:I35" si="16">IFERROR(H28/G28-1,"-")</f>
        <v>7.8938866425195986E-2</v>
      </c>
      <c r="J28" s="164">
        <f t="shared" si="13"/>
        <v>0.18402270830443035</v>
      </c>
      <c r="K28" s="163">
        <f t="shared" si="14"/>
        <v>39338</v>
      </c>
      <c r="L28" s="163">
        <f t="shared" si="15"/>
        <v>83566</v>
      </c>
      <c r="M28" s="164">
        <f t="shared" si="12"/>
        <v>0.16980486145697171</v>
      </c>
    </row>
    <row r="29" spans="1:27" x14ac:dyDescent="0.25">
      <c r="B29" s="162" t="s">
        <v>113</v>
      </c>
      <c r="C29" s="163">
        <v>124453</v>
      </c>
      <c r="D29" s="163">
        <v>117022</v>
      </c>
      <c r="E29" s="163">
        <v>39437</v>
      </c>
      <c r="F29" s="163">
        <v>93699</v>
      </c>
      <c r="G29" s="163">
        <v>103763</v>
      </c>
      <c r="H29" s="163">
        <v>105308</v>
      </c>
      <c r="I29" s="165">
        <f t="shared" si="16"/>
        <v>1.4889700567639608E-2</v>
      </c>
      <c r="J29" s="164">
        <f t="shared" si="13"/>
        <v>-0.10010083574028816</v>
      </c>
      <c r="K29" s="163">
        <f t="shared" si="14"/>
        <v>1545</v>
      </c>
      <c r="L29" s="163">
        <f t="shared" si="15"/>
        <v>-11714</v>
      </c>
      <c r="M29" s="164">
        <f t="shared" si="12"/>
        <v>3.3257780008129061E-2</v>
      </c>
    </row>
    <row r="30" spans="1:27" x14ac:dyDescent="0.25">
      <c r="B30" s="162" t="s">
        <v>116</v>
      </c>
      <c r="C30" s="163">
        <v>28432</v>
      </c>
      <c r="D30" s="163">
        <v>31243</v>
      </c>
      <c r="E30" s="163">
        <v>12858</v>
      </c>
      <c r="F30" s="163">
        <v>36623</v>
      </c>
      <c r="G30" s="163">
        <v>37954</v>
      </c>
      <c r="H30" s="163">
        <v>36137</v>
      </c>
      <c r="I30" s="165">
        <f t="shared" si="16"/>
        <v>-4.787374189808713E-2</v>
      </c>
      <c r="J30" s="164">
        <f t="shared" si="13"/>
        <v>0.15664308805172356</v>
      </c>
      <c r="K30" s="163">
        <f t="shared" si="14"/>
        <v>-1817</v>
      </c>
      <c r="L30" s="163">
        <f t="shared" si="15"/>
        <v>4894</v>
      </c>
      <c r="M30" s="164">
        <f t="shared" si="12"/>
        <v>1.141258400267558E-2</v>
      </c>
    </row>
    <row r="31" spans="1:27" x14ac:dyDescent="0.25">
      <c r="B31" s="162" t="s">
        <v>123</v>
      </c>
      <c r="C31" s="163">
        <v>38732</v>
      </c>
      <c r="D31" s="163">
        <v>35562</v>
      </c>
      <c r="E31" s="163">
        <v>12503</v>
      </c>
      <c r="F31" s="163">
        <v>47052</v>
      </c>
      <c r="G31" s="163">
        <v>40641</v>
      </c>
      <c r="H31" s="163">
        <v>42101</v>
      </c>
      <c r="I31" s="165">
        <f t="shared" si="16"/>
        <v>3.5924312886001841E-2</v>
      </c>
      <c r="J31" s="164">
        <f t="shared" si="13"/>
        <v>0.18387604746639674</v>
      </c>
      <c r="K31" s="163">
        <f t="shared" si="14"/>
        <v>1460</v>
      </c>
      <c r="L31" s="163">
        <f t="shared" si="15"/>
        <v>6539</v>
      </c>
      <c r="M31" s="164">
        <f t="shared" si="12"/>
        <v>1.32961009241676E-2</v>
      </c>
    </row>
    <row r="32" spans="1:27" x14ac:dyDescent="0.25">
      <c r="B32" s="162" t="s">
        <v>119</v>
      </c>
      <c r="C32" s="163">
        <v>42187</v>
      </c>
      <c r="D32" s="163">
        <v>42121</v>
      </c>
      <c r="E32" s="163">
        <v>15876</v>
      </c>
      <c r="F32" s="163">
        <v>49550</v>
      </c>
      <c r="G32" s="163">
        <v>46002</v>
      </c>
      <c r="H32" s="163">
        <v>47428</v>
      </c>
      <c r="I32" s="165">
        <f t="shared" si="16"/>
        <v>3.0998652232511636E-2</v>
      </c>
      <c r="J32" s="164">
        <f t="shared" si="13"/>
        <v>0.12599415968281846</v>
      </c>
      <c r="K32" s="163">
        <f t="shared" si="14"/>
        <v>1426</v>
      </c>
      <c r="L32" s="163">
        <f t="shared" si="15"/>
        <v>5307</v>
      </c>
      <c r="M32" s="164">
        <f t="shared" si="12"/>
        <v>1.4978444089960356E-2</v>
      </c>
    </row>
    <row r="33" spans="2:13" x14ac:dyDescent="0.25">
      <c r="B33" s="162" t="s">
        <v>128</v>
      </c>
      <c r="C33" s="163">
        <v>17697</v>
      </c>
      <c r="D33" s="163">
        <v>21012</v>
      </c>
      <c r="E33" s="163">
        <v>11519</v>
      </c>
      <c r="F33" s="163">
        <v>13621</v>
      </c>
      <c r="G33" s="163">
        <v>15749</v>
      </c>
      <c r="H33" s="163">
        <v>14924</v>
      </c>
      <c r="I33" s="165">
        <f t="shared" si="16"/>
        <v>-5.2384278366880421E-2</v>
      </c>
      <c r="J33" s="164">
        <f t="shared" si="13"/>
        <v>-0.28973919664953363</v>
      </c>
      <c r="K33" s="163">
        <f t="shared" si="14"/>
        <v>-825</v>
      </c>
      <c r="L33" s="163">
        <f t="shared" si="15"/>
        <v>-6088</v>
      </c>
      <c r="M33" s="164">
        <f t="shared" si="12"/>
        <v>4.7132137049542113E-3</v>
      </c>
    </row>
    <row r="34" spans="2:13" x14ac:dyDescent="0.25">
      <c r="B34" s="162" t="s">
        <v>131</v>
      </c>
      <c r="C34" s="163">
        <v>21735</v>
      </c>
      <c r="D34" s="163">
        <v>19090</v>
      </c>
      <c r="E34" s="163">
        <v>12800</v>
      </c>
      <c r="F34" s="163">
        <v>8187</v>
      </c>
      <c r="G34" s="163">
        <v>14053</v>
      </c>
      <c r="H34" s="163">
        <v>13597</v>
      </c>
      <c r="I34" s="165">
        <f t="shared" si="16"/>
        <v>-3.2448587490215619E-2</v>
      </c>
      <c r="J34" s="164">
        <f t="shared" si="13"/>
        <v>-0.28774227344159242</v>
      </c>
      <c r="K34" s="163">
        <f t="shared" si="14"/>
        <v>-456</v>
      </c>
      <c r="L34" s="163">
        <f t="shared" si="15"/>
        <v>-5493</v>
      </c>
      <c r="M34" s="164">
        <f t="shared" si="12"/>
        <v>4.2941280317785055E-3</v>
      </c>
    </row>
    <row r="35" spans="2:13" x14ac:dyDescent="0.25">
      <c r="B35" s="168" t="s">
        <v>145</v>
      </c>
      <c r="C35" s="169">
        <f t="shared" ref="C35:H35" si="17">C27-SUM(C28:C34)</f>
        <v>179990</v>
      </c>
      <c r="D35" s="169">
        <f t="shared" si="17"/>
        <v>185987</v>
      </c>
      <c r="E35" s="169">
        <f t="shared" si="17"/>
        <v>70519</v>
      </c>
      <c r="F35" s="169">
        <f t="shared" si="17"/>
        <v>190928</v>
      </c>
      <c r="G35" s="169">
        <f t="shared" si="17"/>
        <v>219646</v>
      </c>
      <c r="H35" s="169">
        <f t="shared" si="17"/>
        <v>239702</v>
      </c>
      <c r="I35" s="171">
        <f t="shared" si="16"/>
        <v>9.1310563361044483E-2</v>
      </c>
      <c r="J35" s="170">
        <f t="shared" si="13"/>
        <v>0.28881050826133015</v>
      </c>
      <c r="K35" s="169">
        <f>H35-G35</f>
        <v>20056</v>
      </c>
      <c r="L35" s="169">
        <f t="shared" si="15"/>
        <v>53715</v>
      </c>
      <c r="M35" s="170">
        <f t="shared" si="12"/>
        <v>7.5701336873822994E-2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752837</v>
      </c>
      <c r="D37" s="176">
        <v>753991</v>
      </c>
      <c r="E37" s="176">
        <v>249277</v>
      </c>
      <c r="F37" s="176">
        <v>692851</v>
      </c>
      <c r="G37" s="176">
        <v>750730</v>
      </c>
      <c r="H37" s="176">
        <v>796046</v>
      </c>
      <c r="I37" s="177">
        <f>IFERROR(H37/G37-1,"-")</f>
        <v>6.0362580421722933E-2</v>
      </c>
      <c r="J37" s="177">
        <f>IFERROR(H37/D37-1,"-")</f>
        <v>5.5776527836539191E-2</v>
      </c>
      <c r="K37" s="176">
        <f>H37-G37</f>
        <v>45316</v>
      </c>
      <c r="L37" s="176">
        <f>H37-D37</f>
        <v>42055</v>
      </c>
      <c r="M37" s="177">
        <f t="shared" ref="M37:M49" si="18">H37/H$9</f>
        <v>0.25140276849195792</v>
      </c>
    </row>
    <row r="38" spans="2:13" x14ac:dyDescent="0.25">
      <c r="B38" s="157" t="s">
        <v>97</v>
      </c>
      <c r="C38" s="158">
        <v>71824</v>
      </c>
      <c r="D38" s="158">
        <v>70515</v>
      </c>
      <c r="E38" s="158">
        <v>13953</v>
      </c>
      <c r="F38" s="158">
        <v>69906</v>
      </c>
      <c r="G38" s="158">
        <v>63702</v>
      </c>
      <c r="H38" s="158">
        <v>61151</v>
      </c>
      <c r="I38" s="160">
        <f>IFERROR(H38/G38-1,"-")</f>
        <v>-4.0045838435213921E-2</v>
      </c>
      <c r="J38" s="159">
        <f t="shared" ref="J38:J49" si="19">IFERROR(H38/D38-1,"-")</f>
        <v>-0.13279444089909953</v>
      </c>
      <c r="K38" s="158">
        <f t="shared" ref="K38:K48" si="20">H38-G38</f>
        <v>-2551</v>
      </c>
      <c r="L38" s="158">
        <f t="shared" ref="L38:L49" si="21">H38-D38</f>
        <v>-9364</v>
      </c>
      <c r="M38" s="159">
        <f t="shared" si="18"/>
        <v>1.9312364732756299E-2</v>
      </c>
    </row>
    <row r="39" spans="2:13" x14ac:dyDescent="0.25">
      <c r="B39" s="162" t="s">
        <v>103</v>
      </c>
      <c r="C39" s="163">
        <v>22763</v>
      </c>
      <c r="D39" s="163">
        <v>28236</v>
      </c>
      <c r="E39" s="163">
        <v>5079</v>
      </c>
      <c r="F39" s="163">
        <v>29124</v>
      </c>
      <c r="G39" s="163">
        <v>26923</v>
      </c>
      <c r="H39" s="163">
        <v>27022</v>
      </c>
      <c r="I39" s="165">
        <f>IFERROR(H39/G39-1,"-")</f>
        <v>3.6771533632953268E-3</v>
      </c>
      <c r="J39" s="164">
        <f t="shared" si="19"/>
        <v>-4.299475846437173E-2</v>
      </c>
      <c r="K39" s="163">
        <f t="shared" si="20"/>
        <v>99</v>
      </c>
      <c r="L39" s="163">
        <f t="shared" si="21"/>
        <v>-1214</v>
      </c>
      <c r="M39" s="164">
        <f t="shared" si="18"/>
        <v>8.5339359913744785E-3</v>
      </c>
    </row>
    <row r="40" spans="2:13" x14ac:dyDescent="0.25">
      <c r="B40" s="162" t="s">
        <v>100</v>
      </c>
      <c r="C40" s="163">
        <v>49061</v>
      </c>
      <c r="D40" s="163">
        <v>42279</v>
      </c>
      <c r="E40" s="163">
        <v>8874</v>
      </c>
      <c r="F40" s="163">
        <v>40782</v>
      </c>
      <c r="G40" s="163">
        <v>36779</v>
      </c>
      <c r="H40" s="163">
        <v>34129</v>
      </c>
      <c r="I40" s="165">
        <f>IFERROR(H40/G40-1,"-")</f>
        <v>-7.2051986187770201E-2</v>
      </c>
      <c r="J40" s="164">
        <f t="shared" si="19"/>
        <v>-0.19276709477518394</v>
      </c>
      <c r="K40" s="163">
        <f t="shared" si="20"/>
        <v>-2650</v>
      </c>
      <c r="L40" s="163">
        <f t="shared" si="21"/>
        <v>-8150</v>
      </c>
      <c r="M40" s="164">
        <f t="shared" si="18"/>
        <v>1.077842874138182E-2</v>
      </c>
    </row>
    <row r="41" spans="2:13" x14ac:dyDescent="0.25">
      <c r="B41" s="157" t="s">
        <v>107</v>
      </c>
      <c r="C41" s="158">
        <v>681013</v>
      </c>
      <c r="D41" s="158">
        <v>683476</v>
      </c>
      <c r="E41" s="158">
        <v>235324</v>
      </c>
      <c r="F41" s="158">
        <v>622945</v>
      </c>
      <c r="G41" s="158">
        <v>687028</v>
      </c>
      <c r="H41" s="158">
        <v>734895</v>
      </c>
      <c r="I41" s="160">
        <f>IFERROR(H41/G41-1,"-")</f>
        <v>6.9672560652549897E-2</v>
      </c>
      <c r="J41" s="159">
        <f t="shared" si="19"/>
        <v>7.5231610180898745E-2</v>
      </c>
      <c r="K41" s="158">
        <f t="shared" si="20"/>
        <v>47867</v>
      </c>
      <c r="L41" s="158">
        <f t="shared" si="21"/>
        <v>51419</v>
      </c>
      <c r="M41" s="159">
        <f t="shared" si="18"/>
        <v>0.23209040375920165</v>
      </c>
    </row>
    <row r="42" spans="2:13" x14ac:dyDescent="0.25">
      <c r="B42" s="162" t="s">
        <v>110</v>
      </c>
      <c r="C42" s="163">
        <v>350668</v>
      </c>
      <c r="D42" s="163">
        <v>375319</v>
      </c>
      <c r="E42" s="163">
        <v>106790</v>
      </c>
      <c r="F42" s="163">
        <v>317230</v>
      </c>
      <c r="G42" s="163">
        <v>359100</v>
      </c>
      <c r="H42" s="163">
        <v>393325</v>
      </c>
      <c r="I42" s="165">
        <f t="shared" ref="I42:I49" si="22">IFERROR(H42/G42-1,"-")</f>
        <v>9.5307713728766341E-2</v>
      </c>
      <c r="J42" s="164">
        <f t="shared" si="19"/>
        <v>4.7975189105800675E-2</v>
      </c>
      <c r="K42" s="163">
        <f t="shared" si="20"/>
        <v>34225</v>
      </c>
      <c r="L42" s="163">
        <f t="shared" si="21"/>
        <v>18006</v>
      </c>
      <c r="M42" s="164">
        <f t="shared" si="18"/>
        <v>0.12421768832090024</v>
      </c>
    </row>
    <row r="43" spans="2:13" x14ac:dyDescent="0.25">
      <c r="B43" s="162" t="s">
        <v>113</v>
      </c>
      <c r="C43" s="163">
        <v>43189</v>
      </c>
      <c r="D43" s="163">
        <v>31821</v>
      </c>
      <c r="E43" s="163">
        <v>11703</v>
      </c>
      <c r="F43" s="163">
        <v>21160</v>
      </c>
      <c r="G43" s="163">
        <v>25321</v>
      </c>
      <c r="H43" s="163">
        <v>24837</v>
      </c>
      <c r="I43" s="165">
        <f t="shared" si="22"/>
        <v>-1.9114568934876175E-2</v>
      </c>
      <c r="J43" s="164">
        <f t="shared" si="19"/>
        <v>-0.21947770340341288</v>
      </c>
      <c r="K43" s="163">
        <f t="shared" si="20"/>
        <v>-484</v>
      </c>
      <c r="L43" s="163">
        <f t="shared" si="21"/>
        <v>-6984</v>
      </c>
      <c r="M43" s="164">
        <f t="shared" si="18"/>
        <v>7.843881586032414E-3</v>
      </c>
    </row>
    <row r="44" spans="2:13" x14ac:dyDescent="0.25">
      <c r="B44" s="162" t="s">
        <v>116</v>
      </c>
      <c r="C44" s="163">
        <v>14665</v>
      </c>
      <c r="D44" s="163">
        <v>14608</v>
      </c>
      <c r="E44" s="163">
        <v>5799</v>
      </c>
      <c r="F44" s="163">
        <v>15136</v>
      </c>
      <c r="G44" s="163">
        <v>16940</v>
      </c>
      <c r="H44" s="163">
        <v>16916</v>
      </c>
      <c r="I44" s="165">
        <f t="shared" si="22"/>
        <v>-1.4167650531287102E-3</v>
      </c>
      <c r="J44" s="164">
        <f t="shared" si="19"/>
        <v>0.15799561883899238</v>
      </c>
      <c r="K44" s="163">
        <f t="shared" si="20"/>
        <v>-24</v>
      </c>
      <c r="L44" s="163">
        <f t="shared" si="21"/>
        <v>2308</v>
      </c>
      <c r="M44" s="164">
        <f t="shared" si="18"/>
        <v>5.342315936277502E-3</v>
      </c>
    </row>
    <row r="45" spans="2:13" x14ac:dyDescent="0.25">
      <c r="B45" s="162" t="s">
        <v>123</v>
      </c>
      <c r="C45" s="163">
        <v>32390</v>
      </c>
      <c r="D45" s="163">
        <v>31580</v>
      </c>
      <c r="E45" s="163">
        <v>10447</v>
      </c>
      <c r="F45" s="163">
        <v>34591</v>
      </c>
      <c r="G45" s="163">
        <v>30080</v>
      </c>
      <c r="H45" s="163">
        <v>33155</v>
      </c>
      <c r="I45" s="165">
        <f t="shared" si="22"/>
        <v>0.10222739361702127</v>
      </c>
      <c r="J45" s="164">
        <f t="shared" si="19"/>
        <v>4.9873337555414787E-2</v>
      </c>
      <c r="K45" s="163">
        <f t="shared" si="20"/>
        <v>3075</v>
      </c>
      <c r="L45" s="163">
        <f t="shared" si="21"/>
        <v>1575</v>
      </c>
      <c r="M45" s="164">
        <f t="shared" si="18"/>
        <v>1.0470825541929569E-2</v>
      </c>
    </row>
    <row r="46" spans="2:13" x14ac:dyDescent="0.25">
      <c r="B46" s="162" t="s">
        <v>119</v>
      </c>
      <c r="C46" s="163">
        <v>24687</v>
      </c>
      <c r="D46" s="163">
        <v>23114</v>
      </c>
      <c r="E46" s="163">
        <v>9027</v>
      </c>
      <c r="F46" s="163">
        <v>21351</v>
      </c>
      <c r="G46" s="163">
        <v>24315</v>
      </c>
      <c r="H46" s="163">
        <v>26281</v>
      </c>
      <c r="I46" s="165">
        <f t="shared" si="22"/>
        <v>8.0855439029405618E-2</v>
      </c>
      <c r="J46" s="164">
        <f t="shared" si="19"/>
        <v>0.13701652678030629</v>
      </c>
      <c r="K46" s="163">
        <f t="shared" si="20"/>
        <v>1966</v>
      </c>
      <c r="L46" s="163">
        <f t="shared" si="21"/>
        <v>3167</v>
      </c>
      <c r="M46" s="164">
        <f t="shared" si="18"/>
        <v>8.2999175408671692E-3</v>
      </c>
    </row>
    <row r="47" spans="2:13" x14ac:dyDescent="0.25">
      <c r="B47" s="162" t="s">
        <v>128</v>
      </c>
      <c r="C47" s="163">
        <v>16661</v>
      </c>
      <c r="D47" s="163">
        <v>17397</v>
      </c>
      <c r="E47" s="163">
        <v>9587</v>
      </c>
      <c r="F47" s="163">
        <v>13129</v>
      </c>
      <c r="G47" s="163">
        <v>14938</v>
      </c>
      <c r="H47" s="163">
        <v>13612</v>
      </c>
      <c r="I47" s="165">
        <f t="shared" si="22"/>
        <v>-8.8766903199892888E-2</v>
      </c>
      <c r="J47" s="164">
        <f t="shared" si="19"/>
        <v>-0.21756624705408978</v>
      </c>
      <c r="K47" s="163">
        <f t="shared" si="20"/>
        <v>-1326</v>
      </c>
      <c r="L47" s="163">
        <f t="shared" si="21"/>
        <v>-3785</v>
      </c>
      <c r="M47" s="164">
        <f t="shared" si="18"/>
        <v>4.2988652473758193E-3</v>
      </c>
    </row>
    <row r="48" spans="2:13" x14ac:dyDescent="0.25">
      <c r="B48" s="162" t="s">
        <v>131</v>
      </c>
      <c r="C48" s="163">
        <v>28332</v>
      </c>
      <c r="D48" s="163">
        <v>24395</v>
      </c>
      <c r="E48" s="163">
        <v>15367</v>
      </c>
      <c r="F48" s="163">
        <v>11528</v>
      </c>
      <c r="G48" s="163">
        <v>14453</v>
      </c>
      <c r="H48" s="163">
        <v>14891</v>
      </c>
      <c r="I48" s="165">
        <f t="shared" si="22"/>
        <v>3.0305126963260154E-2</v>
      </c>
      <c r="J48" s="164">
        <f t="shared" si="19"/>
        <v>-0.38958803033408484</v>
      </c>
      <c r="K48" s="163">
        <f t="shared" si="20"/>
        <v>438</v>
      </c>
      <c r="L48" s="163">
        <f t="shared" si="21"/>
        <v>-9504</v>
      </c>
      <c r="M48" s="164">
        <f t="shared" si="18"/>
        <v>4.7027918306401214E-3</v>
      </c>
    </row>
    <row r="49" spans="2:13" x14ac:dyDescent="0.25">
      <c r="B49" s="168" t="s">
        <v>145</v>
      </c>
      <c r="C49" s="169">
        <f t="shared" ref="C49:H49" si="23">C41-SUM(C42:C48)</f>
        <v>170421</v>
      </c>
      <c r="D49" s="169">
        <f t="shared" si="23"/>
        <v>165242</v>
      </c>
      <c r="E49" s="169">
        <f t="shared" si="23"/>
        <v>66604</v>
      </c>
      <c r="F49" s="169">
        <f t="shared" si="23"/>
        <v>188820</v>
      </c>
      <c r="G49" s="169">
        <f t="shared" si="23"/>
        <v>201881</v>
      </c>
      <c r="H49" s="169">
        <f t="shared" si="23"/>
        <v>211878</v>
      </c>
      <c r="I49" s="171">
        <f t="shared" si="22"/>
        <v>4.9519271253857466E-2</v>
      </c>
      <c r="J49" s="170">
        <f t="shared" si="19"/>
        <v>0.28222848912504084</v>
      </c>
      <c r="K49" s="169">
        <f>H49-G49</f>
        <v>9997</v>
      </c>
      <c r="L49" s="169">
        <f t="shared" si="21"/>
        <v>46636</v>
      </c>
      <c r="M49" s="170">
        <f t="shared" si="18"/>
        <v>6.6914117755178804E-2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26400</v>
      </c>
      <c r="D51" s="176">
        <v>26378</v>
      </c>
      <c r="E51" s="176">
        <v>10070</v>
      </c>
      <c r="F51" s="176">
        <v>19165</v>
      </c>
      <c r="G51" s="176">
        <v>30246</v>
      </c>
      <c r="H51" s="176">
        <v>25739</v>
      </c>
      <c r="I51" s="177">
        <f>IFERROR(H51/G51-1,"-")</f>
        <v>-0.14901143952919393</v>
      </c>
      <c r="J51" s="177">
        <f>IFERROR(H51/D51-1,"-")</f>
        <v>-2.4224732731822018E-2</v>
      </c>
      <c r="K51" s="176">
        <f>H51-G51</f>
        <v>-4507</v>
      </c>
      <c r="L51" s="176">
        <f>H51-D51</f>
        <v>-639</v>
      </c>
      <c r="M51" s="177">
        <f t="shared" ref="M51:M63" si="24">H51/H$9</f>
        <v>8.1287461506175593E-3</v>
      </c>
    </row>
    <row r="52" spans="2:13" x14ac:dyDescent="0.25">
      <c r="B52" s="157" t="s">
        <v>97</v>
      </c>
      <c r="C52" s="158">
        <v>6299</v>
      </c>
      <c r="D52" s="158">
        <v>6084</v>
      </c>
      <c r="E52" s="158">
        <v>1123</v>
      </c>
      <c r="F52" s="158">
        <v>2543</v>
      </c>
      <c r="G52" s="158">
        <v>13397</v>
      </c>
      <c r="H52" s="158">
        <v>7210</v>
      </c>
      <c r="I52" s="160">
        <f>IFERROR(H52/G52-1,"-")</f>
        <v>-0.46181981040531461</v>
      </c>
      <c r="J52" s="159">
        <f t="shared" ref="J52:J63" si="25">IFERROR(H52/D52-1,"-")</f>
        <v>0.18507560815253132</v>
      </c>
      <c r="K52" s="158">
        <f t="shared" ref="K52:K62" si="26">H52-G52</f>
        <v>-6187</v>
      </c>
      <c r="L52" s="158">
        <f t="shared" ref="L52:L63" si="27">H52-D52</f>
        <v>1126</v>
      </c>
      <c r="M52" s="159">
        <f t="shared" si="24"/>
        <v>2.2770216304422316E-3</v>
      </c>
    </row>
    <row r="53" spans="2:13" x14ac:dyDescent="0.25">
      <c r="B53" s="162" t="s">
        <v>103</v>
      </c>
      <c r="C53" s="163">
        <v>3871</v>
      </c>
      <c r="D53" s="163">
        <v>3309</v>
      </c>
      <c r="E53" s="163">
        <v>538</v>
      </c>
      <c r="F53" s="163">
        <v>1046</v>
      </c>
      <c r="G53" s="163">
        <v>10008</v>
      </c>
      <c r="H53" s="163">
        <v>4880</v>
      </c>
      <c r="I53" s="165">
        <f>IFERROR(H53/G53-1,"-")</f>
        <v>-0.51239008792965635</v>
      </c>
      <c r="J53" s="164">
        <f t="shared" si="25"/>
        <v>0.47476579026896348</v>
      </c>
      <c r="K53" s="163">
        <f t="shared" si="26"/>
        <v>-5128</v>
      </c>
      <c r="L53" s="163">
        <f t="shared" si="27"/>
        <v>1571</v>
      </c>
      <c r="M53" s="164">
        <f t="shared" si="24"/>
        <v>1.5411741409928003E-3</v>
      </c>
    </row>
    <row r="54" spans="2:13" x14ac:dyDescent="0.25">
      <c r="B54" s="162" t="s">
        <v>100</v>
      </c>
      <c r="C54" s="163">
        <v>2428</v>
      </c>
      <c r="D54" s="163">
        <v>2775</v>
      </c>
      <c r="E54" s="163">
        <v>585</v>
      </c>
      <c r="F54" s="163">
        <v>1497</v>
      </c>
      <c r="G54" s="163">
        <v>3389</v>
      </c>
      <c r="H54" s="163">
        <v>2330</v>
      </c>
      <c r="I54" s="165">
        <f>IFERROR(H54/G54-1,"-")</f>
        <v>-0.31248155798170552</v>
      </c>
      <c r="J54" s="164">
        <f t="shared" si="25"/>
        <v>-0.16036036036036039</v>
      </c>
      <c r="K54" s="163">
        <f t="shared" si="26"/>
        <v>-1059</v>
      </c>
      <c r="L54" s="163">
        <f t="shared" si="27"/>
        <v>-445</v>
      </c>
      <c r="M54" s="164">
        <f t="shared" si="24"/>
        <v>7.3584748944943137E-4</v>
      </c>
    </row>
    <row r="55" spans="2:13" x14ac:dyDescent="0.25">
      <c r="B55" s="157" t="s">
        <v>107</v>
      </c>
      <c r="C55" s="158">
        <v>20101</v>
      </c>
      <c r="D55" s="158">
        <v>20294</v>
      </c>
      <c r="E55" s="158">
        <v>8947</v>
      </c>
      <c r="F55" s="158">
        <v>16622</v>
      </c>
      <c r="G55" s="158">
        <v>16849</v>
      </c>
      <c r="H55" s="158">
        <v>18529</v>
      </c>
      <c r="I55" s="160">
        <f>IFERROR(H55/G55-1,"-")</f>
        <v>9.9709181553801374E-2</v>
      </c>
      <c r="J55" s="159">
        <f t="shared" si="25"/>
        <v>-8.6971518675470594E-2</v>
      </c>
      <c r="K55" s="158">
        <f t="shared" si="26"/>
        <v>1680</v>
      </c>
      <c r="L55" s="158">
        <f t="shared" si="27"/>
        <v>-1765</v>
      </c>
      <c r="M55" s="159">
        <f t="shared" si="24"/>
        <v>5.8517245201753273E-3</v>
      </c>
    </row>
    <row r="56" spans="2:13" x14ac:dyDescent="0.25">
      <c r="B56" s="162" t="s">
        <v>110</v>
      </c>
      <c r="C56" s="163">
        <v>5594</v>
      </c>
      <c r="D56" s="163">
        <v>6126</v>
      </c>
      <c r="E56" s="163">
        <v>2897</v>
      </c>
      <c r="F56" s="163">
        <v>6041</v>
      </c>
      <c r="G56" s="163">
        <v>5258</v>
      </c>
      <c r="H56" s="163">
        <v>6410</v>
      </c>
      <c r="I56" s="165">
        <f t="shared" ref="I56:I63" si="28">IFERROR(H56/G56-1,"-")</f>
        <v>0.2190947128185623</v>
      </c>
      <c r="J56" s="164">
        <f t="shared" si="25"/>
        <v>4.635977799542923E-2</v>
      </c>
      <c r="K56" s="163">
        <f t="shared" si="26"/>
        <v>1152</v>
      </c>
      <c r="L56" s="163">
        <f t="shared" si="27"/>
        <v>284</v>
      </c>
      <c r="M56" s="164">
        <f t="shared" si="24"/>
        <v>2.0243701319188219E-3</v>
      </c>
    </row>
    <row r="57" spans="2:13" x14ac:dyDescent="0.25">
      <c r="B57" s="162" t="s">
        <v>113</v>
      </c>
      <c r="C57" s="163">
        <v>6312</v>
      </c>
      <c r="D57" s="163">
        <v>5280</v>
      </c>
      <c r="E57" s="163">
        <v>2253</v>
      </c>
      <c r="F57" s="163">
        <v>3822</v>
      </c>
      <c r="G57" s="163">
        <v>2946</v>
      </c>
      <c r="H57" s="163">
        <v>3775</v>
      </c>
      <c r="I57" s="165">
        <f t="shared" si="28"/>
        <v>0.28139850644942288</v>
      </c>
      <c r="J57" s="164">
        <f t="shared" si="25"/>
        <v>-0.28503787878787878</v>
      </c>
      <c r="K57" s="163">
        <f t="shared" si="26"/>
        <v>829</v>
      </c>
      <c r="L57" s="163">
        <f t="shared" si="27"/>
        <v>-1505</v>
      </c>
      <c r="M57" s="164">
        <f t="shared" si="24"/>
        <v>1.1921992586573405E-3</v>
      </c>
    </row>
    <row r="58" spans="2:13" x14ac:dyDescent="0.25">
      <c r="B58" s="162" t="s">
        <v>116</v>
      </c>
      <c r="C58" s="163">
        <v>1430</v>
      </c>
      <c r="D58" s="163">
        <v>1525</v>
      </c>
      <c r="E58" s="163">
        <v>449</v>
      </c>
      <c r="F58" s="163">
        <v>1296</v>
      </c>
      <c r="G58" s="163">
        <v>1740</v>
      </c>
      <c r="H58" s="163">
        <v>1290</v>
      </c>
      <c r="I58" s="165">
        <f t="shared" si="28"/>
        <v>-0.25862068965517238</v>
      </c>
      <c r="J58" s="164">
        <f t="shared" si="25"/>
        <v>-0.15409836065573768</v>
      </c>
      <c r="K58" s="163">
        <f t="shared" si="26"/>
        <v>-450</v>
      </c>
      <c r="L58" s="163">
        <f t="shared" si="27"/>
        <v>-235</v>
      </c>
      <c r="M58" s="164">
        <f t="shared" si="24"/>
        <v>4.0740054136899844E-4</v>
      </c>
    </row>
    <row r="59" spans="2:13" x14ac:dyDescent="0.25">
      <c r="B59" s="162" t="s">
        <v>123</v>
      </c>
      <c r="C59" s="163">
        <v>382</v>
      </c>
      <c r="D59" s="163">
        <v>479</v>
      </c>
      <c r="E59" s="163">
        <v>218</v>
      </c>
      <c r="F59" s="163">
        <v>491</v>
      </c>
      <c r="G59" s="163">
        <v>400</v>
      </c>
      <c r="H59" s="163">
        <v>591</v>
      </c>
      <c r="I59" s="165">
        <f t="shared" si="28"/>
        <v>0.47750000000000004</v>
      </c>
      <c r="J59" s="164">
        <f t="shared" si="25"/>
        <v>0.2338204592901878</v>
      </c>
      <c r="K59" s="163">
        <f t="shared" si="26"/>
        <v>191</v>
      </c>
      <c r="L59" s="163">
        <f t="shared" si="27"/>
        <v>112</v>
      </c>
      <c r="M59" s="164">
        <f t="shared" si="24"/>
        <v>1.8664629453416906E-4</v>
      </c>
    </row>
    <row r="60" spans="2:13" x14ac:dyDescent="0.25">
      <c r="B60" s="162" t="s">
        <v>119</v>
      </c>
      <c r="C60" s="163">
        <v>365</v>
      </c>
      <c r="D60" s="163">
        <v>481</v>
      </c>
      <c r="E60" s="163">
        <v>187</v>
      </c>
      <c r="F60" s="163">
        <v>436</v>
      </c>
      <c r="G60" s="163">
        <v>398</v>
      </c>
      <c r="H60" s="163">
        <v>399</v>
      </c>
      <c r="I60" s="165">
        <f t="shared" si="28"/>
        <v>2.5125628140703071E-3</v>
      </c>
      <c r="J60" s="164">
        <f t="shared" si="25"/>
        <v>-0.17047817047817049</v>
      </c>
      <c r="K60" s="163">
        <f t="shared" si="26"/>
        <v>1</v>
      </c>
      <c r="L60" s="163">
        <f t="shared" si="27"/>
        <v>-82</v>
      </c>
      <c r="M60" s="164">
        <f t="shared" si="24"/>
        <v>1.2600993488855069E-4</v>
      </c>
    </row>
    <row r="61" spans="2:13" x14ac:dyDescent="0.25">
      <c r="B61" s="162" t="s">
        <v>128</v>
      </c>
      <c r="C61" s="163">
        <v>251</v>
      </c>
      <c r="D61" s="163">
        <v>170</v>
      </c>
      <c r="E61" s="163">
        <v>136</v>
      </c>
      <c r="F61" s="163">
        <v>57</v>
      </c>
      <c r="G61" s="163">
        <v>156</v>
      </c>
      <c r="H61" s="163">
        <v>84</v>
      </c>
      <c r="I61" s="165">
        <f t="shared" si="28"/>
        <v>-0.46153846153846156</v>
      </c>
      <c r="J61" s="164">
        <f t="shared" si="25"/>
        <v>-0.50588235294117645</v>
      </c>
      <c r="K61" s="163">
        <f t="shared" si="26"/>
        <v>-72</v>
      </c>
      <c r="L61" s="163">
        <f t="shared" si="27"/>
        <v>-86</v>
      </c>
      <c r="M61" s="164">
        <f t="shared" si="24"/>
        <v>2.6528407344958038E-5</v>
      </c>
    </row>
    <row r="62" spans="2:13" x14ac:dyDescent="0.25">
      <c r="B62" s="162" t="s">
        <v>131</v>
      </c>
      <c r="C62" s="163">
        <v>276</v>
      </c>
      <c r="D62" s="163">
        <v>284</v>
      </c>
      <c r="E62" s="163">
        <v>201</v>
      </c>
      <c r="F62" s="163">
        <v>95</v>
      </c>
      <c r="G62" s="163">
        <v>138</v>
      </c>
      <c r="H62" s="163">
        <v>86</v>
      </c>
      <c r="I62" s="165">
        <f t="shared" si="28"/>
        <v>-0.37681159420289856</v>
      </c>
      <c r="J62" s="164">
        <f t="shared" si="25"/>
        <v>-0.69718309859154926</v>
      </c>
      <c r="K62" s="163">
        <f t="shared" si="26"/>
        <v>-52</v>
      </c>
      <c r="L62" s="163">
        <f t="shared" si="27"/>
        <v>-198</v>
      </c>
      <c r="M62" s="164">
        <f t="shared" si="24"/>
        <v>2.7160036091266563E-5</v>
      </c>
    </row>
    <row r="63" spans="2:13" x14ac:dyDescent="0.25">
      <c r="B63" s="168" t="s">
        <v>145</v>
      </c>
      <c r="C63" s="169">
        <f t="shared" ref="C63:H63" si="29">C55-SUM(C56:C62)</f>
        <v>5491</v>
      </c>
      <c r="D63" s="169">
        <f t="shared" si="29"/>
        <v>5949</v>
      </c>
      <c r="E63" s="169">
        <f t="shared" si="29"/>
        <v>2606</v>
      </c>
      <c r="F63" s="169">
        <f t="shared" si="29"/>
        <v>4384</v>
      </c>
      <c r="G63" s="169">
        <f t="shared" si="29"/>
        <v>5813</v>
      </c>
      <c r="H63" s="169">
        <f t="shared" si="29"/>
        <v>5894</v>
      </c>
      <c r="I63" s="171">
        <f t="shared" si="28"/>
        <v>1.3934285222776621E-2</v>
      </c>
      <c r="J63" s="170">
        <f t="shared" si="25"/>
        <v>-9.2452513027400096E-3</v>
      </c>
      <c r="K63" s="169">
        <f>H63-G63</f>
        <v>81</v>
      </c>
      <c r="L63" s="169">
        <f t="shared" si="27"/>
        <v>-55</v>
      </c>
      <c r="M63" s="170">
        <f t="shared" si="24"/>
        <v>1.8614099153712225E-3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80108</v>
      </c>
      <c r="D65" s="176">
        <v>77208</v>
      </c>
      <c r="E65" s="176">
        <v>24073</v>
      </c>
      <c r="F65" s="176">
        <v>91869</v>
      </c>
      <c r="G65" s="176">
        <v>109900</v>
      </c>
      <c r="H65" s="176">
        <v>133707</v>
      </c>
      <c r="I65" s="177">
        <f>IFERROR(H65/G65-1,"-")</f>
        <v>0.21662420382165615</v>
      </c>
      <c r="J65" s="177">
        <f>IFERROR(H65/D65-1,"-")</f>
        <v>0.73177649984457571</v>
      </c>
      <c r="K65" s="176">
        <f>H65-G65</f>
        <v>23807</v>
      </c>
      <c r="L65" s="176">
        <f>H65-D65</f>
        <v>56499</v>
      </c>
      <c r="M65" s="177">
        <f t="shared" ref="M65:M77" si="30">H65/H$9</f>
        <v>4.2226592391336956E-2</v>
      </c>
    </row>
    <row r="66" spans="2:13" x14ac:dyDescent="0.25">
      <c r="B66" s="157" t="s">
        <v>97</v>
      </c>
      <c r="C66" s="158">
        <v>18773</v>
      </c>
      <c r="D66" s="158">
        <v>21584</v>
      </c>
      <c r="E66" s="158">
        <v>5545</v>
      </c>
      <c r="F66" s="158">
        <v>27158</v>
      </c>
      <c r="G66" s="158">
        <v>27541</v>
      </c>
      <c r="H66" s="158">
        <v>32909</v>
      </c>
      <c r="I66" s="160">
        <f>IFERROR(H66/G66-1,"-")</f>
        <v>0.19490940779201926</v>
      </c>
      <c r="J66" s="159">
        <f t="shared" ref="J66:J77" si="31">IFERROR(H66/D66-1,"-")</f>
        <v>0.52469421793921422</v>
      </c>
      <c r="K66" s="158">
        <f t="shared" ref="K66:K76" si="32">H66-G66</f>
        <v>5368</v>
      </c>
      <c r="L66" s="158">
        <f t="shared" ref="L66:L77" si="33">H66-D66</f>
        <v>11325</v>
      </c>
      <c r="M66" s="159">
        <f t="shared" si="30"/>
        <v>1.039313520613362E-2</v>
      </c>
    </row>
    <row r="67" spans="2:13" x14ac:dyDescent="0.25">
      <c r="B67" s="162" t="s">
        <v>103</v>
      </c>
      <c r="C67" s="163">
        <v>10914</v>
      </c>
      <c r="D67" s="163">
        <v>11660</v>
      </c>
      <c r="E67" s="163">
        <v>2263</v>
      </c>
      <c r="F67" s="163">
        <v>21983</v>
      </c>
      <c r="G67" s="163">
        <v>20856</v>
      </c>
      <c r="H67" s="163">
        <v>19799</v>
      </c>
      <c r="I67" s="165">
        <f>IFERROR(H67/G67-1,"-")</f>
        <v>-5.0680859225163077E-2</v>
      </c>
      <c r="J67" s="164">
        <f t="shared" si="31"/>
        <v>0.69802744425385943</v>
      </c>
      <c r="K67" s="163">
        <f t="shared" si="32"/>
        <v>-1057</v>
      </c>
      <c r="L67" s="163">
        <f t="shared" si="33"/>
        <v>8139</v>
      </c>
      <c r="M67" s="164">
        <f t="shared" si="30"/>
        <v>6.2528087740812404E-3</v>
      </c>
    </row>
    <row r="68" spans="2:13" x14ac:dyDescent="0.25">
      <c r="B68" s="162" t="s">
        <v>100</v>
      </c>
      <c r="C68" s="163">
        <v>7859</v>
      </c>
      <c r="D68" s="163">
        <v>9924</v>
      </c>
      <c r="E68" s="163">
        <v>3282</v>
      </c>
      <c r="F68" s="163">
        <v>5175</v>
      </c>
      <c r="G68" s="163">
        <v>6685</v>
      </c>
      <c r="H68" s="163">
        <v>13110</v>
      </c>
      <c r="I68" s="165">
        <f>IFERROR(H68/G68-1,"-")</f>
        <v>0.96110695587135386</v>
      </c>
      <c r="J68" s="164">
        <f t="shared" si="31"/>
        <v>0.32103990326481258</v>
      </c>
      <c r="K68" s="163">
        <f t="shared" si="32"/>
        <v>6425</v>
      </c>
      <c r="L68" s="163">
        <f t="shared" si="33"/>
        <v>3186</v>
      </c>
      <c r="M68" s="164">
        <f t="shared" si="30"/>
        <v>4.1403264320523797E-3</v>
      </c>
    </row>
    <row r="69" spans="2:13" x14ac:dyDescent="0.25">
      <c r="B69" s="157" t="s">
        <v>107</v>
      </c>
      <c r="C69" s="158">
        <v>61335</v>
      </c>
      <c r="D69" s="158">
        <v>55624</v>
      </c>
      <c r="E69" s="158">
        <v>18528</v>
      </c>
      <c r="F69" s="158">
        <v>64711</v>
      </c>
      <c r="G69" s="158">
        <v>82359</v>
      </c>
      <c r="H69" s="158">
        <v>100798</v>
      </c>
      <c r="I69" s="160">
        <f>IFERROR(H69/G69-1,"-")</f>
        <v>0.22388567126847092</v>
      </c>
      <c r="J69" s="159">
        <f t="shared" si="31"/>
        <v>0.8121314540486122</v>
      </c>
      <c r="K69" s="158">
        <f t="shared" si="32"/>
        <v>18439</v>
      </c>
      <c r="L69" s="158">
        <f t="shared" si="33"/>
        <v>45174</v>
      </c>
      <c r="M69" s="159">
        <f t="shared" si="30"/>
        <v>3.1833457185203341E-2</v>
      </c>
    </row>
    <row r="70" spans="2:13" x14ac:dyDescent="0.25">
      <c r="B70" s="162" t="s">
        <v>110</v>
      </c>
      <c r="C70" s="163">
        <v>28105</v>
      </c>
      <c r="D70" s="163">
        <v>24677</v>
      </c>
      <c r="E70" s="163">
        <v>7372</v>
      </c>
      <c r="F70" s="163">
        <v>28440</v>
      </c>
      <c r="G70" s="163">
        <v>30002</v>
      </c>
      <c r="H70" s="163">
        <v>42683</v>
      </c>
      <c r="I70" s="165">
        <f t="shared" ref="I70:I77" si="34">IFERROR(H70/G70-1,"-")</f>
        <v>0.42267182187854146</v>
      </c>
      <c r="J70" s="164">
        <f t="shared" si="31"/>
        <v>0.72966730153584303</v>
      </c>
      <c r="K70" s="163">
        <f t="shared" si="32"/>
        <v>12681</v>
      </c>
      <c r="L70" s="163">
        <f t="shared" si="33"/>
        <v>18006</v>
      </c>
      <c r="M70" s="164">
        <f t="shared" si="30"/>
        <v>1.3479904889343381E-2</v>
      </c>
    </row>
    <row r="71" spans="2:13" x14ac:dyDescent="0.25">
      <c r="B71" s="162" t="s">
        <v>113</v>
      </c>
      <c r="C71" s="163">
        <v>7413</v>
      </c>
      <c r="D71" s="163">
        <v>6522</v>
      </c>
      <c r="E71" s="163">
        <v>2105</v>
      </c>
      <c r="F71" s="163">
        <v>5592</v>
      </c>
      <c r="G71" s="163">
        <v>5853</v>
      </c>
      <c r="H71" s="163">
        <v>6151</v>
      </c>
      <c r="I71" s="165">
        <f t="shared" si="34"/>
        <v>5.0914061165214353E-2</v>
      </c>
      <c r="J71" s="164">
        <f t="shared" si="31"/>
        <v>-5.688439129101508E-2</v>
      </c>
      <c r="K71" s="163">
        <f t="shared" si="32"/>
        <v>298</v>
      </c>
      <c r="L71" s="163">
        <f t="shared" si="33"/>
        <v>-371</v>
      </c>
      <c r="M71" s="164">
        <f t="shared" si="30"/>
        <v>1.9425742092718679E-3</v>
      </c>
    </row>
    <row r="72" spans="2:13" x14ac:dyDescent="0.25">
      <c r="B72" s="162" t="s">
        <v>116</v>
      </c>
      <c r="C72" s="163">
        <v>3953</v>
      </c>
      <c r="D72" s="163">
        <v>6152</v>
      </c>
      <c r="E72" s="163">
        <v>2465</v>
      </c>
      <c r="F72" s="163">
        <v>8342</v>
      </c>
      <c r="G72" s="163">
        <v>10358</v>
      </c>
      <c r="H72" s="163">
        <v>10999</v>
      </c>
      <c r="I72" s="165">
        <f t="shared" si="34"/>
        <v>6.1884533693763233E-2</v>
      </c>
      <c r="J72" s="164">
        <f t="shared" si="31"/>
        <v>0.78787386215864763</v>
      </c>
      <c r="K72" s="163">
        <f t="shared" si="32"/>
        <v>641</v>
      </c>
      <c r="L72" s="163">
        <f t="shared" si="33"/>
        <v>4847</v>
      </c>
      <c r="M72" s="164">
        <f t="shared" si="30"/>
        <v>3.4736422903237319E-3</v>
      </c>
    </row>
    <row r="73" spans="2:13" x14ac:dyDescent="0.25">
      <c r="B73" s="162" t="s">
        <v>123</v>
      </c>
      <c r="C73" s="163">
        <v>1351</v>
      </c>
      <c r="D73" s="163">
        <v>1172</v>
      </c>
      <c r="E73" s="163">
        <v>210</v>
      </c>
      <c r="F73" s="163">
        <v>1776</v>
      </c>
      <c r="G73" s="163">
        <v>2310</v>
      </c>
      <c r="H73" s="163">
        <v>3644</v>
      </c>
      <c r="I73" s="165">
        <f t="shared" si="34"/>
        <v>0.5774891774891775</v>
      </c>
      <c r="J73" s="164">
        <f t="shared" si="31"/>
        <v>2.1092150170648463</v>
      </c>
      <c r="K73" s="163">
        <f t="shared" si="32"/>
        <v>1334</v>
      </c>
      <c r="L73" s="163">
        <f t="shared" si="33"/>
        <v>2472</v>
      </c>
      <c r="M73" s="164">
        <f t="shared" si="30"/>
        <v>1.150827575774132E-3</v>
      </c>
    </row>
    <row r="74" spans="2:13" x14ac:dyDescent="0.25">
      <c r="B74" s="162" t="s">
        <v>119</v>
      </c>
      <c r="C74" s="163">
        <v>1768</v>
      </c>
      <c r="D74" s="163">
        <v>1323</v>
      </c>
      <c r="E74" s="163">
        <v>472</v>
      </c>
      <c r="F74" s="163">
        <v>1913</v>
      </c>
      <c r="G74" s="163">
        <v>2075</v>
      </c>
      <c r="H74" s="163">
        <v>2461</v>
      </c>
      <c r="I74" s="165">
        <f t="shared" si="34"/>
        <v>0.18602409638554218</v>
      </c>
      <c r="J74" s="164">
        <f t="shared" si="31"/>
        <v>0.86016628873771728</v>
      </c>
      <c r="K74" s="163">
        <f t="shared" si="32"/>
        <v>386</v>
      </c>
      <c r="L74" s="163">
        <f t="shared" si="33"/>
        <v>1138</v>
      </c>
      <c r="M74" s="164">
        <f t="shared" si="30"/>
        <v>7.772191723326397E-4</v>
      </c>
    </row>
    <row r="75" spans="2:13" x14ac:dyDescent="0.25">
      <c r="B75" s="162" t="s">
        <v>128</v>
      </c>
      <c r="C75" s="163">
        <v>885</v>
      </c>
      <c r="D75" s="163">
        <v>1173</v>
      </c>
      <c r="E75" s="163">
        <v>664</v>
      </c>
      <c r="F75" s="163">
        <v>1049</v>
      </c>
      <c r="G75" s="163">
        <v>3230</v>
      </c>
      <c r="H75" s="163">
        <v>2216</v>
      </c>
      <c r="I75" s="165">
        <f t="shared" si="34"/>
        <v>-0.31393188854489162</v>
      </c>
      <c r="J75" s="164">
        <f t="shared" si="31"/>
        <v>0.88917306052855927</v>
      </c>
      <c r="K75" s="163">
        <f t="shared" si="32"/>
        <v>-1014</v>
      </c>
      <c r="L75" s="163">
        <f t="shared" si="33"/>
        <v>1043</v>
      </c>
      <c r="M75" s="164">
        <f t="shared" si="30"/>
        <v>6.9984465090984537E-4</v>
      </c>
    </row>
    <row r="76" spans="2:13" x14ac:dyDescent="0.25">
      <c r="B76" s="162" t="s">
        <v>131</v>
      </c>
      <c r="C76" s="163">
        <v>1834</v>
      </c>
      <c r="D76" s="163">
        <v>1300</v>
      </c>
      <c r="E76" s="163">
        <v>788</v>
      </c>
      <c r="F76" s="163">
        <v>428</v>
      </c>
      <c r="G76" s="163">
        <v>963</v>
      </c>
      <c r="H76" s="163">
        <v>1641</v>
      </c>
      <c r="I76" s="165">
        <f t="shared" si="34"/>
        <v>0.7040498442367602</v>
      </c>
      <c r="J76" s="164">
        <f t="shared" si="31"/>
        <v>0.26230769230769235</v>
      </c>
      <c r="K76" s="163">
        <f t="shared" si="32"/>
        <v>678</v>
      </c>
      <c r="L76" s="163">
        <f t="shared" si="33"/>
        <v>341</v>
      </c>
      <c r="M76" s="164">
        <f t="shared" si="30"/>
        <v>5.1825138634614459E-4</v>
      </c>
    </row>
    <row r="77" spans="2:13" x14ac:dyDescent="0.25">
      <c r="B77" s="168" t="s">
        <v>145</v>
      </c>
      <c r="C77" s="169">
        <f t="shared" ref="C77:H77" si="35">C69-SUM(C70:C76)</f>
        <v>16026</v>
      </c>
      <c r="D77" s="169">
        <f t="shared" si="35"/>
        <v>13305</v>
      </c>
      <c r="E77" s="169">
        <f t="shared" si="35"/>
        <v>4452</v>
      </c>
      <c r="F77" s="169">
        <f t="shared" si="35"/>
        <v>17171</v>
      </c>
      <c r="G77" s="169">
        <f t="shared" si="35"/>
        <v>27568</v>
      </c>
      <c r="H77" s="169">
        <f t="shared" si="35"/>
        <v>31003</v>
      </c>
      <c r="I77" s="171">
        <f t="shared" si="34"/>
        <v>0.12460098665118968</v>
      </c>
      <c r="J77" s="170">
        <f t="shared" si="31"/>
        <v>1.3301766253288236</v>
      </c>
      <c r="K77" s="169">
        <f>H77-G77</f>
        <v>3435</v>
      </c>
      <c r="L77" s="169">
        <f t="shared" si="33"/>
        <v>17698</v>
      </c>
      <c r="M77" s="170">
        <f t="shared" si="30"/>
        <v>9.7911930109015957E-3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468399</v>
      </c>
      <c r="D79" s="176">
        <v>450854</v>
      </c>
      <c r="E79" s="176">
        <v>142242</v>
      </c>
      <c r="F79" s="176">
        <v>395281</v>
      </c>
      <c r="G79" s="176">
        <v>453294</v>
      </c>
      <c r="H79" s="176">
        <v>524679</v>
      </c>
      <c r="I79" s="177">
        <f>IFERROR(H79/G79-1,"-")</f>
        <v>0.15748057552052308</v>
      </c>
      <c r="J79" s="177">
        <f>IFERROR(H79/D79-1,"-")</f>
        <v>0.16374480430471938</v>
      </c>
      <c r="K79" s="176">
        <f>H79-G79</f>
        <v>71385</v>
      </c>
      <c r="L79" s="176">
        <f>H79-D79</f>
        <v>73825</v>
      </c>
      <c r="M79" s="177">
        <f t="shared" ref="M79:M91" si="36">H79/H$9</f>
        <v>0.16570116949220523</v>
      </c>
    </row>
    <row r="80" spans="2:13" x14ac:dyDescent="0.25">
      <c r="B80" s="157" t="s">
        <v>97</v>
      </c>
      <c r="C80" s="158">
        <v>209324</v>
      </c>
      <c r="D80" s="158">
        <v>206374</v>
      </c>
      <c r="E80" s="158">
        <v>47060</v>
      </c>
      <c r="F80" s="158">
        <v>197068</v>
      </c>
      <c r="G80" s="158">
        <v>205761</v>
      </c>
      <c r="H80" s="158">
        <v>223593</v>
      </c>
      <c r="I80" s="160">
        <f>IFERROR(H80/G80-1,"-")</f>
        <v>8.6663653462026424E-2</v>
      </c>
      <c r="J80" s="159">
        <f t="shared" ref="J80:J91" si="37">IFERROR(H80/D80-1,"-")</f>
        <v>8.3435897932879088E-2</v>
      </c>
      <c r="K80" s="158">
        <f t="shared" ref="K80:K90" si="38">H80-G80</f>
        <v>17832</v>
      </c>
      <c r="L80" s="158">
        <f t="shared" ref="L80:L91" si="39">H80-D80</f>
        <v>17219</v>
      </c>
      <c r="M80" s="159">
        <f t="shared" si="36"/>
        <v>7.0613883136680988E-2</v>
      </c>
    </row>
    <row r="81" spans="2:13" x14ac:dyDescent="0.25">
      <c r="B81" s="162" t="s">
        <v>103</v>
      </c>
      <c r="C81" s="163">
        <v>50752</v>
      </c>
      <c r="D81" s="163">
        <v>40393</v>
      </c>
      <c r="E81" s="163">
        <v>8752</v>
      </c>
      <c r="F81" s="163">
        <v>57851</v>
      </c>
      <c r="G81" s="163">
        <v>55853</v>
      </c>
      <c r="H81" s="163">
        <v>65310</v>
      </c>
      <c r="I81" s="165">
        <f>IFERROR(H81/G81-1,"-")</f>
        <v>0.16931946359192884</v>
      </c>
      <c r="J81" s="164">
        <f t="shared" si="37"/>
        <v>0.61686430817220805</v>
      </c>
      <c r="K81" s="163">
        <f t="shared" si="38"/>
        <v>9457</v>
      </c>
      <c r="L81" s="163">
        <f t="shared" si="39"/>
        <v>24917</v>
      </c>
      <c r="M81" s="164">
        <f t="shared" si="36"/>
        <v>2.0625836710704875E-2</v>
      </c>
    </row>
    <row r="82" spans="2:13" x14ac:dyDescent="0.25">
      <c r="B82" s="162" t="s">
        <v>100</v>
      </c>
      <c r="C82" s="163">
        <v>158572</v>
      </c>
      <c r="D82" s="163">
        <v>165981</v>
      </c>
      <c r="E82" s="163">
        <v>38308</v>
      </c>
      <c r="F82" s="163">
        <v>139217</v>
      </c>
      <c r="G82" s="163">
        <v>149908</v>
      </c>
      <c r="H82" s="163">
        <v>158283</v>
      </c>
      <c r="I82" s="165">
        <f>IFERROR(H82/G82-1,"-")</f>
        <v>5.5867598793926998E-2</v>
      </c>
      <c r="J82" s="164">
        <f t="shared" si="37"/>
        <v>-4.6378802393045038E-2</v>
      </c>
      <c r="K82" s="163">
        <f t="shared" si="38"/>
        <v>8375</v>
      </c>
      <c r="L82" s="163">
        <f t="shared" si="39"/>
        <v>-7698</v>
      </c>
      <c r="M82" s="164">
        <f t="shared" si="36"/>
        <v>4.998804642597611E-2</v>
      </c>
    </row>
    <row r="83" spans="2:13" x14ac:dyDescent="0.25">
      <c r="B83" s="157" t="s">
        <v>107</v>
      </c>
      <c r="C83" s="158">
        <v>259075</v>
      </c>
      <c r="D83" s="158">
        <v>244480</v>
      </c>
      <c r="E83" s="158">
        <v>95182</v>
      </c>
      <c r="F83" s="158">
        <v>198213</v>
      </c>
      <c r="G83" s="158">
        <v>247533</v>
      </c>
      <c r="H83" s="158">
        <v>301086</v>
      </c>
      <c r="I83" s="160">
        <f>IFERROR(H83/G83-1,"-")</f>
        <v>0.21634691132091488</v>
      </c>
      <c r="J83" s="159">
        <f t="shared" si="37"/>
        <v>0.23153632198952878</v>
      </c>
      <c r="K83" s="158">
        <f t="shared" si="38"/>
        <v>53553</v>
      </c>
      <c r="L83" s="158">
        <f t="shared" si="39"/>
        <v>56606</v>
      </c>
      <c r="M83" s="159">
        <f t="shared" si="36"/>
        <v>9.5087286355524242E-2</v>
      </c>
    </row>
    <row r="84" spans="2:13" x14ac:dyDescent="0.25">
      <c r="B84" s="162" t="s">
        <v>110</v>
      </c>
      <c r="C84" s="163">
        <v>37528</v>
      </c>
      <c r="D84" s="163">
        <v>41160</v>
      </c>
      <c r="E84" s="163">
        <v>16800</v>
      </c>
      <c r="F84" s="163">
        <v>37751</v>
      </c>
      <c r="G84" s="163">
        <v>48955</v>
      </c>
      <c r="H84" s="163">
        <v>61329</v>
      </c>
      <c r="I84" s="165">
        <f t="shared" ref="I84:I91" si="40">IFERROR(H84/G84-1,"-")</f>
        <v>0.25276274129302423</v>
      </c>
      <c r="J84" s="164">
        <f t="shared" si="37"/>
        <v>0.49001457725947528</v>
      </c>
      <c r="K84" s="163">
        <f t="shared" si="38"/>
        <v>12374</v>
      </c>
      <c r="L84" s="163">
        <f t="shared" si="39"/>
        <v>20169</v>
      </c>
      <c r="M84" s="164">
        <f t="shared" si="36"/>
        <v>1.9368579691177758E-2</v>
      </c>
    </row>
    <row r="85" spans="2:13" x14ac:dyDescent="0.25">
      <c r="B85" s="162" t="s">
        <v>113</v>
      </c>
      <c r="C85" s="163">
        <v>112080</v>
      </c>
      <c r="D85" s="163">
        <v>93219</v>
      </c>
      <c r="E85" s="163">
        <v>32881</v>
      </c>
      <c r="F85" s="163">
        <v>60603</v>
      </c>
      <c r="G85" s="163">
        <v>71651</v>
      </c>
      <c r="H85" s="163">
        <v>81362</v>
      </c>
      <c r="I85" s="165">
        <f t="shared" si="40"/>
        <v>0.13553195349681091</v>
      </c>
      <c r="J85" s="164">
        <f t="shared" si="37"/>
        <v>-0.12719509971143217</v>
      </c>
      <c r="K85" s="163">
        <f t="shared" si="38"/>
        <v>9711</v>
      </c>
      <c r="L85" s="163">
        <f t="shared" si="39"/>
        <v>-11857</v>
      </c>
      <c r="M85" s="164">
        <f t="shared" si="36"/>
        <v>2.5695289028577095E-2</v>
      </c>
    </row>
    <row r="86" spans="2:13" x14ac:dyDescent="0.25">
      <c r="B86" s="162" t="s">
        <v>116</v>
      </c>
      <c r="C86" s="163">
        <v>13609</v>
      </c>
      <c r="D86" s="163">
        <v>14057</v>
      </c>
      <c r="E86" s="163">
        <v>5852</v>
      </c>
      <c r="F86" s="163">
        <v>17790</v>
      </c>
      <c r="G86" s="163">
        <v>22741</v>
      </c>
      <c r="H86" s="163">
        <v>34253</v>
      </c>
      <c r="I86" s="165">
        <f t="shared" si="40"/>
        <v>0.50622224176597341</v>
      </c>
      <c r="J86" s="164">
        <f t="shared" si="37"/>
        <v>1.4367219179056696</v>
      </c>
      <c r="K86" s="163">
        <f t="shared" si="38"/>
        <v>11512</v>
      </c>
      <c r="L86" s="163">
        <f t="shared" si="39"/>
        <v>20196</v>
      </c>
      <c r="M86" s="164">
        <f t="shared" si="36"/>
        <v>1.0817589723652949E-2</v>
      </c>
    </row>
    <row r="87" spans="2:13" x14ac:dyDescent="0.25">
      <c r="B87" s="162" t="s">
        <v>123</v>
      </c>
      <c r="C87" s="163">
        <v>6794</v>
      </c>
      <c r="D87" s="163">
        <v>5147</v>
      </c>
      <c r="E87" s="163">
        <v>1464</v>
      </c>
      <c r="F87" s="163">
        <v>5814</v>
      </c>
      <c r="G87" s="163">
        <v>5821</v>
      </c>
      <c r="H87" s="163">
        <v>9717</v>
      </c>
      <c r="I87" s="165">
        <f t="shared" si="40"/>
        <v>0.6693008074214053</v>
      </c>
      <c r="J87" s="164">
        <f t="shared" si="37"/>
        <v>0.88789586166699053</v>
      </c>
      <c r="K87" s="163">
        <f t="shared" si="38"/>
        <v>3896</v>
      </c>
      <c r="L87" s="163">
        <f t="shared" si="39"/>
        <v>4570</v>
      </c>
      <c r="M87" s="164">
        <f t="shared" si="36"/>
        <v>3.0687682639399675E-3</v>
      </c>
    </row>
    <row r="88" spans="2:13" x14ac:dyDescent="0.25">
      <c r="B88" s="162" t="s">
        <v>119</v>
      </c>
      <c r="C88" s="163">
        <v>3764</v>
      </c>
      <c r="D88" s="163">
        <v>3761</v>
      </c>
      <c r="E88" s="163">
        <v>1087</v>
      </c>
      <c r="F88" s="163">
        <v>3404</v>
      </c>
      <c r="G88" s="163">
        <v>3573</v>
      </c>
      <c r="H88" s="163">
        <v>4856</v>
      </c>
      <c r="I88" s="165">
        <f t="shared" si="40"/>
        <v>0.35908200391827605</v>
      </c>
      <c r="J88" s="164">
        <f t="shared" si="37"/>
        <v>0.29114597181600632</v>
      </c>
      <c r="K88" s="163">
        <f t="shared" si="38"/>
        <v>1283</v>
      </c>
      <c r="L88" s="163">
        <f t="shared" si="39"/>
        <v>1095</v>
      </c>
      <c r="M88" s="164">
        <f t="shared" si="36"/>
        <v>1.533594596037098E-3</v>
      </c>
    </row>
    <row r="89" spans="2:13" x14ac:dyDescent="0.25">
      <c r="B89" s="162" t="s">
        <v>128</v>
      </c>
      <c r="C89" s="163">
        <v>4027</v>
      </c>
      <c r="D89" s="163">
        <v>5048</v>
      </c>
      <c r="E89" s="163">
        <v>3002</v>
      </c>
      <c r="F89" s="163">
        <v>3773</v>
      </c>
      <c r="G89" s="163">
        <v>5364</v>
      </c>
      <c r="H89" s="163">
        <v>4537</v>
      </c>
      <c r="I89" s="165">
        <f t="shared" si="40"/>
        <v>-0.15417598806860555</v>
      </c>
      <c r="J89" s="164">
        <f t="shared" si="37"/>
        <v>-0.10122820919175912</v>
      </c>
      <c r="K89" s="163">
        <f t="shared" si="38"/>
        <v>-827</v>
      </c>
      <c r="L89" s="163">
        <f t="shared" si="39"/>
        <v>-511</v>
      </c>
      <c r="M89" s="164">
        <f t="shared" si="36"/>
        <v>1.4328498110008883E-3</v>
      </c>
    </row>
    <row r="90" spans="2:13" x14ac:dyDescent="0.25">
      <c r="B90" s="162" t="s">
        <v>131</v>
      </c>
      <c r="C90" s="163">
        <v>8132</v>
      </c>
      <c r="D90" s="163">
        <v>7004</v>
      </c>
      <c r="E90" s="163">
        <v>4636</v>
      </c>
      <c r="F90" s="163">
        <v>3304</v>
      </c>
      <c r="G90" s="163">
        <v>5775</v>
      </c>
      <c r="H90" s="163">
        <v>6008</v>
      </c>
      <c r="I90" s="165">
        <f t="shared" si="40"/>
        <v>4.0346320346320352E-2</v>
      </c>
      <c r="J90" s="164">
        <f t="shared" si="37"/>
        <v>-0.14220445459737296</v>
      </c>
      <c r="K90" s="163">
        <f t="shared" si="38"/>
        <v>233</v>
      </c>
      <c r="L90" s="163">
        <f t="shared" si="39"/>
        <v>-996</v>
      </c>
      <c r="M90" s="164">
        <f t="shared" si="36"/>
        <v>1.8974127539108084E-3</v>
      </c>
    </row>
    <row r="91" spans="2:13" x14ac:dyDescent="0.25">
      <c r="B91" s="168" t="s">
        <v>145</v>
      </c>
      <c r="C91" s="169">
        <f t="shared" ref="C91:H91" si="41">C83-SUM(C84:C90)</f>
        <v>73141</v>
      </c>
      <c r="D91" s="169">
        <f t="shared" si="41"/>
        <v>75084</v>
      </c>
      <c r="E91" s="169">
        <f t="shared" si="41"/>
        <v>29460</v>
      </c>
      <c r="F91" s="169">
        <f t="shared" si="41"/>
        <v>65774</v>
      </c>
      <c r="G91" s="169">
        <f t="shared" si="41"/>
        <v>83653</v>
      </c>
      <c r="H91" s="169">
        <f t="shared" si="41"/>
        <v>99024</v>
      </c>
      <c r="I91" s="171">
        <f t="shared" si="40"/>
        <v>0.18374714594814301</v>
      </c>
      <c r="J91" s="170">
        <f t="shared" si="37"/>
        <v>0.31884289595652859</v>
      </c>
      <c r="K91" s="169">
        <f>H91-G91</f>
        <v>15371</v>
      </c>
      <c r="L91" s="169">
        <f t="shared" si="39"/>
        <v>23940</v>
      </c>
      <c r="M91" s="170">
        <f t="shared" si="36"/>
        <v>3.1273202487227675E-2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32018</v>
      </c>
      <c r="D93" s="176">
        <v>31365</v>
      </c>
      <c r="E93" s="176">
        <v>12754</v>
      </c>
      <c r="F93" s="176">
        <v>28946</v>
      </c>
      <c r="G93" s="176">
        <v>35023</v>
      </c>
      <c r="H93" s="176"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42">H93/H$9</f>
        <v>1.067168348325568E-2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43">IFERROR(H94/D94-1,"-")</f>
        <v>-1.6195524146054296E-3</v>
      </c>
      <c r="K94" s="158">
        <f t="shared" ref="K94:K104" si="44">H94-G94</f>
        <v>-2763</v>
      </c>
      <c r="L94" s="158">
        <f t="shared" ref="L94:L105" si="45">H94-D94</f>
        <v>-33</v>
      </c>
      <c r="M94" s="159">
        <f t="shared" si="42"/>
        <v>6.4246117930771597E-3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43"/>
        <v>-0.36126932465419037</v>
      </c>
      <c r="K95" s="163">
        <f t="shared" si="44"/>
        <v>-884</v>
      </c>
      <c r="L95" s="163">
        <f t="shared" si="45"/>
        <v>-3552</v>
      </c>
      <c r="M95" s="164">
        <f t="shared" si="42"/>
        <v>1.9833142634087678E-3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43"/>
        <v>0.33374430955993928</v>
      </c>
      <c r="K96" s="163">
        <f t="shared" si="44"/>
        <v>-1879</v>
      </c>
      <c r="L96" s="163">
        <f t="shared" si="45"/>
        <v>3519</v>
      </c>
      <c r="M96" s="164">
        <f t="shared" si="42"/>
        <v>4.4412975296683919E-3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43"/>
        <v>0.2237692237692237</v>
      </c>
      <c r="K97" s="158">
        <f t="shared" si="44"/>
        <v>1531</v>
      </c>
      <c r="L97" s="158">
        <f t="shared" si="45"/>
        <v>2459</v>
      </c>
      <c r="M97" s="159">
        <f t="shared" si="42"/>
        <v>4.2470716901785201E-3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46">IFERROR(H98/G98-1,"-")</f>
        <v>0.16269610691458447</v>
      </c>
      <c r="J98" s="164">
        <f t="shared" si="43"/>
        <v>0.29850746268656714</v>
      </c>
      <c r="K98" s="163">
        <f t="shared" si="44"/>
        <v>280</v>
      </c>
      <c r="L98" s="163">
        <f t="shared" si="45"/>
        <v>460</v>
      </c>
      <c r="M98" s="164">
        <f t="shared" si="42"/>
        <v>6.3194456068167899E-4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46"/>
        <v>0.22560975609756095</v>
      </c>
      <c r="J99" s="164">
        <f t="shared" si="43"/>
        <v>0.14907651715039583</v>
      </c>
      <c r="K99" s="163">
        <f t="shared" si="44"/>
        <v>481</v>
      </c>
      <c r="L99" s="163">
        <f t="shared" si="45"/>
        <v>339</v>
      </c>
      <c r="M99" s="164">
        <f t="shared" si="42"/>
        <v>8.2522295705208756E-4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46"/>
        <v>-1.6066000868432462E-2</v>
      </c>
      <c r="J100" s="164">
        <f t="shared" si="43"/>
        <v>2.1641118124436476E-2</v>
      </c>
      <c r="K100" s="163">
        <f t="shared" si="44"/>
        <v>-37</v>
      </c>
      <c r="L100" s="163">
        <f t="shared" si="45"/>
        <v>48</v>
      </c>
      <c r="M100" s="164">
        <f t="shared" si="42"/>
        <v>7.1563536956755858E-4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46"/>
        <v>0.10193321616871698</v>
      </c>
      <c r="J101" s="164">
        <f t="shared" si="43"/>
        <v>0.67199999999999993</v>
      </c>
      <c r="K101" s="163">
        <f t="shared" si="44"/>
        <v>58</v>
      </c>
      <c r="L101" s="163">
        <f t="shared" si="45"/>
        <v>252</v>
      </c>
      <c r="M101" s="164">
        <f t="shared" si="42"/>
        <v>1.9801561196772252E-4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46"/>
        <v>0.60416666666666674</v>
      </c>
      <c r="J102" s="164">
        <f t="shared" si="43"/>
        <v>0.60895522388059709</v>
      </c>
      <c r="K102" s="163">
        <f t="shared" si="44"/>
        <v>203</v>
      </c>
      <c r="L102" s="163">
        <f t="shared" si="45"/>
        <v>204</v>
      </c>
      <c r="M102" s="164">
        <f t="shared" si="42"/>
        <v>1.7022394713014742E-4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46"/>
        <v>0.67708333333333326</v>
      </c>
      <c r="J103" s="164">
        <f t="shared" si="43"/>
        <v>0.54807692307692313</v>
      </c>
      <c r="K103" s="163">
        <f t="shared" si="44"/>
        <v>65</v>
      </c>
      <c r="L103" s="163">
        <f t="shared" si="45"/>
        <v>57</v>
      </c>
      <c r="M103" s="164">
        <f t="shared" si="42"/>
        <v>5.0846114077836242E-5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46"/>
        <v>0.62804878048780477</v>
      </c>
      <c r="J104" s="164">
        <f t="shared" si="43"/>
        <v>0.92086330935251803</v>
      </c>
      <c r="K104" s="163">
        <f t="shared" si="44"/>
        <v>103</v>
      </c>
      <c r="L104" s="163">
        <f t="shared" si="45"/>
        <v>128</v>
      </c>
      <c r="M104" s="164">
        <f t="shared" si="42"/>
        <v>8.4322437632188053E-5</v>
      </c>
    </row>
    <row r="105" spans="2:13" x14ac:dyDescent="0.25">
      <c r="B105" s="168" t="s">
        <v>145</v>
      </c>
      <c r="C105" s="169">
        <f t="shared" ref="C105:H105" si="47">C97-SUM(C98:C104)</f>
        <v>4271</v>
      </c>
      <c r="D105" s="169">
        <f t="shared" si="47"/>
        <v>4003</v>
      </c>
      <c r="E105" s="169">
        <f t="shared" si="47"/>
        <v>1504</v>
      </c>
      <c r="F105" s="169">
        <f t="shared" si="47"/>
        <v>3475</v>
      </c>
      <c r="G105" s="169">
        <f t="shared" si="47"/>
        <v>4596</v>
      </c>
      <c r="H105" s="169">
        <f t="shared" si="47"/>
        <v>4974</v>
      </c>
      <c r="I105" s="171">
        <f t="shared" si="46"/>
        <v>8.2245430809399389E-2</v>
      </c>
      <c r="J105" s="170">
        <f t="shared" si="43"/>
        <v>0.2425680739445415</v>
      </c>
      <c r="K105" s="169">
        <f>H105-G105</f>
        <v>378</v>
      </c>
      <c r="L105" s="169">
        <f t="shared" si="45"/>
        <v>971</v>
      </c>
      <c r="M105" s="170">
        <f t="shared" si="42"/>
        <v>1.5708606920693011E-3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83270</v>
      </c>
      <c r="D107" s="176">
        <v>82063</v>
      </c>
      <c r="E107" s="176">
        <v>36009</v>
      </c>
      <c r="F107" s="176">
        <v>107595</v>
      </c>
      <c r="G107" s="176">
        <v>148504</v>
      </c>
      <c r="H107" s="176">
        <v>138865</v>
      </c>
      <c r="I107" s="177">
        <f>IFERROR(H107/G107-1,"-")</f>
        <v>-6.4907342563163328E-2</v>
      </c>
      <c r="J107" s="177">
        <f>IFERROR(H107/D107-1,"-")</f>
        <v>0.69217552368302404</v>
      </c>
      <c r="K107" s="176">
        <f>H107-G107</f>
        <v>-9639</v>
      </c>
      <c r="L107" s="176">
        <f>H107-D107</f>
        <v>56802</v>
      </c>
      <c r="M107" s="177">
        <f t="shared" ref="M107:M119" si="48">H107/H$9</f>
        <v>4.3855562928066645E-2</v>
      </c>
    </row>
    <row r="108" spans="2:13" x14ac:dyDescent="0.25">
      <c r="B108" s="157" t="s">
        <v>97</v>
      </c>
      <c r="C108" s="158">
        <v>16048</v>
      </c>
      <c r="D108" s="158">
        <v>16693</v>
      </c>
      <c r="E108" s="158">
        <v>7208</v>
      </c>
      <c r="F108" s="158">
        <v>24458</v>
      </c>
      <c r="G108" s="158">
        <v>31500</v>
      </c>
      <c r="H108" s="158">
        <v>28196</v>
      </c>
      <c r="I108" s="160">
        <f>IFERROR(H108/G108-1,"-")</f>
        <v>-0.10488888888888892</v>
      </c>
      <c r="J108" s="159">
        <f t="shared" ref="J108:J119" si="49">IFERROR(H108/D108-1,"-")</f>
        <v>0.68909123584736109</v>
      </c>
      <c r="K108" s="158">
        <f t="shared" ref="K108:K118" si="50">H108-G108</f>
        <v>-3304</v>
      </c>
      <c r="L108" s="158">
        <f t="shared" ref="L108:L119" si="51">H108-D108</f>
        <v>11503</v>
      </c>
      <c r="M108" s="159">
        <f t="shared" si="48"/>
        <v>8.9047020654575825E-3</v>
      </c>
    </row>
    <row r="109" spans="2:13" x14ac:dyDescent="0.25">
      <c r="B109" s="162" t="s">
        <v>103</v>
      </c>
      <c r="C109" s="163">
        <v>6129</v>
      </c>
      <c r="D109" s="163">
        <v>6336</v>
      </c>
      <c r="E109" s="163">
        <v>1451</v>
      </c>
      <c r="F109" s="163">
        <v>8840</v>
      </c>
      <c r="G109" s="163">
        <v>12945</v>
      </c>
      <c r="H109" s="163">
        <v>8706</v>
      </c>
      <c r="I109" s="165">
        <f>IFERROR(H109/G109-1,"-")</f>
        <v>-0.32746234067207414</v>
      </c>
      <c r="J109" s="164">
        <f t="shared" si="49"/>
        <v>0.37405303030303028</v>
      </c>
      <c r="K109" s="163">
        <f t="shared" si="50"/>
        <v>-4239</v>
      </c>
      <c r="L109" s="163">
        <f t="shared" si="51"/>
        <v>2370</v>
      </c>
      <c r="M109" s="164">
        <f t="shared" si="48"/>
        <v>2.7494799326810084E-3</v>
      </c>
    </row>
    <row r="110" spans="2:13" x14ac:dyDescent="0.25">
      <c r="B110" s="162" t="s">
        <v>100</v>
      </c>
      <c r="C110" s="163">
        <v>9919</v>
      </c>
      <c r="D110" s="163">
        <v>10357</v>
      </c>
      <c r="E110" s="163">
        <v>5757</v>
      </c>
      <c r="F110" s="163">
        <v>15618</v>
      </c>
      <c r="G110" s="163">
        <v>18555</v>
      </c>
      <c r="H110" s="163">
        <v>19490</v>
      </c>
      <c r="I110" s="165">
        <f>IFERROR(H110/G110-1,"-")</f>
        <v>5.0390730261385075E-2</v>
      </c>
      <c r="J110" s="164">
        <f t="shared" si="49"/>
        <v>0.88181905957323559</v>
      </c>
      <c r="K110" s="163">
        <f t="shared" si="50"/>
        <v>935</v>
      </c>
      <c r="L110" s="163">
        <f t="shared" si="51"/>
        <v>9133</v>
      </c>
      <c r="M110" s="164">
        <f t="shared" si="48"/>
        <v>6.1552221327765737E-3</v>
      </c>
    </row>
    <row r="111" spans="2:13" x14ac:dyDescent="0.25">
      <c r="B111" s="157" t="s">
        <v>107</v>
      </c>
      <c r="C111" s="158">
        <v>67222</v>
      </c>
      <c r="D111" s="158">
        <v>65370</v>
      </c>
      <c r="E111" s="158">
        <v>28801</v>
      </c>
      <c r="F111" s="158">
        <v>83137</v>
      </c>
      <c r="G111" s="158">
        <v>117004</v>
      </c>
      <c r="H111" s="158">
        <v>110669</v>
      </c>
      <c r="I111" s="160">
        <f>IFERROR(H111/G111-1,"-")</f>
        <v>-5.4143448087244916E-2</v>
      </c>
      <c r="J111" s="159">
        <f t="shared" si="49"/>
        <v>0.69296313293559741</v>
      </c>
      <c r="K111" s="158">
        <f t="shared" si="50"/>
        <v>-6335</v>
      </c>
      <c r="L111" s="158">
        <f t="shared" si="51"/>
        <v>45299</v>
      </c>
      <c r="M111" s="159">
        <f t="shared" si="48"/>
        <v>3.4950860862609061E-2</v>
      </c>
    </row>
    <row r="112" spans="2:13" x14ac:dyDescent="0.25">
      <c r="B112" s="162" t="s">
        <v>110</v>
      </c>
      <c r="C112" s="163">
        <v>37199</v>
      </c>
      <c r="D112" s="163">
        <v>36272</v>
      </c>
      <c r="E112" s="163">
        <v>15739</v>
      </c>
      <c r="F112" s="163">
        <v>48464</v>
      </c>
      <c r="G112" s="163">
        <v>75563</v>
      </c>
      <c r="H112" s="163">
        <v>67792</v>
      </c>
      <c r="I112" s="165">
        <f t="shared" ref="I112:I119" si="52">IFERROR(H112/G112-1,"-")</f>
        <v>-0.10284133769172743</v>
      </c>
      <c r="J112" s="164">
        <f t="shared" si="49"/>
        <v>0.86898985443317156</v>
      </c>
      <c r="K112" s="163">
        <f t="shared" si="50"/>
        <v>-7771</v>
      </c>
      <c r="L112" s="163">
        <f t="shared" si="51"/>
        <v>31520</v>
      </c>
      <c r="M112" s="164">
        <f t="shared" si="48"/>
        <v>2.1409687984873756E-2</v>
      </c>
    </row>
    <row r="113" spans="2:13" x14ac:dyDescent="0.25">
      <c r="B113" s="162" t="s">
        <v>113</v>
      </c>
      <c r="C113" s="163">
        <v>7352</v>
      </c>
      <c r="D113" s="163">
        <v>5610</v>
      </c>
      <c r="E113" s="163">
        <v>1827</v>
      </c>
      <c r="F113" s="163">
        <v>3868</v>
      </c>
      <c r="G113" s="163">
        <v>5363</v>
      </c>
      <c r="H113" s="163">
        <v>4954</v>
      </c>
      <c r="I113" s="165">
        <f t="shared" si="52"/>
        <v>-7.6263285474547859E-2</v>
      </c>
      <c r="J113" s="164">
        <f t="shared" si="49"/>
        <v>-0.11693404634581106</v>
      </c>
      <c r="K113" s="163">
        <f t="shared" si="50"/>
        <v>-409</v>
      </c>
      <c r="L113" s="163">
        <f t="shared" si="51"/>
        <v>-656</v>
      </c>
      <c r="M113" s="164">
        <f t="shared" si="48"/>
        <v>1.5645444046062159E-3</v>
      </c>
    </row>
    <row r="114" spans="2:13" x14ac:dyDescent="0.25">
      <c r="B114" s="162" t="s">
        <v>116</v>
      </c>
      <c r="C114" s="163">
        <v>7788</v>
      </c>
      <c r="D114" s="163">
        <v>7311</v>
      </c>
      <c r="E114" s="163">
        <v>1518</v>
      </c>
      <c r="F114" s="163">
        <v>5029</v>
      </c>
      <c r="G114" s="163">
        <v>9203</v>
      </c>
      <c r="H114" s="163">
        <v>7511</v>
      </c>
      <c r="I114" s="165">
        <f t="shared" si="52"/>
        <v>-0.18385309138324457</v>
      </c>
      <c r="J114" s="164">
        <f t="shared" si="49"/>
        <v>2.7356038845575137E-2</v>
      </c>
      <c r="K114" s="163">
        <f t="shared" si="50"/>
        <v>-1692</v>
      </c>
      <c r="L114" s="163">
        <f t="shared" si="51"/>
        <v>200</v>
      </c>
      <c r="M114" s="164">
        <f t="shared" si="48"/>
        <v>2.3720817567616649E-3</v>
      </c>
    </row>
    <row r="115" spans="2:13" x14ac:dyDescent="0.25">
      <c r="B115" s="162" t="s">
        <v>123</v>
      </c>
      <c r="C115" s="163">
        <v>1450</v>
      </c>
      <c r="D115" s="163">
        <v>1509</v>
      </c>
      <c r="E115" s="163">
        <v>586</v>
      </c>
      <c r="F115" s="163">
        <v>3931</v>
      </c>
      <c r="G115" s="163">
        <v>3495</v>
      </c>
      <c r="H115" s="163">
        <v>3811</v>
      </c>
      <c r="I115" s="165">
        <f t="shared" si="52"/>
        <v>9.0414878397711007E-2</v>
      </c>
      <c r="J115" s="164">
        <f t="shared" si="49"/>
        <v>1.5255135851557324</v>
      </c>
      <c r="K115" s="163">
        <f t="shared" si="50"/>
        <v>316</v>
      </c>
      <c r="L115" s="163">
        <f t="shared" si="51"/>
        <v>2302</v>
      </c>
      <c r="M115" s="164">
        <f t="shared" si="48"/>
        <v>1.2035685760908939E-3</v>
      </c>
    </row>
    <row r="116" spans="2:13" x14ac:dyDescent="0.25">
      <c r="B116" s="162" t="s">
        <v>119</v>
      </c>
      <c r="C116" s="163">
        <v>2138</v>
      </c>
      <c r="D116" s="163">
        <v>2238</v>
      </c>
      <c r="E116" s="163">
        <v>875</v>
      </c>
      <c r="F116" s="163">
        <v>2948</v>
      </c>
      <c r="G116" s="163">
        <v>3386</v>
      </c>
      <c r="H116" s="163">
        <v>2969</v>
      </c>
      <c r="I116" s="165">
        <f t="shared" si="52"/>
        <v>-0.12315416420555225</v>
      </c>
      <c r="J116" s="164">
        <f t="shared" si="49"/>
        <v>0.32663092046470066</v>
      </c>
      <c r="K116" s="163">
        <f t="shared" si="50"/>
        <v>-417</v>
      </c>
      <c r="L116" s="163">
        <f t="shared" si="51"/>
        <v>731</v>
      </c>
      <c r="M116" s="164">
        <f t="shared" si="48"/>
        <v>9.3765287389500494E-4</v>
      </c>
    </row>
    <row r="117" spans="2:13" x14ac:dyDescent="0.25">
      <c r="B117" s="162" t="s">
        <v>128</v>
      </c>
      <c r="C117" s="163">
        <v>480</v>
      </c>
      <c r="D117" s="163">
        <v>479</v>
      </c>
      <c r="E117" s="163">
        <v>386</v>
      </c>
      <c r="F117" s="163">
        <v>495</v>
      </c>
      <c r="G117" s="163">
        <v>853</v>
      </c>
      <c r="H117" s="163">
        <v>894</v>
      </c>
      <c r="I117" s="165">
        <f t="shared" si="52"/>
        <v>4.8065650644783187E-2</v>
      </c>
      <c r="J117" s="164">
        <f t="shared" si="49"/>
        <v>0.86638830897703545</v>
      </c>
      <c r="K117" s="163">
        <f t="shared" si="50"/>
        <v>41</v>
      </c>
      <c r="L117" s="163">
        <f t="shared" si="51"/>
        <v>415</v>
      </c>
      <c r="M117" s="164">
        <f t="shared" si="48"/>
        <v>2.8233804959991058E-4</v>
      </c>
    </row>
    <row r="118" spans="2:13" x14ac:dyDescent="0.25">
      <c r="B118" s="162" t="s">
        <v>131</v>
      </c>
      <c r="C118" s="163">
        <v>1137</v>
      </c>
      <c r="D118" s="163">
        <v>890</v>
      </c>
      <c r="E118" s="163">
        <v>909</v>
      </c>
      <c r="F118" s="163">
        <v>708</v>
      </c>
      <c r="G118" s="163">
        <v>455</v>
      </c>
      <c r="H118" s="163">
        <v>1131</v>
      </c>
      <c r="I118" s="165">
        <f t="shared" si="52"/>
        <v>1.4857142857142858</v>
      </c>
      <c r="J118" s="164">
        <f t="shared" si="49"/>
        <v>0.27078651685393251</v>
      </c>
      <c r="K118" s="163">
        <f t="shared" si="50"/>
        <v>676</v>
      </c>
      <c r="L118" s="163">
        <f t="shared" si="51"/>
        <v>241</v>
      </c>
      <c r="M118" s="164">
        <f t="shared" si="48"/>
        <v>3.5718605603747073E-4</v>
      </c>
    </row>
    <row r="119" spans="2:13" x14ac:dyDescent="0.25">
      <c r="B119" s="168" t="s">
        <v>145</v>
      </c>
      <c r="C119" s="169">
        <f t="shared" ref="C119:H119" si="53">C111-SUM(C112:C118)</f>
        <v>9678</v>
      </c>
      <c r="D119" s="169">
        <f t="shared" si="53"/>
        <v>11061</v>
      </c>
      <c r="E119" s="169">
        <f t="shared" si="53"/>
        <v>6961</v>
      </c>
      <c r="F119" s="169">
        <f t="shared" si="53"/>
        <v>17694</v>
      </c>
      <c r="G119" s="169">
        <f t="shared" si="53"/>
        <v>18686</v>
      </c>
      <c r="H119" s="169">
        <f t="shared" si="53"/>
        <v>21607</v>
      </c>
      <c r="I119" s="171">
        <f t="shared" si="52"/>
        <v>0.15632023975168585</v>
      </c>
      <c r="J119" s="170">
        <f t="shared" si="49"/>
        <v>0.95344001446523818</v>
      </c>
      <c r="K119" s="169">
        <f>H119-G119</f>
        <v>2921</v>
      </c>
      <c r="L119" s="169">
        <f t="shared" si="51"/>
        <v>10546</v>
      </c>
      <c r="M119" s="170">
        <f t="shared" si="48"/>
        <v>6.8238011607441472E-3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139868</v>
      </c>
      <c r="D121" s="176">
        <v>129345</v>
      </c>
      <c r="E121" s="176">
        <v>52853</v>
      </c>
      <c r="F121" s="176">
        <v>122504</v>
      </c>
      <c r="G121" s="176">
        <v>143386</v>
      </c>
      <c r="H121" s="176"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54">H121/H$9</f>
        <v>4.6437977057349047E-2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55">IFERROR(H122/D122-1,"-")</f>
        <v>0.31527985739750441</v>
      </c>
      <c r="K122" s="158">
        <f t="shared" ref="K122:K132" si="56">H122-G122</f>
        <v>4042</v>
      </c>
      <c r="L122" s="158">
        <f t="shared" ref="L122:L133" si="57">H122-D122</f>
        <v>22109</v>
      </c>
      <c r="M122" s="159">
        <f t="shared" si="54"/>
        <v>2.9128822893510237E-2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55"/>
        <v>0.26986922255261403</v>
      </c>
      <c r="K123" s="163">
        <f t="shared" si="56"/>
        <v>3939</v>
      </c>
      <c r="L123" s="163">
        <f t="shared" si="57"/>
        <v>9348</v>
      </c>
      <c r="M123" s="164">
        <f t="shared" si="54"/>
        <v>1.3891726831936539E-2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55"/>
        <v>0.35960660542185652</v>
      </c>
      <c r="K124" s="163">
        <f t="shared" si="56"/>
        <v>103</v>
      </c>
      <c r="L124" s="163">
        <f t="shared" si="57"/>
        <v>12761</v>
      </c>
      <c r="M124" s="164">
        <f t="shared" si="54"/>
        <v>1.5237096061573696E-2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55"/>
        <v>-7.4501857480580913E-2</v>
      </c>
      <c r="K125" s="158">
        <f t="shared" si="56"/>
        <v>-386</v>
      </c>
      <c r="L125" s="158">
        <f t="shared" si="57"/>
        <v>-4412</v>
      </c>
      <c r="M125" s="159">
        <f t="shared" si="54"/>
        <v>1.7309154163838811E-2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58">IFERROR(H126/G126-1,"-")</f>
        <v>-7.7669902912621547E-3</v>
      </c>
      <c r="J126" s="164">
        <f t="shared" si="55"/>
        <v>6.5266196279666344E-2</v>
      </c>
      <c r="K126" s="163">
        <f t="shared" si="56"/>
        <v>-52</v>
      </c>
      <c r="L126" s="163">
        <f t="shared" si="57"/>
        <v>407</v>
      </c>
      <c r="M126" s="164">
        <f t="shared" si="54"/>
        <v>2.0979548808637651E-3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58"/>
        <v>-5.5589794157524963E-2</v>
      </c>
      <c r="J127" s="164">
        <f t="shared" si="55"/>
        <v>0.33067037165682533</v>
      </c>
      <c r="K127" s="163">
        <f t="shared" si="56"/>
        <v>-451</v>
      </c>
      <c r="L127" s="163">
        <f t="shared" si="57"/>
        <v>1904</v>
      </c>
      <c r="M127" s="164">
        <f t="shared" si="54"/>
        <v>2.4197697271079585E-3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58"/>
        <v>-7.5277497477295618E-2</v>
      </c>
      <c r="J128" s="164">
        <f t="shared" si="55"/>
        <v>0.18673918673918677</v>
      </c>
      <c r="K128" s="163">
        <f t="shared" si="56"/>
        <v>-373</v>
      </c>
      <c r="L128" s="163">
        <f t="shared" si="57"/>
        <v>721</v>
      </c>
      <c r="M128" s="164">
        <f t="shared" si="54"/>
        <v>1.4470614577928303E-3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58"/>
        <v>-7.9815303430079143E-2</v>
      </c>
      <c r="J129" s="164">
        <f t="shared" si="55"/>
        <v>0.40201005025125625</v>
      </c>
      <c r="K129" s="163">
        <f t="shared" si="56"/>
        <v>-121</v>
      </c>
      <c r="L129" s="163">
        <f t="shared" si="57"/>
        <v>400</v>
      </c>
      <c r="M129" s="164">
        <f t="shared" si="54"/>
        <v>4.4056105055019599E-4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58"/>
        <v>5.6744186046511658E-2</v>
      </c>
      <c r="J130" s="164">
        <f t="shared" si="55"/>
        <v>0.33962264150943389</v>
      </c>
      <c r="K130" s="163">
        <f t="shared" si="56"/>
        <v>61</v>
      </c>
      <c r="L130" s="163">
        <f t="shared" si="57"/>
        <v>288</v>
      </c>
      <c r="M130" s="164">
        <f t="shared" si="54"/>
        <v>3.5876512790324207E-4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58"/>
        <v>0.12999999999999989</v>
      </c>
      <c r="J131" s="164">
        <f t="shared" si="55"/>
        <v>-0.13904761904761909</v>
      </c>
      <c r="K131" s="163">
        <f t="shared" si="56"/>
        <v>104</v>
      </c>
      <c r="L131" s="163">
        <f t="shared" si="57"/>
        <v>-146</v>
      </c>
      <c r="M131" s="164">
        <f t="shared" si="54"/>
        <v>2.8549619333145316E-4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58"/>
        <v>-8.5733422638981871E-2</v>
      </c>
      <c r="J132" s="164">
        <f t="shared" si="55"/>
        <v>-0.15532178217821779</v>
      </c>
      <c r="K132" s="163">
        <f t="shared" si="56"/>
        <v>-128</v>
      </c>
      <c r="L132" s="163">
        <f t="shared" si="57"/>
        <v>-251</v>
      </c>
      <c r="M132" s="164">
        <f t="shared" si="54"/>
        <v>4.3108661935556815E-4</v>
      </c>
    </row>
    <row r="133" spans="2:13" x14ac:dyDescent="0.25">
      <c r="B133" s="168" t="s">
        <v>145</v>
      </c>
      <c r="C133" s="169">
        <f t="shared" ref="C133:H133" si="59">C125-SUM(C126:C132)</f>
        <v>34273</v>
      </c>
      <c r="D133" s="169">
        <f t="shared" si="59"/>
        <v>38856</v>
      </c>
      <c r="E133" s="169">
        <f t="shared" si="59"/>
        <v>15677</v>
      </c>
      <c r="F133" s="169">
        <f t="shared" si="59"/>
        <v>28740</v>
      </c>
      <c r="G133" s="169">
        <f t="shared" si="59"/>
        <v>30547</v>
      </c>
      <c r="H133" s="169">
        <f t="shared" si="59"/>
        <v>31121</v>
      </c>
      <c r="I133" s="171">
        <f t="shared" si="58"/>
        <v>1.8790715945919301E-2</v>
      </c>
      <c r="J133" s="170">
        <f t="shared" si="55"/>
        <v>-0.19906835495161623</v>
      </c>
      <c r="K133" s="169">
        <f>H133-G133</f>
        <v>574</v>
      </c>
      <c r="L133" s="169">
        <f t="shared" si="57"/>
        <v>-7735</v>
      </c>
      <c r="M133" s="170">
        <f t="shared" si="54"/>
        <v>9.8284591069337998E-3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157573</v>
      </c>
      <c r="D135" s="176">
        <v>140028</v>
      </c>
      <c r="E135" s="176">
        <v>52299</v>
      </c>
      <c r="F135" s="176">
        <v>145637</v>
      </c>
      <c r="G135" s="176">
        <v>157637</v>
      </c>
      <c r="H135" s="176">
        <v>167315</v>
      </c>
      <c r="I135" s="177">
        <f>IFERROR(H135/G135-1,"-")</f>
        <v>6.1394215824964959E-2</v>
      </c>
      <c r="J135" s="177">
        <f>IFERROR(H135/D135-1,"-")</f>
        <v>0.1948681692232983</v>
      </c>
      <c r="K135" s="176">
        <f>H135-G135</f>
        <v>9678</v>
      </c>
      <c r="L135" s="176">
        <f>H135-D135</f>
        <v>27287</v>
      </c>
      <c r="M135" s="177">
        <f t="shared" ref="M135:M147" si="60">H135/H$9</f>
        <v>5.2840481844305412E-2</v>
      </c>
    </row>
    <row r="136" spans="2:13" x14ac:dyDescent="0.25">
      <c r="B136" s="157" t="s">
        <v>97</v>
      </c>
      <c r="C136" s="158">
        <v>30295</v>
      </c>
      <c r="D136" s="158">
        <v>24593</v>
      </c>
      <c r="E136" s="158">
        <v>2629</v>
      </c>
      <c r="F136" s="158">
        <v>15534</v>
      </c>
      <c r="G136" s="158">
        <v>18834</v>
      </c>
      <c r="H136" s="158">
        <v>15150</v>
      </c>
      <c r="I136" s="160">
        <f>IFERROR(H136/G136-1,"-")</f>
        <v>-0.19560369544440903</v>
      </c>
      <c r="J136" s="159">
        <f t="shared" ref="J136:J147" si="61">IFERROR(H136/D136-1,"-")</f>
        <v>-0.38397104867238641</v>
      </c>
      <c r="K136" s="158">
        <f t="shared" ref="K136:K146" si="62">H136-G136</f>
        <v>-3684</v>
      </c>
      <c r="L136" s="158">
        <f t="shared" ref="L136:L147" si="63">H136-D136</f>
        <v>-9443</v>
      </c>
      <c r="M136" s="159">
        <f t="shared" si="60"/>
        <v>4.7845877532870749E-3</v>
      </c>
    </row>
    <row r="137" spans="2:13" x14ac:dyDescent="0.25">
      <c r="B137" s="162" t="s">
        <v>103</v>
      </c>
      <c r="C137" s="163">
        <v>22385</v>
      </c>
      <c r="D137" s="163">
        <v>14852</v>
      </c>
      <c r="E137" s="163">
        <v>1763</v>
      </c>
      <c r="F137" s="163">
        <v>10551</v>
      </c>
      <c r="G137" s="163">
        <v>12385</v>
      </c>
      <c r="H137" s="163">
        <v>10024</v>
      </c>
      <c r="I137" s="165">
        <f>IFERROR(H137/G137-1,"-")</f>
        <v>-0.19063383124747679</v>
      </c>
      <c r="J137" s="164">
        <f t="shared" si="61"/>
        <v>-0.32507406409911122</v>
      </c>
      <c r="K137" s="163">
        <f t="shared" si="62"/>
        <v>-2361</v>
      </c>
      <c r="L137" s="163">
        <f t="shared" si="63"/>
        <v>-4828</v>
      </c>
      <c r="M137" s="164">
        <f t="shared" si="60"/>
        <v>3.165723276498326E-3</v>
      </c>
    </row>
    <row r="138" spans="2:13" x14ac:dyDescent="0.25">
      <c r="B138" s="162" t="s">
        <v>100</v>
      </c>
      <c r="C138" s="163">
        <v>7910</v>
      </c>
      <c r="D138" s="163">
        <v>9741</v>
      </c>
      <c r="E138" s="163">
        <v>866</v>
      </c>
      <c r="F138" s="163">
        <v>4983</v>
      </c>
      <c r="G138" s="163">
        <v>6449</v>
      </c>
      <c r="H138" s="163">
        <v>5126</v>
      </c>
      <c r="I138" s="165">
        <f>IFERROR(H138/G138-1,"-")</f>
        <v>-0.20514808497441461</v>
      </c>
      <c r="J138" s="164">
        <f t="shared" si="61"/>
        <v>-0.47377066009649937</v>
      </c>
      <c r="K138" s="163">
        <f t="shared" si="62"/>
        <v>-1323</v>
      </c>
      <c r="L138" s="163">
        <f t="shared" si="63"/>
        <v>-4615</v>
      </c>
      <c r="M138" s="164">
        <f t="shared" si="60"/>
        <v>1.6188644767887489E-3</v>
      </c>
    </row>
    <row r="139" spans="2:13" x14ac:dyDescent="0.25">
      <c r="B139" s="157" t="s">
        <v>107</v>
      </c>
      <c r="C139" s="158">
        <v>127278</v>
      </c>
      <c r="D139" s="158">
        <v>115435</v>
      </c>
      <c r="E139" s="158">
        <v>49670</v>
      </c>
      <c r="F139" s="158">
        <v>130103</v>
      </c>
      <c r="G139" s="158">
        <v>138803</v>
      </c>
      <c r="H139" s="158">
        <v>152165</v>
      </c>
      <c r="I139" s="160">
        <f>IFERROR(H139/G139-1,"-")</f>
        <v>9.6265930851638704E-2</v>
      </c>
      <c r="J139" s="159">
        <f t="shared" si="61"/>
        <v>0.3181877246935505</v>
      </c>
      <c r="K139" s="158">
        <f t="shared" si="62"/>
        <v>13362</v>
      </c>
      <c r="L139" s="158">
        <f t="shared" si="63"/>
        <v>36730</v>
      </c>
      <c r="M139" s="159">
        <f t="shared" si="60"/>
        <v>4.8055894091018334E-2</v>
      </c>
    </row>
    <row r="140" spans="2:13" x14ac:dyDescent="0.25">
      <c r="B140" s="162" t="s">
        <v>110</v>
      </c>
      <c r="C140" s="163">
        <v>63542</v>
      </c>
      <c r="D140" s="163">
        <v>54661</v>
      </c>
      <c r="E140" s="163">
        <v>21732</v>
      </c>
      <c r="F140" s="163">
        <v>53836</v>
      </c>
      <c r="G140" s="163">
        <v>57454</v>
      </c>
      <c r="H140" s="163">
        <v>67114</v>
      </c>
      <c r="I140" s="165">
        <f t="shared" ref="I140:I147" si="64">IFERROR(H140/G140-1,"-")</f>
        <v>0.16813450760608495</v>
      </c>
      <c r="J140" s="164">
        <f t="shared" si="61"/>
        <v>0.22782239622399891</v>
      </c>
      <c r="K140" s="163">
        <f t="shared" si="62"/>
        <v>9660</v>
      </c>
      <c r="L140" s="163">
        <f t="shared" si="63"/>
        <v>12453</v>
      </c>
      <c r="M140" s="164">
        <f t="shared" si="60"/>
        <v>2.1195565839875165E-2</v>
      </c>
    </row>
    <row r="141" spans="2:13" x14ac:dyDescent="0.25">
      <c r="B141" s="162" t="s">
        <v>113</v>
      </c>
      <c r="C141" s="163">
        <v>8249</v>
      </c>
      <c r="D141" s="163">
        <v>8240</v>
      </c>
      <c r="E141" s="163">
        <v>3339</v>
      </c>
      <c r="F141" s="163">
        <v>8757</v>
      </c>
      <c r="G141" s="163">
        <v>11684</v>
      </c>
      <c r="H141" s="163">
        <v>12889</v>
      </c>
      <c r="I141" s="165">
        <f t="shared" si="64"/>
        <v>0.10313248887367332</v>
      </c>
      <c r="J141" s="164">
        <f t="shared" si="61"/>
        <v>0.56419902912621356</v>
      </c>
      <c r="K141" s="163">
        <f t="shared" si="62"/>
        <v>1205</v>
      </c>
      <c r="L141" s="163">
        <f t="shared" si="63"/>
        <v>4649</v>
      </c>
      <c r="M141" s="164">
        <f t="shared" si="60"/>
        <v>4.0705314555852879E-3</v>
      </c>
    </row>
    <row r="142" spans="2:13" x14ac:dyDescent="0.25">
      <c r="B142" s="162" t="s">
        <v>116</v>
      </c>
      <c r="C142" s="163">
        <v>15756</v>
      </c>
      <c r="D142" s="163">
        <v>11740</v>
      </c>
      <c r="E142" s="163">
        <v>3563</v>
      </c>
      <c r="F142" s="163">
        <v>16478</v>
      </c>
      <c r="G142" s="163">
        <v>14890</v>
      </c>
      <c r="H142" s="163">
        <v>15236</v>
      </c>
      <c r="I142" s="165">
        <f t="shared" si="64"/>
        <v>2.3237071860308989E-2</v>
      </c>
      <c r="J142" s="164">
        <f t="shared" si="61"/>
        <v>0.29778534923339017</v>
      </c>
      <c r="K142" s="163">
        <f t="shared" si="62"/>
        <v>346</v>
      </c>
      <c r="L142" s="163">
        <f t="shared" si="63"/>
        <v>3496</v>
      </c>
      <c r="M142" s="164">
        <f t="shared" si="60"/>
        <v>4.8117477893783412E-3</v>
      </c>
    </row>
    <row r="143" spans="2:13" x14ac:dyDescent="0.25">
      <c r="B143" s="162" t="s">
        <v>123</v>
      </c>
      <c r="C143" s="163">
        <v>2649</v>
      </c>
      <c r="D143" s="163">
        <v>2318</v>
      </c>
      <c r="E143" s="163">
        <v>765</v>
      </c>
      <c r="F143" s="163">
        <v>5965</v>
      </c>
      <c r="G143" s="163">
        <v>4950</v>
      </c>
      <c r="H143" s="163">
        <v>3776</v>
      </c>
      <c r="I143" s="165">
        <f t="shared" si="64"/>
        <v>-0.23717171717171714</v>
      </c>
      <c r="J143" s="164">
        <f t="shared" si="61"/>
        <v>0.62899050905953402</v>
      </c>
      <c r="K143" s="163">
        <f t="shared" si="62"/>
        <v>-1174</v>
      </c>
      <c r="L143" s="163">
        <f t="shared" si="63"/>
        <v>1458</v>
      </c>
      <c r="M143" s="164">
        <f t="shared" si="60"/>
        <v>1.1925150730304947E-3</v>
      </c>
    </row>
    <row r="144" spans="2:13" x14ac:dyDescent="0.25">
      <c r="B144" s="162" t="s">
        <v>119</v>
      </c>
      <c r="C144" s="163">
        <v>2431</v>
      </c>
      <c r="D144" s="163">
        <v>2448</v>
      </c>
      <c r="E144" s="163">
        <v>861</v>
      </c>
      <c r="F144" s="163">
        <v>2707</v>
      </c>
      <c r="G144" s="163">
        <v>3057</v>
      </c>
      <c r="H144" s="163">
        <v>3589</v>
      </c>
      <c r="I144" s="165">
        <f t="shared" si="64"/>
        <v>0.17402682368334976</v>
      </c>
      <c r="J144" s="164">
        <f t="shared" si="61"/>
        <v>0.46609477124182996</v>
      </c>
      <c r="K144" s="163">
        <f t="shared" si="62"/>
        <v>532</v>
      </c>
      <c r="L144" s="163">
        <f t="shared" si="63"/>
        <v>1141</v>
      </c>
      <c r="M144" s="164">
        <f t="shared" si="60"/>
        <v>1.1334577852506477E-3</v>
      </c>
    </row>
    <row r="145" spans="2:13" x14ac:dyDescent="0.25">
      <c r="B145" s="162" t="s">
        <v>128</v>
      </c>
      <c r="C145" s="163">
        <v>1418</v>
      </c>
      <c r="D145" s="163">
        <v>1507</v>
      </c>
      <c r="E145" s="163">
        <v>1961</v>
      </c>
      <c r="F145" s="163">
        <v>1870</v>
      </c>
      <c r="G145" s="163">
        <v>2245</v>
      </c>
      <c r="H145" s="163">
        <v>2001</v>
      </c>
      <c r="I145" s="165">
        <f t="shared" si="64"/>
        <v>-0.10868596881959913</v>
      </c>
      <c r="J145" s="164">
        <f t="shared" si="61"/>
        <v>0.32780358327803594</v>
      </c>
      <c r="K145" s="163">
        <f t="shared" si="62"/>
        <v>-244</v>
      </c>
      <c r="L145" s="163">
        <f t="shared" si="63"/>
        <v>494</v>
      </c>
      <c r="M145" s="164">
        <f t="shared" si="60"/>
        <v>6.3194456068167899E-4</v>
      </c>
    </row>
    <row r="146" spans="2:13" x14ac:dyDescent="0.25">
      <c r="B146" s="162" t="s">
        <v>131</v>
      </c>
      <c r="C146" s="163">
        <v>6888</v>
      </c>
      <c r="D146" s="163">
        <v>4222</v>
      </c>
      <c r="E146" s="163">
        <v>3933</v>
      </c>
      <c r="F146" s="163">
        <v>917</v>
      </c>
      <c r="G146" s="163">
        <v>1598</v>
      </c>
      <c r="H146" s="163">
        <v>1484</v>
      </c>
      <c r="I146" s="165">
        <f t="shared" si="64"/>
        <v>-7.1339173967459368E-2</v>
      </c>
      <c r="J146" s="164">
        <f t="shared" si="61"/>
        <v>-0.64850781620085263</v>
      </c>
      <c r="K146" s="163">
        <f t="shared" si="62"/>
        <v>-114</v>
      </c>
      <c r="L146" s="163">
        <f t="shared" si="63"/>
        <v>-2738</v>
      </c>
      <c r="M146" s="164">
        <f t="shared" si="60"/>
        <v>4.6866852976092539E-4</v>
      </c>
    </row>
    <row r="147" spans="2:13" x14ac:dyDescent="0.25">
      <c r="B147" s="168" t="s">
        <v>145</v>
      </c>
      <c r="C147" s="169">
        <f t="shared" ref="C147:H147" si="65">C139-SUM(C140:C146)</f>
        <v>26345</v>
      </c>
      <c r="D147" s="169">
        <f t="shared" si="65"/>
        <v>30299</v>
      </c>
      <c r="E147" s="169">
        <f t="shared" si="65"/>
        <v>13516</v>
      </c>
      <c r="F147" s="169">
        <f t="shared" si="65"/>
        <v>39573</v>
      </c>
      <c r="G147" s="169">
        <f t="shared" si="65"/>
        <v>42925</v>
      </c>
      <c r="H147" s="169">
        <f t="shared" si="65"/>
        <v>46076</v>
      </c>
      <c r="I147" s="171">
        <f t="shared" si="64"/>
        <v>7.3407105416424034E-2</v>
      </c>
      <c r="J147" s="170">
        <f t="shared" si="61"/>
        <v>0.52071025446384378</v>
      </c>
      <c r="K147" s="169">
        <f>H147-G147</f>
        <v>3151</v>
      </c>
      <c r="L147" s="169">
        <f t="shared" si="63"/>
        <v>15777</v>
      </c>
      <c r="M147" s="170">
        <f t="shared" si="60"/>
        <v>1.4551463057455792E-2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73274</v>
      </c>
      <c r="D149" s="176">
        <v>75335</v>
      </c>
      <c r="E149" s="176">
        <v>23569</v>
      </c>
      <c r="F149" s="176">
        <v>61917</v>
      </c>
      <c r="G149" s="176">
        <v>68546</v>
      </c>
      <c r="H149" s="176">
        <v>73521</v>
      </c>
      <c r="I149" s="177">
        <f>IFERROR(H149/G149-1,"-")</f>
        <v>7.2578998045108367E-2</v>
      </c>
      <c r="J149" s="177">
        <f>IFERROR(H149/D149-1,"-")</f>
        <v>-2.4079113293953625E-2</v>
      </c>
      <c r="K149" s="176">
        <f>H149-G149</f>
        <v>4975</v>
      </c>
      <c r="L149" s="176">
        <f>H149-D149</f>
        <v>-1814</v>
      </c>
      <c r="M149" s="177">
        <f t="shared" ref="M149:M161" si="66">H149/H$9</f>
        <v>2.3218988528674524E-2</v>
      </c>
    </row>
    <row r="150" spans="2:13" x14ac:dyDescent="0.25">
      <c r="B150" s="157" t="s">
        <v>97</v>
      </c>
      <c r="C150" s="158">
        <v>29963</v>
      </c>
      <c r="D150" s="158">
        <v>33139</v>
      </c>
      <c r="E150" s="158">
        <v>8081</v>
      </c>
      <c r="F150" s="158">
        <v>32941</v>
      </c>
      <c r="G150" s="158">
        <v>34724</v>
      </c>
      <c r="H150" s="158">
        <v>33119</v>
      </c>
      <c r="I150" s="160">
        <f>IFERROR(H150/G150-1,"-")</f>
        <v>-4.6221633452367183E-2</v>
      </c>
      <c r="J150" s="159">
        <f t="shared" ref="J150:J161" si="67">IFERROR(H150/D150-1,"-")</f>
        <v>-6.0351851293038994E-4</v>
      </c>
      <c r="K150" s="158">
        <f t="shared" ref="K150:K160" si="68">H150-G150</f>
        <v>-1605</v>
      </c>
      <c r="L150" s="158">
        <f t="shared" ref="L150:L161" si="69">H150-D150</f>
        <v>-20</v>
      </c>
      <c r="M150" s="159">
        <f t="shared" si="66"/>
        <v>1.0459456224496016E-2</v>
      </c>
    </row>
    <row r="151" spans="2:13" x14ac:dyDescent="0.25">
      <c r="B151" s="162" t="s">
        <v>103</v>
      </c>
      <c r="C151" s="163">
        <v>18070</v>
      </c>
      <c r="D151" s="163">
        <v>20180</v>
      </c>
      <c r="E151" s="163">
        <v>4041</v>
      </c>
      <c r="F151" s="163">
        <v>23300</v>
      </c>
      <c r="G151" s="163">
        <v>24578</v>
      </c>
      <c r="H151" s="163">
        <v>22604</v>
      </c>
      <c r="I151" s="165">
        <f>IFERROR(H151/G151-1,"-")</f>
        <v>-8.0315729514199741E-2</v>
      </c>
      <c r="J151" s="164">
        <f t="shared" si="67"/>
        <v>0.12011892963330029</v>
      </c>
      <c r="K151" s="163">
        <f t="shared" si="68"/>
        <v>-1974</v>
      </c>
      <c r="L151" s="163">
        <f t="shared" si="69"/>
        <v>2424</v>
      </c>
      <c r="M151" s="164">
        <f t="shared" si="66"/>
        <v>7.1386680907789468E-3</v>
      </c>
    </row>
    <row r="152" spans="2:13" x14ac:dyDescent="0.25">
      <c r="B152" s="162" t="s">
        <v>100</v>
      </c>
      <c r="C152" s="163">
        <v>11893</v>
      </c>
      <c r="D152" s="163">
        <v>12959</v>
      </c>
      <c r="E152" s="163">
        <v>4040</v>
      </c>
      <c r="F152" s="163">
        <v>9641</v>
      </c>
      <c r="G152" s="163">
        <v>10146</v>
      </c>
      <c r="H152" s="163">
        <v>10515</v>
      </c>
      <c r="I152" s="165">
        <f>IFERROR(H152/G152-1,"-")</f>
        <v>3.6369012418687063E-2</v>
      </c>
      <c r="J152" s="164">
        <f t="shared" si="67"/>
        <v>-0.18859479898140286</v>
      </c>
      <c r="K152" s="163">
        <f t="shared" si="68"/>
        <v>369</v>
      </c>
      <c r="L152" s="163">
        <f t="shared" si="69"/>
        <v>-2444</v>
      </c>
      <c r="M152" s="164">
        <f t="shared" si="66"/>
        <v>3.320788133717069E-3</v>
      </c>
    </row>
    <row r="153" spans="2:13" x14ac:dyDescent="0.25">
      <c r="B153" s="157" t="s">
        <v>107</v>
      </c>
      <c r="C153" s="158">
        <v>43311</v>
      </c>
      <c r="D153" s="158">
        <v>42196</v>
      </c>
      <c r="E153" s="158">
        <v>15488</v>
      </c>
      <c r="F153" s="158">
        <v>28976</v>
      </c>
      <c r="G153" s="158">
        <v>33822</v>
      </c>
      <c r="H153" s="158">
        <v>40402</v>
      </c>
      <c r="I153" s="160">
        <f>IFERROR(H153/G153-1,"-")</f>
        <v>0.19454792738454252</v>
      </c>
      <c r="J153" s="159">
        <f t="shared" si="67"/>
        <v>-4.2515878282301633E-2</v>
      </c>
      <c r="K153" s="158">
        <f t="shared" si="68"/>
        <v>6580</v>
      </c>
      <c r="L153" s="158">
        <f t="shared" si="69"/>
        <v>-1794</v>
      </c>
      <c r="M153" s="159">
        <f t="shared" si="66"/>
        <v>1.2759532304178508E-2</v>
      </c>
    </row>
    <row r="154" spans="2:13" x14ac:dyDescent="0.25">
      <c r="B154" s="162" t="s">
        <v>110</v>
      </c>
      <c r="C154" s="163">
        <v>13363</v>
      </c>
      <c r="D154" s="163">
        <v>13203</v>
      </c>
      <c r="E154" s="163">
        <v>4925</v>
      </c>
      <c r="F154" s="163">
        <v>10516</v>
      </c>
      <c r="G154" s="163">
        <v>10757</v>
      </c>
      <c r="H154" s="163">
        <v>12042</v>
      </c>
      <c r="I154" s="165">
        <f t="shared" ref="I154:I161" si="70">IFERROR(H154/G154-1,"-")</f>
        <v>0.11945709770382074</v>
      </c>
      <c r="J154" s="164">
        <f t="shared" si="67"/>
        <v>-8.7934560327198374E-2</v>
      </c>
      <c r="K154" s="163">
        <f t="shared" si="68"/>
        <v>1285</v>
      </c>
      <c r="L154" s="163">
        <f t="shared" si="69"/>
        <v>-1161</v>
      </c>
      <c r="M154" s="164">
        <f t="shared" si="66"/>
        <v>3.8030366815236276E-3</v>
      </c>
    </row>
    <row r="155" spans="2:13" x14ac:dyDescent="0.25">
      <c r="B155" s="162" t="s">
        <v>113</v>
      </c>
      <c r="C155" s="163">
        <v>13988</v>
      </c>
      <c r="D155" s="163">
        <v>11401</v>
      </c>
      <c r="E155" s="163">
        <v>4219</v>
      </c>
      <c r="F155" s="163">
        <v>6295</v>
      </c>
      <c r="G155" s="163">
        <v>6753</v>
      </c>
      <c r="H155" s="163">
        <v>7392</v>
      </c>
      <c r="I155" s="165">
        <f t="shared" si="70"/>
        <v>9.4624611283873783E-2</v>
      </c>
      <c r="J155" s="164">
        <f t="shared" si="67"/>
        <v>-0.35163582141917371</v>
      </c>
      <c r="K155" s="163">
        <f t="shared" si="68"/>
        <v>639</v>
      </c>
      <c r="L155" s="163">
        <f t="shared" si="69"/>
        <v>-4009</v>
      </c>
      <c r="M155" s="164">
        <f t="shared" si="66"/>
        <v>2.3344998463563074E-3</v>
      </c>
    </row>
    <row r="156" spans="2:13" x14ac:dyDescent="0.25">
      <c r="B156" s="162" t="s">
        <v>116</v>
      </c>
      <c r="C156" s="163">
        <v>5886</v>
      </c>
      <c r="D156" s="163">
        <v>5602</v>
      </c>
      <c r="E156" s="163">
        <v>1723</v>
      </c>
      <c r="F156" s="163">
        <v>3313</v>
      </c>
      <c r="G156" s="163">
        <v>5233</v>
      </c>
      <c r="H156" s="163">
        <v>6589</v>
      </c>
      <c r="I156" s="165">
        <f t="shared" si="70"/>
        <v>0.25912478501815395</v>
      </c>
      <c r="J156" s="164">
        <f t="shared" si="67"/>
        <v>0.17618707604426986</v>
      </c>
      <c r="K156" s="163">
        <f t="shared" si="68"/>
        <v>1356</v>
      </c>
      <c r="L156" s="163">
        <f t="shared" si="69"/>
        <v>987</v>
      </c>
      <c r="M156" s="164">
        <f t="shared" si="66"/>
        <v>2.0809009047134349E-3</v>
      </c>
    </row>
    <row r="157" spans="2:13" x14ac:dyDescent="0.25">
      <c r="B157" s="162" t="s">
        <v>123</v>
      </c>
      <c r="C157" s="163">
        <v>832</v>
      </c>
      <c r="D157" s="163">
        <v>895</v>
      </c>
      <c r="E157" s="163">
        <v>517</v>
      </c>
      <c r="F157" s="163">
        <v>920</v>
      </c>
      <c r="G157" s="163">
        <v>1078</v>
      </c>
      <c r="H157" s="163">
        <v>1631</v>
      </c>
      <c r="I157" s="165">
        <f t="shared" si="70"/>
        <v>0.51298701298701288</v>
      </c>
      <c r="J157" s="164">
        <f t="shared" si="67"/>
        <v>0.82234636871508382</v>
      </c>
      <c r="K157" s="163">
        <f t="shared" si="68"/>
        <v>553</v>
      </c>
      <c r="L157" s="163">
        <f t="shared" si="69"/>
        <v>736</v>
      </c>
      <c r="M157" s="164">
        <f t="shared" si="66"/>
        <v>5.1509324261460191E-4</v>
      </c>
    </row>
    <row r="158" spans="2:13" x14ac:dyDescent="0.25">
      <c r="B158" s="162" t="s">
        <v>119</v>
      </c>
      <c r="C158" s="163">
        <v>964</v>
      </c>
      <c r="D158" s="163">
        <v>1625</v>
      </c>
      <c r="E158" s="163">
        <v>514</v>
      </c>
      <c r="F158" s="163">
        <v>1585</v>
      </c>
      <c r="G158" s="163">
        <v>1642</v>
      </c>
      <c r="H158" s="163">
        <v>1855</v>
      </c>
      <c r="I158" s="165">
        <f t="shared" si="70"/>
        <v>0.1297198538367843</v>
      </c>
      <c r="J158" s="164">
        <f t="shared" si="67"/>
        <v>0.14153846153846161</v>
      </c>
      <c r="K158" s="163">
        <f t="shared" si="68"/>
        <v>213</v>
      </c>
      <c r="L158" s="163">
        <f t="shared" si="69"/>
        <v>230</v>
      </c>
      <c r="M158" s="164">
        <f t="shared" si="66"/>
        <v>5.8583566220115669E-4</v>
      </c>
    </row>
    <row r="159" spans="2:13" x14ac:dyDescent="0.25">
      <c r="B159" s="162" t="s">
        <v>128</v>
      </c>
      <c r="C159" s="163">
        <v>292</v>
      </c>
      <c r="D159" s="163">
        <v>343</v>
      </c>
      <c r="E159" s="163">
        <v>331</v>
      </c>
      <c r="F159" s="163">
        <v>270</v>
      </c>
      <c r="G159" s="163">
        <v>405</v>
      </c>
      <c r="H159" s="163">
        <v>284</v>
      </c>
      <c r="I159" s="165">
        <f t="shared" si="70"/>
        <v>-0.29876543209876538</v>
      </c>
      <c r="J159" s="164">
        <f t="shared" si="67"/>
        <v>-0.17201166180758021</v>
      </c>
      <c r="K159" s="163">
        <f t="shared" si="68"/>
        <v>-121</v>
      </c>
      <c r="L159" s="163">
        <f t="shared" si="69"/>
        <v>-59</v>
      </c>
      <c r="M159" s="164">
        <f t="shared" si="66"/>
        <v>8.9691281975810518E-5</v>
      </c>
    </row>
    <row r="160" spans="2:13" x14ac:dyDescent="0.25">
      <c r="B160" s="162" t="s">
        <v>131</v>
      </c>
      <c r="C160" s="163">
        <v>767</v>
      </c>
      <c r="D160" s="163">
        <v>607</v>
      </c>
      <c r="E160" s="163">
        <v>420</v>
      </c>
      <c r="F160" s="163">
        <v>395</v>
      </c>
      <c r="G160" s="163">
        <v>536</v>
      </c>
      <c r="H160" s="163">
        <v>481</v>
      </c>
      <c r="I160" s="165">
        <f t="shared" si="70"/>
        <v>-0.10261194029850751</v>
      </c>
      <c r="J160" s="164">
        <f t="shared" si="67"/>
        <v>-0.20757825370675453</v>
      </c>
      <c r="K160" s="163">
        <f t="shared" si="68"/>
        <v>-55</v>
      </c>
      <c r="L160" s="163">
        <f t="shared" si="69"/>
        <v>-126</v>
      </c>
      <c r="M160" s="164">
        <f t="shared" si="66"/>
        <v>1.5190671348720019E-4</v>
      </c>
    </row>
    <row r="161" spans="2:13" x14ac:dyDescent="0.25">
      <c r="B161" s="168" t="s">
        <v>145</v>
      </c>
      <c r="C161" s="169">
        <f t="shared" ref="C161:H161" si="71">C153-SUM(C154:C160)</f>
        <v>7219</v>
      </c>
      <c r="D161" s="169">
        <f t="shared" si="71"/>
        <v>8520</v>
      </c>
      <c r="E161" s="169">
        <f t="shared" si="71"/>
        <v>2839</v>
      </c>
      <c r="F161" s="169">
        <f t="shared" si="71"/>
        <v>5682</v>
      </c>
      <c r="G161" s="169">
        <f t="shared" si="71"/>
        <v>7418</v>
      </c>
      <c r="H161" s="169">
        <f t="shared" si="71"/>
        <v>10128</v>
      </c>
      <c r="I161" s="171">
        <f t="shared" si="70"/>
        <v>0.36532758155837164</v>
      </c>
      <c r="J161" s="170">
        <f t="shared" si="67"/>
        <v>0.18873239436619715</v>
      </c>
      <c r="K161" s="169">
        <f>H161-G161</f>
        <v>2710</v>
      </c>
      <c r="L161" s="169">
        <f t="shared" si="69"/>
        <v>1608</v>
      </c>
      <c r="M161" s="170">
        <f t="shared" si="66"/>
        <v>3.1985679713063694E-3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922C3-5E9E-4736-8374-B6567D39399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2024279</v>
      </c>
      <c r="D9" s="176">
        <f t="shared" ref="D9:H9" si="0">D10+D13</f>
        <v>2040621</v>
      </c>
      <c r="E9" s="176">
        <f t="shared" si="0"/>
        <v>794875</v>
      </c>
      <c r="F9" s="176">
        <f t="shared" si="0"/>
        <v>2111099</v>
      </c>
      <c r="G9" s="176">
        <f t="shared" si="0"/>
        <v>2351203</v>
      </c>
      <c r="H9" s="176">
        <f t="shared" si="0"/>
        <v>2473077</v>
      </c>
      <c r="I9" s="177">
        <f>IFERROR(H9/G9-1,"-")</f>
        <v>5.1834741619502855E-2</v>
      </c>
      <c r="J9" s="177">
        <f>IFERROR(H9/D9-1,"-")</f>
        <v>0.21192372321954944</v>
      </c>
      <c r="K9" s="176">
        <f>H9-G9</f>
        <v>121874</v>
      </c>
      <c r="L9" s="176">
        <f>H9-D9</f>
        <v>432456</v>
      </c>
      <c r="M9" s="177">
        <f t="shared" ref="M9:M21" si="1">H9/H$9</f>
        <v>1</v>
      </c>
      <c r="P9" s="154" t="s">
        <v>68</v>
      </c>
      <c r="Q9" s="176">
        <f>Q10+Q13</f>
        <v>23111</v>
      </c>
      <c r="R9" s="176">
        <f t="shared" ref="R9:V9" si="2">R10+R13</f>
        <v>22893</v>
      </c>
      <c r="S9" s="176">
        <f t="shared" si="2"/>
        <v>8192</v>
      </c>
      <c r="T9" s="176">
        <f t="shared" si="2"/>
        <v>19165</v>
      </c>
      <c r="U9" s="176">
        <f t="shared" si="2"/>
        <v>29890</v>
      </c>
      <c r="V9" s="176">
        <f t="shared" si="2"/>
        <v>25396</v>
      </c>
      <c r="W9" s="177">
        <f>IFERROR(V9/U9-1,"-")</f>
        <v>-0.15035128805620612</v>
      </c>
      <c r="X9" s="177">
        <f>IFERROR(V9/R9-1,"-")</f>
        <v>0.10933473114052328</v>
      </c>
      <c r="Y9" s="176">
        <f>V9-U9</f>
        <v>-4494</v>
      </c>
      <c r="Z9" s="176">
        <f>V9-R9</f>
        <v>2503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472811</v>
      </c>
      <c r="D10" s="158">
        <v>479207</v>
      </c>
      <c r="E10" s="158">
        <v>158244</v>
      </c>
      <c r="F10" s="158">
        <v>493482</v>
      </c>
      <c r="G10" s="158">
        <v>518737</v>
      </c>
      <c r="H10" s="158">
        <v>505554</v>
      </c>
      <c r="I10" s="160">
        <f>IFERROR(H10/G10-1,"-")</f>
        <v>-2.5413648920358467E-2</v>
      </c>
      <c r="J10" s="159">
        <f t="shared" ref="J10:J21" si="4">IFERROR(H10/D10-1,"-")</f>
        <v>5.4980415561542317E-2</v>
      </c>
      <c r="K10" s="157">
        <f t="shared" ref="K10:K20" si="5">H10-G10</f>
        <v>-13183</v>
      </c>
      <c r="L10" s="158">
        <f t="shared" ref="L10:L21" si="6">H10-D10</f>
        <v>26347</v>
      </c>
      <c r="M10" s="159">
        <f t="shared" si="1"/>
        <v>0.20442307295729167</v>
      </c>
      <c r="P10" s="157" t="s">
        <v>97</v>
      </c>
      <c r="Q10" s="158">
        <v>5515</v>
      </c>
      <c r="R10" s="158">
        <v>5032</v>
      </c>
      <c r="S10" s="158">
        <v>773</v>
      </c>
      <c r="T10" s="158">
        <v>2543</v>
      </c>
      <c r="U10" s="158">
        <v>13313</v>
      </c>
      <c r="V10" s="158">
        <v>7143</v>
      </c>
      <c r="W10" s="160">
        <f>IFERROR(V10/U10-1,"-")</f>
        <v>-0.46345677157665444</v>
      </c>
      <c r="X10" s="159">
        <f t="shared" ref="X10:X21" si="7">IFERROR(V10/R10-1,"-")</f>
        <v>0.41951510333863284</v>
      </c>
      <c r="Y10" s="157">
        <f t="shared" ref="Y10:Y20" si="8">V10-U10</f>
        <v>-6170</v>
      </c>
      <c r="Z10" s="158">
        <f t="shared" ref="Z10:Z21" si="9">V10-R10</f>
        <v>2111</v>
      </c>
      <c r="AA10" s="159">
        <f t="shared" si="3"/>
        <v>0.28126476610489842</v>
      </c>
    </row>
    <row r="11" spans="1:27" x14ac:dyDescent="0.25">
      <c r="A11" s="161" t="s">
        <v>100</v>
      </c>
      <c r="B11" s="162" t="s">
        <v>103</v>
      </c>
      <c r="C11" s="163">
        <v>180757</v>
      </c>
      <c r="D11" s="163">
        <v>170998</v>
      </c>
      <c r="E11" s="163">
        <v>56618</v>
      </c>
      <c r="F11" s="163">
        <v>199899</v>
      </c>
      <c r="G11" s="163">
        <v>203366</v>
      </c>
      <c r="H11" s="163">
        <v>195185</v>
      </c>
      <c r="I11" s="165">
        <f>IFERROR(H11/G11-1,"-")</f>
        <v>-4.0227963376375575E-2</v>
      </c>
      <c r="J11" s="164">
        <f t="shared" si="4"/>
        <v>0.1414460987847812</v>
      </c>
      <c r="K11" s="162">
        <f t="shared" si="5"/>
        <v>-8181</v>
      </c>
      <c r="L11" s="163">
        <f t="shared" si="6"/>
        <v>24187</v>
      </c>
      <c r="M11" s="164">
        <f t="shared" si="1"/>
        <v>7.8923947778415313E-2</v>
      </c>
      <c r="P11" s="162" t="s">
        <v>103</v>
      </c>
      <c r="Q11" s="163">
        <v>3335</v>
      </c>
      <c r="R11" s="163">
        <v>2700</v>
      </c>
      <c r="S11" s="163">
        <v>367</v>
      </c>
      <c r="T11" s="163">
        <v>1046</v>
      </c>
      <c r="U11" s="163">
        <v>9968</v>
      </c>
      <c r="V11" s="163">
        <v>4849</v>
      </c>
      <c r="W11" s="165">
        <f>IFERROR(V11/U11-1,"-")</f>
        <v>-0.5135433386837881</v>
      </c>
      <c r="X11" s="164">
        <f t="shared" si="7"/>
        <v>0.79592592592592593</v>
      </c>
      <c r="Y11" s="162">
        <f t="shared" si="8"/>
        <v>-5119</v>
      </c>
      <c r="Z11" s="163">
        <f t="shared" si="9"/>
        <v>2149</v>
      </c>
      <c r="AA11" s="164">
        <f>V11/V$9</f>
        <v>0.19093558040636321</v>
      </c>
    </row>
    <row r="12" spans="1:27" x14ac:dyDescent="0.25">
      <c r="A12" s="1"/>
      <c r="B12" s="162" t="s">
        <v>100</v>
      </c>
      <c r="C12" s="163">
        <v>292054</v>
      </c>
      <c r="D12" s="163">
        <v>308209</v>
      </c>
      <c r="E12" s="163">
        <v>101626</v>
      </c>
      <c r="F12" s="163">
        <v>293583</v>
      </c>
      <c r="G12" s="163">
        <v>315371</v>
      </c>
      <c r="H12" s="163">
        <v>310369</v>
      </c>
      <c r="I12" s="165">
        <f>IFERROR(H12/G12-1,"-")</f>
        <v>-1.5860684717364681E-2</v>
      </c>
      <c r="J12" s="164">
        <f t="shared" si="4"/>
        <v>7.0082314273756108E-3</v>
      </c>
      <c r="K12" s="162">
        <f t="shared" si="5"/>
        <v>-5002</v>
      </c>
      <c r="L12" s="163">
        <f t="shared" si="6"/>
        <v>2160</v>
      </c>
      <c r="M12" s="164">
        <f t="shared" si="1"/>
        <v>0.12549912517887635</v>
      </c>
      <c r="P12" s="162" t="s">
        <v>100</v>
      </c>
      <c r="Q12" s="163">
        <v>2180</v>
      </c>
      <c r="R12" s="163">
        <v>2332</v>
      </c>
      <c r="S12" s="163">
        <v>406</v>
      </c>
      <c r="T12" s="163">
        <v>1497</v>
      </c>
      <c r="U12" s="163">
        <v>3345</v>
      </c>
      <c r="V12" s="163">
        <v>2294</v>
      </c>
      <c r="W12" s="165">
        <f>IFERROR(V12/U12-1,"-")</f>
        <v>-0.31420029895366219</v>
      </c>
      <c r="X12" s="164">
        <f t="shared" si="7"/>
        <v>-1.6295025728988E-2</v>
      </c>
      <c r="Y12" s="162">
        <f t="shared" si="8"/>
        <v>-1051</v>
      </c>
      <c r="Z12" s="163">
        <f t="shared" si="9"/>
        <v>-38</v>
      </c>
      <c r="AA12" s="164">
        <f t="shared" si="3"/>
        <v>9.0329185698535208E-2</v>
      </c>
    </row>
    <row r="13" spans="1:27" s="56" customFormat="1" x14ac:dyDescent="0.25">
      <c r="B13" s="157" t="s">
        <v>107</v>
      </c>
      <c r="C13" s="158">
        <v>1551468</v>
      </c>
      <c r="D13" s="158">
        <v>1561414</v>
      </c>
      <c r="E13" s="158">
        <v>636631</v>
      </c>
      <c r="F13" s="158">
        <v>1617617</v>
      </c>
      <c r="G13" s="158">
        <v>1832466</v>
      </c>
      <c r="H13" s="158">
        <v>1967523</v>
      </c>
      <c r="I13" s="160">
        <f>IFERROR(H13/G13-1,"-")</f>
        <v>7.3702322444181734E-2</v>
      </c>
      <c r="J13" s="159">
        <f t="shared" si="4"/>
        <v>0.26009053332428178</v>
      </c>
      <c r="K13" s="157">
        <f t="shared" si="5"/>
        <v>135057</v>
      </c>
      <c r="L13" s="158">
        <f t="shared" si="6"/>
        <v>406109</v>
      </c>
      <c r="M13" s="159">
        <f t="shared" si="1"/>
        <v>0.79557692704270833</v>
      </c>
      <c r="P13" s="157" t="s">
        <v>107</v>
      </c>
      <c r="Q13" s="158">
        <v>17596</v>
      </c>
      <c r="R13" s="158">
        <v>17861</v>
      </c>
      <c r="S13" s="158">
        <v>7419</v>
      </c>
      <c r="T13" s="158">
        <v>16622</v>
      </c>
      <c r="U13" s="158">
        <v>16577</v>
      </c>
      <c r="V13" s="158">
        <v>18253</v>
      </c>
      <c r="W13" s="160">
        <f>IFERROR(V13/U13-1,"-")</f>
        <v>0.10110393919285765</v>
      </c>
      <c r="X13" s="159">
        <f t="shared" si="7"/>
        <v>2.1947259391971397E-2</v>
      </c>
      <c r="Y13" s="157">
        <f t="shared" si="8"/>
        <v>1676</v>
      </c>
      <c r="Z13" s="158">
        <f t="shared" si="9"/>
        <v>392</v>
      </c>
      <c r="AA13" s="159">
        <f t="shared" si="3"/>
        <v>0.71873523389510163</v>
      </c>
    </row>
    <row r="14" spans="1:27" s="56" customFormat="1" x14ac:dyDescent="0.25">
      <c r="B14" s="162" t="s">
        <v>110</v>
      </c>
      <c r="C14" s="163">
        <v>627916</v>
      </c>
      <c r="D14" s="163">
        <v>667315</v>
      </c>
      <c r="E14" s="163">
        <v>252485</v>
      </c>
      <c r="F14" s="163">
        <v>728704</v>
      </c>
      <c r="G14" s="163">
        <v>826359</v>
      </c>
      <c r="H14" s="163">
        <v>882815</v>
      </c>
      <c r="I14" s="165">
        <f t="shared" ref="I14:I21" si="10">IFERROR(H14/G14-1,"-")</f>
        <v>6.8318975166967277E-2</v>
      </c>
      <c r="J14" s="164">
        <f t="shared" si="4"/>
        <v>0.32293594479368815</v>
      </c>
      <c r="K14" s="162">
        <f t="shared" si="5"/>
        <v>56456</v>
      </c>
      <c r="L14" s="163">
        <f t="shared" si="6"/>
        <v>215500</v>
      </c>
      <c r="M14" s="164">
        <f t="shared" si="1"/>
        <v>0.35697028438661632</v>
      </c>
      <c r="P14" s="162" t="s">
        <v>110</v>
      </c>
      <c r="Q14" s="163">
        <v>4934</v>
      </c>
      <c r="R14" s="163">
        <v>5199</v>
      </c>
      <c r="S14" s="163">
        <v>2301</v>
      </c>
      <c r="T14" s="163">
        <v>6041</v>
      </c>
      <c r="U14" s="163">
        <v>5224</v>
      </c>
      <c r="V14" s="163">
        <v>6355</v>
      </c>
      <c r="W14" s="165">
        <f t="shared" ref="W14:W21" si="11">IFERROR(V14/U14-1,"-")</f>
        <v>0.21650076569678411</v>
      </c>
      <c r="X14" s="164">
        <f t="shared" si="7"/>
        <v>0.22235045201000192</v>
      </c>
      <c r="Y14" s="162">
        <f t="shared" si="8"/>
        <v>1131</v>
      </c>
      <c r="Z14" s="163">
        <f t="shared" si="9"/>
        <v>1156</v>
      </c>
      <c r="AA14" s="164">
        <f t="shared" si="3"/>
        <v>0.25023625767837454</v>
      </c>
    </row>
    <row r="15" spans="1:27" x14ac:dyDescent="0.25">
      <c r="A15" s="1"/>
      <c r="B15" s="162" t="s">
        <v>113</v>
      </c>
      <c r="C15" s="163">
        <v>278106</v>
      </c>
      <c r="D15" s="163">
        <v>243462</v>
      </c>
      <c r="E15" s="163">
        <v>93070</v>
      </c>
      <c r="F15" s="163">
        <v>184566</v>
      </c>
      <c r="G15" s="163">
        <v>215544</v>
      </c>
      <c r="H15" s="163">
        <v>225329</v>
      </c>
      <c r="I15" s="165">
        <f t="shared" si="10"/>
        <v>4.5396763537839169E-2</v>
      </c>
      <c r="J15" s="164">
        <f t="shared" si="4"/>
        <v>-7.4479795614921462E-2</v>
      </c>
      <c r="K15" s="162">
        <f t="shared" si="5"/>
        <v>9785</v>
      </c>
      <c r="L15" s="163">
        <f t="shared" si="6"/>
        <v>-18133</v>
      </c>
      <c r="M15" s="164">
        <f t="shared" si="1"/>
        <v>9.1112812096024509E-2</v>
      </c>
      <c r="P15" s="162" t="s">
        <v>113</v>
      </c>
      <c r="Q15" s="163">
        <v>5611</v>
      </c>
      <c r="R15" s="163">
        <v>4886</v>
      </c>
      <c r="S15" s="163">
        <v>2164</v>
      </c>
      <c r="T15" s="163">
        <v>3822</v>
      </c>
      <c r="U15" s="163">
        <v>2863</v>
      </c>
      <c r="V15" s="163">
        <v>3672</v>
      </c>
      <c r="W15" s="165">
        <f t="shared" si="11"/>
        <v>0.28257073000349275</v>
      </c>
      <c r="X15" s="164">
        <f t="shared" si="7"/>
        <v>-0.24846500204666389</v>
      </c>
      <c r="Y15" s="162">
        <f t="shared" si="8"/>
        <v>809</v>
      </c>
      <c r="Z15" s="163">
        <f t="shared" si="9"/>
        <v>-1214</v>
      </c>
      <c r="AA15" s="164">
        <f t="shared" si="3"/>
        <v>0.14458969916522288</v>
      </c>
    </row>
    <row r="16" spans="1:27" x14ac:dyDescent="0.25">
      <c r="A16" s="1"/>
      <c r="B16" s="162" t="s">
        <v>116</v>
      </c>
      <c r="C16" s="163">
        <v>78997</v>
      </c>
      <c r="D16" s="163">
        <v>81915</v>
      </c>
      <c r="E16" s="163">
        <v>33244</v>
      </c>
      <c r="F16" s="163">
        <v>92891</v>
      </c>
      <c r="G16" s="163">
        <v>104830</v>
      </c>
      <c r="H16" s="163">
        <v>112724</v>
      </c>
      <c r="I16" s="165">
        <f t="shared" si="10"/>
        <v>7.5302871315463094E-2</v>
      </c>
      <c r="J16" s="164">
        <f t="shared" si="4"/>
        <v>0.37610938167612762</v>
      </c>
      <c r="K16" s="162">
        <f t="shared" si="5"/>
        <v>7894</v>
      </c>
      <c r="L16" s="163">
        <f t="shared" si="6"/>
        <v>30809</v>
      </c>
      <c r="M16" s="164">
        <f t="shared" si="1"/>
        <v>4.5580465145242138E-2</v>
      </c>
      <c r="P16" s="162" t="s">
        <v>116</v>
      </c>
      <c r="Q16" s="163">
        <v>1383</v>
      </c>
      <c r="R16" s="163">
        <v>1360</v>
      </c>
      <c r="S16" s="163">
        <v>393</v>
      </c>
      <c r="T16" s="163">
        <v>1296</v>
      </c>
      <c r="U16" s="163">
        <v>1711</v>
      </c>
      <c r="V16" s="163">
        <v>1279</v>
      </c>
      <c r="W16" s="165">
        <f t="shared" si="11"/>
        <v>-0.2524839275277615</v>
      </c>
      <c r="X16" s="164">
        <f t="shared" si="7"/>
        <v>-5.9558823529411775E-2</v>
      </c>
      <c r="Y16" s="162">
        <f t="shared" si="8"/>
        <v>-432</v>
      </c>
      <c r="Z16" s="163">
        <f t="shared" si="9"/>
        <v>-81</v>
      </c>
      <c r="AA16" s="164">
        <f t="shared" si="3"/>
        <v>5.0362261773507638E-2</v>
      </c>
    </row>
    <row r="17" spans="1:27" x14ac:dyDescent="0.25">
      <c r="A17" s="1"/>
      <c r="B17" s="162" t="s">
        <v>123</v>
      </c>
      <c r="C17" s="163">
        <v>58293</v>
      </c>
      <c r="D17" s="163">
        <v>53087</v>
      </c>
      <c r="E17" s="163">
        <v>21193</v>
      </c>
      <c r="F17" s="163">
        <v>73751</v>
      </c>
      <c r="G17" s="163">
        <v>65136</v>
      </c>
      <c r="H17" s="163">
        <v>73540</v>
      </c>
      <c r="I17" s="165">
        <f t="shared" si="10"/>
        <v>0.12902235323016464</v>
      </c>
      <c r="J17" s="164">
        <f t="shared" si="4"/>
        <v>0.38527323073445485</v>
      </c>
      <c r="K17" s="162">
        <f t="shared" si="5"/>
        <v>8404</v>
      </c>
      <c r="L17" s="163">
        <f t="shared" si="6"/>
        <v>20453</v>
      </c>
      <c r="M17" s="164">
        <f t="shared" si="1"/>
        <v>2.9736235466991119E-2</v>
      </c>
      <c r="P17" s="162" t="s">
        <v>123</v>
      </c>
      <c r="Q17" s="163">
        <v>333</v>
      </c>
      <c r="R17" s="163">
        <v>346</v>
      </c>
      <c r="S17" s="163">
        <v>205</v>
      </c>
      <c r="T17" s="163">
        <v>491</v>
      </c>
      <c r="U17" s="163">
        <v>384</v>
      </c>
      <c r="V17" s="163">
        <v>576</v>
      </c>
      <c r="W17" s="165">
        <f t="shared" si="11"/>
        <v>0.5</v>
      </c>
      <c r="X17" s="164">
        <f t="shared" si="7"/>
        <v>0.66473988439306364</v>
      </c>
      <c r="Y17" s="162">
        <f t="shared" si="8"/>
        <v>192</v>
      </c>
      <c r="Z17" s="163">
        <f t="shared" si="9"/>
        <v>230</v>
      </c>
      <c r="AA17" s="164">
        <f t="shared" si="3"/>
        <v>2.2680737123956528E-2</v>
      </c>
    </row>
    <row r="18" spans="1:27" x14ac:dyDescent="0.25">
      <c r="A18" s="1"/>
      <c r="B18" s="162" t="s">
        <v>119</v>
      </c>
      <c r="C18" s="163">
        <v>70191</v>
      </c>
      <c r="D18" s="163">
        <v>69564</v>
      </c>
      <c r="E18" s="163">
        <v>29431</v>
      </c>
      <c r="F18" s="163">
        <v>76451</v>
      </c>
      <c r="G18" s="163">
        <v>76856</v>
      </c>
      <c r="H18" s="163">
        <v>81399</v>
      </c>
      <c r="I18" s="165">
        <f t="shared" si="10"/>
        <v>5.9110544394712194E-2</v>
      </c>
      <c r="J18" s="164">
        <f t="shared" si="4"/>
        <v>0.17013110229429018</v>
      </c>
      <c r="K18" s="162">
        <f t="shared" si="5"/>
        <v>4543</v>
      </c>
      <c r="L18" s="163">
        <f t="shared" si="6"/>
        <v>11835</v>
      </c>
      <c r="M18" s="164">
        <f t="shared" si="1"/>
        <v>3.2914058074212812E-2</v>
      </c>
      <c r="P18" s="162" t="s">
        <v>119</v>
      </c>
      <c r="Q18" s="163">
        <v>345</v>
      </c>
      <c r="R18" s="163">
        <v>451</v>
      </c>
      <c r="S18" s="163">
        <v>135</v>
      </c>
      <c r="T18" s="163">
        <v>436</v>
      </c>
      <c r="U18" s="163">
        <v>372</v>
      </c>
      <c r="V18" s="163">
        <v>395</v>
      </c>
      <c r="W18" s="165">
        <f t="shared" si="11"/>
        <v>6.1827956989247257E-2</v>
      </c>
      <c r="X18" s="164">
        <f t="shared" si="7"/>
        <v>-0.12416851441241683</v>
      </c>
      <c r="Y18" s="162">
        <f t="shared" si="8"/>
        <v>23</v>
      </c>
      <c r="Z18" s="163">
        <f t="shared" si="9"/>
        <v>-56</v>
      </c>
      <c r="AA18" s="164">
        <f t="shared" si="3"/>
        <v>1.5553630492991022E-2</v>
      </c>
    </row>
    <row r="19" spans="1:27" x14ac:dyDescent="0.25">
      <c r="A19" s="161" t="s">
        <v>144</v>
      </c>
      <c r="B19" s="162" t="s">
        <v>128</v>
      </c>
      <c r="C19" s="163">
        <v>26369</v>
      </c>
      <c r="D19" s="163">
        <v>29841</v>
      </c>
      <c r="E19" s="163">
        <v>18029</v>
      </c>
      <c r="F19" s="163">
        <v>22861</v>
      </c>
      <c r="G19" s="163">
        <v>29099</v>
      </c>
      <c r="H19" s="163">
        <v>26307</v>
      </c>
      <c r="I19" s="165">
        <f t="shared" si="10"/>
        <v>-9.5948314375064458E-2</v>
      </c>
      <c r="J19" s="164">
        <f t="shared" si="4"/>
        <v>-0.11842766663315574</v>
      </c>
      <c r="K19" s="162">
        <f t="shared" si="5"/>
        <v>-2792</v>
      </c>
      <c r="L19" s="163">
        <f t="shared" si="6"/>
        <v>-3534</v>
      </c>
      <c r="M19" s="164">
        <f t="shared" si="1"/>
        <v>1.0637355812212883E-2</v>
      </c>
      <c r="P19" s="162" t="s">
        <v>128</v>
      </c>
      <c r="Q19" s="163">
        <v>228</v>
      </c>
      <c r="R19" s="163">
        <v>129</v>
      </c>
      <c r="S19" s="163">
        <v>76</v>
      </c>
      <c r="T19" s="163">
        <v>57</v>
      </c>
      <c r="U19" s="163">
        <v>154</v>
      </c>
      <c r="V19" s="163">
        <v>84</v>
      </c>
      <c r="W19" s="165">
        <f t="shared" si="11"/>
        <v>-0.45454545454545459</v>
      </c>
      <c r="X19" s="164">
        <f t="shared" si="7"/>
        <v>-0.34883720930232553</v>
      </c>
      <c r="Y19" s="162">
        <f t="shared" si="8"/>
        <v>-70</v>
      </c>
      <c r="Z19" s="163">
        <f t="shared" si="9"/>
        <v>-45</v>
      </c>
      <c r="AA19" s="164">
        <f t="shared" si="3"/>
        <v>3.3076074972436605E-3</v>
      </c>
    </row>
    <row r="20" spans="1:27" x14ac:dyDescent="0.25">
      <c r="A20" s="167" t="s">
        <v>145</v>
      </c>
      <c r="B20" s="162" t="s">
        <v>131</v>
      </c>
      <c r="C20" s="163">
        <v>40427</v>
      </c>
      <c r="D20" s="163">
        <v>33466</v>
      </c>
      <c r="E20" s="163">
        <v>24132</v>
      </c>
      <c r="F20" s="163">
        <v>16018</v>
      </c>
      <c r="G20" s="163">
        <v>25339</v>
      </c>
      <c r="H20" s="163">
        <v>24199</v>
      </c>
      <c r="I20" s="165">
        <f t="shared" si="10"/>
        <v>-4.4989936461581004E-2</v>
      </c>
      <c r="J20" s="164">
        <f t="shared" si="4"/>
        <v>-0.27690790653200259</v>
      </c>
      <c r="K20" s="162">
        <f t="shared" si="5"/>
        <v>-1140</v>
      </c>
      <c r="L20" s="163">
        <f t="shared" si="6"/>
        <v>-9267</v>
      </c>
      <c r="M20" s="164">
        <f t="shared" si="1"/>
        <v>9.7849763674968462E-3</v>
      </c>
      <c r="P20" s="162" t="s">
        <v>131</v>
      </c>
      <c r="Q20" s="163">
        <v>224</v>
      </c>
      <c r="R20" s="163">
        <v>211</v>
      </c>
      <c r="S20" s="163">
        <v>105</v>
      </c>
      <c r="T20" s="163">
        <v>95</v>
      </c>
      <c r="U20" s="163">
        <v>138</v>
      </c>
      <c r="V20" s="163">
        <v>84</v>
      </c>
      <c r="W20" s="165">
        <f t="shared" si="11"/>
        <v>-0.39130434782608692</v>
      </c>
      <c r="X20" s="164">
        <f t="shared" si="7"/>
        <v>-0.6018957345971564</v>
      </c>
      <c r="Y20" s="162">
        <f t="shared" si="8"/>
        <v>-54</v>
      </c>
      <c r="Z20" s="163">
        <f t="shared" si="9"/>
        <v>-127</v>
      </c>
      <c r="AA20" s="164">
        <f t="shared" si="3"/>
        <v>3.3076074972436605E-3</v>
      </c>
    </row>
    <row r="21" spans="1:27" x14ac:dyDescent="0.25">
      <c r="B21" s="168" t="s">
        <v>145</v>
      </c>
      <c r="C21" s="169">
        <f t="shared" ref="C21:H21" si="12">C13-SUM(C14:C20)</f>
        <v>371169</v>
      </c>
      <c r="D21" s="169">
        <f t="shared" si="12"/>
        <v>382764</v>
      </c>
      <c r="E21" s="169">
        <f t="shared" si="12"/>
        <v>165047</v>
      </c>
      <c r="F21" s="169">
        <f t="shared" si="12"/>
        <v>422375</v>
      </c>
      <c r="G21" s="169">
        <f t="shared" si="12"/>
        <v>489303</v>
      </c>
      <c r="H21" s="169">
        <f t="shared" si="12"/>
        <v>541210</v>
      </c>
      <c r="I21" s="171">
        <f t="shared" si="10"/>
        <v>0.10608355150080828</v>
      </c>
      <c r="J21" s="170">
        <f t="shared" si="4"/>
        <v>0.41395220031141911</v>
      </c>
      <c r="K21" s="168">
        <f>H21-G21</f>
        <v>51907</v>
      </c>
      <c r="L21" s="169">
        <f t="shared" si="6"/>
        <v>158446</v>
      </c>
      <c r="M21" s="170">
        <f t="shared" si="1"/>
        <v>0.21884073969391168</v>
      </c>
      <c r="P21" s="168" t="s">
        <v>145</v>
      </c>
      <c r="Q21" s="169">
        <f t="shared" ref="Q21:V21" si="13">Q13-SUM(Q14:Q20)</f>
        <v>4538</v>
      </c>
      <c r="R21" s="169">
        <f t="shared" si="13"/>
        <v>5279</v>
      </c>
      <c r="S21" s="169">
        <f t="shared" si="13"/>
        <v>2040</v>
      </c>
      <c r="T21" s="169">
        <f t="shared" si="13"/>
        <v>4384</v>
      </c>
      <c r="U21" s="169">
        <f t="shared" si="13"/>
        <v>5731</v>
      </c>
      <c r="V21" s="169">
        <f t="shared" si="13"/>
        <v>5808</v>
      </c>
      <c r="W21" s="171">
        <f t="shared" si="11"/>
        <v>1.3435700575815668E-2</v>
      </c>
      <c r="X21" s="170">
        <f t="shared" si="7"/>
        <v>0.10020837279787842</v>
      </c>
      <c r="Y21" s="168">
        <f>V21-U21</f>
        <v>77</v>
      </c>
      <c r="Z21" s="169">
        <f t="shared" si="9"/>
        <v>529</v>
      </c>
      <c r="AA21" s="170">
        <f t="shared" si="3"/>
        <v>0.22869743266656167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757172</v>
      </c>
      <c r="D23" s="176">
        <f t="shared" ref="D23:H23" si="14">D24+D27</f>
        <v>787818</v>
      </c>
      <c r="E23" s="176">
        <f t="shared" si="14"/>
        <v>279824</v>
      </c>
      <c r="F23" s="176">
        <f t="shared" si="14"/>
        <v>852329</v>
      </c>
      <c r="G23" s="176">
        <f t="shared" si="14"/>
        <v>884801</v>
      </c>
      <c r="H23" s="176">
        <f t="shared" si="14"/>
        <v>915684</v>
      </c>
      <c r="I23" s="177">
        <f>IFERROR(H23/G23-1,"-")</f>
        <v>3.4903893643881467E-2</v>
      </c>
      <c r="J23" s="177">
        <f>IFERROR(H23/D23-1,"-")</f>
        <v>0.16230398391506662</v>
      </c>
      <c r="K23" s="176">
        <f>H23-G23</f>
        <v>30883</v>
      </c>
      <c r="L23" s="176">
        <f>H23-D23</f>
        <v>127866</v>
      </c>
      <c r="M23" s="177">
        <f t="shared" ref="M23:M35" si="15">H23/H$9</f>
        <v>0.37026101492189689</v>
      </c>
    </row>
    <row r="24" spans="1:27" x14ac:dyDescent="0.25">
      <c r="B24" s="157" t="s">
        <v>97</v>
      </c>
      <c r="C24" s="158">
        <v>82973</v>
      </c>
      <c r="D24" s="158">
        <v>97394</v>
      </c>
      <c r="E24" s="158">
        <v>16647</v>
      </c>
      <c r="F24" s="158">
        <v>101020</v>
      </c>
      <c r="G24" s="158">
        <v>81576</v>
      </c>
      <c r="H24" s="158">
        <v>69290</v>
      </c>
      <c r="I24" s="160">
        <f>IFERROR(H24/G24-1,"-")</f>
        <v>-0.15060802196724532</v>
      </c>
      <c r="J24" s="159">
        <f t="shared" ref="J24:J35" si="16">IFERROR(H24/D24-1,"-")</f>
        <v>-0.28855987021787788</v>
      </c>
      <c r="K24" s="157">
        <f t="shared" ref="K24:K34" si="17">H24-G24</f>
        <v>-12286</v>
      </c>
      <c r="L24" s="158">
        <f t="shared" ref="L24:L35" si="18">H24-D24</f>
        <v>-28104</v>
      </c>
      <c r="M24" s="159">
        <f t="shared" si="15"/>
        <v>2.8017728521999113E-2</v>
      </c>
    </row>
    <row r="25" spans="1:27" x14ac:dyDescent="0.25">
      <c r="B25" s="162" t="s">
        <v>103</v>
      </c>
      <c r="C25" s="163">
        <v>37078</v>
      </c>
      <c r="D25" s="163">
        <v>44853</v>
      </c>
      <c r="E25" s="163">
        <v>6472</v>
      </c>
      <c r="F25" s="163">
        <v>42281</v>
      </c>
      <c r="G25" s="163">
        <v>32711</v>
      </c>
      <c r="H25" s="163">
        <v>24554</v>
      </c>
      <c r="I25" s="165">
        <f>IFERROR(H25/G25-1,"-")</f>
        <v>-0.24936565681269296</v>
      </c>
      <c r="J25" s="164">
        <f t="shared" si="16"/>
        <v>-0.45256727532160612</v>
      </c>
      <c r="K25" s="162">
        <f t="shared" si="17"/>
        <v>-8157</v>
      </c>
      <c r="L25" s="163">
        <f t="shared" si="18"/>
        <v>-20299</v>
      </c>
      <c r="M25" s="164">
        <f t="shared" si="15"/>
        <v>9.9285222417255913E-3</v>
      </c>
    </row>
    <row r="26" spans="1:27" x14ac:dyDescent="0.25">
      <c r="B26" s="162" t="s">
        <v>100</v>
      </c>
      <c r="C26" s="163">
        <v>45895</v>
      </c>
      <c r="D26" s="163">
        <v>52541</v>
      </c>
      <c r="E26" s="163">
        <v>10175</v>
      </c>
      <c r="F26" s="163">
        <v>58739</v>
      </c>
      <c r="G26" s="163">
        <v>48865</v>
      </c>
      <c r="H26" s="163">
        <v>44736</v>
      </c>
      <c r="I26" s="165">
        <f>IFERROR(H26/G26-1,"-")</f>
        <v>-8.4498107029571279E-2</v>
      </c>
      <c r="J26" s="164">
        <f t="shared" si="16"/>
        <v>-0.14855065567842252</v>
      </c>
      <c r="K26" s="162">
        <f t="shared" si="17"/>
        <v>-4129</v>
      </c>
      <c r="L26" s="163">
        <f t="shared" si="18"/>
        <v>-7805</v>
      </c>
      <c r="M26" s="164">
        <f t="shared" si="15"/>
        <v>1.8089206280273523E-2</v>
      </c>
    </row>
    <row r="27" spans="1:27" x14ac:dyDescent="0.25">
      <c r="B27" s="157" t="s">
        <v>107</v>
      </c>
      <c r="C27" s="158">
        <v>674199</v>
      </c>
      <c r="D27" s="158">
        <v>690424</v>
      </c>
      <c r="E27" s="158">
        <v>263177</v>
      </c>
      <c r="F27" s="158">
        <v>751309</v>
      </c>
      <c r="G27" s="158">
        <v>803225</v>
      </c>
      <c r="H27" s="158">
        <v>846394</v>
      </c>
      <c r="I27" s="160">
        <f>IFERROR(H27/G27-1,"-")</f>
        <v>5.3744592113044387E-2</v>
      </c>
      <c r="J27" s="159">
        <f t="shared" si="16"/>
        <v>0.2259046614833784</v>
      </c>
      <c r="K27" s="157">
        <f t="shared" si="17"/>
        <v>43169</v>
      </c>
      <c r="L27" s="158">
        <f t="shared" si="18"/>
        <v>155970</v>
      </c>
      <c r="M27" s="159">
        <f t="shared" si="15"/>
        <v>0.34224328639989776</v>
      </c>
    </row>
    <row r="28" spans="1:27" x14ac:dyDescent="0.25">
      <c r="B28" s="162" t="s">
        <v>110</v>
      </c>
      <c r="C28" s="163">
        <v>300729</v>
      </c>
      <c r="D28" s="163">
        <v>318458</v>
      </c>
      <c r="E28" s="163">
        <v>115594</v>
      </c>
      <c r="F28" s="163">
        <v>372541</v>
      </c>
      <c r="G28" s="163">
        <v>402472</v>
      </c>
      <c r="H28" s="163">
        <v>425838</v>
      </c>
      <c r="I28" s="165">
        <f t="shared" ref="I28:I35" si="19">IFERROR(H28/G28-1,"-")</f>
        <v>5.8056212606094393E-2</v>
      </c>
      <c r="J28" s="164">
        <f t="shared" si="16"/>
        <v>0.3371873214050205</v>
      </c>
      <c r="K28" s="162">
        <f t="shared" si="17"/>
        <v>23366</v>
      </c>
      <c r="L28" s="163">
        <f t="shared" si="18"/>
        <v>107380</v>
      </c>
      <c r="M28" s="164">
        <f t="shared" si="15"/>
        <v>0.17218954363329569</v>
      </c>
    </row>
    <row r="29" spans="1:27" x14ac:dyDescent="0.25">
      <c r="B29" s="162" t="s">
        <v>113</v>
      </c>
      <c r="C29" s="163">
        <v>106357</v>
      </c>
      <c r="D29" s="163">
        <v>100900</v>
      </c>
      <c r="E29" s="163">
        <v>34149</v>
      </c>
      <c r="F29" s="163">
        <v>86025</v>
      </c>
      <c r="G29" s="163">
        <v>95050</v>
      </c>
      <c r="H29" s="163">
        <v>95777</v>
      </c>
      <c r="I29" s="165">
        <f t="shared" si="19"/>
        <v>7.6486059968436937E-3</v>
      </c>
      <c r="J29" s="164">
        <f t="shared" si="16"/>
        <v>-5.077304261645188E-2</v>
      </c>
      <c r="K29" s="162">
        <f t="shared" si="17"/>
        <v>727</v>
      </c>
      <c r="L29" s="163">
        <f t="shared" si="18"/>
        <v>-5123</v>
      </c>
      <c r="M29" s="164">
        <f t="shared" si="15"/>
        <v>3.8727868157764599E-2</v>
      </c>
    </row>
    <row r="30" spans="1:27" x14ac:dyDescent="0.25">
      <c r="B30" s="162" t="s">
        <v>116</v>
      </c>
      <c r="C30" s="163">
        <v>25220</v>
      </c>
      <c r="D30" s="163">
        <v>26151</v>
      </c>
      <c r="E30" s="163">
        <v>11026</v>
      </c>
      <c r="F30" s="163">
        <v>30711</v>
      </c>
      <c r="G30" s="163">
        <v>28639</v>
      </c>
      <c r="H30" s="163">
        <v>25839</v>
      </c>
      <c r="I30" s="165">
        <f t="shared" si="19"/>
        <v>-9.7768776842766858E-2</v>
      </c>
      <c r="J30" s="164">
        <f t="shared" si="16"/>
        <v>-1.1930710106688114E-2</v>
      </c>
      <c r="K30" s="162">
        <f t="shared" si="17"/>
        <v>-2800</v>
      </c>
      <c r="L30" s="163">
        <f t="shared" si="18"/>
        <v>-312</v>
      </c>
      <c r="M30" s="164">
        <f t="shared" si="15"/>
        <v>1.0448117870976116E-2</v>
      </c>
    </row>
    <row r="31" spans="1:27" x14ac:dyDescent="0.25">
      <c r="B31" s="162" t="s">
        <v>123</v>
      </c>
      <c r="C31" s="163">
        <v>31517</v>
      </c>
      <c r="D31" s="163">
        <v>27810</v>
      </c>
      <c r="E31" s="163">
        <v>10228</v>
      </c>
      <c r="F31" s="163">
        <v>39966</v>
      </c>
      <c r="G31" s="163">
        <v>32831</v>
      </c>
      <c r="H31" s="163">
        <v>35787</v>
      </c>
      <c r="I31" s="165">
        <f t="shared" si="19"/>
        <v>9.0036855411044447E-2</v>
      </c>
      <c r="J31" s="164">
        <f t="shared" si="16"/>
        <v>0.28683926645091695</v>
      </c>
      <c r="K31" s="162">
        <f t="shared" si="17"/>
        <v>2956</v>
      </c>
      <c r="L31" s="163">
        <f t="shared" si="18"/>
        <v>7977</v>
      </c>
      <c r="M31" s="164">
        <f t="shared" si="15"/>
        <v>1.4470637185983291E-2</v>
      </c>
    </row>
    <row r="32" spans="1:27" x14ac:dyDescent="0.25">
      <c r="B32" s="162" t="s">
        <v>119</v>
      </c>
      <c r="C32" s="163">
        <v>39538</v>
      </c>
      <c r="D32" s="163">
        <v>39104</v>
      </c>
      <c r="E32" s="163">
        <v>14676</v>
      </c>
      <c r="F32" s="163">
        <v>46524</v>
      </c>
      <c r="G32" s="163">
        <v>42822</v>
      </c>
      <c r="H32" s="163">
        <v>44261</v>
      </c>
      <c r="I32" s="165">
        <f t="shared" si="19"/>
        <v>3.36042221288122E-2</v>
      </c>
      <c r="J32" s="164">
        <f t="shared" si="16"/>
        <v>0.13187909165302791</v>
      </c>
      <c r="K32" s="162">
        <f t="shared" si="17"/>
        <v>1439</v>
      </c>
      <c r="L32" s="163">
        <f t="shared" si="18"/>
        <v>5157</v>
      </c>
      <c r="M32" s="164">
        <f t="shared" si="15"/>
        <v>1.789713785700971E-2</v>
      </c>
    </row>
    <row r="33" spans="2:13" x14ac:dyDescent="0.25">
      <c r="B33" s="162" t="s">
        <v>128</v>
      </c>
      <c r="C33" s="163">
        <v>15367</v>
      </c>
      <c r="D33" s="163">
        <v>18239</v>
      </c>
      <c r="E33" s="163">
        <v>9525</v>
      </c>
      <c r="F33" s="163">
        <v>12058</v>
      </c>
      <c r="G33" s="163">
        <v>13318</v>
      </c>
      <c r="H33" s="163">
        <v>13054</v>
      </c>
      <c r="I33" s="165">
        <f t="shared" si="19"/>
        <v>-1.9822796215647975E-2</v>
      </c>
      <c r="J33" s="164">
        <f t="shared" si="16"/>
        <v>-0.28428093645484953</v>
      </c>
      <c r="K33" s="162">
        <f t="shared" si="17"/>
        <v>-264</v>
      </c>
      <c r="L33" s="163">
        <f t="shared" si="18"/>
        <v>-5185</v>
      </c>
      <c r="M33" s="164">
        <f t="shared" si="15"/>
        <v>5.2784446258648636E-3</v>
      </c>
    </row>
    <row r="34" spans="2:13" x14ac:dyDescent="0.25">
      <c r="B34" s="162" t="s">
        <v>131</v>
      </c>
      <c r="C34" s="163">
        <v>17926</v>
      </c>
      <c r="D34" s="163">
        <v>15446</v>
      </c>
      <c r="E34" s="163">
        <v>11099</v>
      </c>
      <c r="F34" s="163">
        <v>7316</v>
      </c>
      <c r="G34" s="163">
        <v>12088</v>
      </c>
      <c r="H34" s="163">
        <v>11397</v>
      </c>
      <c r="I34" s="165">
        <f t="shared" si="19"/>
        <v>-5.7164129715420287E-2</v>
      </c>
      <c r="J34" s="164">
        <f t="shared" si="16"/>
        <v>-0.26213906513013074</v>
      </c>
      <c r="K34" s="162">
        <f t="shared" si="17"/>
        <v>-691</v>
      </c>
      <c r="L34" s="163">
        <f t="shared" si="18"/>
        <v>-4049</v>
      </c>
      <c r="M34" s="164">
        <f t="shared" si="15"/>
        <v>4.608429094605627E-3</v>
      </c>
    </row>
    <row r="35" spans="2:13" x14ac:dyDescent="0.25">
      <c r="B35" s="168" t="s">
        <v>145</v>
      </c>
      <c r="C35" s="169">
        <f t="shared" ref="C35:H35" si="20">C27-SUM(C28:C34)</f>
        <v>137545</v>
      </c>
      <c r="D35" s="169">
        <f t="shared" si="20"/>
        <v>144316</v>
      </c>
      <c r="E35" s="169">
        <f t="shared" si="20"/>
        <v>56880</v>
      </c>
      <c r="F35" s="169">
        <f t="shared" si="20"/>
        <v>156168</v>
      </c>
      <c r="G35" s="169">
        <f t="shared" si="20"/>
        <v>176005</v>
      </c>
      <c r="H35" s="169">
        <f t="shared" si="20"/>
        <v>194441</v>
      </c>
      <c r="I35" s="171">
        <f t="shared" si="19"/>
        <v>0.10474702423226612</v>
      </c>
      <c r="J35" s="170">
        <f t="shared" si="16"/>
        <v>0.34732808558995543</v>
      </c>
      <c r="K35" s="168">
        <f>H35-G35</f>
        <v>18436</v>
      </c>
      <c r="L35" s="169">
        <f t="shared" si="18"/>
        <v>50125</v>
      </c>
      <c r="M35" s="170">
        <f t="shared" si="15"/>
        <v>7.8623107974397879E-2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404262</v>
      </c>
      <c r="D37" s="176">
        <f t="shared" ref="D37:H37" si="21">D38+D41</f>
        <v>416260</v>
      </c>
      <c r="E37" s="176">
        <f t="shared" si="21"/>
        <v>147106</v>
      </c>
      <c r="F37" s="176">
        <f t="shared" si="21"/>
        <v>411014</v>
      </c>
      <c r="G37" s="176">
        <f t="shared" si="21"/>
        <v>461407</v>
      </c>
      <c r="H37" s="176">
        <f t="shared" si="21"/>
        <v>489154</v>
      </c>
      <c r="I37" s="177">
        <f>IFERROR(H37/G37-1,"-")</f>
        <v>6.0135628631555305E-2</v>
      </c>
      <c r="J37" s="177">
        <f>IFERROR(H37/D37-1,"-")</f>
        <v>0.17511651371738823</v>
      </c>
      <c r="K37" s="176">
        <f>H37-G37</f>
        <v>27747</v>
      </c>
      <c r="L37" s="176">
        <f>H37-D37</f>
        <v>72894</v>
      </c>
      <c r="M37" s="177">
        <f t="shared" ref="M37:M49" si="22">H37/H$9</f>
        <v>0.19779165792249898</v>
      </c>
    </row>
    <row r="38" spans="2:13" x14ac:dyDescent="0.25">
      <c r="B38" s="157" t="s">
        <v>97</v>
      </c>
      <c r="C38" s="158">
        <v>41024</v>
      </c>
      <c r="D38" s="158">
        <v>43221</v>
      </c>
      <c r="E38" s="158">
        <v>9666</v>
      </c>
      <c r="F38" s="158">
        <v>45684</v>
      </c>
      <c r="G38" s="158">
        <v>44408</v>
      </c>
      <c r="H38" s="158">
        <v>43010</v>
      </c>
      <c r="I38" s="160">
        <f>IFERROR(H38/G38-1,"-")</f>
        <v>-3.1480814267699553E-2</v>
      </c>
      <c r="J38" s="159">
        <f t="shared" ref="J38:J49" si="23">IFERROR(H38/D38-1,"-")</f>
        <v>-4.8818861201730401E-3</v>
      </c>
      <c r="K38" s="157">
        <f t="shared" ref="K38:K48" si="24">H38-G38</f>
        <v>-1398</v>
      </c>
      <c r="L38" s="158">
        <f t="shared" ref="L38:L49" si="25">H38-D38</f>
        <v>-211</v>
      </c>
      <c r="M38" s="159">
        <f t="shared" si="22"/>
        <v>1.7391290283319122E-2</v>
      </c>
    </row>
    <row r="39" spans="2:13" x14ac:dyDescent="0.25">
      <c r="B39" s="162" t="s">
        <v>103</v>
      </c>
      <c r="C39" s="163">
        <v>6354</v>
      </c>
      <c r="D39" s="163">
        <v>8873</v>
      </c>
      <c r="E39" s="163">
        <v>2065</v>
      </c>
      <c r="F39" s="163">
        <v>11126</v>
      </c>
      <c r="G39" s="163">
        <v>14836</v>
      </c>
      <c r="H39" s="163">
        <v>17196</v>
      </c>
      <c r="I39" s="165">
        <f>IFERROR(H39/G39-1,"-")</f>
        <v>0.15907252628740909</v>
      </c>
      <c r="J39" s="164">
        <f t="shared" si="23"/>
        <v>0.93801420038318484</v>
      </c>
      <c r="K39" s="162">
        <f t="shared" si="24"/>
        <v>2360</v>
      </c>
      <c r="L39" s="163">
        <f t="shared" si="25"/>
        <v>8323</v>
      </c>
      <c r="M39" s="164">
        <f t="shared" si="22"/>
        <v>6.9532812767253106E-3</v>
      </c>
    </row>
    <row r="40" spans="2:13" x14ac:dyDescent="0.25">
      <c r="B40" s="162" t="s">
        <v>100</v>
      </c>
      <c r="C40" s="163">
        <v>34670</v>
      </c>
      <c r="D40" s="163">
        <v>34348</v>
      </c>
      <c r="E40" s="163">
        <v>7601</v>
      </c>
      <c r="F40" s="163">
        <v>34558</v>
      </c>
      <c r="G40" s="163">
        <v>29572</v>
      </c>
      <c r="H40" s="163">
        <v>25814</v>
      </c>
      <c r="I40" s="165">
        <f>IFERROR(H40/G40-1,"-")</f>
        <v>-0.12707966995806841</v>
      </c>
      <c r="J40" s="164">
        <f t="shared" si="23"/>
        <v>-0.24845696983812737</v>
      </c>
      <c r="K40" s="162">
        <f t="shared" si="24"/>
        <v>-3758</v>
      </c>
      <c r="L40" s="163">
        <f t="shared" si="25"/>
        <v>-8534</v>
      </c>
      <c r="M40" s="164">
        <f t="shared" si="22"/>
        <v>1.043800900659381E-2</v>
      </c>
    </row>
    <row r="41" spans="2:13" x14ac:dyDescent="0.25">
      <c r="B41" s="157" t="s">
        <v>107</v>
      </c>
      <c r="C41" s="158">
        <v>363238</v>
      </c>
      <c r="D41" s="158">
        <v>373039</v>
      </c>
      <c r="E41" s="158">
        <v>137440</v>
      </c>
      <c r="F41" s="158">
        <v>365330</v>
      </c>
      <c r="G41" s="158">
        <v>416999</v>
      </c>
      <c r="H41" s="158">
        <v>446144</v>
      </c>
      <c r="I41" s="160">
        <f>IFERROR(H41/G41-1,"-")</f>
        <v>6.989225393825893E-2</v>
      </c>
      <c r="J41" s="159">
        <f t="shared" si="23"/>
        <v>0.19597146679033561</v>
      </c>
      <c r="K41" s="157">
        <f t="shared" si="24"/>
        <v>29145</v>
      </c>
      <c r="L41" s="158">
        <f t="shared" si="25"/>
        <v>73105</v>
      </c>
      <c r="M41" s="159">
        <f t="shared" si="22"/>
        <v>0.18040036763917985</v>
      </c>
    </row>
    <row r="42" spans="2:13" x14ac:dyDescent="0.25">
      <c r="B42" s="162" t="s">
        <v>110</v>
      </c>
      <c r="C42" s="163">
        <v>183306</v>
      </c>
      <c r="D42" s="163">
        <v>204126</v>
      </c>
      <c r="E42" s="163">
        <v>66259</v>
      </c>
      <c r="F42" s="163">
        <v>187188</v>
      </c>
      <c r="G42" s="163">
        <v>212560</v>
      </c>
      <c r="H42" s="163">
        <v>234149</v>
      </c>
      <c r="I42" s="165">
        <f t="shared" ref="I42:I49" si="26">IFERROR(H42/G42-1,"-")</f>
        <v>0.10156661648475729</v>
      </c>
      <c r="J42" s="164">
        <f t="shared" si="23"/>
        <v>0.14708072465046107</v>
      </c>
      <c r="K42" s="162">
        <f t="shared" si="24"/>
        <v>21589</v>
      </c>
      <c r="L42" s="163">
        <f t="shared" si="25"/>
        <v>30023</v>
      </c>
      <c r="M42" s="164">
        <f t="shared" si="22"/>
        <v>9.4679219450102034E-2</v>
      </c>
    </row>
    <row r="43" spans="2:13" x14ac:dyDescent="0.25">
      <c r="B43" s="162" t="s">
        <v>113</v>
      </c>
      <c r="C43" s="163">
        <v>30390</v>
      </c>
      <c r="D43" s="163">
        <v>22919</v>
      </c>
      <c r="E43" s="163">
        <v>8479</v>
      </c>
      <c r="F43" s="163">
        <v>14523</v>
      </c>
      <c r="G43" s="163">
        <v>19137</v>
      </c>
      <c r="H43" s="163">
        <v>17749</v>
      </c>
      <c r="I43" s="165">
        <f t="shared" si="26"/>
        <v>-7.2529654595809179E-2</v>
      </c>
      <c r="J43" s="164">
        <f t="shared" si="23"/>
        <v>-0.22557703215672587</v>
      </c>
      <c r="K43" s="162">
        <f t="shared" si="24"/>
        <v>-1388</v>
      </c>
      <c r="L43" s="163">
        <f t="shared" si="25"/>
        <v>-5170</v>
      </c>
      <c r="M43" s="164">
        <f t="shared" si="22"/>
        <v>7.1768893568619173E-3</v>
      </c>
    </row>
    <row r="44" spans="2:13" x14ac:dyDescent="0.25">
      <c r="B44" s="162" t="s">
        <v>116</v>
      </c>
      <c r="C44" s="163">
        <v>9332</v>
      </c>
      <c r="D44" s="163">
        <v>9714</v>
      </c>
      <c r="E44" s="163">
        <v>4192</v>
      </c>
      <c r="F44" s="163">
        <v>9594</v>
      </c>
      <c r="G44" s="163">
        <v>11611</v>
      </c>
      <c r="H44" s="163">
        <v>11210</v>
      </c>
      <c r="I44" s="165">
        <f t="shared" si="26"/>
        <v>-3.4536215657566149E-2</v>
      </c>
      <c r="J44" s="164">
        <f t="shared" si="23"/>
        <v>0.15400452954498656</v>
      </c>
      <c r="K44" s="162">
        <f t="shared" si="24"/>
        <v>-401</v>
      </c>
      <c r="L44" s="163">
        <f t="shared" si="25"/>
        <v>1496</v>
      </c>
      <c r="M44" s="164">
        <f t="shared" si="22"/>
        <v>4.5328147890259787E-3</v>
      </c>
    </row>
    <row r="45" spans="2:13" x14ac:dyDescent="0.25">
      <c r="B45" s="162" t="s">
        <v>123</v>
      </c>
      <c r="C45" s="163">
        <v>15902</v>
      </c>
      <c r="D45" s="163">
        <v>16023</v>
      </c>
      <c r="E45" s="163">
        <v>5403</v>
      </c>
      <c r="F45" s="163">
        <v>17649</v>
      </c>
      <c r="G45" s="163">
        <v>16224</v>
      </c>
      <c r="H45" s="163">
        <v>18165</v>
      </c>
      <c r="I45" s="165">
        <f t="shared" si="26"/>
        <v>0.11963757396449703</v>
      </c>
      <c r="J45" s="164">
        <f t="shared" si="23"/>
        <v>0.13368283093053734</v>
      </c>
      <c r="K45" s="162">
        <f t="shared" si="24"/>
        <v>1941</v>
      </c>
      <c r="L45" s="163">
        <f t="shared" si="25"/>
        <v>2142</v>
      </c>
      <c r="M45" s="164">
        <f t="shared" si="22"/>
        <v>7.345100860183488E-3</v>
      </c>
    </row>
    <row r="46" spans="2:13" x14ac:dyDescent="0.25">
      <c r="B46" s="162" t="s">
        <v>119</v>
      </c>
      <c r="C46" s="163">
        <v>19208</v>
      </c>
      <c r="D46" s="163">
        <v>18601</v>
      </c>
      <c r="E46" s="163">
        <v>7570</v>
      </c>
      <c r="F46" s="163">
        <v>16989</v>
      </c>
      <c r="G46" s="163">
        <v>19979</v>
      </c>
      <c r="H46" s="163">
        <v>20959</v>
      </c>
      <c r="I46" s="165">
        <f t="shared" si="26"/>
        <v>4.9051504079283159E-2</v>
      </c>
      <c r="J46" s="164">
        <f t="shared" si="23"/>
        <v>0.12676737809795169</v>
      </c>
      <c r="K46" s="162">
        <f t="shared" si="24"/>
        <v>980</v>
      </c>
      <c r="L46" s="163">
        <f t="shared" si="25"/>
        <v>2358</v>
      </c>
      <c r="M46" s="164">
        <f t="shared" si="22"/>
        <v>8.4748675435499989E-3</v>
      </c>
    </row>
    <row r="47" spans="2:13" x14ac:dyDescent="0.25">
      <c r="B47" s="162" t="s">
        <v>128</v>
      </c>
      <c r="C47" s="163">
        <v>5508</v>
      </c>
      <c r="D47" s="163">
        <v>5207</v>
      </c>
      <c r="E47" s="163">
        <v>3315</v>
      </c>
      <c r="F47" s="163">
        <v>4885</v>
      </c>
      <c r="G47" s="163">
        <v>6119</v>
      </c>
      <c r="H47" s="163">
        <v>5101</v>
      </c>
      <c r="I47" s="165">
        <f t="shared" si="26"/>
        <v>-0.16636705344010461</v>
      </c>
      <c r="J47" s="164">
        <f t="shared" si="23"/>
        <v>-2.035721144613023E-2</v>
      </c>
      <c r="K47" s="162">
        <f t="shared" si="24"/>
        <v>-1018</v>
      </c>
      <c r="L47" s="163">
        <f t="shared" si="25"/>
        <v>-106</v>
      </c>
      <c r="M47" s="164">
        <f t="shared" si="22"/>
        <v>2.0626126885657015E-3</v>
      </c>
    </row>
    <row r="48" spans="2:13" x14ac:dyDescent="0.25">
      <c r="B48" s="162" t="s">
        <v>131</v>
      </c>
      <c r="C48" s="163">
        <v>8021</v>
      </c>
      <c r="D48" s="163">
        <v>6436</v>
      </c>
      <c r="E48" s="163">
        <v>4738</v>
      </c>
      <c r="F48" s="163">
        <v>3867</v>
      </c>
      <c r="G48" s="163">
        <v>5813</v>
      </c>
      <c r="H48" s="163">
        <v>5357</v>
      </c>
      <c r="I48" s="165">
        <f t="shared" si="26"/>
        <v>-7.8444864957853078E-2</v>
      </c>
      <c r="J48" s="164">
        <f t="shared" si="23"/>
        <v>-0.16765071472964577</v>
      </c>
      <c r="K48" s="162">
        <f t="shared" si="24"/>
        <v>-456</v>
      </c>
      <c r="L48" s="163">
        <f t="shared" si="25"/>
        <v>-1079</v>
      </c>
      <c r="M48" s="164">
        <f t="shared" si="22"/>
        <v>2.1661274598405145E-3</v>
      </c>
    </row>
    <row r="49" spans="2:13" x14ac:dyDescent="0.25">
      <c r="B49" s="168" t="s">
        <v>145</v>
      </c>
      <c r="C49" s="169">
        <f t="shared" ref="C49:H49" si="27">C41-SUM(C42:C48)</f>
        <v>91571</v>
      </c>
      <c r="D49" s="169">
        <f t="shared" si="27"/>
        <v>90013</v>
      </c>
      <c r="E49" s="169">
        <f t="shared" si="27"/>
        <v>37484</v>
      </c>
      <c r="F49" s="169">
        <f t="shared" si="27"/>
        <v>110635</v>
      </c>
      <c r="G49" s="169">
        <f t="shared" si="27"/>
        <v>125556</v>
      </c>
      <c r="H49" s="169">
        <f t="shared" si="27"/>
        <v>133454</v>
      </c>
      <c r="I49" s="171">
        <f t="shared" si="26"/>
        <v>6.2904202109019147E-2</v>
      </c>
      <c r="J49" s="170">
        <f t="shared" si="23"/>
        <v>0.48260806772355114</v>
      </c>
      <c r="K49" s="168">
        <f>H49-G49</f>
        <v>7898</v>
      </c>
      <c r="L49" s="169">
        <f t="shared" si="25"/>
        <v>43441</v>
      </c>
      <c r="M49" s="170">
        <f t="shared" si="22"/>
        <v>5.3962735491050219E-2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23111</v>
      </c>
      <c r="D51" s="176">
        <f t="shared" ref="D51:H51" si="28">D52+D55</f>
        <v>22893</v>
      </c>
      <c r="E51" s="176">
        <f t="shared" si="28"/>
        <v>8192</v>
      </c>
      <c r="F51" s="176">
        <f t="shared" si="28"/>
        <v>19165</v>
      </c>
      <c r="G51" s="176">
        <f t="shared" si="28"/>
        <v>29890</v>
      </c>
      <c r="H51" s="176">
        <f t="shared" si="28"/>
        <v>25396</v>
      </c>
      <c r="I51" s="177">
        <f>IFERROR(H51/G51-1,"-")</f>
        <v>-0.15035128805620612</v>
      </c>
      <c r="J51" s="177">
        <f>IFERROR(H51/D51-1,"-")</f>
        <v>0.10933473114052328</v>
      </c>
      <c r="K51" s="176">
        <f>H51-G51</f>
        <v>-4494</v>
      </c>
      <c r="L51" s="176">
        <f>H51-D51</f>
        <v>2503</v>
      </c>
      <c r="M51" s="177">
        <f t="shared" ref="M51:M63" si="29">H51/H$9</f>
        <v>1.0268988794121655E-2</v>
      </c>
    </row>
    <row r="52" spans="2:13" x14ac:dyDescent="0.25">
      <c r="B52" s="157" t="s">
        <v>97</v>
      </c>
      <c r="C52" s="158">
        <v>5515</v>
      </c>
      <c r="D52" s="158">
        <v>5032</v>
      </c>
      <c r="E52" s="158">
        <v>773</v>
      </c>
      <c r="F52" s="158">
        <v>2543</v>
      </c>
      <c r="G52" s="158">
        <v>13313</v>
      </c>
      <c r="H52" s="158">
        <v>7143</v>
      </c>
      <c r="I52" s="160">
        <f>IFERROR(H52/G52-1,"-")</f>
        <v>-0.46345677157665444</v>
      </c>
      <c r="J52" s="159">
        <f t="shared" ref="J52:J63" si="30">IFERROR(H52/D52-1,"-")</f>
        <v>0.41951510333863284</v>
      </c>
      <c r="K52" s="157">
        <f t="shared" ref="K52:K62" si="31">H52-G52</f>
        <v>-6170</v>
      </c>
      <c r="L52" s="158">
        <f t="shared" ref="L52:L63" si="32">H52-D52</f>
        <v>2111</v>
      </c>
      <c r="M52" s="159">
        <f t="shared" si="29"/>
        <v>2.8883047313124502E-3</v>
      </c>
    </row>
    <row r="53" spans="2:13" x14ac:dyDescent="0.25">
      <c r="B53" s="162" t="s">
        <v>103</v>
      </c>
      <c r="C53" s="163">
        <v>3335</v>
      </c>
      <c r="D53" s="163">
        <v>2700</v>
      </c>
      <c r="E53" s="163">
        <v>367</v>
      </c>
      <c r="F53" s="163">
        <v>1046</v>
      </c>
      <c r="G53" s="163">
        <v>9968</v>
      </c>
      <c r="H53" s="163">
        <v>4849</v>
      </c>
      <c r="I53" s="165">
        <f>IFERROR(H53/G53-1,"-")</f>
        <v>-0.5135433386837881</v>
      </c>
      <c r="J53" s="164">
        <f t="shared" si="30"/>
        <v>0.79592592592592593</v>
      </c>
      <c r="K53" s="162">
        <f t="shared" si="31"/>
        <v>-5119</v>
      </c>
      <c r="L53" s="163">
        <f t="shared" si="32"/>
        <v>2149</v>
      </c>
      <c r="M53" s="164">
        <f t="shared" si="29"/>
        <v>1.9607153355920581E-3</v>
      </c>
    </row>
    <row r="54" spans="2:13" x14ac:dyDescent="0.25">
      <c r="B54" s="162" t="s">
        <v>100</v>
      </c>
      <c r="C54" s="163">
        <v>2180</v>
      </c>
      <c r="D54" s="163">
        <v>2332</v>
      </c>
      <c r="E54" s="163">
        <v>406</v>
      </c>
      <c r="F54" s="163">
        <v>1497</v>
      </c>
      <c r="G54" s="163">
        <v>3345</v>
      </c>
      <c r="H54" s="163">
        <v>2294</v>
      </c>
      <c r="I54" s="165">
        <f>IFERROR(H54/G54-1,"-")</f>
        <v>-0.31420029895366219</v>
      </c>
      <c r="J54" s="164">
        <f t="shared" si="30"/>
        <v>-1.6295025728988E-2</v>
      </c>
      <c r="K54" s="162">
        <f t="shared" si="31"/>
        <v>-1051</v>
      </c>
      <c r="L54" s="163">
        <f t="shared" si="32"/>
        <v>-38</v>
      </c>
      <c r="M54" s="164">
        <f t="shared" si="29"/>
        <v>9.2758939572039204E-4</v>
      </c>
    </row>
    <row r="55" spans="2:13" x14ac:dyDescent="0.25">
      <c r="B55" s="157" t="s">
        <v>107</v>
      </c>
      <c r="C55" s="158">
        <v>17596</v>
      </c>
      <c r="D55" s="158">
        <v>17861</v>
      </c>
      <c r="E55" s="158">
        <v>7419</v>
      </c>
      <c r="F55" s="158">
        <v>16622</v>
      </c>
      <c r="G55" s="158">
        <v>16577</v>
      </c>
      <c r="H55" s="158">
        <v>18253</v>
      </c>
      <c r="I55" s="160">
        <f>IFERROR(H55/G55-1,"-")</f>
        <v>0.10110393919285765</v>
      </c>
      <c r="J55" s="159">
        <f t="shared" si="30"/>
        <v>2.1947259391971397E-2</v>
      </c>
      <c r="K55" s="157">
        <f t="shared" si="31"/>
        <v>1676</v>
      </c>
      <c r="L55" s="158">
        <f t="shared" si="32"/>
        <v>392</v>
      </c>
      <c r="M55" s="159">
        <f t="shared" si="29"/>
        <v>7.3806840628092051E-3</v>
      </c>
    </row>
    <row r="56" spans="2:13" x14ac:dyDescent="0.25">
      <c r="B56" s="162" t="s">
        <v>110</v>
      </c>
      <c r="C56" s="163">
        <v>4934</v>
      </c>
      <c r="D56" s="163">
        <v>5199</v>
      </c>
      <c r="E56" s="163">
        <v>2301</v>
      </c>
      <c r="F56" s="163">
        <v>6041</v>
      </c>
      <c r="G56" s="163">
        <v>5224</v>
      </c>
      <c r="H56" s="163">
        <v>6355</v>
      </c>
      <c r="I56" s="165">
        <f t="shared" ref="I56:I63" si="33">IFERROR(H56/G56-1,"-")</f>
        <v>0.21650076569678411</v>
      </c>
      <c r="J56" s="164">
        <f t="shared" si="30"/>
        <v>0.22235045201000192</v>
      </c>
      <c r="K56" s="162">
        <f t="shared" si="31"/>
        <v>1131</v>
      </c>
      <c r="L56" s="163">
        <f t="shared" si="32"/>
        <v>1156</v>
      </c>
      <c r="M56" s="164">
        <f t="shared" si="29"/>
        <v>2.5696733259821672E-3</v>
      </c>
    </row>
    <row r="57" spans="2:13" x14ac:dyDescent="0.25">
      <c r="B57" s="162" t="s">
        <v>113</v>
      </c>
      <c r="C57" s="163">
        <v>5611</v>
      </c>
      <c r="D57" s="163">
        <v>4886</v>
      </c>
      <c r="E57" s="163">
        <v>2164</v>
      </c>
      <c r="F57" s="163">
        <v>3822</v>
      </c>
      <c r="G57" s="163">
        <v>2863</v>
      </c>
      <c r="H57" s="163">
        <v>3672</v>
      </c>
      <c r="I57" s="165">
        <f t="shared" si="33"/>
        <v>0.28257073000349275</v>
      </c>
      <c r="J57" s="164">
        <f t="shared" si="30"/>
        <v>-0.24846500204666389</v>
      </c>
      <c r="K57" s="162">
        <f t="shared" si="31"/>
        <v>809</v>
      </c>
      <c r="L57" s="163">
        <f t="shared" si="32"/>
        <v>-1214</v>
      </c>
      <c r="M57" s="164">
        <f t="shared" si="29"/>
        <v>1.4847900004730948E-3</v>
      </c>
    </row>
    <row r="58" spans="2:13" x14ac:dyDescent="0.25">
      <c r="B58" s="162" t="s">
        <v>116</v>
      </c>
      <c r="C58" s="163">
        <v>1383</v>
      </c>
      <c r="D58" s="163">
        <v>1360</v>
      </c>
      <c r="E58" s="163">
        <v>393</v>
      </c>
      <c r="F58" s="163">
        <v>1296</v>
      </c>
      <c r="G58" s="163">
        <v>1711</v>
      </c>
      <c r="H58" s="163">
        <v>1279</v>
      </c>
      <c r="I58" s="165">
        <f t="shared" si="33"/>
        <v>-0.2524839275277615</v>
      </c>
      <c r="J58" s="164">
        <f t="shared" si="30"/>
        <v>-5.9558823529411775E-2</v>
      </c>
      <c r="K58" s="162">
        <f t="shared" si="31"/>
        <v>-432</v>
      </c>
      <c r="L58" s="163">
        <f t="shared" si="32"/>
        <v>-81</v>
      </c>
      <c r="M58" s="164">
        <f t="shared" si="29"/>
        <v>5.1716950179877131E-4</v>
      </c>
    </row>
    <row r="59" spans="2:13" x14ac:dyDescent="0.25">
      <c r="B59" s="162" t="s">
        <v>123</v>
      </c>
      <c r="C59" s="163">
        <v>333</v>
      </c>
      <c r="D59" s="163">
        <v>346</v>
      </c>
      <c r="E59" s="163">
        <v>205</v>
      </c>
      <c r="F59" s="163">
        <v>491</v>
      </c>
      <c r="G59" s="163">
        <v>384</v>
      </c>
      <c r="H59" s="163">
        <v>576</v>
      </c>
      <c r="I59" s="165">
        <f t="shared" si="33"/>
        <v>0.5</v>
      </c>
      <c r="J59" s="164">
        <f t="shared" si="30"/>
        <v>0.66473988439306364</v>
      </c>
      <c r="K59" s="162">
        <f t="shared" si="31"/>
        <v>192</v>
      </c>
      <c r="L59" s="163">
        <f t="shared" si="32"/>
        <v>230</v>
      </c>
      <c r="M59" s="164">
        <f t="shared" si="29"/>
        <v>2.329082353683286E-4</v>
      </c>
    </row>
    <row r="60" spans="2:13" x14ac:dyDescent="0.25">
      <c r="B60" s="162" t="s">
        <v>119</v>
      </c>
      <c r="C60" s="163">
        <v>345</v>
      </c>
      <c r="D60" s="163">
        <v>451</v>
      </c>
      <c r="E60" s="163">
        <v>135</v>
      </c>
      <c r="F60" s="163">
        <v>436</v>
      </c>
      <c r="G60" s="163">
        <v>372</v>
      </c>
      <c r="H60" s="163">
        <v>395</v>
      </c>
      <c r="I60" s="165">
        <f t="shared" si="33"/>
        <v>6.1827956989247257E-2</v>
      </c>
      <c r="J60" s="164">
        <f t="shared" si="30"/>
        <v>-0.12416851441241683</v>
      </c>
      <c r="K60" s="162">
        <f t="shared" si="31"/>
        <v>23</v>
      </c>
      <c r="L60" s="163">
        <f t="shared" si="32"/>
        <v>-56</v>
      </c>
      <c r="M60" s="164">
        <f t="shared" si="29"/>
        <v>1.5972005724043369E-4</v>
      </c>
    </row>
    <row r="61" spans="2:13" x14ac:dyDescent="0.25">
      <c r="B61" s="162" t="s">
        <v>128</v>
      </c>
      <c r="C61" s="163">
        <v>228</v>
      </c>
      <c r="D61" s="163">
        <v>129</v>
      </c>
      <c r="E61" s="163">
        <v>76</v>
      </c>
      <c r="F61" s="163">
        <v>57</v>
      </c>
      <c r="G61" s="163">
        <v>154</v>
      </c>
      <c r="H61" s="163">
        <v>84</v>
      </c>
      <c r="I61" s="165">
        <f t="shared" si="33"/>
        <v>-0.45454545454545459</v>
      </c>
      <c r="J61" s="164">
        <f t="shared" si="30"/>
        <v>-0.34883720930232553</v>
      </c>
      <c r="K61" s="162">
        <f t="shared" si="31"/>
        <v>-70</v>
      </c>
      <c r="L61" s="163">
        <f t="shared" si="32"/>
        <v>-45</v>
      </c>
      <c r="M61" s="164">
        <f t="shared" si="29"/>
        <v>3.396578432454792E-5</v>
      </c>
    </row>
    <row r="62" spans="2:13" x14ac:dyDescent="0.25">
      <c r="B62" s="162" t="s">
        <v>131</v>
      </c>
      <c r="C62" s="163">
        <v>224</v>
      </c>
      <c r="D62" s="163">
        <v>211</v>
      </c>
      <c r="E62" s="163">
        <v>105</v>
      </c>
      <c r="F62" s="163">
        <v>95</v>
      </c>
      <c r="G62" s="163">
        <v>138</v>
      </c>
      <c r="H62" s="163">
        <v>84</v>
      </c>
      <c r="I62" s="165">
        <f t="shared" si="33"/>
        <v>-0.39130434782608692</v>
      </c>
      <c r="J62" s="164">
        <f t="shared" si="30"/>
        <v>-0.6018957345971564</v>
      </c>
      <c r="K62" s="162">
        <f t="shared" si="31"/>
        <v>-54</v>
      </c>
      <c r="L62" s="163">
        <f t="shared" si="32"/>
        <v>-127</v>
      </c>
      <c r="M62" s="164">
        <f t="shared" si="29"/>
        <v>3.396578432454792E-5</v>
      </c>
    </row>
    <row r="63" spans="2:13" x14ac:dyDescent="0.25">
      <c r="B63" s="168" t="s">
        <v>145</v>
      </c>
      <c r="C63" s="169">
        <f t="shared" ref="C63:H63" si="34">C55-SUM(C56:C62)</f>
        <v>4538</v>
      </c>
      <c r="D63" s="169">
        <f t="shared" si="34"/>
        <v>5279</v>
      </c>
      <c r="E63" s="169">
        <f t="shared" si="34"/>
        <v>2040</v>
      </c>
      <c r="F63" s="169">
        <f t="shared" si="34"/>
        <v>4384</v>
      </c>
      <c r="G63" s="169">
        <f t="shared" si="34"/>
        <v>5731</v>
      </c>
      <c r="H63" s="169">
        <f t="shared" si="34"/>
        <v>5808</v>
      </c>
      <c r="I63" s="171">
        <f t="shared" si="33"/>
        <v>1.3435700575815668E-2</v>
      </c>
      <c r="J63" s="170">
        <f t="shared" si="30"/>
        <v>0.10020837279787842</v>
      </c>
      <c r="K63" s="168">
        <f>H63-G63</f>
        <v>77</v>
      </c>
      <c r="L63" s="169">
        <f t="shared" si="32"/>
        <v>529</v>
      </c>
      <c r="M63" s="170">
        <f t="shared" si="29"/>
        <v>2.3484913732973135E-3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78957</v>
      </c>
      <c r="D65" s="176">
        <f t="shared" ref="D65:H65" si="35">D66+D69</f>
        <v>76310</v>
      </c>
      <c r="E65" s="176">
        <f t="shared" si="35"/>
        <v>23335</v>
      </c>
      <c r="F65" s="176">
        <f t="shared" si="35"/>
        <v>85891</v>
      </c>
      <c r="G65" s="176">
        <f t="shared" si="35"/>
        <v>104931</v>
      </c>
      <c r="H65" s="176">
        <f t="shared" si="35"/>
        <v>110305</v>
      </c>
      <c r="I65" s="177">
        <f>IFERROR(H65/G65-1,"-")</f>
        <v>5.1214607694580305E-2</v>
      </c>
      <c r="J65" s="177">
        <f>IFERROR(H65/D65-1,"-")</f>
        <v>0.44548551959114135</v>
      </c>
      <c r="K65" s="176">
        <f>H65-G65</f>
        <v>5374</v>
      </c>
      <c r="L65" s="176">
        <f>H65-D65</f>
        <v>33995</v>
      </c>
      <c r="M65" s="177">
        <f t="shared" ref="M65:M77" si="36">H65/H$9</f>
        <v>4.460233142761022E-2</v>
      </c>
    </row>
    <row r="66" spans="2:13" x14ac:dyDescent="0.25">
      <c r="B66" s="157" t="s">
        <v>97</v>
      </c>
      <c r="C66" s="158">
        <v>18422</v>
      </c>
      <c r="D66" s="158">
        <v>21231</v>
      </c>
      <c r="E66" s="158">
        <v>5481</v>
      </c>
      <c r="F66" s="158">
        <v>26332</v>
      </c>
      <c r="G66" s="158">
        <v>26747</v>
      </c>
      <c r="H66" s="158">
        <v>31284</v>
      </c>
      <c r="I66" s="160">
        <f>IFERROR(H66/G66-1,"-")</f>
        <v>0.1696265001682431</v>
      </c>
      <c r="J66" s="159">
        <f t="shared" ref="J66:J77" si="37">IFERROR(H66/D66-1,"-")</f>
        <v>0.47350572276388303</v>
      </c>
      <c r="K66" s="157">
        <f t="shared" ref="K66:K76" si="38">H66-G66</f>
        <v>4537</v>
      </c>
      <c r="L66" s="158">
        <f t="shared" ref="L66:L77" si="39">H66-D66</f>
        <v>10053</v>
      </c>
      <c r="M66" s="159">
        <f t="shared" si="36"/>
        <v>1.2649828533442348E-2</v>
      </c>
    </row>
    <row r="67" spans="2:13" x14ac:dyDescent="0.25">
      <c r="B67" s="162" t="s">
        <v>103</v>
      </c>
      <c r="C67" s="163">
        <v>10684</v>
      </c>
      <c r="D67" s="163">
        <v>11330</v>
      </c>
      <c r="E67" s="163">
        <v>2199</v>
      </c>
      <c r="F67" s="163">
        <v>21697</v>
      </c>
      <c r="G67" s="163">
        <v>20684</v>
      </c>
      <c r="H67" s="163">
        <v>18174</v>
      </c>
      <c r="I67" s="165">
        <f>IFERROR(H67/G67-1,"-")</f>
        <v>-0.12134983562173662</v>
      </c>
      <c r="J67" s="164">
        <f t="shared" si="37"/>
        <v>0.60406001765225059</v>
      </c>
      <c r="K67" s="162">
        <f t="shared" si="38"/>
        <v>-2510</v>
      </c>
      <c r="L67" s="163">
        <f t="shared" si="39"/>
        <v>6844</v>
      </c>
      <c r="M67" s="164">
        <f t="shared" si="36"/>
        <v>7.3487400513611179E-3</v>
      </c>
    </row>
    <row r="68" spans="2:13" x14ac:dyDescent="0.25">
      <c r="B68" s="162" t="s">
        <v>100</v>
      </c>
      <c r="C68" s="163">
        <v>7738</v>
      </c>
      <c r="D68" s="163">
        <v>9901</v>
      </c>
      <c r="E68" s="163">
        <v>3282</v>
      </c>
      <c r="F68" s="163">
        <v>4635</v>
      </c>
      <c r="G68" s="163">
        <v>6063</v>
      </c>
      <c r="H68" s="163">
        <v>13110</v>
      </c>
      <c r="I68" s="165">
        <f>IFERROR(H68/G68-1,"-")</f>
        <v>1.1622958931222169</v>
      </c>
      <c r="J68" s="164">
        <f t="shared" si="37"/>
        <v>0.32410867589132408</v>
      </c>
      <c r="K68" s="162">
        <f t="shared" si="38"/>
        <v>7047</v>
      </c>
      <c r="L68" s="163">
        <f t="shared" si="39"/>
        <v>3209</v>
      </c>
      <c r="M68" s="164">
        <f t="shared" si="36"/>
        <v>5.3010884820812289E-3</v>
      </c>
    </row>
    <row r="69" spans="2:13" x14ac:dyDescent="0.25">
      <c r="B69" s="157" t="s">
        <v>107</v>
      </c>
      <c r="C69" s="158">
        <v>60535</v>
      </c>
      <c r="D69" s="158">
        <v>55079</v>
      </c>
      <c r="E69" s="158">
        <v>17854</v>
      </c>
      <c r="F69" s="158">
        <v>59559</v>
      </c>
      <c r="G69" s="158">
        <v>78184</v>
      </c>
      <c r="H69" s="158">
        <v>79021</v>
      </c>
      <c r="I69" s="160">
        <f>IFERROR(H69/G69-1,"-")</f>
        <v>1.0705515194924686E-2</v>
      </c>
      <c r="J69" s="159">
        <f t="shared" si="37"/>
        <v>0.43468472557599092</v>
      </c>
      <c r="K69" s="157">
        <f t="shared" si="38"/>
        <v>837</v>
      </c>
      <c r="L69" s="158">
        <f t="shared" si="39"/>
        <v>23942</v>
      </c>
      <c r="M69" s="159">
        <f t="shared" si="36"/>
        <v>3.1952502894167872E-2</v>
      </c>
    </row>
    <row r="70" spans="2:13" x14ac:dyDescent="0.25">
      <c r="B70" s="162" t="s">
        <v>110</v>
      </c>
      <c r="C70" s="163">
        <v>27899</v>
      </c>
      <c r="D70" s="163">
        <v>24560</v>
      </c>
      <c r="E70" s="163">
        <v>7112</v>
      </c>
      <c r="F70" s="163">
        <v>26221</v>
      </c>
      <c r="G70" s="163">
        <v>28594</v>
      </c>
      <c r="H70" s="163">
        <v>26510</v>
      </c>
      <c r="I70" s="165">
        <f t="shared" ref="I70:I77" si="40">IFERROR(H70/G70-1,"-")</f>
        <v>-7.2882422885920173E-2</v>
      </c>
      <c r="J70" s="164">
        <f t="shared" si="37"/>
        <v>7.9397394136807797E-2</v>
      </c>
      <c r="K70" s="162">
        <f t="shared" si="38"/>
        <v>-2084</v>
      </c>
      <c r="L70" s="163">
        <f t="shared" si="39"/>
        <v>1950</v>
      </c>
      <c r="M70" s="164">
        <f t="shared" si="36"/>
        <v>1.0719439790997208E-2</v>
      </c>
    </row>
    <row r="71" spans="2:13" x14ac:dyDescent="0.25">
      <c r="B71" s="162" t="s">
        <v>113</v>
      </c>
      <c r="C71" s="163">
        <v>7125</v>
      </c>
      <c r="D71" s="163">
        <v>6375</v>
      </c>
      <c r="E71" s="163">
        <v>2067</v>
      </c>
      <c r="F71" s="163">
        <v>5231</v>
      </c>
      <c r="G71" s="163">
        <v>5346</v>
      </c>
      <c r="H71" s="163">
        <v>5749</v>
      </c>
      <c r="I71" s="165">
        <f t="shared" si="40"/>
        <v>7.5383464272353207E-2</v>
      </c>
      <c r="J71" s="164">
        <f t="shared" si="37"/>
        <v>-9.8196078431372569E-2</v>
      </c>
      <c r="K71" s="162">
        <f t="shared" si="38"/>
        <v>403</v>
      </c>
      <c r="L71" s="163">
        <f t="shared" si="39"/>
        <v>-626</v>
      </c>
      <c r="M71" s="164">
        <f t="shared" si="36"/>
        <v>2.3246344533550713E-3</v>
      </c>
    </row>
    <row r="72" spans="2:13" x14ac:dyDescent="0.25">
      <c r="B72" s="162" t="s">
        <v>116</v>
      </c>
      <c r="C72" s="163">
        <v>3929</v>
      </c>
      <c r="D72" s="163">
        <v>6104</v>
      </c>
      <c r="E72" s="163">
        <v>2431</v>
      </c>
      <c r="F72" s="163">
        <v>8134</v>
      </c>
      <c r="G72" s="163">
        <v>10063</v>
      </c>
      <c r="H72" s="163">
        <v>10964</v>
      </c>
      <c r="I72" s="165">
        <f t="shared" si="40"/>
        <v>8.9535923680810869E-2</v>
      </c>
      <c r="J72" s="164">
        <f t="shared" si="37"/>
        <v>0.79619921363040635</v>
      </c>
      <c r="K72" s="162">
        <f t="shared" si="38"/>
        <v>901</v>
      </c>
      <c r="L72" s="163">
        <f t="shared" si="39"/>
        <v>4860</v>
      </c>
      <c r="M72" s="164">
        <f t="shared" si="36"/>
        <v>4.4333435635040882E-3</v>
      </c>
    </row>
    <row r="73" spans="2:13" x14ac:dyDescent="0.25">
      <c r="B73" s="162" t="s">
        <v>123</v>
      </c>
      <c r="C73" s="163">
        <v>1327</v>
      </c>
      <c r="D73" s="163">
        <v>1124</v>
      </c>
      <c r="E73" s="163">
        <v>204</v>
      </c>
      <c r="F73" s="163">
        <v>982</v>
      </c>
      <c r="G73" s="163">
        <v>2041</v>
      </c>
      <c r="H73" s="163">
        <v>2589</v>
      </c>
      <c r="I73" s="165">
        <f t="shared" si="40"/>
        <v>0.26849583537481636</v>
      </c>
      <c r="J73" s="164">
        <f t="shared" si="37"/>
        <v>1.3033807829181496</v>
      </c>
      <c r="K73" s="162">
        <f t="shared" si="38"/>
        <v>548</v>
      </c>
      <c r="L73" s="163">
        <f t="shared" si="39"/>
        <v>1465</v>
      </c>
      <c r="M73" s="164">
        <f t="shared" si="36"/>
        <v>1.046873995431602E-3</v>
      </c>
    </row>
    <row r="74" spans="2:13" x14ac:dyDescent="0.25">
      <c r="B74" s="162" t="s">
        <v>119</v>
      </c>
      <c r="C74" s="163">
        <v>1746</v>
      </c>
      <c r="D74" s="163">
        <v>1320</v>
      </c>
      <c r="E74" s="163">
        <v>442</v>
      </c>
      <c r="F74" s="163">
        <v>1715</v>
      </c>
      <c r="G74" s="163">
        <v>1829</v>
      </c>
      <c r="H74" s="163">
        <v>2185</v>
      </c>
      <c r="I74" s="165">
        <f t="shared" si="40"/>
        <v>0.19464188080918543</v>
      </c>
      <c r="J74" s="164">
        <f t="shared" si="37"/>
        <v>0.65530303030303028</v>
      </c>
      <c r="K74" s="162">
        <f t="shared" si="38"/>
        <v>356</v>
      </c>
      <c r="L74" s="163">
        <f t="shared" si="39"/>
        <v>865</v>
      </c>
      <c r="M74" s="164">
        <f t="shared" si="36"/>
        <v>8.8351474701353822E-4</v>
      </c>
    </row>
    <row r="75" spans="2:13" x14ac:dyDescent="0.25">
      <c r="B75" s="162" t="s">
        <v>128</v>
      </c>
      <c r="C75" s="163">
        <v>869</v>
      </c>
      <c r="D75" s="163">
        <v>1155</v>
      </c>
      <c r="E75" s="163">
        <v>634</v>
      </c>
      <c r="F75" s="163">
        <v>884</v>
      </c>
      <c r="G75" s="163">
        <v>3203</v>
      </c>
      <c r="H75" s="163">
        <v>1641</v>
      </c>
      <c r="I75" s="165">
        <f t="shared" si="40"/>
        <v>-0.48766781142678739</v>
      </c>
      <c r="J75" s="164">
        <f t="shared" si="37"/>
        <v>0.4207792207792207</v>
      </c>
      <c r="K75" s="162">
        <f t="shared" si="38"/>
        <v>-1562</v>
      </c>
      <c r="L75" s="163">
        <f t="shared" si="39"/>
        <v>486</v>
      </c>
      <c r="M75" s="164">
        <f t="shared" si="36"/>
        <v>6.6354585805456119E-4</v>
      </c>
    </row>
    <row r="76" spans="2:13" x14ac:dyDescent="0.25">
      <c r="B76" s="162" t="s">
        <v>131</v>
      </c>
      <c r="C76" s="163">
        <v>1827</v>
      </c>
      <c r="D76" s="163">
        <v>1294</v>
      </c>
      <c r="E76" s="163">
        <v>773</v>
      </c>
      <c r="F76" s="163">
        <v>284</v>
      </c>
      <c r="G76" s="163">
        <v>929</v>
      </c>
      <c r="H76" s="163">
        <v>203</v>
      </c>
      <c r="I76" s="165">
        <f t="shared" si="40"/>
        <v>-0.7814854682454252</v>
      </c>
      <c r="J76" s="164">
        <f t="shared" si="37"/>
        <v>-0.84312210200927362</v>
      </c>
      <c r="K76" s="162">
        <f t="shared" si="38"/>
        <v>-726</v>
      </c>
      <c r="L76" s="163">
        <f t="shared" si="39"/>
        <v>-1091</v>
      </c>
      <c r="M76" s="164">
        <f t="shared" si="36"/>
        <v>8.2083978784324146E-5</v>
      </c>
    </row>
    <row r="77" spans="2:13" x14ac:dyDescent="0.25">
      <c r="B77" s="168" t="s">
        <v>145</v>
      </c>
      <c r="C77" s="169">
        <f t="shared" ref="C77:H77" si="41">C69-SUM(C70:C76)</f>
        <v>15813</v>
      </c>
      <c r="D77" s="169">
        <f t="shared" si="41"/>
        <v>13147</v>
      </c>
      <c r="E77" s="169">
        <f t="shared" si="41"/>
        <v>4191</v>
      </c>
      <c r="F77" s="169">
        <f t="shared" si="41"/>
        <v>16108</v>
      </c>
      <c r="G77" s="169">
        <f t="shared" si="41"/>
        <v>26179</v>
      </c>
      <c r="H77" s="169">
        <f t="shared" si="41"/>
        <v>29180</v>
      </c>
      <c r="I77" s="171">
        <f t="shared" si="40"/>
        <v>0.11463386683983345</v>
      </c>
      <c r="J77" s="170">
        <f t="shared" si="37"/>
        <v>1.2195177607058643</v>
      </c>
      <c r="K77" s="168">
        <f>H77-G77</f>
        <v>3001</v>
      </c>
      <c r="L77" s="169">
        <f t="shared" si="39"/>
        <v>16033</v>
      </c>
      <c r="M77" s="170">
        <f t="shared" si="36"/>
        <v>1.1799066507027481E-2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370867</v>
      </c>
      <c r="D79" s="176">
        <f t="shared" ref="D79:H79" si="42">D80+D83</f>
        <v>355957</v>
      </c>
      <c r="E79" s="176">
        <f t="shared" si="42"/>
        <v>116219</v>
      </c>
      <c r="F79" s="176">
        <f t="shared" si="42"/>
        <v>319384</v>
      </c>
      <c r="G79" s="176">
        <f t="shared" si="42"/>
        <v>367814</v>
      </c>
      <c r="H79" s="176">
        <f t="shared" si="42"/>
        <v>425017</v>
      </c>
      <c r="I79" s="177">
        <f>IFERROR(H79/G79-1,"-")</f>
        <v>0.15552154077876312</v>
      </c>
      <c r="J79" s="177">
        <f>IFERROR(H79/D79-1,"-")</f>
        <v>0.19401219810257975</v>
      </c>
      <c r="K79" s="176">
        <f>H79-G79</f>
        <v>57203</v>
      </c>
      <c r="L79" s="176">
        <f>H79-D79</f>
        <v>69060</v>
      </c>
      <c r="M79" s="177">
        <f t="shared" ref="M79:M91" si="43">H79/H$9</f>
        <v>0.17185756852698075</v>
      </c>
    </row>
    <row r="80" spans="2:13" x14ac:dyDescent="0.25">
      <c r="B80" s="157" t="s">
        <v>97</v>
      </c>
      <c r="C80" s="158">
        <v>164312</v>
      </c>
      <c r="D80" s="158">
        <v>160918</v>
      </c>
      <c r="E80" s="158">
        <v>40712</v>
      </c>
      <c r="F80" s="158">
        <v>160048</v>
      </c>
      <c r="G80" s="158">
        <v>167037</v>
      </c>
      <c r="H80" s="158">
        <v>174809</v>
      </c>
      <c r="I80" s="160">
        <f>IFERROR(H80/G80-1,"-")</f>
        <v>4.6528613420978582E-2</v>
      </c>
      <c r="J80" s="159">
        <f t="shared" ref="J80:J91" si="44">IFERROR(H80/D80-1,"-")</f>
        <v>8.6323469096061256E-2</v>
      </c>
      <c r="K80" s="157">
        <f t="shared" ref="K80:K90" si="45">H80-G80</f>
        <v>7772</v>
      </c>
      <c r="L80" s="158">
        <f t="shared" ref="L80:L91" si="46">H80-D80</f>
        <v>13891</v>
      </c>
      <c r="M80" s="159">
        <f t="shared" si="43"/>
        <v>7.0684818952260683E-2</v>
      </c>
    </row>
    <row r="81" spans="2:13" x14ac:dyDescent="0.25">
      <c r="B81" s="162" t="s">
        <v>103</v>
      </c>
      <c r="C81" s="163">
        <v>36535</v>
      </c>
      <c r="D81" s="163">
        <v>26970</v>
      </c>
      <c r="E81" s="163">
        <v>6804</v>
      </c>
      <c r="F81" s="163">
        <v>39526</v>
      </c>
      <c r="G81" s="163">
        <v>35133</v>
      </c>
      <c r="H81" s="163">
        <v>44104</v>
      </c>
      <c r="I81" s="165">
        <f>IFERROR(H81/G81-1,"-")</f>
        <v>0.25534397859562241</v>
      </c>
      <c r="J81" s="164">
        <f t="shared" si="44"/>
        <v>0.63529847979236198</v>
      </c>
      <c r="K81" s="162">
        <f t="shared" si="45"/>
        <v>8971</v>
      </c>
      <c r="L81" s="163">
        <f t="shared" si="46"/>
        <v>17134</v>
      </c>
      <c r="M81" s="164">
        <f t="shared" si="43"/>
        <v>1.7833654188688829E-2</v>
      </c>
    </row>
    <row r="82" spans="2:13" x14ac:dyDescent="0.25">
      <c r="B82" s="162" t="s">
        <v>100</v>
      </c>
      <c r="C82" s="163">
        <v>127777</v>
      </c>
      <c r="D82" s="163">
        <v>133948</v>
      </c>
      <c r="E82" s="163">
        <v>33908</v>
      </c>
      <c r="F82" s="163">
        <v>120522</v>
      </c>
      <c r="G82" s="163">
        <v>131904</v>
      </c>
      <c r="H82" s="163">
        <v>130705</v>
      </c>
      <c r="I82" s="165">
        <f>IFERROR(H82/G82-1,"-")</f>
        <v>-9.0899442018437249E-3</v>
      </c>
      <c r="J82" s="164">
        <f t="shared" si="44"/>
        <v>-2.4210887807208814E-2</v>
      </c>
      <c r="K82" s="162">
        <f t="shared" si="45"/>
        <v>-1199</v>
      </c>
      <c r="L82" s="163">
        <f t="shared" si="46"/>
        <v>-3243</v>
      </c>
      <c r="M82" s="164">
        <f t="shared" si="43"/>
        <v>5.2851164763571858E-2</v>
      </c>
    </row>
    <row r="83" spans="2:13" x14ac:dyDescent="0.25">
      <c r="B83" s="157" t="s">
        <v>107</v>
      </c>
      <c r="C83" s="158">
        <v>206555</v>
      </c>
      <c r="D83" s="158">
        <v>195039</v>
      </c>
      <c r="E83" s="158">
        <v>75507</v>
      </c>
      <c r="F83" s="158">
        <v>159336</v>
      </c>
      <c r="G83" s="158">
        <v>200777</v>
      </c>
      <c r="H83" s="158">
        <v>250208</v>
      </c>
      <c r="I83" s="160">
        <f>IFERROR(H83/G83-1,"-")</f>
        <v>0.24619851875463827</v>
      </c>
      <c r="J83" s="159">
        <f t="shared" si="44"/>
        <v>0.28286137644266018</v>
      </c>
      <c r="K83" s="157">
        <f t="shared" si="45"/>
        <v>49431</v>
      </c>
      <c r="L83" s="158">
        <f t="shared" si="46"/>
        <v>55169</v>
      </c>
      <c r="M83" s="159">
        <f t="shared" si="43"/>
        <v>0.10117274957472007</v>
      </c>
    </row>
    <row r="84" spans="2:13" x14ac:dyDescent="0.25">
      <c r="B84" s="162" t="s">
        <v>110</v>
      </c>
      <c r="C84" s="163">
        <v>30283</v>
      </c>
      <c r="D84" s="163">
        <v>34567</v>
      </c>
      <c r="E84" s="163">
        <v>14988</v>
      </c>
      <c r="F84" s="163">
        <v>32465</v>
      </c>
      <c r="G84" s="163">
        <v>42613</v>
      </c>
      <c r="H84" s="163">
        <v>53396</v>
      </c>
      <c r="I84" s="165">
        <f t="shared" ref="I84:I91" si="47">IFERROR(H84/G84-1,"-")</f>
        <v>0.2530448454696923</v>
      </c>
      <c r="J84" s="164">
        <f t="shared" si="44"/>
        <v>0.5447102728035409</v>
      </c>
      <c r="K84" s="162">
        <f t="shared" si="45"/>
        <v>10783</v>
      </c>
      <c r="L84" s="163">
        <f t="shared" si="46"/>
        <v>18829</v>
      </c>
      <c r="M84" s="164">
        <f t="shared" si="43"/>
        <v>2.1590916902304295E-2</v>
      </c>
    </row>
    <row r="85" spans="2:13" x14ac:dyDescent="0.25">
      <c r="B85" s="162" t="s">
        <v>113</v>
      </c>
      <c r="C85" s="163">
        <v>97459</v>
      </c>
      <c r="D85" s="163">
        <v>80827</v>
      </c>
      <c r="E85" s="163">
        <v>28410</v>
      </c>
      <c r="F85" s="163">
        <v>51981</v>
      </c>
      <c r="G85" s="163">
        <v>62476</v>
      </c>
      <c r="H85" s="163">
        <v>70967</v>
      </c>
      <c r="I85" s="165">
        <f t="shared" si="47"/>
        <v>0.13590818874447796</v>
      </c>
      <c r="J85" s="164">
        <f t="shared" si="44"/>
        <v>-0.12198893933957711</v>
      </c>
      <c r="K85" s="162">
        <f t="shared" si="45"/>
        <v>8491</v>
      </c>
      <c r="L85" s="163">
        <f t="shared" si="46"/>
        <v>-9860</v>
      </c>
      <c r="M85" s="164">
        <f t="shared" si="43"/>
        <v>2.8695831144764195E-2</v>
      </c>
    </row>
    <row r="86" spans="2:13" x14ac:dyDescent="0.25">
      <c r="B86" s="162" t="s">
        <v>116</v>
      </c>
      <c r="C86" s="163">
        <v>10123</v>
      </c>
      <c r="D86" s="163">
        <v>11477</v>
      </c>
      <c r="E86" s="163">
        <v>5054</v>
      </c>
      <c r="F86" s="163">
        <v>14878</v>
      </c>
      <c r="G86" s="163">
        <v>19882</v>
      </c>
      <c r="H86" s="163">
        <v>31004</v>
      </c>
      <c r="I86" s="165">
        <f t="shared" si="47"/>
        <v>0.55940046273010768</v>
      </c>
      <c r="J86" s="164">
        <f t="shared" si="44"/>
        <v>1.7014028056112225</v>
      </c>
      <c r="K86" s="162">
        <f t="shared" si="45"/>
        <v>11122</v>
      </c>
      <c r="L86" s="163">
        <f t="shared" si="46"/>
        <v>19527</v>
      </c>
      <c r="M86" s="164">
        <f t="shared" si="43"/>
        <v>1.253660925236052E-2</v>
      </c>
    </row>
    <row r="87" spans="2:13" x14ac:dyDescent="0.25">
      <c r="B87" s="162" t="s">
        <v>123</v>
      </c>
      <c r="C87" s="163">
        <v>4411</v>
      </c>
      <c r="D87" s="163">
        <v>3424</v>
      </c>
      <c r="E87" s="163">
        <v>1174</v>
      </c>
      <c r="F87" s="163">
        <v>3235</v>
      </c>
      <c r="G87" s="163">
        <v>3449</v>
      </c>
      <c r="H87" s="163">
        <v>6719</v>
      </c>
      <c r="I87" s="165">
        <f t="shared" si="47"/>
        <v>0.94810089881124959</v>
      </c>
      <c r="J87" s="164">
        <f t="shared" si="44"/>
        <v>0.96232476635514019</v>
      </c>
      <c r="K87" s="162">
        <f t="shared" si="45"/>
        <v>3270</v>
      </c>
      <c r="L87" s="163">
        <f t="shared" si="46"/>
        <v>3295</v>
      </c>
      <c r="M87" s="164">
        <f t="shared" si="43"/>
        <v>2.7168583913885413E-3</v>
      </c>
    </row>
    <row r="88" spans="2:13" x14ac:dyDescent="0.25">
      <c r="B88" s="162" t="s">
        <v>119</v>
      </c>
      <c r="C88" s="163">
        <v>3401</v>
      </c>
      <c r="D88" s="163">
        <v>3364</v>
      </c>
      <c r="E88" s="163">
        <v>993</v>
      </c>
      <c r="F88" s="163">
        <v>2928</v>
      </c>
      <c r="G88" s="163">
        <v>3211</v>
      </c>
      <c r="H88" s="163">
        <v>4342</v>
      </c>
      <c r="I88" s="165">
        <f t="shared" si="47"/>
        <v>0.35222672064777338</v>
      </c>
      <c r="J88" s="164">
        <f t="shared" si="44"/>
        <v>0.29072532699167652</v>
      </c>
      <c r="K88" s="162">
        <f t="shared" si="45"/>
        <v>1131</v>
      </c>
      <c r="L88" s="163">
        <f t="shared" si="46"/>
        <v>978</v>
      </c>
      <c r="M88" s="164">
        <f t="shared" si="43"/>
        <v>1.7557075659188938E-3</v>
      </c>
    </row>
    <row r="89" spans="2:13" x14ac:dyDescent="0.25">
      <c r="B89" s="162" t="s">
        <v>128</v>
      </c>
      <c r="C89" s="163">
        <v>1973</v>
      </c>
      <c r="D89" s="163">
        <v>2479</v>
      </c>
      <c r="E89" s="163">
        <v>1688</v>
      </c>
      <c r="F89" s="163">
        <v>1856</v>
      </c>
      <c r="G89" s="163">
        <v>2471</v>
      </c>
      <c r="H89" s="163">
        <v>2464</v>
      </c>
      <c r="I89" s="165">
        <f t="shared" si="47"/>
        <v>-2.8328611898017497E-3</v>
      </c>
      <c r="J89" s="164">
        <f t="shared" si="44"/>
        <v>-6.0508269463492859E-3</v>
      </c>
      <c r="K89" s="162">
        <f t="shared" si="45"/>
        <v>-7</v>
      </c>
      <c r="L89" s="163">
        <f t="shared" si="46"/>
        <v>-15</v>
      </c>
      <c r="M89" s="164">
        <f t="shared" si="43"/>
        <v>9.963296735200724E-4</v>
      </c>
    </row>
    <row r="90" spans="2:13" x14ac:dyDescent="0.25">
      <c r="B90" s="162" t="s">
        <v>131</v>
      </c>
      <c r="C90" s="163">
        <v>4783</v>
      </c>
      <c r="D90" s="163">
        <v>3932</v>
      </c>
      <c r="E90" s="163">
        <v>2253</v>
      </c>
      <c r="F90" s="163">
        <v>1540</v>
      </c>
      <c r="G90" s="163">
        <v>2515</v>
      </c>
      <c r="H90" s="163">
        <v>2950</v>
      </c>
      <c r="I90" s="165">
        <f t="shared" si="47"/>
        <v>0.17296222664015914</v>
      </c>
      <c r="J90" s="164">
        <f t="shared" si="44"/>
        <v>-0.24974567650050861</v>
      </c>
      <c r="K90" s="162">
        <f t="shared" si="45"/>
        <v>435</v>
      </c>
      <c r="L90" s="163">
        <f t="shared" si="46"/>
        <v>-982</v>
      </c>
      <c r="M90" s="164">
        <f t="shared" si="43"/>
        <v>1.1928459971120996E-3</v>
      </c>
    </row>
    <row r="91" spans="2:13" x14ac:dyDescent="0.25">
      <c r="B91" s="168" t="s">
        <v>145</v>
      </c>
      <c r="C91" s="169">
        <f t="shared" ref="C91:H91" si="48">C83-SUM(C84:C90)</f>
        <v>54122</v>
      </c>
      <c r="D91" s="169">
        <f t="shared" si="48"/>
        <v>54969</v>
      </c>
      <c r="E91" s="169">
        <f t="shared" si="48"/>
        <v>20947</v>
      </c>
      <c r="F91" s="169">
        <f t="shared" si="48"/>
        <v>50453</v>
      </c>
      <c r="G91" s="169">
        <f t="shared" si="48"/>
        <v>64160</v>
      </c>
      <c r="H91" s="169">
        <f t="shared" si="48"/>
        <v>78366</v>
      </c>
      <c r="I91" s="171">
        <f t="shared" si="47"/>
        <v>0.22141521197007474</v>
      </c>
      <c r="J91" s="170">
        <f t="shared" si="44"/>
        <v>0.42563990612890912</v>
      </c>
      <c r="K91" s="168">
        <f>H91-G91</f>
        <v>14206</v>
      </c>
      <c r="L91" s="169">
        <f t="shared" si="46"/>
        <v>23397</v>
      </c>
      <c r="M91" s="170">
        <f t="shared" si="43"/>
        <v>3.1687650647351455E-2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32018</v>
      </c>
      <c r="D93" s="176">
        <f t="shared" ref="D93:H93" si="49">D94+D97</f>
        <v>31365</v>
      </c>
      <c r="E93" s="176">
        <f t="shared" si="49"/>
        <v>12754</v>
      </c>
      <c r="F93" s="176">
        <f t="shared" si="49"/>
        <v>28946</v>
      </c>
      <c r="G93" s="176">
        <f t="shared" si="49"/>
        <v>35023</v>
      </c>
      <c r="H93" s="176">
        <f t="shared" si="49"/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50">H93/H$9</f>
        <v>1.3663545453699986E-2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51">IFERROR(H94/D94-1,"-")</f>
        <v>-1.6195524146054296E-3</v>
      </c>
      <c r="K94" s="157">
        <f t="shared" ref="K94:K104" si="52">H94-G94</f>
        <v>-2763</v>
      </c>
      <c r="L94" s="158">
        <f t="shared" ref="L94:L105" si="53">H94-D94</f>
        <v>-33</v>
      </c>
      <c r="M94" s="159">
        <f t="shared" si="50"/>
        <v>8.2257851251699814E-3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51"/>
        <v>-0.36126932465419037</v>
      </c>
      <c r="K95" s="162">
        <f t="shared" si="52"/>
        <v>-884</v>
      </c>
      <c r="L95" s="163">
        <f t="shared" si="53"/>
        <v>-3552</v>
      </c>
      <c r="M95" s="164">
        <f t="shared" si="50"/>
        <v>2.5393467328352496E-3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51"/>
        <v>0.33374430955993928</v>
      </c>
      <c r="K96" s="162">
        <f t="shared" si="52"/>
        <v>-1879</v>
      </c>
      <c r="L96" s="163">
        <f t="shared" si="53"/>
        <v>3519</v>
      </c>
      <c r="M96" s="164">
        <f t="shared" si="50"/>
        <v>5.6864383923347309E-3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51"/>
        <v>0.2237692237692237</v>
      </c>
      <c r="K97" s="157">
        <f t="shared" si="52"/>
        <v>1531</v>
      </c>
      <c r="L97" s="158">
        <f t="shared" si="53"/>
        <v>2459</v>
      </c>
      <c r="M97" s="159">
        <f t="shared" si="50"/>
        <v>5.4377603285300051E-3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54">IFERROR(H98/G98-1,"-")</f>
        <v>0.16269610691458447</v>
      </c>
      <c r="J98" s="164">
        <f t="shared" si="51"/>
        <v>0.29850746268656714</v>
      </c>
      <c r="K98" s="162">
        <f t="shared" si="52"/>
        <v>280</v>
      </c>
      <c r="L98" s="163">
        <f t="shared" si="53"/>
        <v>460</v>
      </c>
      <c r="M98" s="164">
        <f t="shared" si="50"/>
        <v>8.0911350515976653E-4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54"/>
        <v>0.22560975609756095</v>
      </c>
      <c r="J99" s="164">
        <f t="shared" si="51"/>
        <v>0.14907651715039583</v>
      </c>
      <c r="K99" s="162">
        <f t="shared" si="52"/>
        <v>481</v>
      </c>
      <c r="L99" s="163">
        <f t="shared" si="53"/>
        <v>339</v>
      </c>
      <c r="M99" s="164">
        <f t="shared" si="50"/>
        <v>1.0565785052386158E-3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54"/>
        <v>-1.6066000868432462E-2</v>
      </c>
      <c r="J100" s="164">
        <f t="shared" si="51"/>
        <v>2.1641118124436476E-2</v>
      </c>
      <c r="K100" s="162">
        <f t="shared" si="52"/>
        <v>-37</v>
      </c>
      <c r="L100" s="163">
        <f t="shared" si="53"/>
        <v>48</v>
      </c>
      <c r="M100" s="164">
        <f t="shared" si="50"/>
        <v>9.1626746761220939E-4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54"/>
        <v>0.10193321616871698</v>
      </c>
      <c r="J101" s="164">
        <f t="shared" si="51"/>
        <v>0.67199999999999993</v>
      </c>
      <c r="K101" s="162">
        <f t="shared" si="52"/>
        <v>58</v>
      </c>
      <c r="L101" s="163">
        <f t="shared" si="53"/>
        <v>252</v>
      </c>
      <c r="M101" s="164">
        <f t="shared" si="50"/>
        <v>2.5353031870823268E-4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54"/>
        <v>0.60416666666666674</v>
      </c>
      <c r="J102" s="164">
        <f t="shared" si="51"/>
        <v>0.60895522388059709</v>
      </c>
      <c r="K102" s="162">
        <f t="shared" si="52"/>
        <v>203</v>
      </c>
      <c r="L102" s="163">
        <f t="shared" si="53"/>
        <v>204</v>
      </c>
      <c r="M102" s="164">
        <f t="shared" si="50"/>
        <v>2.1794711608251582E-4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54"/>
        <v>0.67708333333333326</v>
      </c>
      <c r="J103" s="164">
        <f t="shared" si="51"/>
        <v>0.54807692307692313</v>
      </c>
      <c r="K103" s="162">
        <f t="shared" si="52"/>
        <v>65</v>
      </c>
      <c r="L103" s="163">
        <f t="shared" si="53"/>
        <v>57</v>
      </c>
      <c r="M103" s="164">
        <f t="shared" si="50"/>
        <v>6.5101086622050189E-5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54"/>
        <v>0.62804878048780477</v>
      </c>
      <c r="J104" s="164">
        <f t="shared" si="51"/>
        <v>0.92086330935251803</v>
      </c>
      <c r="K104" s="162">
        <f t="shared" si="52"/>
        <v>103</v>
      </c>
      <c r="L104" s="163">
        <f t="shared" si="53"/>
        <v>128</v>
      </c>
      <c r="M104" s="164">
        <f t="shared" si="50"/>
        <v>1.0796267160302732E-4</v>
      </c>
    </row>
    <row r="105" spans="2:13" x14ac:dyDescent="0.25">
      <c r="B105" s="168" t="s">
        <v>145</v>
      </c>
      <c r="C105" s="169">
        <f t="shared" ref="C105:H105" si="55">C97-SUM(C98:C104)</f>
        <v>4271</v>
      </c>
      <c r="D105" s="169">
        <f t="shared" si="55"/>
        <v>4003</v>
      </c>
      <c r="E105" s="169">
        <f t="shared" si="55"/>
        <v>1504</v>
      </c>
      <c r="F105" s="169">
        <f t="shared" si="55"/>
        <v>3475</v>
      </c>
      <c r="G105" s="169">
        <f t="shared" si="55"/>
        <v>4596</v>
      </c>
      <c r="H105" s="169">
        <f t="shared" si="55"/>
        <v>4974</v>
      </c>
      <c r="I105" s="171">
        <f t="shared" si="54"/>
        <v>8.2245430809399389E-2</v>
      </c>
      <c r="J105" s="170">
        <f t="shared" si="51"/>
        <v>0.2425680739445415</v>
      </c>
      <c r="K105" s="168">
        <f>H105-G105</f>
        <v>378</v>
      </c>
      <c r="L105" s="169">
        <f t="shared" si="53"/>
        <v>971</v>
      </c>
      <c r="M105" s="170">
        <f t="shared" si="50"/>
        <v>2.0112596575035877E-3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49995</v>
      </c>
      <c r="D107" s="176">
        <f t="shared" ref="D107:H107" si="56">D108+D111</f>
        <v>49574</v>
      </c>
      <c r="E107" s="176">
        <f t="shared" si="56"/>
        <v>22627</v>
      </c>
      <c r="F107" s="176">
        <f t="shared" si="56"/>
        <v>91892</v>
      </c>
      <c r="G107" s="176">
        <f t="shared" si="56"/>
        <v>130179</v>
      </c>
      <c r="H107" s="176">
        <f t="shared" si="56"/>
        <v>120964</v>
      </c>
      <c r="I107" s="177">
        <f>IFERROR(H107/G107-1,"-")</f>
        <v>-7.0787146928459999E-2</v>
      </c>
      <c r="J107" s="177">
        <f>IFERROR(H107/D107-1,"-")</f>
        <v>1.4400693912131359</v>
      </c>
      <c r="K107" s="176">
        <f>H107-G107</f>
        <v>-9215</v>
      </c>
      <c r="L107" s="176">
        <f>H107-D107</f>
        <v>71390</v>
      </c>
      <c r="M107" s="177">
        <f t="shared" ref="M107:M119" si="57">H107/H$9</f>
        <v>4.8912346845650177E-2</v>
      </c>
    </row>
    <row r="108" spans="2:13" x14ac:dyDescent="0.25">
      <c r="B108" s="157" t="s">
        <v>97</v>
      </c>
      <c r="C108" s="158">
        <v>9413</v>
      </c>
      <c r="D108" s="158">
        <v>9535</v>
      </c>
      <c r="E108" s="158">
        <v>5441</v>
      </c>
      <c r="F108" s="158">
        <v>20119</v>
      </c>
      <c r="G108" s="158">
        <v>27482</v>
      </c>
      <c r="H108" s="158">
        <v>25067</v>
      </c>
      <c r="I108" s="160">
        <f>IFERROR(H108/G108-1,"-")</f>
        <v>-8.787570045848192E-2</v>
      </c>
      <c r="J108" s="159">
        <f t="shared" ref="J108:J119" si="58">IFERROR(H108/D108-1,"-")</f>
        <v>1.6289459884635553</v>
      </c>
      <c r="K108" s="157">
        <f t="shared" ref="K108:K118" si="59">H108-G108</f>
        <v>-2415</v>
      </c>
      <c r="L108" s="158">
        <f t="shared" ref="L108:L119" si="60">H108-D108</f>
        <v>15532</v>
      </c>
      <c r="M108" s="159">
        <f t="shared" si="57"/>
        <v>1.0135956138850509E-2</v>
      </c>
    </row>
    <row r="109" spans="2:13" x14ac:dyDescent="0.25">
      <c r="B109" s="162" t="s">
        <v>103</v>
      </c>
      <c r="C109" s="163">
        <v>1209</v>
      </c>
      <c r="D109" s="163">
        <v>1443</v>
      </c>
      <c r="E109" s="163">
        <v>273</v>
      </c>
      <c r="F109" s="163">
        <v>5588</v>
      </c>
      <c r="G109" s="163">
        <v>10100</v>
      </c>
      <c r="H109" s="163">
        <v>6918</v>
      </c>
      <c r="I109" s="165">
        <f>IFERROR(H109/G109-1,"-")</f>
        <v>-0.315049504950495</v>
      </c>
      <c r="J109" s="164">
        <f t="shared" si="58"/>
        <v>3.7941787941787943</v>
      </c>
      <c r="K109" s="162">
        <f t="shared" si="59"/>
        <v>-3182</v>
      </c>
      <c r="L109" s="163">
        <f t="shared" si="60"/>
        <v>5475</v>
      </c>
      <c r="M109" s="164">
        <f t="shared" si="57"/>
        <v>2.7973249518716968E-3</v>
      </c>
    </row>
    <row r="110" spans="2:13" x14ac:dyDescent="0.25">
      <c r="B110" s="162" t="s">
        <v>100</v>
      </c>
      <c r="C110" s="163">
        <v>8204</v>
      </c>
      <c r="D110" s="163">
        <v>8092</v>
      </c>
      <c r="E110" s="163">
        <v>5168</v>
      </c>
      <c r="F110" s="163">
        <v>14531</v>
      </c>
      <c r="G110" s="163">
        <v>17382</v>
      </c>
      <c r="H110" s="163">
        <v>18149</v>
      </c>
      <c r="I110" s="165">
        <f>IFERROR(H110/G110-1,"-")</f>
        <v>4.4126107467495013E-2</v>
      </c>
      <c r="J110" s="164">
        <f t="shared" si="58"/>
        <v>1.2428324270884823</v>
      </c>
      <c r="K110" s="162">
        <f t="shared" si="59"/>
        <v>767</v>
      </c>
      <c r="L110" s="163">
        <f t="shared" si="60"/>
        <v>10057</v>
      </c>
      <c r="M110" s="164">
        <f t="shared" si="57"/>
        <v>7.3386311869788126E-3</v>
      </c>
    </row>
    <row r="111" spans="2:13" x14ac:dyDescent="0.25">
      <c r="B111" s="157" t="s">
        <v>107</v>
      </c>
      <c r="C111" s="158">
        <v>40582</v>
      </c>
      <c r="D111" s="158">
        <v>40039</v>
      </c>
      <c r="E111" s="158">
        <v>17186</v>
      </c>
      <c r="F111" s="158">
        <v>71773</v>
      </c>
      <c r="G111" s="158">
        <v>102697</v>
      </c>
      <c r="H111" s="158">
        <v>95897</v>
      </c>
      <c r="I111" s="160">
        <f>IFERROR(H111/G111-1,"-")</f>
        <v>-6.6214202946532019E-2</v>
      </c>
      <c r="J111" s="159">
        <f t="shared" si="58"/>
        <v>1.3950897874572292</v>
      </c>
      <c r="K111" s="157">
        <f t="shared" si="59"/>
        <v>-6800</v>
      </c>
      <c r="L111" s="158">
        <f t="shared" si="60"/>
        <v>55858</v>
      </c>
      <c r="M111" s="159">
        <f t="shared" si="57"/>
        <v>3.8776390706799668E-2</v>
      </c>
    </row>
    <row r="112" spans="2:13" x14ac:dyDescent="0.25">
      <c r="B112" s="162" t="s">
        <v>110</v>
      </c>
      <c r="C112" s="163">
        <v>21448</v>
      </c>
      <c r="D112" s="163">
        <v>22800</v>
      </c>
      <c r="E112" s="163">
        <v>9701</v>
      </c>
      <c r="F112" s="163">
        <v>41536</v>
      </c>
      <c r="G112" s="163">
        <v>67050</v>
      </c>
      <c r="H112" s="163">
        <v>59434</v>
      </c>
      <c r="I112" s="165">
        <f t="shared" ref="I112:I119" si="61">IFERROR(H112/G112-1,"-")</f>
        <v>-0.11358687546607005</v>
      </c>
      <c r="J112" s="164">
        <f t="shared" si="58"/>
        <v>1.6067543859649125</v>
      </c>
      <c r="K112" s="162">
        <f t="shared" si="59"/>
        <v>-7616</v>
      </c>
      <c r="L112" s="163">
        <f t="shared" si="60"/>
        <v>36634</v>
      </c>
      <c r="M112" s="164">
        <f t="shared" si="57"/>
        <v>2.4032409827918825E-2</v>
      </c>
    </row>
    <row r="113" spans="2:13" x14ac:dyDescent="0.25">
      <c r="B113" s="162" t="s">
        <v>113</v>
      </c>
      <c r="C113" s="163">
        <v>3041</v>
      </c>
      <c r="D113" s="163">
        <v>2645</v>
      </c>
      <c r="E113" s="163">
        <v>1353</v>
      </c>
      <c r="F113" s="163">
        <v>3443</v>
      </c>
      <c r="G113" s="163">
        <v>4626</v>
      </c>
      <c r="H113" s="163">
        <v>4236</v>
      </c>
      <c r="I113" s="165">
        <f t="shared" si="61"/>
        <v>-8.4306095979247764E-2</v>
      </c>
      <c r="J113" s="164">
        <f t="shared" si="58"/>
        <v>0.6015122873345935</v>
      </c>
      <c r="K113" s="162">
        <f t="shared" si="59"/>
        <v>-390</v>
      </c>
      <c r="L113" s="163">
        <f t="shared" si="60"/>
        <v>1591</v>
      </c>
      <c r="M113" s="164">
        <f t="shared" si="57"/>
        <v>1.7128459809379166E-3</v>
      </c>
    </row>
    <row r="114" spans="2:13" x14ac:dyDescent="0.25">
      <c r="B114" s="162" t="s">
        <v>116</v>
      </c>
      <c r="C114" s="163">
        <v>7000</v>
      </c>
      <c r="D114" s="163">
        <v>5937</v>
      </c>
      <c r="E114" s="163">
        <v>895</v>
      </c>
      <c r="F114" s="163">
        <v>4452</v>
      </c>
      <c r="G114" s="163">
        <v>8384</v>
      </c>
      <c r="H114" s="163">
        <v>6677</v>
      </c>
      <c r="I114" s="165">
        <f t="shared" si="61"/>
        <v>-0.20360209923664119</v>
      </c>
      <c r="J114" s="164">
        <f t="shared" si="58"/>
        <v>0.12464207512211556</v>
      </c>
      <c r="K114" s="162">
        <f t="shared" si="59"/>
        <v>-1707</v>
      </c>
      <c r="L114" s="163">
        <f t="shared" si="60"/>
        <v>740</v>
      </c>
      <c r="M114" s="164">
        <f t="shared" si="57"/>
        <v>2.6998754992262675E-3</v>
      </c>
    </row>
    <row r="115" spans="2:13" x14ac:dyDescent="0.25">
      <c r="B115" s="162" t="s">
        <v>123</v>
      </c>
      <c r="C115" s="163">
        <v>1064</v>
      </c>
      <c r="D115" s="163">
        <v>631</v>
      </c>
      <c r="E115" s="163">
        <v>429</v>
      </c>
      <c r="F115" s="163">
        <v>3705</v>
      </c>
      <c r="G115" s="163">
        <v>3200</v>
      </c>
      <c r="H115" s="163">
        <v>3495</v>
      </c>
      <c r="I115" s="165">
        <f t="shared" si="61"/>
        <v>9.2187500000000089E-2</v>
      </c>
      <c r="J115" s="164">
        <f t="shared" si="58"/>
        <v>4.5388272583201266</v>
      </c>
      <c r="K115" s="162">
        <f t="shared" si="59"/>
        <v>295</v>
      </c>
      <c r="L115" s="163">
        <f t="shared" si="60"/>
        <v>2864</v>
      </c>
      <c r="M115" s="164">
        <f t="shared" si="57"/>
        <v>1.4132192406463688E-3</v>
      </c>
    </row>
    <row r="116" spans="2:13" x14ac:dyDescent="0.25">
      <c r="B116" s="162" t="s">
        <v>119</v>
      </c>
      <c r="C116" s="163">
        <v>1701</v>
      </c>
      <c r="D116" s="163">
        <v>1893</v>
      </c>
      <c r="E116" s="163">
        <v>623</v>
      </c>
      <c r="F116" s="163">
        <v>2714</v>
      </c>
      <c r="G116" s="163">
        <v>3093</v>
      </c>
      <c r="H116" s="163">
        <v>2720</v>
      </c>
      <c r="I116" s="165">
        <f t="shared" si="61"/>
        <v>-0.12059489169091497</v>
      </c>
      <c r="J116" s="164">
        <f t="shared" si="58"/>
        <v>0.43687268885367136</v>
      </c>
      <c r="K116" s="162">
        <f t="shared" si="59"/>
        <v>-373</v>
      </c>
      <c r="L116" s="163">
        <f t="shared" si="60"/>
        <v>827</v>
      </c>
      <c r="M116" s="164">
        <f t="shared" si="57"/>
        <v>1.0998444447948852E-3</v>
      </c>
    </row>
    <row r="117" spans="2:13" x14ac:dyDescent="0.25">
      <c r="B117" s="162" t="s">
        <v>128</v>
      </c>
      <c r="C117" s="163">
        <v>314</v>
      </c>
      <c r="D117" s="163">
        <v>235</v>
      </c>
      <c r="E117" s="163">
        <v>206</v>
      </c>
      <c r="F117" s="163">
        <v>433</v>
      </c>
      <c r="G117" s="163">
        <v>739</v>
      </c>
      <c r="H117" s="163">
        <v>822</v>
      </c>
      <c r="I117" s="165">
        <f t="shared" si="61"/>
        <v>0.11231393775372123</v>
      </c>
      <c r="J117" s="164">
        <f t="shared" si="58"/>
        <v>2.4978723404255319</v>
      </c>
      <c r="K117" s="162">
        <f t="shared" si="59"/>
        <v>83</v>
      </c>
      <c r="L117" s="163">
        <f t="shared" si="60"/>
        <v>587</v>
      </c>
      <c r="M117" s="164">
        <f t="shared" si="57"/>
        <v>3.3237946089021894E-4</v>
      </c>
    </row>
    <row r="118" spans="2:13" x14ac:dyDescent="0.25">
      <c r="B118" s="162" t="s">
        <v>131</v>
      </c>
      <c r="C118" s="163">
        <v>863</v>
      </c>
      <c r="D118" s="163">
        <v>669</v>
      </c>
      <c r="E118" s="163">
        <v>526</v>
      </c>
      <c r="F118" s="163">
        <v>628</v>
      </c>
      <c r="G118" s="163">
        <v>383</v>
      </c>
      <c r="H118" s="163">
        <v>1041</v>
      </c>
      <c r="I118" s="165">
        <f t="shared" si="61"/>
        <v>1.7180156657963446</v>
      </c>
      <c r="J118" s="164">
        <f t="shared" si="58"/>
        <v>0.55605381165919288</v>
      </c>
      <c r="K118" s="162">
        <f t="shared" si="59"/>
        <v>658</v>
      </c>
      <c r="L118" s="163">
        <f t="shared" si="60"/>
        <v>372</v>
      </c>
      <c r="M118" s="164">
        <f t="shared" si="57"/>
        <v>4.209331128792189E-4</v>
      </c>
    </row>
    <row r="119" spans="2:13" x14ac:dyDescent="0.25">
      <c r="B119" s="168" t="s">
        <v>145</v>
      </c>
      <c r="C119" s="169">
        <f t="shared" ref="C119:H119" si="62">C111-SUM(C112:C118)</f>
        <v>5151</v>
      </c>
      <c r="D119" s="169">
        <f t="shared" si="62"/>
        <v>5229</v>
      </c>
      <c r="E119" s="169">
        <f t="shared" si="62"/>
        <v>3453</v>
      </c>
      <c r="F119" s="169">
        <f t="shared" si="62"/>
        <v>14862</v>
      </c>
      <c r="G119" s="169">
        <f t="shared" si="62"/>
        <v>15222</v>
      </c>
      <c r="H119" s="169">
        <f t="shared" si="62"/>
        <v>17472</v>
      </c>
      <c r="I119" s="171">
        <f t="shared" si="61"/>
        <v>0.14781237682301929</v>
      </c>
      <c r="J119" s="170">
        <f t="shared" si="58"/>
        <v>2.3413654618473894</v>
      </c>
      <c r="K119" s="168">
        <f>H119-G119</f>
        <v>2250</v>
      </c>
      <c r="L119" s="169">
        <f t="shared" si="60"/>
        <v>12243</v>
      </c>
      <c r="M119" s="170">
        <f t="shared" si="57"/>
        <v>7.0648831395059676E-3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139868</v>
      </c>
      <c r="D121" s="176">
        <f t="shared" ref="D121:H121" si="63">D122+D125</f>
        <v>129345</v>
      </c>
      <c r="E121" s="176">
        <f t="shared" si="63"/>
        <v>52853</v>
      </c>
      <c r="F121" s="176">
        <f t="shared" si="63"/>
        <v>122504</v>
      </c>
      <c r="G121" s="176">
        <f t="shared" si="63"/>
        <v>143386</v>
      </c>
      <c r="H121" s="176">
        <f t="shared" si="63"/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64">H121/H$9</f>
        <v>5.9457105460121139E-2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65">IFERROR(H122/D122-1,"-")</f>
        <v>0.31527985739750441</v>
      </c>
      <c r="K122" s="157">
        <f t="shared" ref="K122:K132" si="66">H122-G122</f>
        <v>4042</v>
      </c>
      <c r="L122" s="158">
        <f t="shared" ref="L122:L133" si="67">H122-D122</f>
        <v>22109</v>
      </c>
      <c r="M122" s="159">
        <f t="shared" si="64"/>
        <v>3.7295239897504204E-2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65"/>
        <v>0.26986922255261403</v>
      </c>
      <c r="K123" s="162">
        <f t="shared" si="66"/>
        <v>3939</v>
      </c>
      <c r="L123" s="163">
        <f t="shared" si="67"/>
        <v>9348</v>
      </c>
      <c r="M123" s="164">
        <f t="shared" si="64"/>
        <v>1.7786344703379635E-2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65"/>
        <v>0.35960660542185652</v>
      </c>
      <c r="K124" s="162">
        <f t="shared" si="66"/>
        <v>103</v>
      </c>
      <c r="L124" s="163">
        <f t="shared" si="67"/>
        <v>12761</v>
      </c>
      <c r="M124" s="164">
        <f t="shared" si="64"/>
        <v>1.9508895194124565E-2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65"/>
        <v>-7.4501857480580913E-2</v>
      </c>
      <c r="K125" s="157">
        <f t="shared" si="66"/>
        <v>-386</v>
      </c>
      <c r="L125" s="158">
        <f t="shared" si="67"/>
        <v>-4412</v>
      </c>
      <c r="M125" s="159">
        <f t="shared" si="64"/>
        <v>2.2161865562616935E-2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68">IFERROR(H126/G126-1,"-")</f>
        <v>-7.7669902912621547E-3</v>
      </c>
      <c r="J126" s="164">
        <f t="shared" si="65"/>
        <v>6.5266196279666344E-2</v>
      </c>
      <c r="K126" s="162">
        <f t="shared" si="66"/>
        <v>-52</v>
      </c>
      <c r="L126" s="163">
        <f t="shared" si="67"/>
        <v>407</v>
      </c>
      <c r="M126" s="164">
        <f t="shared" si="64"/>
        <v>2.6861274436663315E-3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68"/>
        <v>-5.5589794157524963E-2</v>
      </c>
      <c r="J127" s="164">
        <f t="shared" si="65"/>
        <v>0.33067037165682533</v>
      </c>
      <c r="K127" s="162">
        <f t="shared" si="66"/>
        <v>-451</v>
      </c>
      <c r="L127" s="163">
        <f t="shared" si="67"/>
        <v>1904</v>
      </c>
      <c r="M127" s="164">
        <f t="shared" si="64"/>
        <v>3.0981647558891213E-3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68"/>
        <v>-7.5277497477295618E-2</v>
      </c>
      <c r="J128" s="164">
        <f t="shared" si="65"/>
        <v>0.18673918673918677</v>
      </c>
      <c r="K128" s="162">
        <f t="shared" si="66"/>
        <v>-373</v>
      </c>
      <c r="L128" s="163">
        <f t="shared" si="67"/>
        <v>721</v>
      </c>
      <c r="M128" s="164">
        <f t="shared" si="64"/>
        <v>1.8527526639890307E-3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68"/>
        <v>-7.9815303430079143E-2</v>
      </c>
      <c r="J129" s="164">
        <f t="shared" si="65"/>
        <v>0.40201005025125625</v>
      </c>
      <c r="K129" s="162">
        <f t="shared" si="66"/>
        <v>-121</v>
      </c>
      <c r="L129" s="163">
        <f t="shared" si="67"/>
        <v>400</v>
      </c>
      <c r="M129" s="164">
        <f t="shared" si="64"/>
        <v>5.6407463253267079E-4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68"/>
        <v>5.6744186046511658E-2</v>
      </c>
      <c r="J130" s="164">
        <f t="shared" si="65"/>
        <v>0.33962264150943389</v>
      </c>
      <c r="K130" s="162">
        <f t="shared" si="66"/>
        <v>61</v>
      </c>
      <c r="L130" s="163">
        <f t="shared" si="67"/>
        <v>288</v>
      </c>
      <c r="M130" s="164">
        <f t="shared" si="64"/>
        <v>4.5934679753198139E-4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68"/>
        <v>0.12999999999999989</v>
      </c>
      <c r="J131" s="164">
        <f t="shared" si="65"/>
        <v>-0.13904761904761909</v>
      </c>
      <c r="K131" s="162">
        <f t="shared" si="66"/>
        <v>104</v>
      </c>
      <c r="L131" s="163">
        <f t="shared" si="67"/>
        <v>-146</v>
      </c>
      <c r="M131" s="164">
        <f t="shared" si="64"/>
        <v>3.6553653606418237E-4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68"/>
        <v>-8.5733422638981871E-2</v>
      </c>
      <c r="J132" s="164">
        <f t="shared" si="65"/>
        <v>-0.15532178217821779</v>
      </c>
      <c r="K132" s="162">
        <f t="shared" si="66"/>
        <v>-128</v>
      </c>
      <c r="L132" s="163">
        <f t="shared" si="67"/>
        <v>-251</v>
      </c>
      <c r="M132" s="164">
        <f t="shared" si="64"/>
        <v>5.5194399527390371E-4</v>
      </c>
    </row>
    <row r="133" spans="2:13" x14ac:dyDescent="0.25">
      <c r="B133" s="168" t="s">
        <v>145</v>
      </c>
      <c r="C133" s="169">
        <f t="shared" ref="C133:H133" si="69">C125-SUM(C126:C132)</f>
        <v>34273</v>
      </c>
      <c r="D133" s="169">
        <f t="shared" si="69"/>
        <v>38856</v>
      </c>
      <c r="E133" s="169">
        <f t="shared" si="69"/>
        <v>15677</v>
      </c>
      <c r="F133" s="169">
        <f t="shared" si="69"/>
        <v>28740</v>
      </c>
      <c r="G133" s="169">
        <f t="shared" si="69"/>
        <v>30547</v>
      </c>
      <c r="H133" s="169">
        <f t="shared" si="69"/>
        <v>31121</v>
      </c>
      <c r="I133" s="171">
        <f t="shared" si="68"/>
        <v>1.8790715945919301E-2</v>
      </c>
      <c r="J133" s="170">
        <f t="shared" si="65"/>
        <v>-0.19906835495161623</v>
      </c>
      <c r="K133" s="168">
        <f>H133-G133</f>
        <v>574</v>
      </c>
      <c r="L133" s="169">
        <f t="shared" si="67"/>
        <v>-7735</v>
      </c>
      <c r="M133" s="170">
        <f t="shared" si="64"/>
        <v>1.2583918737669713E-2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97715</v>
      </c>
      <c r="D135" s="176">
        <f t="shared" ref="D135:H135" si="70">D136+D139</f>
        <v>98269</v>
      </c>
      <c r="E135" s="176">
        <f t="shared" si="70"/>
        <v>39287</v>
      </c>
      <c r="F135" s="176">
        <f t="shared" si="70"/>
        <v>119890</v>
      </c>
      <c r="G135" s="176">
        <f t="shared" si="70"/>
        <v>130450</v>
      </c>
      <c r="H135" s="176">
        <f t="shared" si="70"/>
        <v>138513</v>
      </c>
      <c r="I135" s="177">
        <f>IFERROR(H135/G135-1,"-")</f>
        <v>6.180912226906865E-2</v>
      </c>
      <c r="J135" s="177">
        <f>IFERROR(H135/D135-1,"-")</f>
        <v>0.40952894605623347</v>
      </c>
      <c r="K135" s="176">
        <f>H135-G135</f>
        <v>8063</v>
      </c>
      <c r="L135" s="176">
        <f>H135-D135</f>
        <v>40244</v>
      </c>
      <c r="M135" s="177">
        <f t="shared" ref="M135:M147" si="71">H135/H$9</f>
        <v>5.6008365287453649E-2</v>
      </c>
    </row>
    <row r="136" spans="2:13" x14ac:dyDescent="0.25">
      <c r="B136" s="157" t="s">
        <v>97</v>
      </c>
      <c r="C136" s="158">
        <v>18213</v>
      </c>
      <c r="D136" s="158">
        <v>18690</v>
      </c>
      <c r="E136" s="158">
        <v>1887</v>
      </c>
      <c r="F136" s="158">
        <v>11190</v>
      </c>
      <c r="G136" s="158">
        <v>13806</v>
      </c>
      <c r="H136" s="158">
        <v>11011</v>
      </c>
      <c r="I136" s="160">
        <f>IFERROR(H136/G136-1,"-")</f>
        <v>-0.2024482109227872</v>
      </c>
      <c r="J136" s="159">
        <f t="shared" ref="J136:J147" si="72">IFERROR(H136/D136-1,"-")</f>
        <v>-0.41086142322097374</v>
      </c>
      <c r="K136" s="157">
        <f t="shared" ref="K136:K146" si="73">H136-G136</f>
        <v>-2795</v>
      </c>
      <c r="L136" s="158">
        <f t="shared" ref="L136:L147" si="74">H136-D136</f>
        <v>-7679</v>
      </c>
      <c r="M136" s="159">
        <f t="shared" si="71"/>
        <v>4.4523482285428236E-3</v>
      </c>
    </row>
    <row r="137" spans="2:13" x14ac:dyDescent="0.25">
      <c r="B137" s="162" t="s">
        <v>103</v>
      </c>
      <c r="C137" s="163">
        <v>12018</v>
      </c>
      <c r="D137" s="163">
        <v>10397</v>
      </c>
      <c r="E137" s="163">
        <v>1146</v>
      </c>
      <c r="F137" s="163">
        <v>7520</v>
      </c>
      <c r="G137" s="163">
        <v>8919</v>
      </c>
      <c r="H137" s="163">
        <v>7092</v>
      </c>
      <c r="I137" s="165">
        <f>IFERROR(H137/G137-1,"-")</f>
        <v>-0.20484359233097882</v>
      </c>
      <c r="J137" s="164">
        <f t="shared" si="72"/>
        <v>-0.31788015773780898</v>
      </c>
      <c r="K137" s="162">
        <f t="shared" si="73"/>
        <v>-1827</v>
      </c>
      <c r="L137" s="163">
        <f t="shared" si="74"/>
        <v>-3305</v>
      </c>
      <c r="M137" s="164">
        <f t="shared" si="71"/>
        <v>2.8676826479725461E-3</v>
      </c>
    </row>
    <row r="138" spans="2:13" x14ac:dyDescent="0.25">
      <c r="B138" s="162" t="s">
        <v>100</v>
      </c>
      <c r="C138" s="163">
        <v>6195</v>
      </c>
      <c r="D138" s="163">
        <v>8293</v>
      </c>
      <c r="E138" s="163">
        <v>741</v>
      </c>
      <c r="F138" s="163">
        <v>3670</v>
      </c>
      <c r="G138" s="163">
        <v>4887</v>
      </c>
      <c r="H138" s="163">
        <v>3919</v>
      </c>
      <c r="I138" s="165">
        <f>IFERROR(H138/G138-1,"-")</f>
        <v>-0.19807652956824229</v>
      </c>
      <c r="J138" s="164">
        <f t="shared" si="72"/>
        <v>-0.52743277462920535</v>
      </c>
      <c r="K138" s="162">
        <f t="shared" si="73"/>
        <v>-968</v>
      </c>
      <c r="L138" s="163">
        <f t="shared" si="74"/>
        <v>-4374</v>
      </c>
      <c r="M138" s="164">
        <f t="shared" si="71"/>
        <v>1.5846655805702775E-3</v>
      </c>
    </row>
    <row r="139" spans="2:13" x14ac:dyDescent="0.25">
      <c r="B139" s="157" t="s">
        <v>107</v>
      </c>
      <c r="C139" s="158">
        <v>79502</v>
      </c>
      <c r="D139" s="158">
        <v>79579</v>
      </c>
      <c r="E139" s="158">
        <v>37400</v>
      </c>
      <c r="F139" s="158">
        <v>108700</v>
      </c>
      <c r="G139" s="158">
        <v>116644</v>
      </c>
      <c r="H139" s="158">
        <v>127502</v>
      </c>
      <c r="I139" s="160">
        <f>IFERROR(H139/G139-1,"-")</f>
        <v>9.3086656836185222E-2</v>
      </c>
      <c r="J139" s="159">
        <f t="shared" si="72"/>
        <v>0.60220661229721406</v>
      </c>
      <c r="K139" s="157">
        <f t="shared" si="73"/>
        <v>10858</v>
      </c>
      <c r="L139" s="158">
        <f t="shared" si="74"/>
        <v>47923</v>
      </c>
      <c r="M139" s="159">
        <f t="shared" si="71"/>
        <v>5.1556017058910823E-2</v>
      </c>
    </row>
    <row r="140" spans="2:13" x14ac:dyDescent="0.25">
      <c r="B140" s="162" t="s">
        <v>110</v>
      </c>
      <c r="C140" s="163">
        <v>37204</v>
      </c>
      <c r="D140" s="163">
        <v>36715</v>
      </c>
      <c r="E140" s="163">
        <v>15636</v>
      </c>
      <c r="F140" s="163">
        <v>46052</v>
      </c>
      <c r="G140" s="163">
        <v>48816</v>
      </c>
      <c r="H140" s="163">
        <v>56589</v>
      </c>
      <c r="I140" s="165">
        <f t="shared" ref="I140:I147" si="75">IFERROR(H140/G140-1,"-")</f>
        <v>0.15923058013765989</v>
      </c>
      <c r="J140" s="164">
        <f t="shared" si="72"/>
        <v>0.54130464387852384</v>
      </c>
      <c r="K140" s="162">
        <f t="shared" si="73"/>
        <v>7773</v>
      </c>
      <c r="L140" s="163">
        <f t="shared" si="74"/>
        <v>19874</v>
      </c>
      <c r="M140" s="164">
        <f t="shared" si="71"/>
        <v>2.2882021061212409E-2</v>
      </c>
    </row>
    <row r="141" spans="2:13" x14ac:dyDescent="0.25">
      <c r="B141" s="162" t="s">
        <v>113</v>
      </c>
      <c r="C141" s="163">
        <v>6558</v>
      </c>
      <c r="D141" s="163">
        <v>6708</v>
      </c>
      <c r="E141" s="163">
        <v>2675</v>
      </c>
      <c r="F141" s="163">
        <v>6940</v>
      </c>
      <c r="G141" s="163">
        <v>10252</v>
      </c>
      <c r="H141" s="163">
        <v>11260</v>
      </c>
      <c r="I141" s="165">
        <f t="shared" si="75"/>
        <v>9.8322278579789257E-2</v>
      </c>
      <c r="J141" s="164">
        <f t="shared" si="72"/>
        <v>0.67859272510435309</v>
      </c>
      <c r="K141" s="162">
        <f t="shared" si="73"/>
        <v>1008</v>
      </c>
      <c r="L141" s="163">
        <f t="shared" si="74"/>
        <v>4552</v>
      </c>
      <c r="M141" s="164">
        <f t="shared" si="71"/>
        <v>4.5530325177905902E-3</v>
      </c>
    </row>
    <row r="142" spans="2:13" x14ac:dyDescent="0.25">
      <c r="B142" s="162" t="s">
        <v>116</v>
      </c>
      <c r="C142" s="163">
        <v>10009</v>
      </c>
      <c r="D142" s="163">
        <v>9585</v>
      </c>
      <c r="E142" s="163">
        <v>3097</v>
      </c>
      <c r="F142" s="163">
        <v>14157</v>
      </c>
      <c r="G142" s="163">
        <v>12563</v>
      </c>
      <c r="H142" s="163">
        <v>12979</v>
      </c>
      <c r="I142" s="165">
        <f t="shared" si="75"/>
        <v>3.3113109925973161E-2</v>
      </c>
      <c r="J142" s="164">
        <f t="shared" si="72"/>
        <v>0.35409494001043296</v>
      </c>
      <c r="K142" s="162">
        <f t="shared" si="73"/>
        <v>416</v>
      </c>
      <c r="L142" s="163">
        <f t="shared" si="74"/>
        <v>3394</v>
      </c>
      <c r="M142" s="164">
        <f t="shared" si="71"/>
        <v>5.2481180327179459E-3</v>
      </c>
    </row>
    <row r="143" spans="2:13" x14ac:dyDescent="0.25">
      <c r="B143" s="162" t="s">
        <v>123</v>
      </c>
      <c r="C143" s="163">
        <v>1686</v>
      </c>
      <c r="D143" s="163">
        <v>1527</v>
      </c>
      <c r="E143" s="163">
        <v>406</v>
      </c>
      <c r="F143" s="163">
        <v>4854</v>
      </c>
      <c r="G143" s="163">
        <v>4103</v>
      </c>
      <c r="H143" s="163">
        <v>3054</v>
      </c>
      <c r="I143" s="165">
        <f t="shared" si="75"/>
        <v>-0.25566658542529852</v>
      </c>
      <c r="J143" s="164">
        <f t="shared" si="72"/>
        <v>1</v>
      </c>
      <c r="K143" s="162">
        <f t="shared" si="73"/>
        <v>-1049</v>
      </c>
      <c r="L143" s="163">
        <f t="shared" si="74"/>
        <v>1527</v>
      </c>
      <c r="M143" s="164">
        <f t="shared" si="71"/>
        <v>1.2348988729424923E-3</v>
      </c>
    </row>
    <row r="144" spans="2:13" x14ac:dyDescent="0.25">
      <c r="B144" s="162" t="s">
        <v>119</v>
      </c>
      <c r="C144" s="163">
        <v>1963</v>
      </c>
      <c r="D144" s="163">
        <v>2034</v>
      </c>
      <c r="E144" s="163">
        <v>671</v>
      </c>
      <c r="F144" s="163">
        <v>2150</v>
      </c>
      <c r="G144" s="163">
        <v>2651</v>
      </c>
      <c r="H144" s="163">
        <v>3118</v>
      </c>
      <c r="I144" s="165">
        <f t="shared" si="75"/>
        <v>0.17615993964541676</v>
      </c>
      <c r="J144" s="164">
        <f t="shared" si="72"/>
        <v>0.53294001966568327</v>
      </c>
      <c r="K144" s="162">
        <f t="shared" si="73"/>
        <v>467</v>
      </c>
      <c r="L144" s="163">
        <f t="shared" si="74"/>
        <v>1084</v>
      </c>
      <c r="M144" s="164">
        <f t="shared" si="71"/>
        <v>1.2607775657611955E-3</v>
      </c>
    </row>
    <row r="145" spans="2:13" x14ac:dyDescent="0.25">
      <c r="B145" s="162" t="s">
        <v>128</v>
      </c>
      <c r="C145" s="163">
        <v>802</v>
      </c>
      <c r="D145" s="163">
        <v>949</v>
      </c>
      <c r="E145" s="163">
        <v>1581</v>
      </c>
      <c r="F145" s="163">
        <v>1640</v>
      </c>
      <c r="G145" s="163">
        <v>1951</v>
      </c>
      <c r="H145" s="163">
        <v>1813</v>
      </c>
      <c r="I145" s="165">
        <f t="shared" si="75"/>
        <v>-7.0732957457714019E-2</v>
      </c>
      <c r="J145" s="164">
        <f t="shared" si="72"/>
        <v>0.91043203371970494</v>
      </c>
      <c r="K145" s="162">
        <f t="shared" si="73"/>
        <v>-138</v>
      </c>
      <c r="L145" s="163">
        <f t="shared" si="74"/>
        <v>864</v>
      </c>
      <c r="M145" s="164">
        <f t="shared" si="71"/>
        <v>7.3309484500482598E-4</v>
      </c>
    </row>
    <row r="146" spans="2:13" x14ac:dyDescent="0.25">
      <c r="B146" s="162" t="s">
        <v>131</v>
      </c>
      <c r="C146" s="163">
        <v>4007</v>
      </c>
      <c r="D146" s="163">
        <v>3171</v>
      </c>
      <c r="E146" s="163">
        <v>3277</v>
      </c>
      <c r="F146" s="163">
        <v>735</v>
      </c>
      <c r="G146" s="163">
        <v>1305</v>
      </c>
      <c r="H146" s="163">
        <v>1162</v>
      </c>
      <c r="I146" s="165">
        <f t="shared" si="75"/>
        <v>-0.10957854406130263</v>
      </c>
      <c r="J146" s="164">
        <f t="shared" si="72"/>
        <v>-0.63355408388520973</v>
      </c>
      <c r="K146" s="162">
        <f t="shared" si="73"/>
        <v>-143</v>
      </c>
      <c r="L146" s="163">
        <f t="shared" si="74"/>
        <v>-2009</v>
      </c>
      <c r="M146" s="164">
        <f t="shared" si="71"/>
        <v>4.6986001648957956E-4</v>
      </c>
    </row>
    <row r="147" spans="2:13" x14ac:dyDescent="0.25">
      <c r="B147" s="168" t="s">
        <v>145</v>
      </c>
      <c r="C147" s="169">
        <f t="shared" ref="C147:H147" si="76">C139-SUM(C140:C146)</f>
        <v>17273</v>
      </c>
      <c r="D147" s="169">
        <f t="shared" si="76"/>
        <v>18890</v>
      </c>
      <c r="E147" s="169">
        <f t="shared" si="76"/>
        <v>10057</v>
      </c>
      <c r="F147" s="169">
        <f t="shared" si="76"/>
        <v>32172</v>
      </c>
      <c r="G147" s="169">
        <f t="shared" si="76"/>
        <v>35003</v>
      </c>
      <c r="H147" s="169">
        <f t="shared" si="76"/>
        <v>37527</v>
      </c>
      <c r="I147" s="171">
        <f t="shared" si="75"/>
        <v>7.2108105019569768E-2</v>
      </c>
      <c r="J147" s="170">
        <f t="shared" si="72"/>
        <v>0.98660667019587089</v>
      </c>
      <c r="K147" s="168">
        <f>H147-G147</f>
        <v>2524</v>
      </c>
      <c r="L147" s="169">
        <f t="shared" si="74"/>
        <v>18637</v>
      </c>
      <c r="M147" s="170">
        <f t="shared" si="71"/>
        <v>1.5174214146991783E-2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70314</v>
      </c>
      <c r="D149" s="176">
        <f t="shared" ref="D149:H149" si="77">D150+D153</f>
        <v>72830</v>
      </c>
      <c r="E149" s="176">
        <f t="shared" si="77"/>
        <v>22394</v>
      </c>
      <c r="F149" s="176">
        <f t="shared" si="77"/>
        <v>60084</v>
      </c>
      <c r="G149" s="176">
        <f t="shared" si="77"/>
        <v>63322</v>
      </c>
      <c r="H149" s="176">
        <f t="shared" si="77"/>
        <v>67211</v>
      </c>
      <c r="I149" s="177">
        <f>IFERROR(H149/G149-1,"-")</f>
        <v>6.1416253434825263E-2</v>
      </c>
      <c r="J149" s="177">
        <f>IFERROR(H149/D149-1,"-")</f>
        <v>-7.7152272415213496E-2</v>
      </c>
      <c r="K149" s="176">
        <f>H149-G149</f>
        <v>3889</v>
      </c>
      <c r="L149" s="176">
        <f>H149-D149</f>
        <v>-5619</v>
      </c>
      <c r="M149" s="177">
        <f t="shared" ref="M149:M161" si="78">H149/H$9</f>
        <v>2.7177075359966552E-2</v>
      </c>
    </row>
    <row r="150" spans="2:13" x14ac:dyDescent="0.25">
      <c r="B150" s="157" t="s">
        <v>97</v>
      </c>
      <c r="C150" s="158">
        <v>29496</v>
      </c>
      <c r="D150" s="158">
        <v>32685</v>
      </c>
      <c r="E150" s="158">
        <v>7858</v>
      </c>
      <c r="F150" s="158">
        <v>32362</v>
      </c>
      <c r="G150" s="158">
        <v>33070</v>
      </c>
      <c r="H150" s="158">
        <v>31363</v>
      </c>
      <c r="I150" s="160">
        <f>IFERROR(H150/G150-1,"-")</f>
        <v>-5.1617780465678886E-2</v>
      </c>
      <c r="J150" s="159">
        <f t="shared" ref="J150:J161" si="79">IFERROR(H150/D150-1,"-")</f>
        <v>-4.0446688083218607E-2</v>
      </c>
      <c r="K150" s="157">
        <f t="shared" ref="K150:K160" si="80">H150-G150</f>
        <v>-1707</v>
      </c>
      <c r="L150" s="158">
        <f t="shared" ref="L150:L161" si="81">H150-D150</f>
        <v>-1322</v>
      </c>
      <c r="M150" s="159">
        <f t="shared" si="78"/>
        <v>1.2681772544890434E-2</v>
      </c>
    </row>
    <row r="151" spans="2:13" x14ac:dyDescent="0.25">
      <c r="B151" s="162" t="s">
        <v>103</v>
      </c>
      <c r="C151" s="163">
        <v>17777</v>
      </c>
      <c r="D151" s="163">
        <v>19961</v>
      </c>
      <c r="E151" s="163">
        <v>3860</v>
      </c>
      <c r="F151" s="163">
        <v>23109</v>
      </c>
      <c r="G151" s="163">
        <v>23803</v>
      </c>
      <c r="H151" s="163">
        <v>22031</v>
      </c>
      <c r="I151" s="165">
        <f>IFERROR(H151/G151-1,"-")</f>
        <v>-7.4444397764987569E-2</v>
      </c>
      <c r="J151" s="164">
        <f t="shared" si="79"/>
        <v>0.10370221932768908</v>
      </c>
      <c r="K151" s="162">
        <f t="shared" si="80"/>
        <v>-1772</v>
      </c>
      <c r="L151" s="163">
        <f t="shared" si="81"/>
        <v>2070</v>
      </c>
      <c r="M151" s="164">
        <f t="shared" si="78"/>
        <v>8.9083356482632763E-3</v>
      </c>
    </row>
    <row r="152" spans="2:13" x14ac:dyDescent="0.25">
      <c r="B152" s="162" t="s">
        <v>100</v>
      </c>
      <c r="C152" s="163">
        <v>11719</v>
      </c>
      <c r="D152" s="163">
        <v>12724</v>
      </c>
      <c r="E152" s="163">
        <v>3998</v>
      </c>
      <c r="F152" s="163">
        <v>9253</v>
      </c>
      <c r="G152" s="163">
        <v>9267</v>
      </c>
      <c r="H152" s="163">
        <v>9332</v>
      </c>
      <c r="I152" s="165">
        <f>IFERROR(H152/G152-1,"-")</f>
        <v>7.0141361821516313E-3</v>
      </c>
      <c r="J152" s="164">
        <f t="shared" si="79"/>
        <v>-0.26658283558629359</v>
      </c>
      <c r="K152" s="162">
        <f t="shared" si="80"/>
        <v>65</v>
      </c>
      <c r="L152" s="163">
        <f t="shared" si="81"/>
        <v>-3392</v>
      </c>
      <c r="M152" s="164">
        <f t="shared" si="78"/>
        <v>3.7734368966271573E-3</v>
      </c>
    </row>
    <row r="153" spans="2:13" x14ac:dyDescent="0.25">
      <c r="B153" s="157" t="s">
        <v>107</v>
      </c>
      <c r="C153" s="158">
        <v>40818</v>
      </c>
      <c r="D153" s="158">
        <v>40145</v>
      </c>
      <c r="E153" s="158">
        <v>14536</v>
      </c>
      <c r="F153" s="158">
        <v>27722</v>
      </c>
      <c r="G153" s="158">
        <v>30252</v>
      </c>
      <c r="H153" s="158">
        <v>35848</v>
      </c>
      <c r="I153" s="160">
        <f>IFERROR(H153/G153-1,"-")</f>
        <v>0.18497950548724051</v>
      </c>
      <c r="J153" s="159">
        <f t="shared" si="79"/>
        <v>-0.1070369909079586</v>
      </c>
      <c r="K153" s="157">
        <f t="shared" si="80"/>
        <v>5596</v>
      </c>
      <c r="L153" s="158">
        <f t="shared" si="81"/>
        <v>-4297</v>
      </c>
      <c r="M153" s="159">
        <f t="shared" si="78"/>
        <v>1.4495302815076118E-2</v>
      </c>
    </row>
    <row r="154" spans="2:13" x14ac:dyDescent="0.25">
      <c r="B154" s="162" t="s">
        <v>110</v>
      </c>
      <c r="C154" s="163">
        <v>13232</v>
      </c>
      <c r="D154" s="163">
        <v>13113</v>
      </c>
      <c r="E154" s="163">
        <v>4906</v>
      </c>
      <c r="F154" s="163">
        <v>10475</v>
      </c>
      <c r="G154" s="163">
        <v>10614</v>
      </c>
      <c r="H154" s="163">
        <v>11900</v>
      </c>
      <c r="I154" s="165">
        <f t="shared" ref="I154:I161" si="82">IFERROR(H154/G154-1,"-")</f>
        <v>0.12116073110985481</v>
      </c>
      <c r="J154" s="164">
        <f t="shared" si="79"/>
        <v>-9.2503622359490612E-2</v>
      </c>
      <c r="K154" s="162">
        <f t="shared" si="80"/>
        <v>1286</v>
      </c>
      <c r="L154" s="163">
        <f t="shared" si="81"/>
        <v>-1213</v>
      </c>
      <c r="M154" s="164">
        <f t="shared" si="78"/>
        <v>4.8118194459776222E-3</v>
      </c>
    </row>
    <row r="155" spans="2:13" x14ac:dyDescent="0.25">
      <c r="B155" s="162" t="s">
        <v>113</v>
      </c>
      <c r="C155" s="163">
        <v>12479</v>
      </c>
      <c r="D155" s="163">
        <v>10170</v>
      </c>
      <c r="E155" s="163">
        <v>3835</v>
      </c>
      <c r="F155" s="163">
        <v>5515</v>
      </c>
      <c r="G155" s="163">
        <v>5549</v>
      </c>
      <c r="H155" s="163">
        <v>5644</v>
      </c>
      <c r="I155" s="165">
        <f t="shared" si="82"/>
        <v>1.7120201838169091E-2</v>
      </c>
      <c r="J155" s="164">
        <f t="shared" si="79"/>
        <v>-0.44503441494591933</v>
      </c>
      <c r="K155" s="162">
        <f t="shared" si="80"/>
        <v>95</v>
      </c>
      <c r="L155" s="163">
        <f t="shared" si="81"/>
        <v>-4526</v>
      </c>
      <c r="M155" s="164">
        <f t="shared" si="78"/>
        <v>2.2821772229493866E-3</v>
      </c>
    </row>
    <row r="156" spans="2:13" x14ac:dyDescent="0.25">
      <c r="B156" s="162" t="s">
        <v>116</v>
      </c>
      <c r="C156" s="163">
        <v>5777</v>
      </c>
      <c r="D156" s="163">
        <v>5508</v>
      </c>
      <c r="E156" s="163">
        <v>1701</v>
      </c>
      <c r="F156" s="163">
        <v>3249</v>
      </c>
      <c r="G156" s="163">
        <v>4719</v>
      </c>
      <c r="H156" s="163">
        <v>5924</v>
      </c>
      <c r="I156" s="165">
        <f t="shared" si="82"/>
        <v>0.25535070989616449</v>
      </c>
      <c r="J156" s="164">
        <f t="shared" si="79"/>
        <v>7.5526506899055823E-2</v>
      </c>
      <c r="K156" s="162">
        <f t="shared" si="80"/>
        <v>1205</v>
      </c>
      <c r="L156" s="163">
        <f t="shared" si="81"/>
        <v>416</v>
      </c>
      <c r="M156" s="164">
        <f t="shared" si="78"/>
        <v>2.3953965040312128E-3</v>
      </c>
    </row>
    <row r="157" spans="2:13" x14ac:dyDescent="0.25">
      <c r="B157" s="162" t="s">
        <v>123</v>
      </c>
      <c r="C157" s="163">
        <v>742</v>
      </c>
      <c r="D157" s="163">
        <v>832</v>
      </c>
      <c r="E157" s="163">
        <v>495</v>
      </c>
      <c r="F157" s="163">
        <v>880</v>
      </c>
      <c r="G157" s="163">
        <v>819</v>
      </c>
      <c r="H157" s="163">
        <v>1133</v>
      </c>
      <c r="I157" s="165">
        <f t="shared" si="82"/>
        <v>0.38339438339438336</v>
      </c>
      <c r="J157" s="164">
        <f t="shared" si="79"/>
        <v>0.36177884615384626</v>
      </c>
      <c r="K157" s="162">
        <f t="shared" si="80"/>
        <v>314</v>
      </c>
      <c r="L157" s="163">
        <f t="shared" si="81"/>
        <v>301</v>
      </c>
      <c r="M157" s="164">
        <f t="shared" si="78"/>
        <v>4.5813373380610469E-4</v>
      </c>
    </row>
    <row r="158" spans="2:13" x14ac:dyDescent="0.25">
      <c r="B158" s="162" t="s">
        <v>119</v>
      </c>
      <c r="C158" s="163">
        <v>952</v>
      </c>
      <c r="D158" s="163">
        <v>1614</v>
      </c>
      <c r="E158" s="163">
        <v>507</v>
      </c>
      <c r="F158" s="163">
        <v>1575</v>
      </c>
      <c r="G158" s="163">
        <v>1488</v>
      </c>
      <c r="H158" s="163">
        <v>1744</v>
      </c>
      <c r="I158" s="165">
        <f t="shared" si="82"/>
        <v>0.17204301075268824</v>
      </c>
      <c r="J158" s="164">
        <f t="shared" si="79"/>
        <v>8.0545229244114003E-2</v>
      </c>
      <c r="K158" s="162">
        <f t="shared" si="80"/>
        <v>256</v>
      </c>
      <c r="L158" s="163">
        <f t="shared" si="81"/>
        <v>130</v>
      </c>
      <c r="M158" s="164">
        <f t="shared" si="78"/>
        <v>7.0519437930966161E-4</v>
      </c>
    </row>
    <row r="159" spans="2:13" x14ac:dyDescent="0.25">
      <c r="B159" s="162" t="s">
        <v>128</v>
      </c>
      <c r="C159" s="163">
        <v>267</v>
      </c>
      <c r="D159" s="163">
        <v>294</v>
      </c>
      <c r="E159" s="163">
        <v>209</v>
      </c>
      <c r="F159" s="163">
        <v>256</v>
      </c>
      <c r="G159" s="163">
        <v>248</v>
      </c>
      <c r="H159" s="163">
        <v>263</v>
      </c>
      <c r="I159" s="165">
        <f t="shared" si="82"/>
        <v>6.0483870967741993E-2</v>
      </c>
      <c r="J159" s="164">
        <f t="shared" si="79"/>
        <v>-0.10544217687074831</v>
      </c>
      <c r="K159" s="162">
        <f t="shared" si="80"/>
        <v>15</v>
      </c>
      <c r="L159" s="163">
        <f t="shared" si="81"/>
        <v>-31</v>
      </c>
      <c r="M159" s="164">
        <f t="shared" si="78"/>
        <v>1.0634525330185837E-4</v>
      </c>
    </row>
    <row r="160" spans="2:13" x14ac:dyDescent="0.25">
      <c r="B160" s="162" t="s">
        <v>131</v>
      </c>
      <c r="C160" s="163">
        <v>757</v>
      </c>
      <c r="D160" s="163">
        <v>552</v>
      </c>
      <c r="E160" s="163">
        <v>277</v>
      </c>
      <c r="F160" s="163">
        <v>394</v>
      </c>
      <c r="G160" s="163">
        <v>511</v>
      </c>
      <c r="H160" s="163">
        <v>373</v>
      </c>
      <c r="I160" s="165">
        <f t="shared" si="82"/>
        <v>-0.27005870841487278</v>
      </c>
      <c r="J160" s="164">
        <f t="shared" si="79"/>
        <v>-0.32427536231884058</v>
      </c>
      <c r="K160" s="162">
        <f t="shared" si="80"/>
        <v>-138</v>
      </c>
      <c r="L160" s="163">
        <f t="shared" si="81"/>
        <v>-179</v>
      </c>
      <c r="M160" s="164">
        <f t="shared" si="78"/>
        <v>1.5082425658400445E-4</v>
      </c>
    </row>
    <row r="161" spans="2:13" x14ac:dyDescent="0.25">
      <c r="B161" s="168" t="s">
        <v>145</v>
      </c>
      <c r="C161" s="169">
        <f t="shared" ref="C161:H161" si="83">C153-SUM(C154:C160)</f>
        <v>6612</v>
      </c>
      <c r="D161" s="169">
        <f t="shared" si="83"/>
        <v>8062</v>
      </c>
      <c r="E161" s="169">
        <f t="shared" si="83"/>
        <v>2606</v>
      </c>
      <c r="F161" s="169">
        <f t="shared" si="83"/>
        <v>5378</v>
      </c>
      <c r="G161" s="169">
        <f t="shared" si="83"/>
        <v>6304</v>
      </c>
      <c r="H161" s="169">
        <f t="shared" si="83"/>
        <v>8867</v>
      </c>
      <c r="I161" s="171">
        <f t="shared" si="82"/>
        <v>0.40656725888324874</v>
      </c>
      <c r="J161" s="170">
        <f t="shared" si="79"/>
        <v>9.9851153559910699E-2</v>
      </c>
      <c r="K161" s="168">
        <f>H161-G161</f>
        <v>2563</v>
      </c>
      <c r="L161" s="169">
        <f t="shared" si="81"/>
        <v>805</v>
      </c>
      <c r="M161" s="170">
        <f t="shared" si="78"/>
        <v>3.5854120191162668E-3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E6EEF-740B-4C10-9CAF-167ECC534E4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760516</v>
      </c>
      <c r="D9" s="176">
        <f t="shared" ref="D9:H9" si="0">D10+D13</f>
        <v>751196</v>
      </c>
      <c r="E9" s="176">
        <f t="shared" si="0"/>
        <v>248528</v>
      </c>
      <c r="F9" s="176">
        <f t="shared" si="0"/>
        <v>547719</v>
      </c>
      <c r="G9" s="176">
        <f t="shared" si="0"/>
        <v>626079</v>
      </c>
      <c r="H9" s="176">
        <f t="shared" si="0"/>
        <v>693340</v>
      </c>
      <c r="I9" s="177">
        <f>IFERROR(H9/G9-1,"-")</f>
        <v>0.10743212917219713</v>
      </c>
      <c r="J9" s="177">
        <f>IFERROR(H9/D9-1,"-")</f>
        <v>-7.7018514475582944E-2</v>
      </c>
      <c r="K9" s="176">
        <f>H9-G9</f>
        <v>67261</v>
      </c>
      <c r="L9" s="176">
        <f>H9-D9</f>
        <v>-57856</v>
      </c>
      <c r="M9" s="177">
        <f t="shared" ref="M9:M21" si="1">H9/H$9</f>
        <v>1</v>
      </c>
      <c r="P9" s="154" t="s">
        <v>68</v>
      </c>
      <c r="Q9" s="176">
        <f>Q10+Q13</f>
        <v>3289</v>
      </c>
      <c r="R9" s="176">
        <f t="shared" ref="R9:V9" si="2">R10+R13</f>
        <v>3485</v>
      </c>
      <c r="S9" s="176">
        <f t="shared" si="2"/>
        <v>1878</v>
      </c>
      <c r="T9" s="176">
        <f t="shared" si="2"/>
        <v>0</v>
      </c>
      <c r="U9" s="176">
        <f t="shared" si="2"/>
        <v>0</v>
      </c>
      <c r="V9" s="176">
        <f t="shared" si="2"/>
        <v>0</v>
      </c>
      <c r="W9" s="177" t="str">
        <f>IFERROR(V9/U9-1,"-")</f>
        <v>-</v>
      </c>
      <c r="X9" s="177">
        <f>IFERROR(V9/R9-1,"-")</f>
        <v>-1</v>
      </c>
      <c r="Y9" s="176">
        <f>V9-U9</f>
        <v>0</v>
      </c>
      <c r="Z9" s="176">
        <f>V9-R9</f>
        <v>-3485</v>
      </c>
      <c r="AA9" s="177" t="e">
        <f t="shared" ref="AA9:AA21" si="3">V9/V$9</f>
        <v>#DIV/0!</v>
      </c>
    </row>
    <row r="10" spans="1:27" x14ac:dyDescent="0.25">
      <c r="A10" s="161" t="s">
        <v>103</v>
      </c>
      <c r="B10" s="157" t="s">
        <v>97</v>
      </c>
      <c r="C10" s="158">
        <v>110564</v>
      </c>
      <c r="D10" s="158">
        <v>109382</v>
      </c>
      <c r="E10" s="158">
        <v>27988</v>
      </c>
      <c r="F10" s="158">
        <v>89179</v>
      </c>
      <c r="G10" s="158">
        <v>91893</v>
      </c>
      <c r="H10" s="158">
        <v>97193</v>
      </c>
      <c r="I10" s="160">
        <f>IFERROR(H10/G10-1,"-")</f>
        <v>5.7675775086241554E-2</v>
      </c>
      <c r="J10" s="159">
        <f t="shared" ref="J10:J21" si="4">IFERROR(H10/D10-1,"-")</f>
        <v>-0.11143515386443836</v>
      </c>
      <c r="K10" s="157">
        <f t="shared" ref="K10:K20" si="5">H10-G10</f>
        <v>5300</v>
      </c>
      <c r="L10" s="158">
        <f t="shared" ref="L10:L21" si="6">H10-D10</f>
        <v>-12189</v>
      </c>
      <c r="M10" s="159">
        <f t="shared" si="1"/>
        <v>0.14018086364554186</v>
      </c>
      <c r="P10" s="157" t="s">
        <v>97</v>
      </c>
      <c r="Q10" s="158">
        <v>784</v>
      </c>
      <c r="R10" s="158">
        <v>1052</v>
      </c>
      <c r="S10" s="158">
        <v>350</v>
      </c>
      <c r="T10" s="158">
        <v>0</v>
      </c>
      <c r="U10" s="158">
        <v>0</v>
      </c>
      <c r="V10" s="158">
        <v>0</v>
      </c>
      <c r="W10" s="160" t="str">
        <f>IFERROR(V10/U10-1,"-")</f>
        <v>-</v>
      </c>
      <c r="X10" s="159">
        <f t="shared" ref="X10:X21" si="7">IFERROR(V10/R10-1,"-")</f>
        <v>-1</v>
      </c>
      <c r="Y10" s="157">
        <f t="shared" ref="Y10:Y20" si="8">V10-U10</f>
        <v>0</v>
      </c>
      <c r="Z10" s="158">
        <f t="shared" ref="Z10:Z21" si="9">V10-R10</f>
        <v>-1052</v>
      </c>
      <c r="AA10" s="159" t="e">
        <f t="shared" si="3"/>
        <v>#DIV/0!</v>
      </c>
    </row>
    <row r="11" spans="1:27" x14ac:dyDescent="0.25">
      <c r="A11" s="161" t="s">
        <v>100</v>
      </c>
      <c r="B11" s="162" t="s">
        <v>103</v>
      </c>
      <c r="C11" s="163">
        <v>56482</v>
      </c>
      <c r="D11" s="163">
        <v>57830</v>
      </c>
      <c r="E11" s="163">
        <v>18245</v>
      </c>
      <c r="F11" s="163">
        <v>53235</v>
      </c>
      <c r="G11" s="163">
        <v>51624</v>
      </c>
      <c r="H11" s="163">
        <v>47732</v>
      </c>
      <c r="I11" s="165">
        <f>IFERROR(H11/G11-1,"-")</f>
        <v>-7.5391290872462435E-2</v>
      </c>
      <c r="J11" s="164">
        <f t="shared" si="4"/>
        <v>-0.17461525159951585</v>
      </c>
      <c r="K11" s="162">
        <f t="shared" si="5"/>
        <v>-3892</v>
      </c>
      <c r="L11" s="163">
        <f t="shared" si="6"/>
        <v>-10098</v>
      </c>
      <c r="M11" s="164">
        <f t="shared" si="1"/>
        <v>6.8843568811838354E-2</v>
      </c>
      <c r="P11" s="162" t="s">
        <v>103</v>
      </c>
      <c r="Q11" s="163">
        <v>536</v>
      </c>
      <c r="R11" s="163">
        <v>609</v>
      </c>
      <c r="S11" s="163">
        <v>171</v>
      </c>
      <c r="T11" s="163">
        <v>0</v>
      </c>
      <c r="U11" s="163">
        <v>0</v>
      </c>
      <c r="V11" s="163">
        <v>0</v>
      </c>
      <c r="W11" s="165" t="str">
        <f>IFERROR(V11/U11-1,"-")</f>
        <v>-</v>
      </c>
      <c r="X11" s="164">
        <f t="shared" si="7"/>
        <v>-1</v>
      </c>
      <c r="Y11" s="162">
        <f t="shared" si="8"/>
        <v>0</v>
      </c>
      <c r="Z11" s="163">
        <f t="shared" si="9"/>
        <v>-609</v>
      </c>
      <c r="AA11" s="164" t="e">
        <f>V11/V$9</f>
        <v>#DIV/0!</v>
      </c>
    </row>
    <row r="12" spans="1:27" x14ac:dyDescent="0.25">
      <c r="A12" s="1"/>
      <c r="B12" s="162" t="s">
        <v>100</v>
      </c>
      <c r="C12" s="163">
        <v>54082</v>
      </c>
      <c r="D12" s="163">
        <v>51552</v>
      </c>
      <c r="E12" s="163">
        <v>9743</v>
      </c>
      <c r="F12" s="163">
        <v>35944</v>
      </c>
      <c r="G12" s="163">
        <v>40269</v>
      </c>
      <c r="H12" s="163">
        <v>49461</v>
      </c>
      <c r="I12" s="165">
        <f>IFERROR(H12/G12-1,"-")</f>
        <v>0.22826491842360119</v>
      </c>
      <c r="J12" s="164">
        <f t="shared" si="4"/>
        <v>-4.0560986964618295E-2</v>
      </c>
      <c r="K12" s="162">
        <f t="shared" si="5"/>
        <v>9192</v>
      </c>
      <c r="L12" s="163">
        <f t="shared" si="6"/>
        <v>-2091</v>
      </c>
      <c r="M12" s="164">
        <f t="shared" si="1"/>
        <v>7.1337294833703518E-2</v>
      </c>
      <c r="P12" s="162" t="s">
        <v>100</v>
      </c>
      <c r="Q12" s="163">
        <v>248</v>
      </c>
      <c r="R12" s="163">
        <v>443</v>
      </c>
      <c r="S12" s="163">
        <v>179</v>
      </c>
      <c r="T12" s="163">
        <v>0</v>
      </c>
      <c r="U12" s="163">
        <v>0</v>
      </c>
      <c r="V12" s="163">
        <v>0</v>
      </c>
      <c r="W12" s="165" t="str">
        <f>IFERROR(V12/U12-1,"-")</f>
        <v>-</v>
      </c>
      <c r="X12" s="164">
        <f t="shared" si="7"/>
        <v>-1</v>
      </c>
      <c r="Y12" s="162">
        <f t="shared" si="8"/>
        <v>0</v>
      </c>
      <c r="Z12" s="163">
        <f t="shared" si="9"/>
        <v>-443</v>
      </c>
      <c r="AA12" s="164" t="e">
        <f t="shared" si="3"/>
        <v>#DIV/0!</v>
      </c>
    </row>
    <row r="13" spans="1:27" s="56" customFormat="1" x14ac:dyDescent="0.25">
      <c r="B13" s="157" t="s">
        <v>107</v>
      </c>
      <c r="C13" s="158">
        <v>649952</v>
      </c>
      <c r="D13" s="158">
        <v>641814</v>
      </c>
      <c r="E13" s="158">
        <v>220540</v>
      </c>
      <c r="F13" s="158">
        <v>458540</v>
      </c>
      <c r="G13" s="158">
        <v>534186</v>
      </c>
      <c r="H13" s="158">
        <v>596147</v>
      </c>
      <c r="I13" s="160">
        <f>IFERROR(H13/G13-1,"-")</f>
        <v>0.11599143369537956</v>
      </c>
      <c r="J13" s="159">
        <f t="shared" si="4"/>
        <v>-7.1153013178272828E-2</v>
      </c>
      <c r="K13" s="157">
        <f t="shared" si="5"/>
        <v>61961</v>
      </c>
      <c r="L13" s="158">
        <f t="shared" si="6"/>
        <v>-45667</v>
      </c>
      <c r="M13" s="159">
        <f t="shared" si="1"/>
        <v>0.85981913635445817</v>
      </c>
      <c r="P13" s="157" t="s">
        <v>107</v>
      </c>
      <c r="Q13" s="158">
        <v>2505</v>
      </c>
      <c r="R13" s="158">
        <v>2433</v>
      </c>
      <c r="S13" s="158">
        <v>1528</v>
      </c>
      <c r="T13" s="158">
        <v>0</v>
      </c>
      <c r="U13" s="158">
        <v>0</v>
      </c>
      <c r="V13" s="158">
        <v>0</v>
      </c>
      <c r="W13" s="160" t="str">
        <f>IFERROR(V13/U13-1,"-")</f>
        <v>-</v>
      </c>
      <c r="X13" s="159">
        <f t="shared" si="7"/>
        <v>-1</v>
      </c>
      <c r="Y13" s="157">
        <f t="shared" si="8"/>
        <v>0</v>
      </c>
      <c r="Z13" s="158">
        <f t="shared" si="9"/>
        <v>-2433</v>
      </c>
      <c r="AA13" s="159" t="e">
        <f t="shared" si="3"/>
        <v>#DIV/0!</v>
      </c>
    </row>
    <row r="14" spans="1:27" s="56" customFormat="1" x14ac:dyDescent="0.25">
      <c r="B14" s="162" t="s">
        <v>110</v>
      </c>
      <c r="C14" s="163">
        <v>337380</v>
      </c>
      <c r="D14" s="163">
        <v>345987</v>
      </c>
      <c r="E14" s="163">
        <v>94398</v>
      </c>
      <c r="F14" s="163">
        <v>214283</v>
      </c>
      <c r="G14" s="163">
        <v>267481</v>
      </c>
      <c r="H14" s="163">
        <v>314197</v>
      </c>
      <c r="I14" s="165">
        <f t="shared" ref="I14:I21" si="10">IFERROR(H14/G14-1,"-")</f>
        <v>0.1746516575009065</v>
      </c>
      <c r="J14" s="164">
        <f t="shared" si="4"/>
        <v>-9.1882064933075491E-2</v>
      </c>
      <c r="K14" s="162">
        <f t="shared" si="5"/>
        <v>46716</v>
      </c>
      <c r="L14" s="163">
        <f t="shared" si="6"/>
        <v>-31790</v>
      </c>
      <c r="M14" s="164">
        <f t="shared" si="1"/>
        <v>0.45316439265007069</v>
      </c>
      <c r="P14" s="162" t="s">
        <v>110</v>
      </c>
      <c r="Q14" s="163">
        <v>660</v>
      </c>
      <c r="R14" s="163">
        <v>927</v>
      </c>
      <c r="S14" s="163">
        <v>596</v>
      </c>
      <c r="T14" s="163">
        <v>0</v>
      </c>
      <c r="U14" s="163">
        <v>0</v>
      </c>
      <c r="V14" s="163">
        <v>0</v>
      </c>
      <c r="W14" s="165" t="str">
        <f t="shared" ref="W14:W21" si="11">IFERROR(V14/U14-1,"-")</f>
        <v>-</v>
      </c>
      <c r="X14" s="164">
        <f t="shared" si="7"/>
        <v>-1</v>
      </c>
      <c r="Y14" s="162">
        <f t="shared" si="8"/>
        <v>0</v>
      </c>
      <c r="Z14" s="163">
        <f t="shared" si="9"/>
        <v>-927</v>
      </c>
      <c r="AA14" s="164" t="e">
        <f t="shared" si="3"/>
        <v>#DIV/0!</v>
      </c>
    </row>
    <row r="15" spans="1:27" x14ac:dyDescent="0.25">
      <c r="A15" s="1"/>
      <c r="B15" s="162" t="s">
        <v>113</v>
      </c>
      <c r="C15" s="163">
        <v>54016</v>
      </c>
      <c r="D15" s="163">
        <v>43685</v>
      </c>
      <c r="E15" s="163">
        <v>16513</v>
      </c>
      <c r="F15" s="163">
        <v>26316</v>
      </c>
      <c r="G15" s="163">
        <v>28035</v>
      </c>
      <c r="H15" s="163">
        <v>31614</v>
      </c>
      <c r="I15" s="165">
        <f t="shared" si="10"/>
        <v>0.12766185125735685</v>
      </c>
      <c r="J15" s="164">
        <f t="shared" si="4"/>
        <v>-0.27631910266681925</v>
      </c>
      <c r="K15" s="162">
        <f t="shared" si="5"/>
        <v>3579</v>
      </c>
      <c r="L15" s="163">
        <f t="shared" si="6"/>
        <v>-12071</v>
      </c>
      <c r="M15" s="164">
        <f t="shared" si="1"/>
        <v>4.5596676955029281E-2</v>
      </c>
      <c r="P15" s="162" t="s">
        <v>113</v>
      </c>
      <c r="Q15" s="163">
        <v>701</v>
      </c>
      <c r="R15" s="163">
        <v>394</v>
      </c>
      <c r="S15" s="163">
        <v>89</v>
      </c>
      <c r="T15" s="163">
        <v>0</v>
      </c>
      <c r="U15" s="163">
        <v>0</v>
      </c>
      <c r="V15" s="163">
        <v>0</v>
      </c>
      <c r="W15" s="165" t="str">
        <f t="shared" si="11"/>
        <v>-</v>
      </c>
      <c r="X15" s="164">
        <f t="shared" si="7"/>
        <v>-1</v>
      </c>
      <c r="Y15" s="162">
        <f t="shared" si="8"/>
        <v>0</v>
      </c>
      <c r="Z15" s="163">
        <f t="shared" si="9"/>
        <v>-394</v>
      </c>
      <c r="AA15" s="164" t="e">
        <f t="shared" si="3"/>
        <v>#DIV/0!</v>
      </c>
    </row>
    <row r="16" spans="1:27" x14ac:dyDescent="0.25">
      <c r="A16" s="1"/>
      <c r="B16" s="162" t="s">
        <v>116</v>
      </c>
      <c r="C16" s="163">
        <v>18746</v>
      </c>
      <c r="D16" s="163">
        <v>16402</v>
      </c>
      <c r="E16" s="163">
        <v>5757</v>
      </c>
      <c r="F16" s="163">
        <v>17536</v>
      </c>
      <c r="G16" s="163">
        <v>21487</v>
      </c>
      <c r="H16" s="163">
        <v>23055</v>
      </c>
      <c r="I16" s="165">
        <f t="shared" si="10"/>
        <v>7.2974356587704126E-2</v>
      </c>
      <c r="J16" s="164">
        <f t="shared" si="4"/>
        <v>0.40562126569930501</v>
      </c>
      <c r="K16" s="162">
        <f t="shared" si="5"/>
        <v>1568</v>
      </c>
      <c r="L16" s="163">
        <f t="shared" si="6"/>
        <v>6653</v>
      </c>
      <c r="M16" s="164">
        <f t="shared" si="1"/>
        <v>3.3252084114575822E-2</v>
      </c>
      <c r="P16" s="162" t="s">
        <v>116</v>
      </c>
      <c r="Q16" s="163">
        <v>47</v>
      </c>
      <c r="R16" s="163">
        <v>165</v>
      </c>
      <c r="S16" s="163">
        <v>56</v>
      </c>
      <c r="T16" s="163">
        <v>0</v>
      </c>
      <c r="U16" s="163">
        <v>0</v>
      </c>
      <c r="V16" s="163">
        <v>0</v>
      </c>
      <c r="W16" s="165" t="str">
        <f t="shared" si="11"/>
        <v>-</v>
      </c>
      <c r="X16" s="164">
        <f t="shared" si="7"/>
        <v>-1</v>
      </c>
      <c r="Y16" s="162">
        <f t="shared" si="8"/>
        <v>0</v>
      </c>
      <c r="Z16" s="163">
        <f t="shared" si="9"/>
        <v>-165</v>
      </c>
      <c r="AA16" s="164" t="e">
        <f t="shared" si="3"/>
        <v>#DIV/0!</v>
      </c>
    </row>
    <row r="17" spans="1:27" x14ac:dyDescent="0.25">
      <c r="A17" s="1"/>
      <c r="B17" s="162" t="s">
        <v>123</v>
      </c>
      <c r="C17" s="163">
        <v>27598</v>
      </c>
      <c r="D17" s="163">
        <v>26945</v>
      </c>
      <c r="E17" s="163">
        <v>9418</v>
      </c>
      <c r="F17" s="163">
        <v>28778</v>
      </c>
      <c r="G17" s="163">
        <v>25724</v>
      </c>
      <c r="H17" s="163">
        <v>26908</v>
      </c>
      <c r="I17" s="165">
        <f t="shared" si="10"/>
        <v>4.6027056445342884E-2</v>
      </c>
      <c r="J17" s="164">
        <f t="shared" si="4"/>
        <v>-1.373167563555433E-3</v>
      </c>
      <c r="K17" s="162">
        <f t="shared" si="5"/>
        <v>1184</v>
      </c>
      <c r="L17" s="163">
        <f t="shared" si="6"/>
        <v>-37</v>
      </c>
      <c r="M17" s="164">
        <f t="shared" si="1"/>
        <v>3.880924221882482E-2</v>
      </c>
      <c r="P17" s="162" t="s">
        <v>123</v>
      </c>
      <c r="Q17" s="163">
        <v>49</v>
      </c>
      <c r="R17" s="163">
        <v>133</v>
      </c>
      <c r="S17" s="163">
        <v>13</v>
      </c>
      <c r="T17" s="163">
        <v>0</v>
      </c>
      <c r="U17" s="163">
        <v>0</v>
      </c>
      <c r="V17" s="163">
        <v>0</v>
      </c>
      <c r="W17" s="165" t="str">
        <f t="shared" si="11"/>
        <v>-</v>
      </c>
      <c r="X17" s="164">
        <f t="shared" si="7"/>
        <v>-1</v>
      </c>
      <c r="Y17" s="162">
        <f t="shared" si="8"/>
        <v>0</v>
      </c>
      <c r="Z17" s="163">
        <f t="shared" si="9"/>
        <v>-133</v>
      </c>
      <c r="AA17" s="164" t="e">
        <f t="shared" si="3"/>
        <v>#DIV/0!</v>
      </c>
    </row>
    <row r="18" spans="1:27" x14ac:dyDescent="0.25">
      <c r="A18" s="1"/>
      <c r="B18" s="162" t="s">
        <v>119</v>
      </c>
      <c r="C18" s="163">
        <v>9450</v>
      </c>
      <c r="D18" s="163">
        <v>8730</v>
      </c>
      <c r="E18" s="163">
        <v>3867</v>
      </c>
      <c r="F18" s="163">
        <v>8863</v>
      </c>
      <c r="G18" s="163">
        <v>9003</v>
      </c>
      <c r="H18" s="163">
        <v>10114</v>
      </c>
      <c r="I18" s="165">
        <f t="shared" si="10"/>
        <v>0.12340331000777516</v>
      </c>
      <c r="J18" s="164">
        <f t="shared" si="4"/>
        <v>0.15853379152348235</v>
      </c>
      <c r="K18" s="162">
        <f t="shared" si="5"/>
        <v>1111</v>
      </c>
      <c r="L18" s="163">
        <f t="shared" si="6"/>
        <v>1384</v>
      </c>
      <c r="M18" s="164">
        <f t="shared" si="1"/>
        <v>1.4587359736925607E-2</v>
      </c>
      <c r="P18" s="162" t="s">
        <v>119</v>
      </c>
      <c r="Q18" s="163">
        <v>20</v>
      </c>
      <c r="R18" s="163">
        <v>30</v>
      </c>
      <c r="S18" s="163">
        <v>52</v>
      </c>
      <c r="T18" s="163">
        <v>0</v>
      </c>
      <c r="U18" s="163">
        <v>0</v>
      </c>
      <c r="V18" s="163">
        <v>0</v>
      </c>
      <c r="W18" s="165" t="str">
        <f t="shared" si="11"/>
        <v>-</v>
      </c>
      <c r="X18" s="164">
        <f t="shared" si="7"/>
        <v>-1</v>
      </c>
      <c r="Y18" s="162">
        <f t="shared" si="8"/>
        <v>0</v>
      </c>
      <c r="Z18" s="163">
        <f t="shared" si="9"/>
        <v>-30</v>
      </c>
      <c r="AA18" s="164" t="e">
        <f t="shared" si="3"/>
        <v>#DIV/0!</v>
      </c>
    </row>
    <row r="19" spans="1:27" x14ac:dyDescent="0.25">
      <c r="A19" s="161" t="s">
        <v>144</v>
      </c>
      <c r="B19" s="162" t="s">
        <v>128</v>
      </c>
      <c r="C19" s="163">
        <v>16383</v>
      </c>
      <c r="D19" s="163">
        <v>18442</v>
      </c>
      <c r="E19" s="163">
        <v>10387</v>
      </c>
      <c r="F19" s="163">
        <v>12195</v>
      </c>
      <c r="G19" s="163">
        <v>14737</v>
      </c>
      <c r="H19" s="163">
        <v>13310</v>
      </c>
      <c r="I19" s="165">
        <f t="shared" si="10"/>
        <v>-9.6831105381013804E-2</v>
      </c>
      <c r="J19" s="164">
        <f t="shared" si="4"/>
        <v>-0.27827784405162126</v>
      </c>
      <c r="K19" s="162">
        <f t="shared" si="5"/>
        <v>-1427</v>
      </c>
      <c r="L19" s="163">
        <f t="shared" si="6"/>
        <v>-5132</v>
      </c>
      <c r="M19" s="164">
        <f t="shared" si="1"/>
        <v>1.919693079874232E-2</v>
      </c>
      <c r="P19" s="162" t="s">
        <v>128</v>
      </c>
      <c r="Q19" s="163">
        <v>23</v>
      </c>
      <c r="R19" s="163">
        <v>41</v>
      </c>
      <c r="S19" s="163">
        <v>60</v>
      </c>
      <c r="T19" s="163">
        <v>0</v>
      </c>
      <c r="U19" s="163">
        <v>0</v>
      </c>
      <c r="V19" s="163">
        <v>0</v>
      </c>
      <c r="W19" s="165" t="str">
        <f t="shared" si="11"/>
        <v>-</v>
      </c>
      <c r="X19" s="164">
        <f t="shared" si="7"/>
        <v>-1</v>
      </c>
      <c r="Y19" s="162">
        <f t="shared" si="8"/>
        <v>0</v>
      </c>
      <c r="Z19" s="163">
        <f t="shared" si="9"/>
        <v>-41</v>
      </c>
      <c r="AA19" s="164" t="e">
        <f t="shared" si="3"/>
        <v>#DIV/0!</v>
      </c>
    </row>
    <row r="20" spans="1:27" x14ac:dyDescent="0.25">
      <c r="A20" s="167" t="s">
        <v>145</v>
      </c>
      <c r="B20" s="162" t="s">
        <v>131</v>
      </c>
      <c r="C20" s="163">
        <v>30693</v>
      </c>
      <c r="D20" s="163">
        <v>26081</v>
      </c>
      <c r="E20" s="163">
        <v>16011</v>
      </c>
      <c r="F20" s="163">
        <v>10703</v>
      </c>
      <c r="G20" s="163">
        <v>14289</v>
      </c>
      <c r="H20" s="163">
        <v>16752</v>
      </c>
      <c r="I20" s="165">
        <f t="shared" si="10"/>
        <v>0.17237035481839169</v>
      </c>
      <c r="J20" s="164">
        <f t="shared" si="4"/>
        <v>-0.35769333997929531</v>
      </c>
      <c r="K20" s="162">
        <f t="shared" si="5"/>
        <v>2463</v>
      </c>
      <c r="L20" s="163">
        <f t="shared" si="6"/>
        <v>-9329</v>
      </c>
      <c r="M20" s="164">
        <f t="shared" si="1"/>
        <v>2.4161306141287104E-2</v>
      </c>
      <c r="P20" s="162" t="s">
        <v>131</v>
      </c>
      <c r="Q20" s="163">
        <v>52</v>
      </c>
      <c r="R20" s="163">
        <v>73</v>
      </c>
      <c r="S20" s="163">
        <v>96</v>
      </c>
      <c r="T20" s="163">
        <v>0</v>
      </c>
      <c r="U20" s="163">
        <v>0</v>
      </c>
      <c r="V20" s="163">
        <v>0</v>
      </c>
      <c r="W20" s="165" t="str">
        <f t="shared" si="11"/>
        <v>-</v>
      </c>
      <c r="X20" s="164">
        <f t="shared" si="7"/>
        <v>-1</v>
      </c>
      <c r="Y20" s="162">
        <f t="shared" si="8"/>
        <v>0</v>
      </c>
      <c r="Z20" s="163">
        <f t="shared" si="9"/>
        <v>-73</v>
      </c>
      <c r="AA20" s="164" t="e">
        <f t="shared" si="3"/>
        <v>#DIV/0!</v>
      </c>
    </row>
    <row r="21" spans="1:27" x14ac:dyDescent="0.25">
      <c r="B21" s="168" t="s">
        <v>145</v>
      </c>
      <c r="C21" s="169">
        <f t="shared" ref="C21:H21" si="12">C13-SUM(C14:C20)</f>
        <v>155686</v>
      </c>
      <c r="D21" s="169">
        <f t="shared" si="12"/>
        <v>155542</v>
      </c>
      <c r="E21" s="169">
        <f t="shared" si="12"/>
        <v>64189</v>
      </c>
      <c r="F21" s="169">
        <f t="shared" si="12"/>
        <v>139866</v>
      </c>
      <c r="G21" s="169">
        <f t="shared" si="12"/>
        <v>153430</v>
      </c>
      <c r="H21" s="169">
        <f t="shared" si="12"/>
        <v>160197</v>
      </c>
      <c r="I21" s="171">
        <f t="shared" si="10"/>
        <v>4.4104803493449696E-2</v>
      </c>
      <c r="J21" s="170">
        <f t="shared" si="4"/>
        <v>2.9927607977266568E-2</v>
      </c>
      <c r="K21" s="168">
        <f>H21-G21</f>
        <v>6767</v>
      </c>
      <c r="L21" s="169">
        <f t="shared" si="6"/>
        <v>4655</v>
      </c>
      <c r="M21" s="170">
        <f t="shared" si="1"/>
        <v>0.23105114373900251</v>
      </c>
      <c r="P21" s="168" t="s">
        <v>145</v>
      </c>
      <c r="Q21" s="169">
        <f t="shared" ref="Q21:V21" si="13">Q13-SUM(Q14:Q20)</f>
        <v>953</v>
      </c>
      <c r="R21" s="169">
        <f t="shared" si="13"/>
        <v>670</v>
      </c>
      <c r="S21" s="169">
        <f t="shared" si="13"/>
        <v>566</v>
      </c>
      <c r="T21" s="169">
        <f t="shared" si="13"/>
        <v>0</v>
      </c>
      <c r="U21" s="169">
        <f t="shared" si="13"/>
        <v>0</v>
      </c>
      <c r="V21" s="169">
        <f t="shared" si="13"/>
        <v>0</v>
      </c>
      <c r="W21" s="171" t="str">
        <f t="shared" si="11"/>
        <v>-</v>
      </c>
      <c r="X21" s="170">
        <f t="shared" si="7"/>
        <v>-1</v>
      </c>
      <c r="Y21" s="168">
        <f>V21-U21</f>
        <v>0</v>
      </c>
      <c r="Z21" s="169">
        <f t="shared" si="9"/>
        <v>-670</v>
      </c>
      <c r="AA21" s="170" t="e">
        <f t="shared" si="3"/>
        <v>#DIV/0!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213876</v>
      </c>
      <c r="D23" s="176">
        <f t="shared" ref="D23:H23" si="14">D24+D27</f>
        <v>237432</v>
      </c>
      <c r="E23" s="176">
        <f t="shared" si="14"/>
        <v>64346</v>
      </c>
      <c r="F23" s="176">
        <f t="shared" si="14"/>
        <v>140724</v>
      </c>
      <c r="G23" s="176">
        <f t="shared" si="14"/>
        <v>195215</v>
      </c>
      <c r="H23" s="176">
        <f t="shared" si="14"/>
        <v>210028</v>
      </c>
      <c r="I23" s="177">
        <f>IFERROR(H23/G23-1,"-")</f>
        <v>7.5880439515406017E-2</v>
      </c>
      <c r="J23" s="177">
        <f>IFERROR(H23/D23-1,"-")</f>
        <v>-0.11541830924222518</v>
      </c>
      <c r="K23" s="176">
        <f>H23-G23</f>
        <v>14813</v>
      </c>
      <c r="L23" s="176">
        <f>H23-D23</f>
        <v>-27404</v>
      </c>
      <c r="M23" s="177">
        <f t="shared" ref="M23:M35" si="15">H23/H$9</f>
        <v>0.30292208728762221</v>
      </c>
    </row>
    <row r="24" spans="1:27" x14ac:dyDescent="0.25">
      <c r="B24" s="157" t="s">
        <v>97</v>
      </c>
      <c r="C24" s="158">
        <v>14433</v>
      </c>
      <c r="D24" s="158">
        <v>21712</v>
      </c>
      <c r="E24" s="158">
        <v>3630</v>
      </c>
      <c r="F24" s="158">
        <v>17849</v>
      </c>
      <c r="G24" s="158">
        <v>22297</v>
      </c>
      <c r="H24" s="158">
        <v>19552</v>
      </c>
      <c r="I24" s="160">
        <f>IFERROR(H24/G24-1,"-")</f>
        <v>-0.12311073238552273</v>
      </c>
      <c r="J24" s="159">
        <f t="shared" ref="J24:J35" si="16">IFERROR(H24/D24-1,"-")</f>
        <v>-9.9484156226971265E-2</v>
      </c>
      <c r="K24" s="157">
        <f t="shared" ref="K24:K34" si="17">H24-G24</f>
        <v>-2745</v>
      </c>
      <c r="L24" s="158">
        <f t="shared" ref="L24:L35" si="18">H24-D24</f>
        <v>-2160</v>
      </c>
      <c r="M24" s="159">
        <f t="shared" si="15"/>
        <v>2.8199728848761069E-2</v>
      </c>
    </row>
    <row r="25" spans="1:27" x14ac:dyDescent="0.25">
      <c r="B25" s="162" t="s">
        <v>103</v>
      </c>
      <c r="C25" s="163">
        <v>9510</v>
      </c>
      <c r="D25" s="163">
        <v>14538</v>
      </c>
      <c r="E25" s="163">
        <v>2906</v>
      </c>
      <c r="F25" s="163">
        <v>10152</v>
      </c>
      <c r="G25" s="163">
        <v>11519</v>
      </c>
      <c r="H25" s="163">
        <v>9751</v>
      </c>
      <c r="I25" s="165">
        <f>IFERROR(H25/G25-1,"-")</f>
        <v>-0.1534855456202795</v>
      </c>
      <c r="J25" s="164">
        <f t="shared" si="16"/>
        <v>-0.32927500343926264</v>
      </c>
      <c r="K25" s="162">
        <f t="shared" si="17"/>
        <v>-1768</v>
      </c>
      <c r="L25" s="163">
        <f t="shared" si="18"/>
        <v>-4787</v>
      </c>
      <c r="M25" s="164">
        <f t="shared" si="15"/>
        <v>1.4063807078778089E-2</v>
      </c>
    </row>
    <row r="26" spans="1:27" x14ac:dyDescent="0.25">
      <c r="B26" s="162" t="s">
        <v>100</v>
      </c>
      <c r="C26" s="163">
        <v>4923</v>
      </c>
      <c r="D26" s="163">
        <v>7174</v>
      </c>
      <c r="E26" s="163">
        <v>724</v>
      </c>
      <c r="F26" s="163">
        <v>7697</v>
      </c>
      <c r="G26" s="163">
        <v>10778</v>
      </c>
      <c r="H26" s="163">
        <v>9801</v>
      </c>
      <c r="I26" s="165">
        <f>IFERROR(H26/G26-1,"-")</f>
        <v>-9.0647615513082203E-2</v>
      </c>
      <c r="J26" s="164">
        <f t="shared" si="16"/>
        <v>0.36618344020072491</v>
      </c>
      <c r="K26" s="162">
        <f t="shared" si="17"/>
        <v>-977</v>
      </c>
      <c r="L26" s="163">
        <f t="shared" si="18"/>
        <v>2627</v>
      </c>
      <c r="M26" s="164">
        <f t="shared" si="15"/>
        <v>1.4135921769982981E-2</v>
      </c>
    </row>
    <row r="27" spans="1:27" x14ac:dyDescent="0.25">
      <c r="B27" s="157" t="s">
        <v>107</v>
      </c>
      <c r="C27" s="158">
        <v>199443</v>
      </c>
      <c r="D27" s="158">
        <v>215720</v>
      </c>
      <c r="E27" s="158">
        <v>60716</v>
      </c>
      <c r="F27" s="158">
        <v>122875</v>
      </c>
      <c r="G27" s="158">
        <v>172918</v>
      </c>
      <c r="H27" s="158">
        <v>190476</v>
      </c>
      <c r="I27" s="160">
        <f>IFERROR(H27/G27-1,"-")</f>
        <v>0.10153945800899855</v>
      </c>
      <c r="J27" s="159">
        <f t="shared" si="16"/>
        <v>-0.11702206564064532</v>
      </c>
      <c r="K27" s="157">
        <f t="shared" si="17"/>
        <v>17558</v>
      </c>
      <c r="L27" s="158">
        <f t="shared" si="18"/>
        <v>-25244</v>
      </c>
      <c r="M27" s="159">
        <f t="shared" si="15"/>
        <v>0.27472235843886117</v>
      </c>
    </row>
    <row r="28" spans="1:27" x14ac:dyDescent="0.25">
      <c r="B28" s="162" t="s">
        <v>110</v>
      </c>
      <c r="C28" s="163">
        <v>119687</v>
      </c>
      <c r="D28" s="163">
        <v>135649</v>
      </c>
      <c r="E28" s="163">
        <v>32787</v>
      </c>
      <c r="F28" s="163">
        <v>61983</v>
      </c>
      <c r="G28" s="163">
        <v>95863</v>
      </c>
      <c r="H28" s="163">
        <v>111835</v>
      </c>
      <c r="I28" s="165">
        <f t="shared" ref="I28:I35" si="19">IFERROR(H28/G28-1,"-")</f>
        <v>0.16661277030762656</v>
      </c>
      <c r="J28" s="164">
        <f t="shared" si="16"/>
        <v>-0.17555603063789638</v>
      </c>
      <c r="K28" s="162">
        <f t="shared" si="17"/>
        <v>15972</v>
      </c>
      <c r="L28" s="163">
        <f t="shared" si="18"/>
        <v>-23814</v>
      </c>
      <c r="M28" s="164">
        <f t="shared" si="15"/>
        <v>0.16129892981798252</v>
      </c>
    </row>
    <row r="29" spans="1:27" x14ac:dyDescent="0.25">
      <c r="B29" s="162" t="s">
        <v>113</v>
      </c>
      <c r="C29" s="163">
        <v>18096</v>
      </c>
      <c r="D29" s="163">
        <v>16122</v>
      </c>
      <c r="E29" s="163">
        <v>5288</v>
      </c>
      <c r="F29" s="163">
        <v>7674</v>
      </c>
      <c r="G29" s="163">
        <v>8713</v>
      </c>
      <c r="H29" s="163">
        <v>9531</v>
      </c>
      <c r="I29" s="165">
        <f t="shared" si="19"/>
        <v>9.3882704005509021E-2</v>
      </c>
      <c r="J29" s="164">
        <f t="shared" si="16"/>
        <v>-0.4088202456270934</v>
      </c>
      <c r="K29" s="162">
        <f t="shared" si="17"/>
        <v>818</v>
      </c>
      <c r="L29" s="163">
        <f t="shared" si="18"/>
        <v>-6591</v>
      </c>
      <c r="M29" s="164">
        <f t="shared" si="15"/>
        <v>1.3746502437476563E-2</v>
      </c>
    </row>
    <row r="30" spans="1:27" x14ac:dyDescent="0.25">
      <c r="B30" s="162" t="s">
        <v>116</v>
      </c>
      <c r="C30" s="163">
        <v>3212</v>
      </c>
      <c r="D30" s="163">
        <v>5092</v>
      </c>
      <c r="E30" s="163">
        <v>1832</v>
      </c>
      <c r="F30" s="163">
        <v>5912</v>
      </c>
      <c r="G30" s="163">
        <v>9315</v>
      </c>
      <c r="H30" s="163">
        <v>10298</v>
      </c>
      <c r="I30" s="165">
        <f t="shared" si="19"/>
        <v>0.10552871712292</v>
      </c>
      <c r="J30" s="164">
        <f t="shared" si="16"/>
        <v>1.0223880597014925</v>
      </c>
      <c r="K30" s="162">
        <f t="shared" si="17"/>
        <v>983</v>
      </c>
      <c r="L30" s="163">
        <f t="shared" si="18"/>
        <v>5206</v>
      </c>
      <c r="M30" s="164">
        <f t="shared" si="15"/>
        <v>1.4852741800559611E-2</v>
      </c>
    </row>
    <row r="31" spans="1:27" x14ac:dyDescent="0.25">
      <c r="B31" s="162" t="s">
        <v>123</v>
      </c>
      <c r="C31" s="163">
        <v>7215</v>
      </c>
      <c r="D31" s="163">
        <v>7752</v>
      </c>
      <c r="E31" s="163">
        <v>2275</v>
      </c>
      <c r="F31" s="163">
        <v>7086</v>
      </c>
      <c r="G31" s="163">
        <v>7810</v>
      </c>
      <c r="H31" s="163">
        <v>6314</v>
      </c>
      <c r="I31" s="165">
        <f t="shared" si="19"/>
        <v>-0.19154929577464785</v>
      </c>
      <c r="J31" s="164">
        <f t="shared" si="16"/>
        <v>-0.18550051599587203</v>
      </c>
      <c r="K31" s="162">
        <f t="shared" si="17"/>
        <v>-1496</v>
      </c>
      <c r="L31" s="163">
        <f t="shared" si="18"/>
        <v>-1438</v>
      </c>
      <c r="M31" s="164">
        <f t="shared" si="15"/>
        <v>9.1066432053537941E-3</v>
      </c>
    </row>
    <row r="32" spans="1:27" x14ac:dyDescent="0.25">
      <c r="B32" s="162" t="s">
        <v>119</v>
      </c>
      <c r="C32" s="163">
        <v>2649</v>
      </c>
      <c r="D32" s="163">
        <v>3017</v>
      </c>
      <c r="E32" s="163">
        <v>1200</v>
      </c>
      <c r="F32" s="163">
        <v>3026</v>
      </c>
      <c r="G32" s="163">
        <v>3180</v>
      </c>
      <c r="H32" s="163">
        <v>3167</v>
      </c>
      <c r="I32" s="165">
        <f t="shared" si="19"/>
        <v>-4.0880503144654634E-3</v>
      </c>
      <c r="J32" s="164">
        <f t="shared" si="16"/>
        <v>4.9718263175339672E-2</v>
      </c>
      <c r="K32" s="162">
        <f t="shared" si="17"/>
        <v>-13</v>
      </c>
      <c r="L32" s="163">
        <f t="shared" si="18"/>
        <v>150</v>
      </c>
      <c r="M32" s="164">
        <f t="shared" si="15"/>
        <v>4.5677445409178759E-3</v>
      </c>
    </row>
    <row r="33" spans="2:13" x14ac:dyDescent="0.25">
      <c r="B33" s="162" t="s">
        <v>128</v>
      </c>
      <c r="C33" s="163">
        <v>2330</v>
      </c>
      <c r="D33" s="163">
        <v>2773</v>
      </c>
      <c r="E33" s="163">
        <v>1994</v>
      </c>
      <c r="F33" s="163">
        <v>1563</v>
      </c>
      <c r="G33" s="163">
        <v>2431</v>
      </c>
      <c r="H33" s="163">
        <v>1870</v>
      </c>
      <c r="I33" s="165">
        <f t="shared" si="19"/>
        <v>-0.23076923076923073</v>
      </c>
      <c r="J33" s="164">
        <f t="shared" si="16"/>
        <v>-0.32564010097367468</v>
      </c>
      <c r="K33" s="162">
        <f t="shared" si="17"/>
        <v>-561</v>
      </c>
      <c r="L33" s="163">
        <f t="shared" si="18"/>
        <v>-903</v>
      </c>
      <c r="M33" s="164">
        <f t="shared" si="15"/>
        <v>2.6970894510629706E-3</v>
      </c>
    </row>
    <row r="34" spans="2:13" x14ac:dyDescent="0.25">
      <c r="B34" s="162" t="s">
        <v>131</v>
      </c>
      <c r="C34" s="163">
        <v>3809</v>
      </c>
      <c r="D34" s="163">
        <v>3644</v>
      </c>
      <c r="E34" s="163">
        <v>1701</v>
      </c>
      <c r="F34" s="163">
        <v>871</v>
      </c>
      <c r="G34" s="163">
        <v>1965</v>
      </c>
      <c r="H34" s="163">
        <v>2200</v>
      </c>
      <c r="I34" s="165">
        <f t="shared" si="19"/>
        <v>0.11959287531806617</v>
      </c>
      <c r="J34" s="164">
        <f t="shared" si="16"/>
        <v>-0.39626783754116357</v>
      </c>
      <c r="K34" s="162">
        <f t="shared" si="17"/>
        <v>235</v>
      </c>
      <c r="L34" s="163">
        <f t="shared" si="18"/>
        <v>-1444</v>
      </c>
      <c r="M34" s="164">
        <f t="shared" si="15"/>
        <v>3.1730464130152593E-3</v>
      </c>
    </row>
    <row r="35" spans="2:13" x14ac:dyDescent="0.25">
      <c r="B35" s="168" t="s">
        <v>145</v>
      </c>
      <c r="C35" s="169">
        <f t="shared" ref="C35:H35" si="20">C27-SUM(C28:C34)</f>
        <v>42445</v>
      </c>
      <c r="D35" s="169">
        <f t="shared" si="20"/>
        <v>41671</v>
      </c>
      <c r="E35" s="169">
        <f t="shared" si="20"/>
        <v>13639</v>
      </c>
      <c r="F35" s="169">
        <f t="shared" si="20"/>
        <v>34760</v>
      </c>
      <c r="G35" s="169">
        <f t="shared" si="20"/>
        <v>43641</v>
      </c>
      <c r="H35" s="169">
        <f t="shared" si="20"/>
        <v>45261</v>
      </c>
      <c r="I35" s="171">
        <f t="shared" si="19"/>
        <v>3.7121055887811893E-2</v>
      </c>
      <c r="J35" s="170">
        <f t="shared" si="16"/>
        <v>8.6151040291809755E-2</v>
      </c>
      <c r="K35" s="168">
        <f>H35-G35</f>
        <v>1620</v>
      </c>
      <c r="L35" s="169">
        <f t="shared" si="18"/>
        <v>3590</v>
      </c>
      <c r="M35" s="170">
        <f t="shared" si="15"/>
        <v>6.5279660772492573E-2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348575</v>
      </c>
      <c r="D37" s="176">
        <f t="shared" ref="D37:H37" si="21">D38+D41</f>
        <v>337731</v>
      </c>
      <c r="E37" s="176">
        <f t="shared" si="21"/>
        <v>102171</v>
      </c>
      <c r="F37" s="176">
        <f t="shared" si="21"/>
        <v>281837</v>
      </c>
      <c r="G37" s="176">
        <f t="shared" si="21"/>
        <v>289323</v>
      </c>
      <c r="H37" s="176">
        <f t="shared" si="21"/>
        <v>306892</v>
      </c>
      <c r="I37" s="177">
        <f>IFERROR(H37/G37-1,"-")</f>
        <v>6.072451896323483E-2</v>
      </c>
      <c r="J37" s="177">
        <f>IFERROR(H37/D37-1,"-")</f>
        <v>-9.1312316607003785E-2</v>
      </c>
      <c r="K37" s="176">
        <f>H37-G37</f>
        <v>17569</v>
      </c>
      <c r="L37" s="176">
        <f>H37-D37</f>
        <v>-30839</v>
      </c>
      <c r="M37" s="177">
        <f t="shared" ref="M37:M49" si="22">H37/H$9</f>
        <v>0.4426284362650359</v>
      </c>
    </row>
    <row r="38" spans="2:13" x14ac:dyDescent="0.25">
      <c r="B38" s="157" t="s">
        <v>97</v>
      </c>
      <c r="C38" s="158">
        <v>30800</v>
      </c>
      <c r="D38" s="158">
        <v>27294</v>
      </c>
      <c r="E38" s="158">
        <v>4287</v>
      </c>
      <c r="F38" s="158">
        <v>24222</v>
      </c>
      <c r="G38" s="158">
        <v>19294</v>
      </c>
      <c r="H38" s="158">
        <v>18141</v>
      </c>
      <c r="I38" s="160">
        <f>IFERROR(H38/G38-1,"-")</f>
        <v>-5.9759510728723986E-2</v>
      </c>
      <c r="J38" s="159">
        <f t="shared" ref="J38:J49" si="23">IFERROR(H38/D38-1,"-")</f>
        <v>-0.33534842822598376</v>
      </c>
      <c r="K38" s="157">
        <f t="shared" ref="K38:K48" si="24">H38-G38</f>
        <v>-1153</v>
      </c>
      <c r="L38" s="158">
        <f t="shared" ref="L38:L49" si="25">H38-D38</f>
        <v>-9153</v>
      </c>
      <c r="M38" s="159">
        <f t="shared" si="22"/>
        <v>2.6164652262959009E-2</v>
      </c>
    </row>
    <row r="39" spans="2:13" x14ac:dyDescent="0.25">
      <c r="B39" s="162" t="s">
        <v>103</v>
      </c>
      <c r="C39" s="163">
        <v>16409</v>
      </c>
      <c r="D39" s="163">
        <v>19363</v>
      </c>
      <c r="E39" s="163">
        <v>3014</v>
      </c>
      <c r="F39" s="163">
        <v>17998</v>
      </c>
      <c r="G39" s="163">
        <v>12087</v>
      </c>
      <c r="H39" s="163">
        <v>9826</v>
      </c>
      <c r="I39" s="165">
        <f>IFERROR(H39/G39-1,"-")</f>
        <v>-0.18706047819971872</v>
      </c>
      <c r="J39" s="164">
        <f t="shared" si="23"/>
        <v>-0.4925373134328358</v>
      </c>
      <c r="K39" s="162">
        <f t="shared" si="24"/>
        <v>-2261</v>
      </c>
      <c r="L39" s="163">
        <f t="shared" si="25"/>
        <v>-9537</v>
      </c>
      <c r="M39" s="164">
        <f t="shared" si="22"/>
        <v>1.4171979115585428E-2</v>
      </c>
    </row>
    <row r="40" spans="2:13" x14ac:dyDescent="0.25">
      <c r="B40" s="162" t="s">
        <v>100</v>
      </c>
      <c r="C40" s="163">
        <v>14391</v>
      </c>
      <c r="D40" s="163">
        <v>7931</v>
      </c>
      <c r="E40" s="163">
        <v>1273</v>
      </c>
      <c r="F40" s="163">
        <v>6224</v>
      </c>
      <c r="G40" s="163">
        <v>7207</v>
      </c>
      <c r="H40" s="163">
        <v>8315</v>
      </c>
      <c r="I40" s="165">
        <f>IFERROR(H40/G40-1,"-")</f>
        <v>0.1537394200083253</v>
      </c>
      <c r="J40" s="164">
        <f t="shared" si="23"/>
        <v>4.8417601815660127E-2</v>
      </c>
      <c r="K40" s="162">
        <f t="shared" si="24"/>
        <v>1108</v>
      </c>
      <c r="L40" s="163">
        <f t="shared" si="25"/>
        <v>384</v>
      </c>
      <c r="M40" s="164">
        <f t="shared" si="22"/>
        <v>1.1992673147373583E-2</v>
      </c>
    </row>
    <row r="41" spans="2:13" x14ac:dyDescent="0.25">
      <c r="B41" s="157" t="s">
        <v>107</v>
      </c>
      <c r="C41" s="158">
        <v>317775</v>
      </c>
      <c r="D41" s="158">
        <v>310437</v>
      </c>
      <c r="E41" s="158">
        <v>97884</v>
      </c>
      <c r="F41" s="158">
        <v>257615</v>
      </c>
      <c r="G41" s="158">
        <v>270029</v>
      </c>
      <c r="H41" s="158">
        <v>288751</v>
      </c>
      <c r="I41" s="160">
        <f>IFERROR(H41/G41-1,"-")</f>
        <v>6.9333293831403298E-2</v>
      </c>
      <c r="J41" s="159">
        <f t="shared" si="23"/>
        <v>-6.9856363771071073E-2</v>
      </c>
      <c r="K41" s="157">
        <f t="shared" si="24"/>
        <v>18722</v>
      </c>
      <c r="L41" s="158">
        <f t="shared" si="25"/>
        <v>-21686</v>
      </c>
      <c r="M41" s="159">
        <f t="shared" si="22"/>
        <v>0.4164637840020769</v>
      </c>
    </row>
    <row r="42" spans="2:13" x14ac:dyDescent="0.25">
      <c r="B42" s="162" t="s">
        <v>110</v>
      </c>
      <c r="C42" s="163">
        <v>167362</v>
      </c>
      <c r="D42" s="163">
        <v>171193</v>
      </c>
      <c r="E42" s="163">
        <v>40531</v>
      </c>
      <c r="F42" s="163">
        <v>130042</v>
      </c>
      <c r="G42" s="163">
        <v>146540</v>
      </c>
      <c r="H42" s="163">
        <v>159176</v>
      </c>
      <c r="I42" s="165">
        <f t="shared" ref="I42:I49" si="26">IFERROR(H42/G42-1,"-")</f>
        <v>8.622901596833632E-2</v>
      </c>
      <c r="J42" s="164">
        <f t="shared" si="23"/>
        <v>-7.0195627157652485E-2</v>
      </c>
      <c r="K42" s="162">
        <f t="shared" si="24"/>
        <v>12636</v>
      </c>
      <c r="L42" s="163">
        <f t="shared" si="25"/>
        <v>-12017</v>
      </c>
      <c r="M42" s="164">
        <f t="shared" si="22"/>
        <v>0.22957856174459862</v>
      </c>
    </row>
    <row r="43" spans="2:13" x14ac:dyDescent="0.25">
      <c r="B43" s="162" t="s">
        <v>113</v>
      </c>
      <c r="C43" s="163">
        <v>12799</v>
      </c>
      <c r="D43" s="163">
        <v>8902</v>
      </c>
      <c r="E43" s="163">
        <v>3224</v>
      </c>
      <c r="F43" s="163">
        <v>6637</v>
      </c>
      <c r="G43" s="163">
        <v>6184</v>
      </c>
      <c r="H43" s="163">
        <v>7088</v>
      </c>
      <c r="I43" s="165">
        <f t="shared" si="26"/>
        <v>0.14618369987063384</v>
      </c>
      <c r="J43" s="164">
        <f t="shared" si="23"/>
        <v>-0.20377443271175022</v>
      </c>
      <c r="K43" s="162">
        <f t="shared" si="24"/>
        <v>904</v>
      </c>
      <c r="L43" s="163">
        <f t="shared" si="25"/>
        <v>-1814</v>
      </c>
      <c r="M43" s="164">
        <f t="shared" si="22"/>
        <v>1.0222978625205527E-2</v>
      </c>
    </row>
    <row r="44" spans="2:13" x14ac:dyDescent="0.25">
      <c r="B44" s="162" t="s">
        <v>116</v>
      </c>
      <c r="C44" s="163">
        <v>5333</v>
      </c>
      <c r="D44" s="163">
        <v>4894</v>
      </c>
      <c r="E44" s="163">
        <v>1607</v>
      </c>
      <c r="F44" s="163">
        <v>5542</v>
      </c>
      <c r="G44" s="163">
        <v>5329</v>
      </c>
      <c r="H44" s="163">
        <v>5706</v>
      </c>
      <c r="I44" s="165">
        <f t="shared" si="26"/>
        <v>7.0744980296490789E-2</v>
      </c>
      <c r="J44" s="164">
        <f t="shared" si="23"/>
        <v>0.16591744993870039</v>
      </c>
      <c r="K44" s="162">
        <f t="shared" si="24"/>
        <v>377</v>
      </c>
      <c r="L44" s="163">
        <f t="shared" si="25"/>
        <v>812</v>
      </c>
      <c r="M44" s="164">
        <f t="shared" si="22"/>
        <v>8.2297285603023049E-3</v>
      </c>
    </row>
    <row r="45" spans="2:13" x14ac:dyDescent="0.25">
      <c r="B45" s="162" t="s">
        <v>123</v>
      </c>
      <c r="C45" s="163">
        <v>16488</v>
      </c>
      <c r="D45" s="163">
        <v>15557</v>
      </c>
      <c r="E45" s="163">
        <v>5044</v>
      </c>
      <c r="F45" s="163">
        <v>16942</v>
      </c>
      <c r="G45" s="163">
        <v>13856</v>
      </c>
      <c r="H45" s="163">
        <v>14990</v>
      </c>
      <c r="I45" s="165">
        <f t="shared" si="26"/>
        <v>8.1841801385681201E-2</v>
      </c>
      <c r="J45" s="164">
        <f t="shared" si="23"/>
        <v>-3.644661567140195E-2</v>
      </c>
      <c r="K45" s="162">
        <f t="shared" si="24"/>
        <v>1134</v>
      </c>
      <c r="L45" s="163">
        <f t="shared" si="25"/>
        <v>-567</v>
      </c>
      <c r="M45" s="164">
        <f t="shared" si="22"/>
        <v>2.1619984423226699E-2</v>
      </c>
    </row>
    <row r="46" spans="2:13" x14ac:dyDescent="0.25">
      <c r="B46" s="162" t="s">
        <v>119</v>
      </c>
      <c r="C46" s="163">
        <v>5479</v>
      </c>
      <c r="D46" s="163">
        <v>4513</v>
      </c>
      <c r="E46" s="163">
        <v>1457</v>
      </c>
      <c r="F46" s="163">
        <v>4362</v>
      </c>
      <c r="G46" s="163">
        <v>4336</v>
      </c>
      <c r="H46" s="163">
        <v>5322</v>
      </c>
      <c r="I46" s="165">
        <f t="shared" si="26"/>
        <v>0.22739852398523985</v>
      </c>
      <c r="J46" s="164">
        <f t="shared" si="23"/>
        <v>0.17925991579880352</v>
      </c>
      <c r="K46" s="162">
        <f t="shared" si="24"/>
        <v>986</v>
      </c>
      <c r="L46" s="163">
        <f t="shared" si="25"/>
        <v>809</v>
      </c>
      <c r="M46" s="164">
        <f t="shared" si="22"/>
        <v>7.675887731848732E-3</v>
      </c>
    </row>
    <row r="47" spans="2:13" x14ac:dyDescent="0.25">
      <c r="B47" s="162" t="s">
        <v>128</v>
      </c>
      <c r="C47" s="163">
        <v>11153</v>
      </c>
      <c r="D47" s="163">
        <v>12190</v>
      </c>
      <c r="E47" s="163">
        <v>6272</v>
      </c>
      <c r="F47" s="163">
        <v>8244</v>
      </c>
      <c r="G47" s="163">
        <v>8819</v>
      </c>
      <c r="H47" s="163">
        <v>8511</v>
      </c>
      <c r="I47" s="165">
        <f t="shared" si="26"/>
        <v>-3.4924594625241001E-2</v>
      </c>
      <c r="J47" s="164">
        <f t="shared" si="23"/>
        <v>-0.30180475799835926</v>
      </c>
      <c r="K47" s="162">
        <f t="shared" si="24"/>
        <v>-308</v>
      </c>
      <c r="L47" s="163">
        <f t="shared" si="25"/>
        <v>-3679</v>
      </c>
      <c r="M47" s="164">
        <f t="shared" si="22"/>
        <v>1.227536273689676E-2</v>
      </c>
    </row>
    <row r="48" spans="2:13" x14ac:dyDescent="0.25">
      <c r="B48" s="162" t="s">
        <v>131</v>
      </c>
      <c r="C48" s="163">
        <v>20311</v>
      </c>
      <c r="D48" s="163">
        <v>17959</v>
      </c>
      <c r="E48" s="163">
        <v>10629</v>
      </c>
      <c r="F48" s="163">
        <v>7661</v>
      </c>
      <c r="G48" s="163">
        <v>8640</v>
      </c>
      <c r="H48" s="163">
        <v>9534</v>
      </c>
      <c r="I48" s="165">
        <f t="shared" si="26"/>
        <v>0.10347222222222219</v>
      </c>
      <c r="J48" s="164">
        <f t="shared" si="23"/>
        <v>-0.46912411604209592</v>
      </c>
      <c r="K48" s="162">
        <f t="shared" si="24"/>
        <v>894</v>
      </c>
      <c r="L48" s="163">
        <f t="shared" si="25"/>
        <v>-8425</v>
      </c>
      <c r="M48" s="164">
        <f t="shared" si="22"/>
        <v>1.3750829318948856E-2</v>
      </c>
    </row>
    <row r="49" spans="2:13" x14ac:dyDescent="0.25">
      <c r="B49" s="168" t="s">
        <v>145</v>
      </c>
      <c r="C49" s="169">
        <f t="shared" ref="C49:H49" si="27">C41-SUM(C42:C48)</f>
        <v>78850</v>
      </c>
      <c r="D49" s="169">
        <f t="shared" si="27"/>
        <v>75229</v>
      </c>
      <c r="E49" s="169">
        <f t="shared" si="27"/>
        <v>29120</v>
      </c>
      <c r="F49" s="169">
        <f t="shared" si="27"/>
        <v>78185</v>
      </c>
      <c r="G49" s="169">
        <f t="shared" si="27"/>
        <v>76325</v>
      </c>
      <c r="H49" s="169">
        <f t="shared" si="27"/>
        <v>78424</v>
      </c>
      <c r="I49" s="171">
        <f t="shared" si="26"/>
        <v>2.7500818866688537E-2</v>
      </c>
      <c r="J49" s="170">
        <f t="shared" si="23"/>
        <v>4.2470323944223676E-2</v>
      </c>
      <c r="K49" s="168">
        <f>H49-G49</f>
        <v>2099</v>
      </c>
      <c r="L49" s="169">
        <f t="shared" si="25"/>
        <v>3195</v>
      </c>
      <c r="M49" s="170">
        <f t="shared" si="22"/>
        <v>0.11311045086104941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3289</v>
      </c>
      <c r="D51" s="176">
        <f t="shared" ref="D51:H51" si="28">IFERROR(D52+D55,"nd")</f>
        <v>3485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-3485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784</v>
      </c>
      <c r="D52" s="158">
        <v>1052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-1052</v>
      </c>
      <c r="M52" s="159">
        <f t="shared" si="29"/>
        <v>0</v>
      </c>
    </row>
    <row r="53" spans="2:13" x14ac:dyDescent="0.25">
      <c r="B53" s="162" t="s">
        <v>103</v>
      </c>
      <c r="C53" s="163">
        <v>536</v>
      </c>
      <c r="D53" s="163">
        <v>609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-609</v>
      </c>
      <c r="M53" s="164">
        <f t="shared" si="29"/>
        <v>0</v>
      </c>
    </row>
    <row r="54" spans="2:13" x14ac:dyDescent="0.25">
      <c r="B54" s="162" t="s">
        <v>100</v>
      </c>
      <c r="C54" s="163">
        <v>248</v>
      </c>
      <c r="D54" s="163">
        <v>443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-443</v>
      </c>
      <c r="M54" s="164">
        <f t="shared" si="29"/>
        <v>0</v>
      </c>
    </row>
    <row r="55" spans="2:13" x14ac:dyDescent="0.25">
      <c r="B55" s="157" t="s">
        <v>107</v>
      </c>
      <c r="C55" s="158">
        <v>2505</v>
      </c>
      <c r="D55" s="158">
        <v>2433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-2433</v>
      </c>
      <c r="M55" s="159">
        <f t="shared" si="29"/>
        <v>0</v>
      </c>
    </row>
    <row r="56" spans="2:13" x14ac:dyDescent="0.25">
      <c r="B56" s="162" t="s">
        <v>110</v>
      </c>
      <c r="C56" s="163">
        <v>660</v>
      </c>
      <c r="D56" s="163">
        <v>927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-927</v>
      </c>
      <c r="M56" s="164">
        <f t="shared" si="29"/>
        <v>0</v>
      </c>
    </row>
    <row r="57" spans="2:13" x14ac:dyDescent="0.25">
      <c r="B57" s="162" t="s">
        <v>113</v>
      </c>
      <c r="C57" s="163">
        <v>701</v>
      </c>
      <c r="D57" s="163">
        <v>394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-394</v>
      </c>
      <c r="M57" s="164">
        <f t="shared" si="29"/>
        <v>0</v>
      </c>
    </row>
    <row r="58" spans="2:13" x14ac:dyDescent="0.25">
      <c r="B58" s="162" t="s">
        <v>116</v>
      </c>
      <c r="C58" s="163">
        <v>47</v>
      </c>
      <c r="D58" s="163">
        <v>165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-165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133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-133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52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953</v>
      </c>
      <c r="D63" s="169">
        <f t="shared" ref="D63:H63" si="34">IFERROR(D55-SUM(D56:D62),"nd")</f>
        <v>670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-670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97532</v>
      </c>
      <c r="D79" s="176">
        <f t="shared" ref="D79:H79" si="42">IFERROR(D80+D83,"nd")</f>
        <v>94897</v>
      </c>
      <c r="E79" s="176">
        <f t="shared" si="42"/>
        <v>26023</v>
      </c>
      <c r="F79" s="176">
        <f t="shared" si="42"/>
        <v>75897</v>
      </c>
      <c r="G79" s="176">
        <f t="shared" si="42"/>
        <v>85480</v>
      </c>
      <c r="H79" s="176">
        <f t="shared" si="42"/>
        <v>99662</v>
      </c>
      <c r="I79" s="177">
        <f>IFERROR(H79/G79-1,"-")</f>
        <v>0.16591015442208712</v>
      </c>
      <c r="J79" s="177">
        <f>IFERROR(H79/D79-1,"-")</f>
        <v>5.0212335479519865E-2</v>
      </c>
      <c r="K79" s="176">
        <f>IFERROR(H79-G79,"-")</f>
        <v>14182</v>
      </c>
      <c r="L79" s="176">
        <f>IFERROR(H79-D79,"-")</f>
        <v>4765</v>
      </c>
      <c r="M79" s="177">
        <f>IFERROR(H79/H$9,"-")</f>
        <v>0.14374188709723945</v>
      </c>
    </row>
    <row r="80" spans="2:13" x14ac:dyDescent="0.25">
      <c r="B80" s="157" t="s">
        <v>97</v>
      </c>
      <c r="C80" s="158">
        <v>45012</v>
      </c>
      <c r="D80" s="158">
        <v>45456</v>
      </c>
      <c r="E80" s="158">
        <v>6348</v>
      </c>
      <c r="F80" s="158">
        <v>37020</v>
      </c>
      <c r="G80" s="158">
        <v>38724</v>
      </c>
      <c r="H80" s="158">
        <v>48784</v>
      </c>
      <c r="I80" s="160">
        <f>IFERROR(H80/G80-1,"-")</f>
        <v>0.25978721206486943</v>
      </c>
      <c r="J80" s="159">
        <f t="shared" ref="J80:J91" si="43">IFERROR(H80/D80-1,"-")</f>
        <v>7.321365716297068E-2</v>
      </c>
      <c r="K80" s="178">
        <f t="shared" ref="K80:K91" si="44">IFERROR(H80-G80,"-")</f>
        <v>10060</v>
      </c>
      <c r="L80" s="158">
        <f t="shared" ref="L80:L91" si="45">IFERROR(H80-D80,"-")</f>
        <v>3328</v>
      </c>
      <c r="M80" s="159">
        <f t="shared" ref="M80:M91" si="46">IFERROR(H80/H$9,"-")</f>
        <v>7.0360861914789283E-2</v>
      </c>
    </row>
    <row r="81" spans="2:13" x14ac:dyDescent="0.25">
      <c r="B81" s="162" t="s">
        <v>103</v>
      </c>
      <c r="C81" s="163">
        <v>14217</v>
      </c>
      <c r="D81" s="163">
        <v>13423</v>
      </c>
      <c r="E81" s="163">
        <v>1948</v>
      </c>
      <c r="F81" s="163">
        <v>18325</v>
      </c>
      <c r="G81" s="163">
        <v>20720</v>
      </c>
      <c r="H81" s="163">
        <v>21206</v>
      </c>
      <c r="I81" s="165">
        <f>IFERROR(H81/G81-1,"-")</f>
        <v>2.3455598455598414E-2</v>
      </c>
      <c r="J81" s="164">
        <f t="shared" si="43"/>
        <v>0.57982567235342319</v>
      </c>
      <c r="K81" s="179">
        <f t="shared" si="44"/>
        <v>486</v>
      </c>
      <c r="L81" s="163">
        <f t="shared" si="45"/>
        <v>7783</v>
      </c>
      <c r="M81" s="164">
        <f t="shared" si="46"/>
        <v>3.0585282833818905E-2</v>
      </c>
    </row>
    <row r="82" spans="2:13" x14ac:dyDescent="0.25">
      <c r="B82" s="162" t="s">
        <v>100</v>
      </c>
      <c r="C82" s="163">
        <v>30795</v>
      </c>
      <c r="D82" s="163">
        <v>32033</v>
      </c>
      <c r="E82" s="163">
        <v>4400</v>
      </c>
      <c r="F82" s="163">
        <v>18695</v>
      </c>
      <c r="G82" s="163">
        <v>18004</v>
      </c>
      <c r="H82" s="163">
        <v>27578</v>
      </c>
      <c r="I82" s="165">
        <f>IFERROR(H82/G82-1,"-")</f>
        <v>0.53177071761830708</v>
      </c>
      <c r="J82" s="164">
        <f t="shared" si="43"/>
        <v>-0.13907532856741489</v>
      </c>
      <c r="K82" s="179">
        <f t="shared" si="44"/>
        <v>9574</v>
      </c>
      <c r="L82" s="163">
        <f t="shared" si="45"/>
        <v>-4455</v>
      </c>
      <c r="M82" s="164">
        <f t="shared" si="46"/>
        <v>3.9775579080970375E-2</v>
      </c>
    </row>
    <row r="83" spans="2:13" x14ac:dyDescent="0.25">
      <c r="B83" s="157" t="s">
        <v>107</v>
      </c>
      <c r="C83" s="158">
        <v>52520</v>
      </c>
      <c r="D83" s="158">
        <v>49441</v>
      </c>
      <c r="E83" s="158">
        <v>19675</v>
      </c>
      <c r="F83" s="158">
        <v>38877</v>
      </c>
      <c r="G83" s="158">
        <v>46756</v>
      </c>
      <c r="H83" s="158">
        <v>50878</v>
      </c>
      <c r="I83" s="160">
        <f>IFERROR(H83/G83-1,"-")</f>
        <v>8.8159808366840675E-2</v>
      </c>
      <c r="J83" s="159">
        <f t="shared" si="43"/>
        <v>2.9064946097368649E-2</v>
      </c>
      <c r="K83" s="178">
        <f t="shared" si="44"/>
        <v>4122</v>
      </c>
      <c r="L83" s="158">
        <f t="shared" si="45"/>
        <v>1437</v>
      </c>
      <c r="M83" s="159">
        <f t="shared" si="46"/>
        <v>7.3381025182450169E-2</v>
      </c>
    </row>
    <row r="84" spans="2:13" x14ac:dyDescent="0.25">
      <c r="B84" s="162" t="s">
        <v>110</v>
      </c>
      <c r="C84" s="163">
        <v>7245</v>
      </c>
      <c r="D84" s="163">
        <v>6593</v>
      </c>
      <c r="E84" s="163">
        <v>1812</v>
      </c>
      <c r="F84" s="163">
        <v>5286</v>
      </c>
      <c r="G84" s="163">
        <v>6342</v>
      </c>
      <c r="H84" s="163">
        <v>7933</v>
      </c>
      <c r="I84" s="165">
        <f t="shared" ref="I84:I91" si="47">IFERROR(H84/G84-1,"-")</f>
        <v>0.25086723431094282</v>
      </c>
      <c r="J84" s="164">
        <f t="shared" si="43"/>
        <v>0.20324586682845447</v>
      </c>
      <c r="K84" s="179">
        <f t="shared" si="44"/>
        <v>1591</v>
      </c>
      <c r="L84" s="163">
        <f t="shared" si="45"/>
        <v>1340</v>
      </c>
      <c r="M84" s="164">
        <f t="shared" si="46"/>
        <v>1.1441716906568205E-2</v>
      </c>
    </row>
    <row r="85" spans="2:13" x14ac:dyDescent="0.25">
      <c r="B85" s="162" t="s">
        <v>113</v>
      </c>
      <c r="C85" s="163">
        <v>14621</v>
      </c>
      <c r="D85" s="163">
        <v>12392</v>
      </c>
      <c r="E85" s="163">
        <v>4471</v>
      </c>
      <c r="F85" s="163">
        <v>8622</v>
      </c>
      <c r="G85" s="163">
        <v>9175</v>
      </c>
      <c r="H85" s="163">
        <v>10395</v>
      </c>
      <c r="I85" s="165">
        <f t="shared" si="47"/>
        <v>0.13297002724795637</v>
      </c>
      <c r="J85" s="164">
        <f t="shared" si="43"/>
        <v>-0.16115235635894121</v>
      </c>
      <c r="K85" s="179">
        <f t="shared" si="44"/>
        <v>1220</v>
      </c>
      <c r="L85" s="163">
        <f t="shared" si="45"/>
        <v>-1997</v>
      </c>
      <c r="M85" s="164">
        <f t="shared" si="46"/>
        <v>1.4992644301497101E-2</v>
      </c>
    </row>
    <row r="86" spans="2:13" x14ac:dyDescent="0.25">
      <c r="B86" s="162" t="s">
        <v>116</v>
      </c>
      <c r="C86" s="163">
        <v>3486</v>
      </c>
      <c r="D86" s="163">
        <v>2580</v>
      </c>
      <c r="E86" s="163">
        <v>798</v>
      </c>
      <c r="F86" s="163">
        <v>2912</v>
      </c>
      <c r="G86" s="163">
        <v>2859</v>
      </c>
      <c r="H86" s="163">
        <v>3249</v>
      </c>
      <c r="I86" s="165">
        <f t="shared" si="47"/>
        <v>0.13641133263378813</v>
      </c>
      <c r="J86" s="164">
        <f t="shared" si="43"/>
        <v>0.25930232558139532</v>
      </c>
      <c r="K86" s="179">
        <f t="shared" si="44"/>
        <v>390</v>
      </c>
      <c r="L86" s="163">
        <f t="shared" si="45"/>
        <v>669</v>
      </c>
      <c r="M86" s="164">
        <f t="shared" si="46"/>
        <v>4.6860126344938991E-3</v>
      </c>
    </row>
    <row r="87" spans="2:13" x14ac:dyDescent="0.25">
      <c r="B87" s="162" t="s">
        <v>123</v>
      </c>
      <c r="C87" s="163">
        <v>2383</v>
      </c>
      <c r="D87" s="163">
        <v>1723</v>
      </c>
      <c r="E87" s="163">
        <v>290</v>
      </c>
      <c r="F87" s="163">
        <v>2579</v>
      </c>
      <c r="G87" s="163">
        <v>2372</v>
      </c>
      <c r="H87" s="163">
        <v>2998</v>
      </c>
      <c r="I87" s="165">
        <f t="shared" si="47"/>
        <v>0.26391231028667783</v>
      </c>
      <c r="J87" s="164">
        <f t="shared" si="43"/>
        <v>0.73998839233894365</v>
      </c>
      <c r="K87" s="179">
        <f t="shared" si="44"/>
        <v>626</v>
      </c>
      <c r="L87" s="163">
        <f t="shared" si="45"/>
        <v>1275</v>
      </c>
      <c r="M87" s="164">
        <f t="shared" si="46"/>
        <v>4.3239968846453397E-3</v>
      </c>
    </row>
    <row r="88" spans="2:13" x14ac:dyDescent="0.25">
      <c r="B88" s="162" t="s">
        <v>119</v>
      </c>
      <c r="C88" s="163">
        <v>363</v>
      </c>
      <c r="D88" s="163">
        <v>397</v>
      </c>
      <c r="E88" s="163">
        <v>94</v>
      </c>
      <c r="F88" s="163">
        <v>476</v>
      </c>
      <c r="G88" s="163">
        <v>362</v>
      </c>
      <c r="H88" s="163">
        <v>514</v>
      </c>
      <c r="I88" s="165">
        <f t="shared" si="47"/>
        <v>0.41988950276243098</v>
      </c>
      <c r="J88" s="164">
        <f t="shared" si="43"/>
        <v>0.2947103274559193</v>
      </c>
      <c r="K88" s="179">
        <f t="shared" si="44"/>
        <v>152</v>
      </c>
      <c r="L88" s="163">
        <f t="shared" si="45"/>
        <v>117</v>
      </c>
      <c r="M88" s="164">
        <f t="shared" si="46"/>
        <v>7.4133902558629246E-4</v>
      </c>
    </row>
    <row r="89" spans="2:13" x14ac:dyDescent="0.25">
      <c r="B89" s="162" t="s">
        <v>128</v>
      </c>
      <c r="C89" s="163">
        <v>2054</v>
      </c>
      <c r="D89" s="163">
        <v>2569</v>
      </c>
      <c r="E89" s="163">
        <v>1314</v>
      </c>
      <c r="F89" s="163">
        <v>1917</v>
      </c>
      <c r="G89" s="163">
        <v>2893</v>
      </c>
      <c r="H89" s="163">
        <v>2073</v>
      </c>
      <c r="I89" s="165">
        <f t="shared" si="47"/>
        <v>-0.28344279294849639</v>
      </c>
      <c r="J89" s="164">
        <f t="shared" si="43"/>
        <v>-0.1930712339431685</v>
      </c>
      <c r="K89" s="179">
        <f t="shared" si="44"/>
        <v>-820</v>
      </c>
      <c r="L89" s="163">
        <f t="shared" si="45"/>
        <v>-496</v>
      </c>
      <c r="M89" s="164">
        <f t="shared" si="46"/>
        <v>2.9898750973548333E-3</v>
      </c>
    </row>
    <row r="90" spans="2:13" x14ac:dyDescent="0.25">
      <c r="B90" s="162" t="s">
        <v>131</v>
      </c>
      <c r="C90" s="163">
        <v>3349</v>
      </c>
      <c r="D90" s="163">
        <v>3072</v>
      </c>
      <c r="E90" s="163">
        <v>2383</v>
      </c>
      <c r="F90" s="163">
        <v>1764</v>
      </c>
      <c r="G90" s="163">
        <v>3260</v>
      </c>
      <c r="H90" s="163">
        <v>3058</v>
      </c>
      <c r="I90" s="165">
        <f t="shared" si="47"/>
        <v>-6.1963190184049055E-2</v>
      </c>
      <c r="J90" s="164">
        <f t="shared" si="43"/>
        <v>-4.5572916666666297E-3</v>
      </c>
      <c r="K90" s="179">
        <f t="shared" si="44"/>
        <v>-202</v>
      </c>
      <c r="L90" s="163">
        <f t="shared" si="45"/>
        <v>-14</v>
      </c>
      <c r="M90" s="164">
        <f t="shared" si="46"/>
        <v>4.4105345140912104E-3</v>
      </c>
    </row>
    <row r="91" spans="2:13" x14ac:dyDescent="0.25">
      <c r="B91" s="168" t="s">
        <v>145</v>
      </c>
      <c r="C91" s="169">
        <f>IFERROR(C83-SUM(C84:C90),"nd")</f>
        <v>19019</v>
      </c>
      <c r="D91" s="169">
        <f t="shared" ref="D91:H91" si="48">IFERROR(D83-SUM(D84:D90),"nd")</f>
        <v>20115</v>
      </c>
      <c r="E91" s="169">
        <f t="shared" si="48"/>
        <v>8513</v>
      </c>
      <c r="F91" s="169">
        <f t="shared" si="48"/>
        <v>15321</v>
      </c>
      <c r="G91" s="169">
        <f t="shared" si="48"/>
        <v>19493</v>
      </c>
      <c r="H91" s="169">
        <f t="shared" si="48"/>
        <v>20658</v>
      </c>
      <c r="I91" s="171">
        <f t="shared" si="47"/>
        <v>5.976504386189907E-2</v>
      </c>
      <c r="J91" s="170">
        <f t="shared" si="43"/>
        <v>2.6994780014914177E-2</v>
      </c>
      <c r="K91" s="180">
        <f t="shared" si="44"/>
        <v>1165</v>
      </c>
      <c r="L91" s="169">
        <f t="shared" si="45"/>
        <v>543</v>
      </c>
      <c r="M91" s="170">
        <f t="shared" si="46"/>
        <v>2.9794905818213285E-2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33275</v>
      </c>
      <c r="D107" s="176">
        <f t="shared" ref="D107:H107" si="56">IFERROR(D108+D111,"nd")</f>
        <v>32489</v>
      </c>
      <c r="E107" s="176">
        <f t="shared" si="56"/>
        <v>13382</v>
      </c>
      <c r="F107" s="176">
        <f t="shared" si="56"/>
        <v>15703</v>
      </c>
      <c r="G107" s="176">
        <f t="shared" si="56"/>
        <v>18325</v>
      </c>
      <c r="H107" s="176">
        <f t="shared" si="56"/>
        <v>17901</v>
      </c>
      <c r="I107" s="177">
        <f>IFERROR(H107/G107-1,"-")</f>
        <v>-2.3137789904501993E-2</v>
      </c>
      <c r="J107" s="177">
        <f>IFERROR(H107/D107-1,"-")</f>
        <v>-0.44901351226568997</v>
      </c>
      <c r="K107" s="176">
        <f>IFERROR(H107-G107,"-")</f>
        <v>-424</v>
      </c>
      <c r="L107" s="176">
        <f>IFERROR(H107-D107,"-")</f>
        <v>-14588</v>
      </c>
      <c r="M107" s="177">
        <f>IFERROR(H107/H$9,"-")</f>
        <v>2.5818501745175526E-2</v>
      </c>
    </row>
    <row r="108" spans="2:13" x14ac:dyDescent="0.25">
      <c r="B108" s="157" t="s">
        <v>97</v>
      </c>
      <c r="C108" s="158">
        <v>6635</v>
      </c>
      <c r="D108" s="158">
        <v>7158</v>
      </c>
      <c r="E108" s="158">
        <v>1767</v>
      </c>
      <c r="F108" s="158">
        <v>4339</v>
      </c>
      <c r="G108" s="158">
        <v>4018</v>
      </c>
      <c r="H108" s="158">
        <v>3129</v>
      </c>
      <c r="I108" s="160">
        <f>IFERROR(H108/G108-1,"-")</f>
        <v>-0.22125435540069682</v>
      </c>
      <c r="J108" s="159">
        <f t="shared" ref="J108:J119" si="57">IFERROR(H108/D108-1,"-")</f>
        <v>-0.56286672254819781</v>
      </c>
      <c r="K108" s="178">
        <f t="shared" ref="K108:K119" si="58">IFERROR(H108-G108,"-")</f>
        <v>-889</v>
      </c>
      <c r="L108" s="158">
        <f t="shared" ref="L108:L119" si="59">IFERROR(H108-D108,"-")</f>
        <v>-4029</v>
      </c>
      <c r="M108" s="159">
        <f t="shared" ref="M108:M119" si="60">IFERROR(H108/H$9,"-")</f>
        <v>4.5129373756021577E-3</v>
      </c>
    </row>
    <row r="109" spans="2:13" x14ac:dyDescent="0.25">
      <c r="B109" s="162" t="s">
        <v>103</v>
      </c>
      <c r="C109" s="163">
        <v>4920</v>
      </c>
      <c r="D109" s="163">
        <v>4893</v>
      </c>
      <c r="E109" s="163">
        <v>1178</v>
      </c>
      <c r="F109" s="163">
        <v>3252</v>
      </c>
      <c r="G109" s="163">
        <v>2845</v>
      </c>
      <c r="H109" s="163">
        <v>1788</v>
      </c>
      <c r="I109" s="165">
        <f>IFERROR(H109/G109-1,"-")</f>
        <v>-0.37152899824253072</v>
      </c>
      <c r="J109" s="164">
        <f t="shared" si="57"/>
        <v>-0.63458001226241567</v>
      </c>
      <c r="K109" s="179">
        <f t="shared" si="58"/>
        <v>-1057</v>
      </c>
      <c r="L109" s="163">
        <f t="shared" si="59"/>
        <v>-3105</v>
      </c>
      <c r="M109" s="164">
        <f t="shared" si="60"/>
        <v>2.5788213574869474E-3</v>
      </c>
    </row>
    <row r="110" spans="2:13" x14ac:dyDescent="0.25">
      <c r="B110" s="162" t="s">
        <v>100</v>
      </c>
      <c r="C110" s="163">
        <v>1715</v>
      </c>
      <c r="D110" s="163">
        <v>2265</v>
      </c>
      <c r="E110" s="163">
        <v>589</v>
      </c>
      <c r="F110" s="163">
        <v>1087</v>
      </c>
      <c r="G110" s="163">
        <v>1173</v>
      </c>
      <c r="H110" s="163">
        <v>1341</v>
      </c>
      <c r="I110" s="165">
        <f>IFERROR(H110/G110-1,"-")</f>
        <v>0.14322250639386191</v>
      </c>
      <c r="J110" s="164">
        <f t="shared" si="57"/>
        <v>-0.40794701986754967</v>
      </c>
      <c r="K110" s="179">
        <f t="shared" si="58"/>
        <v>168</v>
      </c>
      <c r="L110" s="163">
        <f t="shared" si="59"/>
        <v>-924</v>
      </c>
      <c r="M110" s="164">
        <f t="shared" si="60"/>
        <v>1.9341160181152103E-3</v>
      </c>
    </row>
    <row r="111" spans="2:13" x14ac:dyDescent="0.25">
      <c r="B111" s="157" t="s">
        <v>107</v>
      </c>
      <c r="C111" s="158">
        <v>26640</v>
      </c>
      <c r="D111" s="158">
        <v>25331</v>
      </c>
      <c r="E111" s="158">
        <v>11615</v>
      </c>
      <c r="F111" s="158">
        <v>11364</v>
      </c>
      <c r="G111" s="158">
        <v>14307</v>
      </c>
      <c r="H111" s="158">
        <v>14772</v>
      </c>
      <c r="I111" s="160">
        <f>IFERROR(H111/G111-1,"-")</f>
        <v>3.2501572656741473E-2</v>
      </c>
      <c r="J111" s="159">
        <f t="shared" si="57"/>
        <v>-0.41684102483123442</v>
      </c>
      <c r="K111" s="178">
        <f t="shared" si="58"/>
        <v>465</v>
      </c>
      <c r="L111" s="158">
        <f t="shared" si="59"/>
        <v>-10559</v>
      </c>
      <c r="M111" s="159">
        <f t="shared" si="60"/>
        <v>2.1305564369573371E-2</v>
      </c>
    </row>
    <row r="112" spans="2:13" x14ac:dyDescent="0.25">
      <c r="B112" s="162" t="s">
        <v>110</v>
      </c>
      <c r="C112" s="163">
        <v>15751</v>
      </c>
      <c r="D112" s="163">
        <v>13472</v>
      </c>
      <c r="E112" s="163">
        <v>6038</v>
      </c>
      <c r="F112" s="163">
        <v>6928</v>
      </c>
      <c r="G112" s="163">
        <v>8513</v>
      </c>
      <c r="H112" s="163">
        <v>8358</v>
      </c>
      <c r="I112" s="165">
        <f t="shared" ref="I112:I119" si="61">IFERROR(H112/G112-1,"-")</f>
        <v>-1.8207447433337243E-2</v>
      </c>
      <c r="J112" s="164">
        <f t="shared" si="57"/>
        <v>-0.37960213776722085</v>
      </c>
      <c r="K112" s="179">
        <f t="shared" si="58"/>
        <v>-155</v>
      </c>
      <c r="L112" s="163">
        <f t="shared" si="59"/>
        <v>-5114</v>
      </c>
      <c r="M112" s="164">
        <f t="shared" si="60"/>
        <v>1.205469178180979E-2</v>
      </c>
    </row>
    <row r="113" spans="2:13" x14ac:dyDescent="0.25">
      <c r="B113" s="162" t="s">
        <v>113</v>
      </c>
      <c r="C113" s="163">
        <v>4311</v>
      </c>
      <c r="D113" s="163">
        <v>2965</v>
      </c>
      <c r="E113" s="163">
        <v>474</v>
      </c>
      <c r="F113" s="163">
        <v>425</v>
      </c>
      <c r="G113" s="163">
        <v>737</v>
      </c>
      <c r="H113" s="163">
        <v>718</v>
      </c>
      <c r="I113" s="165">
        <f t="shared" si="61"/>
        <v>-2.5780189959294431E-2</v>
      </c>
      <c r="J113" s="164">
        <f t="shared" si="57"/>
        <v>-0.75784148397976392</v>
      </c>
      <c r="K113" s="179">
        <f t="shared" si="58"/>
        <v>-19</v>
      </c>
      <c r="L113" s="163">
        <f t="shared" si="59"/>
        <v>-2247</v>
      </c>
      <c r="M113" s="164">
        <f t="shared" si="60"/>
        <v>1.0355669657022529E-3</v>
      </c>
    </row>
    <row r="114" spans="2:13" x14ac:dyDescent="0.25">
      <c r="B114" s="162" t="s">
        <v>116</v>
      </c>
      <c r="C114" s="163">
        <v>788</v>
      </c>
      <c r="D114" s="163">
        <v>1374</v>
      </c>
      <c r="E114" s="163">
        <v>623</v>
      </c>
      <c r="F114" s="163">
        <v>577</v>
      </c>
      <c r="G114" s="163">
        <v>819</v>
      </c>
      <c r="H114" s="163">
        <v>834</v>
      </c>
      <c r="I114" s="165">
        <f t="shared" si="61"/>
        <v>1.831501831501825E-2</v>
      </c>
      <c r="J114" s="164">
        <f t="shared" si="57"/>
        <v>-0.39301310043668125</v>
      </c>
      <c r="K114" s="179">
        <f t="shared" si="58"/>
        <v>15</v>
      </c>
      <c r="L114" s="163">
        <f t="shared" si="59"/>
        <v>-540</v>
      </c>
      <c r="M114" s="164">
        <f t="shared" si="60"/>
        <v>1.2028730492976028E-3</v>
      </c>
    </row>
    <row r="115" spans="2:13" x14ac:dyDescent="0.25">
      <c r="B115" s="162" t="s">
        <v>123</v>
      </c>
      <c r="C115" s="163">
        <v>386</v>
      </c>
      <c r="D115" s="163">
        <v>878</v>
      </c>
      <c r="E115" s="163">
        <v>157</v>
      </c>
      <c r="F115" s="163">
        <v>226</v>
      </c>
      <c r="G115" s="163">
        <v>295</v>
      </c>
      <c r="H115" s="163">
        <v>316</v>
      </c>
      <c r="I115" s="165">
        <f t="shared" si="61"/>
        <v>7.118644067796609E-2</v>
      </c>
      <c r="J115" s="164">
        <f t="shared" si="57"/>
        <v>-0.64009111617312076</v>
      </c>
      <c r="K115" s="179">
        <f t="shared" si="58"/>
        <v>21</v>
      </c>
      <c r="L115" s="163">
        <f t="shared" si="59"/>
        <v>-562</v>
      </c>
      <c r="M115" s="164">
        <f t="shared" si="60"/>
        <v>4.557648484149191E-4</v>
      </c>
    </row>
    <row r="116" spans="2:13" x14ac:dyDescent="0.25">
      <c r="B116" s="162" t="s">
        <v>119</v>
      </c>
      <c r="C116" s="163">
        <v>437</v>
      </c>
      <c r="D116" s="163">
        <v>345</v>
      </c>
      <c r="E116" s="163">
        <v>252</v>
      </c>
      <c r="F116" s="163">
        <v>234</v>
      </c>
      <c r="G116" s="163">
        <v>293</v>
      </c>
      <c r="H116" s="163">
        <v>249</v>
      </c>
      <c r="I116" s="165">
        <f t="shared" si="61"/>
        <v>-0.15017064846416384</v>
      </c>
      <c r="J116" s="164">
        <f t="shared" si="57"/>
        <v>-0.27826086956521734</v>
      </c>
      <c r="K116" s="179">
        <f t="shared" si="58"/>
        <v>-44</v>
      </c>
      <c r="L116" s="163">
        <f t="shared" si="59"/>
        <v>-96</v>
      </c>
      <c r="M116" s="164">
        <f t="shared" si="60"/>
        <v>3.5913116220036344E-4</v>
      </c>
    </row>
    <row r="117" spans="2:13" x14ac:dyDescent="0.25">
      <c r="B117" s="162" t="s">
        <v>128</v>
      </c>
      <c r="C117" s="163">
        <v>166</v>
      </c>
      <c r="D117" s="163">
        <v>244</v>
      </c>
      <c r="E117" s="163">
        <v>180</v>
      </c>
      <c r="F117" s="163">
        <v>62</v>
      </c>
      <c r="G117" s="163">
        <v>114</v>
      </c>
      <c r="H117" s="163">
        <v>72</v>
      </c>
      <c r="I117" s="165">
        <f t="shared" si="61"/>
        <v>-0.36842105263157898</v>
      </c>
      <c r="J117" s="164">
        <f t="shared" si="57"/>
        <v>-0.70491803278688525</v>
      </c>
      <c r="K117" s="179">
        <f t="shared" si="58"/>
        <v>-42</v>
      </c>
      <c r="L117" s="163">
        <f t="shared" si="59"/>
        <v>-172</v>
      </c>
      <c r="M117" s="164">
        <f t="shared" si="60"/>
        <v>1.0384515533504485E-4</v>
      </c>
    </row>
    <row r="118" spans="2:13" x14ac:dyDescent="0.25">
      <c r="B118" s="162" t="s">
        <v>131</v>
      </c>
      <c r="C118" s="163">
        <v>274</v>
      </c>
      <c r="D118" s="163">
        <v>221</v>
      </c>
      <c r="E118" s="163">
        <v>383</v>
      </c>
      <c r="F118" s="163">
        <v>80</v>
      </c>
      <c r="G118" s="163">
        <v>72</v>
      </c>
      <c r="H118" s="163">
        <v>90</v>
      </c>
      <c r="I118" s="165">
        <f t="shared" si="61"/>
        <v>0.25</v>
      </c>
      <c r="J118" s="164">
        <f t="shared" si="57"/>
        <v>-0.59276018099547512</v>
      </c>
      <c r="K118" s="179">
        <f t="shared" si="58"/>
        <v>18</v>
      </c>
      <c r="L118" s="163">
        <f t="shared" si="59"/>
        <v>-131</v>
      </c>
      <c r="M118" s="164">
        <f t="shared" si="60"/>
        <v>1.2980644416880606E-4</v>
      </c>
    </row>
    <row r="119" spans="2:13" x14ac:dyDescent="0.25">
      <c r="B119" s="168" t="s">
        <v>145</v>
      </c>
      <c r="C119" s="169">
        <f>IFERROR(C111-SUM(C112:C118),"nd")</f>
        <v>4527</v>
      </c>
      <c r="D119" s="169">
        <f t="shared" ref="D119:H119" si="62">IFERROR(D111-SUM(D112:D118),"nd")</f>
        <v>5832</v>
      </c>
      <c r="E119" s="169">
        <f t="shared" si="62"/>
        <v>3508</v>
      </c>
      <c r="F119" s="169">
        <f t="shared" si="62"/>
        <v>2832</v>
      </c>
      <c r="G119" s="169">
        <f t="shared" si="62"/>
        <v>3464</v>
      </c>
      <c r="H119" s="169">
        <f t="shared" si="62"/>
        <v>4135</v>
      </c>
      <c r="I119" s="171">
        <f t="shared" si="61"/>
        <v>0.19370669745958424</v>
      </c>
      <c r="J119" s="170">
        <f t="shared" si="57"/>
        <v>-0.29098079561042522</v>
      </c>
      <c r="K119" s="180">
        <f t="shared" si="58"/>
        <v>671</v>
      </c>
      <c r="L119" s="169">
        <f t="shared" si="59"/>
        <v>-1697</v>
      </c>
      <c r="M119" s="170">
        <f t="shared" si="60"/>
        <v>5.9638849626445899E-3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59858</v>
      </c>
      <c r="D135" s="176">
        <f t="shared" ref="D135:H135" si="70">IFERROR(D136+D139,"nd")</f>
        <v>41759</v>
      </c>
      <c r="E135" s="176">
        <f t="shared" si="70"/>
        <v>13012</v>
      </c>
      <c r="F135" s="176">
        <f t="shared" si="70"/>
        <v>25747</v>
      </c>
      <c r="G135" s="176">
        <f t="shared" si="70"/>
        <v>27187</v>
      </c>
      <c r="H135" s="176">
        <f t="shared" si="70"/>
        <v>28802</v>
      </c>
      <c r="I135" s="177">
        <f>IFERROR(H135/G135-1,"-")</f>
        <v>5.9403391326737109E-2</v>
      </c>
      <c r="J135" s="177">
        <f>IFERROR(H135/D135-1,"-")</f>
        <v>-0.3102804185923993</v>
      </c>
      <c r="K135" s="176">
        <f>IFERROR(H135-G135,"-")</f>
        <v>1615</v>
      </c>
      <c r="L135" s="176">
        <f>IFERROR(H135-D135,"-")</f>
        <v>-12957</v>
      </c>
      <c r="M135" s="177">
        <f>IFERROR(H135/H$9,"-")</f>
        <v>4.1540946721666139E-2</v>
      </c>
    </row>
    <row r="136" spans="2:13" x14ac:dyDescent="0.25">
      <c r="B136" s="157" t="s">
        <v>97</v>
      </c>
      <c r="C136" s="158">
        <v>12082</v>
      </c>
      <c r="D136" s="158">
        <v>5903</v>
      </c>
      <c r="E136" s="158">
        <v>742</v>
      </c>
      <c r="F136" s="158">
        <v>4344</v>
      </c>
      <c r="G136" s="158">
        <v>5028</v>
      </c>
      <c r="H136" s="158">
        <v>4139</v>
      </c>
      <c r="I136" s="160">
        <f>IFERROR(H136/G136-1,"-")</f>
        <v>-0.17680986475735883</v>
      </c>
      <c r="J136" s="159">
        <f t="shared" ref="J136:J147" si="71">IFERROR(H136/D136-1,"-")</f>
        <v>-0.29883110282906999</v>
      </c>
      <c r="K136" s="178">
        <f t="shared" ref="K136:K147" si="72">IFERROR(H136-G136,"-")</f>
        <v>-889</v>
      </c>
      <c r="L136" s="158">
        <f t="shared" ref="L136:L147" si="73">IFERROR(H136-D136,"-")</f>
        <v>-1764</v>
      </c>
      <c r="M136" s="159">
        <f t="shared" ref="M136:M147" si="74">IFERROR(H136/H$9,"-")</f>
        <v>5.9696541379409811E-3</v>
      </c>
    </row>
    <row r="137" spans="2:13" x14ac:dyDescent="0.25">
      <c r="B137" s="162" t="s">
        <v>103</v>
      </c>
      <c r="C137" s="163">
        <v>10367</v>
      </c>
      <c r="D137" s="163">
        <v>4455</v>
      </c>
      <c r="E137" s="163">
        <v>617</v>
      </c>
      <c r="F137" s="163">
        <v>3031</v>
      </c>
      <c r="G137" s="163">
        <v>3466</v>
      </c>
      <c r="H137" s="163">
        <v>2932</v>
      </c>
      <c r="I137" s="165">
        <f>IFERROR(H137/G137-1,"-")</f>
        <v>-0.15406809001731103</v>
      </c>
      <c r="J137" s="164">
        <f t="shared" si="71"/>
        <v>-0.34186307519640857</v>
      </c>
      <c r="K137" s="179">
        <f t="shared" si="72"/>
        <v>-534</v>
      </c>
      <c r="L137" s="163">
        <f t="shared" si="73"/>
        <v>-1523</v>
      </c>
      <c r="M137" s="164">
        <f t="shared" si="74"/>
        <v>4.2288054922548822E-3</v>
      </c>
    </row>
    <row r="138" spans="2:13" x14ac:dyDescent="0.25">
      <c r="B138" s="162" t="s">
        <v>100</v>
      </c>
      <c r="C138" s="163">
        <v>1715</v>
      </c>
      <c r="D138" s="163">
        <v>1448</v>
      </c>
      <c r="E138" s="163">
        <v>125</v>
      </c>
      <c r="F138" s="163">
        <v>1313</v>
      </c>
      <c r="G138" s="163">
        <v>1562</v>
      </c>
      <c r="H138" s="163">
        <v>1207</v>
      </c>
      <c r="I138" s="165">
        <f>IFERROR(H138/G138-1,"-")</f>
        <v>-0.22727272727272729</v>
      </c>
      <c r="J138" s="164">
        <f t="shared" si="71"/>
        <v>-0.16643646408839774</v>
      </c>
      <c r="K138" s="179">
        <f t="shared" si="72"/>
        <v>-355</v>
      </c>
      <c r="L138" s="163">
        <f t="shared" si="73"/>
        <v>-241</v>
      </c>
      <c r="M138" s="164">
        <f t="shared" si="74"/>
        <v>1.7408486456860991E-3</v>
      </c>
    </row>
    <row r="139" spans="2:13" x14ac:dyDescent="0.25">
      <c r="B139" s="157" t="s">
        <v>107</v>
      </c>
      <c r="C139" s="158">
        <v>47776</v>
      </c>
      <c r="D139" s="158">
        <v>35856</v>
      </c>
      <c r="E139" s="158">
        <v>12270</v>
      </c>
      <c r="F139" s="158">
        <v>21403</v>
      </c>
      <c r="G139" s="158">
        <v>22159</v>
      </c>
      <c r="H139" s="158">
        <v>24663</v>
      </c>
      <c r="I139" s="160">
        <f>IFERROR(H139/G139-1,"-")</f>
        <v>0.11300148923687892</v>
      </c>
      <c r="J139" s="159">
        <f t="shared" si="71"/>
        <v>-0.31216532797858099</v>
      </c>
      <c r="K139" s="178">
        <f t="shared" si="72"/>
        <v>2504</v>
      </c>
      <c r="L139" s="158">
        <f t="shared" si="73"/>
        <v>-11193</v>
      </c>
      <c r="M139" s="159">
        <f t="shared" si="74"/>
        <v>3.5571292583725156E-2</v>
      </c>
    </row>
    <row r="140" spans="2:13" x14ac:dyDescent="0.25">
      <c r="B140" s="162" t="s">
        <v>110</v>
      </c>
      <c r="C140" s="163">
        <v>26338</v>
      </c>
      <c r="D140" s="163">
        <v>17946</v>
      </c>
      <c r="E140" s="163">
        <v>6096</v>
      </c>
      <c r="F140" s="163">
        <v>7784</v>
      </c>
      <c r="G140" s="163">
        <v>8638</v>
      </c>
      <c r="H140" s="163">
        <v>10525</v>
      </c>
      <c r="I140" s="165">
        <f t="shared" ref="I140:I147" si="75">IFERROR(H140/G140-1,"-")</f>
        <v>0.21845334568187091</v>
      </c>
      <c r="J140" s="164">
        <f t="shared" si="71"/>
        <v>-0.41351833277610606</v>
      </c>
      <c r="K140" s="179">
        <f t="shared" si="72"/>
        <v>1887</v>
      </c>
      <c r="L140" s="163">
        <f t="shared" si="73"/>
        <v>-7421</v>
      </c>
      <c r="M140" s="164">
        <f t="shared" si="74"/>
        <v>1.518014249862982E-2</v>
      </c>
    </row>
    <row r="141" spans="2:13" x14ac:dyDescent="0.25">
      <c r="B141" s="162" t="s">
        <v>113</v>
      </c>
      <c r="C141" s="163">
        <v>1691</v>
      </c>
      <c r="D141" s="163">
        <v>1532</v>
      </c>
      <c r="E141" s="163">
        <v>664</v>
      </c>
      <c r="F141" s="163">
        <v>1817</v>
      </c>
      <c r="G141" s="163">
        <v>1432</v>
      </c>
      <c r="H141" s="163">
        <v>1629</v>
      </c>
      <c r="I141" s="165">
        <f t="shared" si="75"/>
        <v>0.13756983240223453</v>
      </c>
      <c r="J141" s="164">
        <f t="shared" si="71"/>
        <v>6.3315926892950403E-2</v>
      </c>
      <c r="K141" s="179">
        <f t="shared" si="72"/>
        <v>197</v>
      </c>
      <c r="L141" s="163">
        <f t="shared" si="73"/>
        <v>97</v>
      </c>
      <c r="M141" s="164">
        <f t="shared" si="74"/>
        <v>2.3494966394553896E-3</v>
      </c>
    </row>
    <row r="142" spans="2:13" x14ac:dyDescent="0.25">
      <c r="B142" s="162" t="s">
        <v>116</v>
      </c>
      <c r="C142" s="163">
        <v>5747</v>
      </c>
      <c r="D142" s="163">
        <v>2155</v>
      </c>
      <c r="E142" s="163">
        <v>466</v>
      </c>
      <c r="F142" s="163">
        <v>2321</v>
      </c>
      <c r="G142" s="163">
        <v>2327</v>
      </c>
      <c r="H142" s="163">
        <v>2257</v>
      </c>
      <c r="I142" s="165">
        <f t="shared" si="75"/>
        <v>-3.0081650193382048E-2</v>
      </c>
      <c r="J142" s="164">
        <f t="shared" si="71"/>
        <v>4.7331786542923471E-2</v>
      </c>
      <c r="K142" s="179">
        <f t="shared" si="72"/>
        <v>-70</v>
      </c>
      <c r="L142" s="163">
        <f t="shared" si="73"/>
        <v>102</v>
      </c>
      <c r="M142" s="164">
        <f t="shared" si="74"/>
        <v>3.2552571609888365E-3</v>
      </c>
    </row>
    <row r="143" spans="2:13" x14ac:dyDescent="0.25">
      <c r="B143" s="162" t="s">
        <v>123</v>
      </c>
      <c r="C143" s="163">
        <v>963</v>
      </c>
      <c r="D143" s="163">
        <v>791</v>
      </c>
      <c r="E143" s="163">
        <v>359</v>
      </c>
      <c r="F143" s="163">
        <v>1111</v>
      </c>
      <c r="G143" s="163">
        <v>847</v>
      </c>
      <c r="H143" s="163">
        <v>722</v>
      </c>
      <c r="I143" s="165">
        <f t="shared" si="75"/>
        <v>-0.14757969303423846</v>
      </c>
      <c r="J143" s="164">
        <f t="shared" si="71"/>
        <v>-8.7231352718078359E-2</v>
      </c>
      <c r="K143" s="179">
        <f t="shared" si="72"/>
        <v>-125</v>
      </c>
      <c r="L143" s="163">
        <f t="shared" si="73"/>
        <v>-69</v>
      </c>
      <c r="M143" s="164">
        <f t="shared" si="74"/>
        <v>1.0413361409986443E-3</v>
      </c>
    </row>
    <row r="144" spans="2:13" x14ac:dyDescent="0.25">
      <c r="B144" s="162" t="s">
        <v>119</v>
      </c>
      <c r="C144" s="163">
        <v>468</v>
      </c>
      <c r="D144" s="163">
        <v>414</v>
      </c>
      <c r="E144" s="163">
        <v>190</v>
      </c>
      <c r="F144" s="163">
        <v>557</v>
      </c>
      <c r="G144" s="163">
        <v>406</v>
      </c>
      <c r="H144" s="163">
        <v>471</v>
      </c>
      <c r="I144" s="165">
        <f t="shared" si="75"/>
        <v>0.16009852216748777</v>
      </c>
      <c r="J144" s="164">
        <f t="shared" si="71"/>
        <v>0.1376811594202898</v>
      </c>
      <c r="K144" s="179">
        <f t="shared" si="72"/>
        <v>65</v>
      </c>
      <c r="L144" s="163">
        <f t="shared" si="73"/>
        <v>57</v>
      </c>
      <c r="M144" s="164">
        <f t="shared" si="74"/>
        <v>6.7932039115008505E-4</v>
      </c>
    </row>
    <row r="145" spans="2:13" x14ac:dyDescent="0.25">
      <c r="B145" s="162" t="s">
        <v>128</v>
      </c>
      <c r="C145" s="163">
        <v>616</v>
      </c>
      <c r="D145" s="163">
        <v>558</v>
      </c>
      <c r="E145" s="163">
        <v>380</v>
      </c>
      <c r="F145" s="163">
        <v>230</v>
      </c>
      <c r="G145" s="163">
        <v>294</v>
      </c>
      <c r="H145" s="163">
        <v>188</v>
      </c>
      <c r="I145" s="165">
        <f t="shared" si="75"/>
        <v>-0.36054421768707479</v>
      </c>
      <c r="J145" s="164">
        <f t="shared" si="71"/>
        <v>-0.66308243727598559</v>
      </c>
      <c r="K145" s="179">
        <f t="shared" si="72"/>
        <v>-106</v>
      </c>
      <c r="L145" s="163">
        <f t="shared" si="73"/>
        <v>-370</v>
      </c>
      <c r="M145" s="164">
        <f t="shared" si="74"/>
        <v>2.7115123893039491E-4</v>
      </c>
    </row>
    <row r="146" spans="2:13" x14ac:dyDescent="0.25">
      <c r="B146" s="162" t="s">
        <v>131</v>
      </c>
      <c r="C146" s="163">
        <v>2881</v>
      </c>
      <c r="D146" s="163">
        <v>1051</v>
      </c>
      <c r="E146" s="163">
        <v>656</v>
      </c>
      <c r="F146" s="163">
        <v>182</v>
      </c>
      <c r="G146" s="163">
        <v>293</v>
      </c>
      <c r="H146" s="163">
        <v>322</v>
      </c>
      <c r="I146" s="165">
        <f t="shared" si="75"/>
        <v>9.8976109215016983E-2</v>
      </c>
      <c r="J146" s="164">
        <f t="shared" si="71"/>
        <v>-0.69362511893434831</v>
      </c>
      <c r="K146" s="179">
        <f t="shared" si="72"/>
        <v>29</v>
      </c>
      <c r="L146" s="163">
        <f t="shared" si="73"/>
        <v>-729</v>
      </c>
      <c r="M146" s="164">
        <f t="shared" si="74"/>
        <v>4.6441861135950618E-4</v>
      </c>
    </row>
    <row r="147" spans="2:13" x14ac:dyDescent="0.25">
      <c r="B147" s="168" t="s">
        <v>145</v>
      </c>
      <c r="C147" s="169">
        <f>IFERROR(C139-SUM(C140:C146),"nd")</f>
        <v>9072</v>
      </c>
      <c r="D147" s="169">
        <f t="shared" ref="D147:H147" si="76">IFERROR(D139-SUM(D140:D146),"nd")</f>
        <v>11409</v>
      </c>
      <c r="E147" s="169">
        <f t="shared" si="76"/>
        <v>3459</v>
      </c>
      <c r="F147" s="169">
        <f t="shared" si="76"/>
        <v>7401</v>
      </c>
      <c r="G147" s="169">
        <f t="shared" si="76"/>
        <v>7922</v>
      </c>
      <c r="H147" s="169">
        <f t="shared" si="76"/>
        <v>8549</v>
      </c>
      <c r="I147" s="171">
        <f t="shared" si="75"/>
        <v>7.9146680131279901E-2</v>
      </c>
      <c r="J147" s="170">
        <f t="shared" si="71"/>
        <v>-0.25067928828118158</v>
      </c>
      <c r="K147" s="180">
        <f t="shared" si="72"/>
        <v>627</v>
      </c>
      <c r="L147" s="169">
        <f t="shared" si="73"/>
        <v>-2860</v>
      </c>
      <c r="M147" s="170">
        <f t="shared" si="74"/>
        <v>1.2330169902212479E-2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4111</v>
      </c>
      <c r="D149" s="176">
        <f t="shared" ref="D149:H149" si="77">IFERROR(D150+D153,"nd")</f>
        <v>3403</v>
      </c>
      <c r="E149" s="176">
        <f t="shared" si="77"/>
        <v>1913</v>
      </c>
      <c r="F149" s="176">
        <f t="shared" si="77"/>
        <v>7811</v>
      </c>
      <c r="G149" s="176">
        <f t="shared" si="77"/>
        <v>10193</v>
      </c>
      <c r="H149" s="176">
        <f t="shared" si="77"/>
        <v>29712</v>
      </c>
      <c r="I149" s="177">
        <f>IFERROR(H149/G149-1,"-")</f>
        <v>1.9149416266064945</v>
      </c>
      <c r="J149" s="177">
        <f>IFERROR(H149/D149-1,"-")</f>
        <v>7.7311196003526295</v>
      </c>
      <c r="K149" s="176">
        <f>IFERROR(H149-G149,"-")</f>
        <v>19519</v>
      </c>
      <c r="L149" s="176">
        <f>IFERROR(H149-D149,"-")</f>
        <v>26309</v>
      </c>
      <c r="M149" s="177">
        <f>IFERROR(H149/H$9,"-")</f>
        <v>4.2853434101595179E-2</v>
      </c>
    </row>
    <row r="150" spans="2:13" x14ac:dyDescent="0.25">
      <c r="B150" s="157" t="s">
        <v>97</v>
      </c>
      <c r="C150" s="158">
        <v>818</v>
      </c>
      <c r="D150" s="158">
        <v>807</v>
      </c>
      <c r="E150" s="158">
        <v>287</v>
      </c>
      <c r="F150" s="158">
        <v>1405</v>
      </c>
      <c r="G150" s="158">
        <v>2448</v>
      </c>
      <c r="H150" s="158">
        <v>3381</v>
      </c>
      <c r="I150" s="160">
        <f>IFERROR(H150/G150-1,"-")</f>
        <v>0.38112745098039214</v>
      </c>
      <c r="J150" s="159">
        <f t="shared" ref="J150:J161" si="78">IFERROR(H150/D150-1,"-")</f>
        <v>3.1895910780669148</v>
      </c>
      <c r="K150" s="178">
        <f t="shared" ref="K150:K161" si="79">IFERROR(H150-G150,"-")</f>
        <v>933</v>
      </c>
      <c r="L150" s="158">
        <f t="shared" ref="L150:L161" si="80">IFERROR(H150-D150,"-")</f>
        <v>2574</v>
      </c>
      <c r="M150" s="159">
        <f t="shared" ref="M150:M161" si="81">IFERROR(H150/H$9,"-")</f>
        <v>4.8763954192748149E-3</v>
      </c>
    </row>
    <row r="151" spans="2:13" x14ac:dyDescent="0.25">
      <c r="B151" s="162" t="s">
        <v>103</v>
      </c>
      <c r="C151" s="163">
        <v>523</v>
      </c>
      <c r="D151" s="163">
        <v>549</v>
      </c>
      <c r="E151" s="163">
        <v>245</v>
      </c>
      <c r="F151" s="163">
        <v>477</v>
      </c>
      <c r="G151" s="163">
        <v>947</v>
      </c>
      <c r="H151" s="163">
        <v>2198</v>
      </c>
      <c r="I151" s="165">
        <f>IFERROR(H151/G151-1,"-")</f>
        <v>1.3210137275607181</v>
      </c>
      <c r="J151" s="164">
        <f t="shared" si="78"/>
        <v>3.0036429872495445</v>
      </c>
      <c r="K151" s="179">
        <f t="shared" si="79"/>
        <v>1251</v>
      </c>
      <c r="L151" s="163">
        <f t="shared" si="80"/>
        <v>1649</v>
      </c>
      <c r="M151" s="164">
        <f t="shared" si="81"/>
        <v>3.1701618253670637E-3</v>
      </c>
    </row>
    <row r="152" spans="2:13" x14ac:dyDescent="0.25">
      <c r="B152" s="162" t="s">
        <v>100</v>
      </c>
      <c r="C152" s="163">
        <v>295</v>
      </c>
      <c r="D152" s="163">
        <v>258</v>
      </c>
      <c r="E152" s="163">
        <v>42</v>
      </c>
      <c r="F152" s="163">
        <v>928</v>
      </c>
      <c r="G152" s="163">
        <v>1501</v>
      </c>
      <c r="H152" s="163">
        <v>1183</v>
      </c>
      <c r="I152" s="165">
        <f>IFERROR(H152/G152-1,"-")</f>
        <v>-0.21185876082611588</v>
      </c>
      <c r="J152" s="164">
        <f t="shared" si="78"/>
        <v>3.5852713178294575</v>
      </c>
      <c r="K152" s="179">
        <f t="shared" si="79"/>
        <v>-318</v>
      </c>
      <c r="L152" s="163">
        <f t="shared" si="80"/>
        <v>925</v>
      </c>
      <c r="M152" s="164">
        <f t="shared" si="81"/>
        <v>1.7062335939077508E-3</v>
      </c>
    </row>
    <row r="153" spans="2:13" x14ac:dyDescent="0.25">
      <c r="B153" s="157" t="s">
        <v>107</v>
      </c>
      <c r="C153" s="158">
        <v>3293</v>
      </c>
      <c r="D153" s="158">
        <v>2596</v>
      </c>
      <c r="E153" s="158">
        <v>1626</v>
      </c>
      <c r="F153" s="158">
        <v>6406</v>
      </c>
      <c r="G153" s="158">
        <v>7745</v>
      </c>
      <c r="H153" s="158">
        <v>26331</v>
      </c>
      <c r="I153" s="160">
        <f>IFERROR(H153/G153-1,"-")</f>
        <v>2.3997417688831506</v>
      </c>
      <c r="J153" s="159">
        <f t="shared" si="78"/>
        <v>9.1429121725731903</v>
      </c>
      <c r="K153" s="178">
        <f t="shared" si="79"/>
        <v>18586</v>
      </c>
      <c r="L153" s="158">
        <f t="shared" si="80"/>
        <v>23735</v>
      </c>
      <c r="M153" s="159">
        <f t="shared" si="81"/>
        <v>3.7977038682320365E-2</v>
      </c>
    </row>
    <row r="154" spans="2:13" x14ac:dyDescent="0.25">
      <c r="B154" s="162" t="s">
        <v>110</v>
      </c>
      <c r="C154" s="163">
        <v>337</v>
      </c>
      <c r="D154" s="163">
        <v>207</v>
      </c>
      <c r="E154" s="163">
        <v>279</v>
      </c>
      <c r="F154" s="163">
        <v>2260</v>
      </c>
      <c r="G154" s="163">
        <v>1551</v>
      </c>
      <c r="H154" s="163">
        <v>16315</v>
      </c>
      <c r="I154" s="165">
        <f t="shared" ref="I154:I161" si="82">IFERROR(H154/G154-1,"-")</f>
        <v>9.5190199871050929</v>
      </c>
      <c r="J154" s="164">
        <f t="shared" si="78"/>
        <v>77.816425120772948</v>
      </c>
      <c r="K154" s="179">
        <f t="shared" si="79"/>
        <v>14764</v>
      </c>
      <c r="L154" s="163">
        <f t="shared" si="80"/>
        <v>16108</v>
      </c>
      <c r="M154" s="164">
        <f t="shared" si="81"/>
        <v>2.3531023740156344E-2</v>
      </c>
    </row>
    <row r="155" spans="2:13" x14ac:dyDescent="0.25">
      <c r="B155" s="162" t="s">
        <v>113</v>
      </c>
      <c r="C155" s="163">
        <v>1797</v>
      </c>
      <c r="D155" s="163">
        <v>1378</v>
      </c>
      <c r="E155" s="163">
        <v>422</v>
      </c>
      <c r="F155" s="163">
        <v>1141</v>
      </c>
      <c r="G155" s="163">
        <v>1711</v>
      </c>
      <c r="H155" s="163">
        <v>2150</v>
      </c>
      <c r="I155" s="165">
        <f t="shared" si="82"/>
        <v>0.25657510227936875</v>
      </c>
      <c r="J155" s="164">
        <f t="shared" si="78"/>
        <v>0.56023222060957911</v>
      </c>
      <c r="K155" s="179">
        <f t="shared" si="79"/>
        <v>439</v>
      </c>
      <c r="L155" s="163">
        <f t="shared" si="80"/>
        <v>772</v>
      </c>
      <c r="M155" s="164">
        <f t="shared" si="81"/>
        <v>3.100931721810367E-3</v>
      </c>
    </row>
    <row r="156" spans="2:13" x14ac:dyDescent="0.25">
      <c r="B156" s="162" t="s">
        <v>116</v>
      </c>
      <c r="C156" s="163">
        <v>133</v>
      </c>
      <c r="D156" s="163">
        <v>142</v>
      </c>
      <c r="E156" s="163">
        <v>56</v>
      </c>
      <c r="F156" s="163">
        <v>272</v>
      </c>
      <c r="G156" s="163">
        <v>809</v>
      </c>
      <c r="H156" s="163">
        <v>700</v>
      </c>
      <c r="I156" s="165">
        <f t="shared" si="82"/>
        <v>-0.13473423980222499</v>
      </c>
      <c r="J156" s="164">
        <f t="shared" si="78"/>
        <v>3.929577464788732</v>
      </c>
      <c r="K156" s="179">
        <f t="shared" si="79"/>
        <v>-109</v>
      </c>
      <c r="L156" s="163">
        <f t="shared" si="80"/>
        <v>558</v>
      </c>
      <c r="M156" s="164">
        <f t="shared" si="81"/>
        <v>1.0096056768684916E-3</v>
      </c>
    </row>
    <row r="157" spans="2:13" x14ac:dyDescent="0.25">
      <c r="B157" s="162" t="s">
        <v>123</v>
      </c>
      <c r="C157" s="163">
        <v>114</v>
      </c>
      <c r="D157" s="163">
        <v>111</v>
      </c>
      <c r="E157" s="163">
        <v>28</v>
      </c>
      <c r="F157" s="163">
        <v>834</v>
      </c>
      <c r="G157" s="163">
        <v>528</v>
      </c>
      <c r="H157" s="163">
        <v>1553</v>
      </c>
      <c r="I157" s="165">
        <f t="shared" si="82"/>
        <v>1.9412878787878789</v>
      </c>
      <c r="J157" s="164">
        <f t="shared" si="78"/>
        <v>12.990990990990991</v>
      </c>
      <c r="K157" s="179">
        <f t="shared" si="79"/>
        <v>1025</v>
      </c>
      <c r="L157" s="163">
        <f t="shared" si="80"/>
        <v>1442</v>
      </c>
      <c r="M157" s="164">
        <f t="shared" si="81"/>
        <v>2.2398823088239537E-3</v>
      </c>
    </row>
    <row r="158" spans="2:13" x14ac:dyDescent="0.25">
      <c r="B158" s="162" t="s">
        <v>119</v>
      </c>
      <c r="C158" s="163">
        <v>34</v>
      </c>
      <c r="D158" s="163">
        <v>14</v>
      </c>
      <c r="E158" s="163">
        <v>37</v>
      </c>
      <c r="F158" s="163">
        <v>208</v>
      </c>
      <c r="G158" s="163">
        <v>400</v>
      </c>
      <c r="H158" s="163">
        <v>387</v>
      </c>
      <c r="I158" s="165">
        <f t="shared" si="82"/>
        <v>-3.2499999999999973E-2</v>
      </c>
      <c r="J158" s="164">
        <f t="shared" si="78"/>
        <v>26.642857142857142</v>
      </c>
      <c r="K158" s="179">
        <f t="shared" si="79"/>
        <v>-13</v>
      </c>
      <c r="L158" s="163">
        <f t="shared" si="80"/>
        <v>373</v>
      </c>
      <c r="M158" s="164">
        <f t="shared" si="81"/>
        <v>5.5816770992586607E-4</v>
      </c>
    </row>
    <row r="159" spans="2:13" x14ac:dyDescent="0.25">
      <c r="B159" s="162" t="s">
        <v>128</v>
      </c>
      <c r="C159" s="163">
        <v>41</v>
      </c>
      <c r="D159" s="163">
        <v>67</v>
      </c>
      <c r="E159" s="163">
        <v>152</v>
      </c>
      <c r="F159" s="163">
        <v>179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8.5960711916231573E-4</v>
      </c>
    </row>
    <row r="160" spans="2:13" x14ac:dyDescent="0.25">
      <c r="B160" s="162" t="s">
        <v>131</v>
      </c>
      <c r="C160" s="163">
        <v>17</v>
      </c>
      <c r="D160" s="163">
        <v>61</v>
      </c>
      <c r="E160" s="163">
        <v>158</v>
      </c>
      <c r="F160" s="163">
        <v>145</v>
      </c>
      <c r="G160" s="163">
        <v>59</v>
      </c>
      <c r="H160" s="163">
        <v>1546</v>
      </c>
      <c r="I160" s="165">
        <f t="shared" si="82"/>
        <v>25.203389830508474</v>
      </c>
      <c r="J160" s="164">
        <f t="shared" si="78"/>
        <v>24.344262295081968</v>
      </c>
      <c r="K160" s="179">
        <f t="shared" si="79"/>
        <v>1487</v>
      </c>
      <c r="L160" s="163">
        <f t="shared" si="80"/>
        <v>1485</v>
      </c>
      <c r="M160" s="164">
        <f t="shared" si="81"/>
        <v>2.2297862520552687E-3</v>
      </c>
    </row>
    <row r="161" spans="2:13" x14ac:dyDescent="0.25">
      <c r="B161" s="168" t="s">
        <v>145</v>
      </c>
      <c r="C161" s="169">
        <f>IFERROR(C153-SUM(C154:C160),"nd")</f>
        <v>820</v>
      </c>
      <c r="D161" s="169">
        <f t="shared" ref="D161:H161" si="83">IFERROR(D153-SUM(D154:D160),"nd")</f>
        <v>616</v>
      </c>
      <c r="E161" s="169">
        <f t="shared" si="83"/>
        <v>494</v>
      </c>
      <c r="F161" s="169">
        <f t="shared" si="83"/>
        <v>1367</v>
      </c>
      <c r="G161" s="169">
        <f t="shared" si="83"/>
        <v>2503</v>
      </c>
      <c r="H161" s="169">
        <f t="shared" si="83"/>
        <v>3084</v>
      </c>
      <c r="I161" s="171">
        <f t="shared" si="82"/>
        <v>0.23212145425489417</v>
      </c>
      <c r="J161" s="170">
        <f t="shared" si="78"/>
        <v>4.0064935064935066</v>
      </c>
      <c r="K161" s="180">
        <f t="shared" si="79"/>
        <v>581</v>
      </c>
      <c r="L161" s="169">
        <f t="shared" si="80"/>
        <v>2468</v>
      </c>
      <c r="M161" s="170">
        <f t="shared" si="81"/>
        <v>4.4480341535177549E-3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61236-D53C-4220-86D0-FF3AB98FF7F7}">
  <sheetPr>
    <tabColor theme="7" tint="0.79998168889431442"/>
    <pageSetUpPr fitToPage="1"/>
  </sheetPr>
  <dimension ref="A1:AB163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434053</v>
      </c>
      <c r="D8" s="176">
        <f t="shared" si="0"/>
        <v>161878</v>
      </c>
      <c r="E8" s="176">
        <f t="shared" si="0"/>
        <v>107769</v>
      </c>
      <c r="F8" s="176">
        <f t="shared" si="0"/>
        <v>373231</v>
      </c>
      <c r="G8" s="176">
        <f t="shared" si="0"/>
        <v>432875</v>
      </c>
      <c r="H8" s="176">
        <f t="shared" si="0"/>
        <v>440406</v>
      </c>
      <c r="I8" s="177">
        <f>IFERROR(H8/G8-1,"-")</f>
        <v>1.7397632110886407E-2</v>
      </c>
      <c r="J8" s="177">
        <f>IFERROR(H8/C8-1,"-")</f>
        <v>1.4636461445952431E-2</v>
      </c>
      <c r="K8" s="177">
        <f>H8/H$8</f>
        <v>1</v>
      </c>
      <c r="L8" s="176">
        <f t="shared" ref="L8:Q8" si="1">L9+L12</f>
        <v>1606568</v>
      </c>
      <c r="M8" s="176">
        <f t="shared" si="1"/>
        <v>632997</v>
      </c>
      <c r="N8" s="176">
        <f t="shared" si="1"/>
        <v>470647</v>
      </c>
      <c r="O8" s="176">
        <f t="shared" si="1"/>
        <v>1737868</v>
      </c>
      <c r="P8" s="176">
        <f t="shared" si="1"/>
        <v>1918328</v>
      </c>
      <c r="Q8" s="176">
        <f t="shared" si="1"/>
        <v>2032671</v>
      </c>
      <c r="R8" s="177">
        <f>IFERROR(Q8/P8-1,"-")</f>
        <v>5.9605552335158629E-2</v>
      </c>
      <c r="S8" s="177">
        <f>IFERROR(Q8/L8-1,"-")</f>
        <v>0.26522562381424253</v>
      </c>
      <c r="T8" s="177">
        <f>Q8/Q$8</f>
        <v>1</v>
      </c>
      <c r="U8" s="176">
        <f>U9+U12</f>
        <v>2040621</v>
      </c>
      <c r="V8" s="176">
        <f>V9+V12</f>
        <v>578416</v>
      </c>
      <c r="W8" s="176">
        <f>W9+W12</f>
        <v>2111099</v>
      </c>
      <c r="X8" s="176">
        <f>X9+X12</f>
        <v>2351203</v>
      </c>
      <c r="Y8" s="176">
        <f>Y9+Y12</f>
        <v>2473077</v>
      </c>
      <c r="Z8" s="177">
        <f>IFERROR(Y8/X8-1,"-")</f>
        <v>5.1834741619502855E-2</v>
      </c>
      <c r="AA8" s="177">
        <f t="shared" ref="AA8:AA20" si="2">IFERROR(Y8/U8-1,"-")</f>
        <v>0.21192372321954944</v>
      </c>
      <c r="AB8" s="177">
        <f>Y8/Y$8</f>
        <v>1</v>
      </c>
    </row>
    <row r="9" spans="1:28" x14ac:dyDescent="0.25">
      <c r="A9" s="1"/>
      <c r="B9" s="157" t="s">
        <v>97</v>
      </c>
      <c r="C9" s="158">
        <v>107723</v>
      </c>
      <c r="D9" s="158">
        <v>36105</v>
      </c>
      <c r="E9" s="158">
        <v>56472</v>
      </c>
      <c r="F9" s="158">
        <v>99146</v>
      </c>
      <c r="G9" s="158">
        <v>124833</v>
      </c>
      <c r="H9" s="158">
        <v>126741</v>
      </c>
      <c r="I9" s="159">
        <f>IFERROR(H9/G9-1,"-")</f>
        <v>1.5284419985100106E-2</v>
      </c>
      <c r="J9" s="160">
        <f>IFERROR(H9/C9-1,"-")</f>
        <v>0.1765453988470429</v>
      </c>
      <c r="K9" s="159">
        <f>H9/H$8</f>
        <v>0.28778218280404899</v>
      </c>
      <c r="L9" s="158">
        <v>371484</v>
      </c>
      <c r="M9" s="158">
        <v>122139</v>
      </c>
      <c r="N9" s="158">
        <v>253579</v>
      </c>
      <c r="O9" s="158">
        <v>394336</v>
      </c>
      <c r="P9" s="158">
        <v>393904</v>
      </c>
      <c r="Q9" s="158">
        <v>378813</v>
      </c>
      <c r="R9" s="159">
        <f>IFERROR(Q9/P9-1,"-")</f>
        <v>-3.8311365205735415E-2</v>
      </c>
      <c r="S9" s="160">
        <f>IFERROR(Q9/L9-1,"-")</f>
        <v>1.9728978906224715E-2</v>
      </c>
      <c r="T9" s="159">
        <f>Q9/Q$8</f>
        <v>0.18636218059882784</v>
      </c>
      <c r="U9" s="158">
        <v>479207</v>
      </c>
      <c r="V9" s="158">
        <v>310051</v>
      </c>
      <c r="W9" s="158">
        <v>493482</v>
      </c>
      <c r="X9" s="158">
        <v>518737</v>
      </c>
      <c r="Y9" s="158">
        <v>505554</v>
      </c>
      <c r="Z9" s="159">
        <f>IFERROR(Y9/X9-1,"-")</f>
        <v>-2.5413648920358467E-2</v>
      </c>
      <c r="AA9" s="160">
        <f t="shared" si="2"/>
        <v>5.4980415561542317E-2</v>
      </c>
      <c r="AB9" s="159">
        <f>Y9/Y$8</f>
        <v>0.20442307295729167</v>
      </c>
    </row>
    <row r="10" spans="1:28" x14ac:dyDescent="0.25">
      <c r="A10" s="161"/>
      <c r="B10" s="162" t="s">
        <v>103</v>
      </c>
      <c r="C10" s="163">
        <v>49947</v>
      </c>
      <c r="D10" s="163">
        <v>17623</v>
      </c>
      <c r="E10" s="163">
        <v>39525</v>
      </c>
      <c r="F10" s="163">
        <v>56654</v>
      </c>
      <c r="G10" s="163">
        <v>69687</v>
      </c>
      <c r="H10" s="163">
        <v>71177</v>
      </c>
      <c r="I10" s="164">
        <f>IFERROR(H10/G10-1,"-")</f>
        <v>2.1381319327851589E-2</v>
      </c>
      <c r="J10" s="165">
        <f>IFERROR(H10/C10-1,"-")</f>
        <v>0.4250505535868021</v>
      </c>
      <c r="K10" s="164">
        <f>H10/H$8</f>
        <v>0.16161678087946121</v>
      </c>
      <c r="L10" s="163">
        <v>121051</v>
      </c>
      <c r="M10" s="163">
        <v>38995</v>
      </c>
      <c r="N10" s="163">
        <v>133813</v>
      </c>
      <c r="O10" s="163">
        <v>143245</v>
      </c>
      <c r="P10" s="163">
        <v>133679</v>
      </c>
      <c r="Q10" s="163">
        <v>124008</v>
      </c>
      <c r="R10" s="164">
        <f>IFERROR(Q10/P10-1,"-")</f>
        <v>-7.2344945728199606E-2</v>
      </c>
      <c r="S10" s="165">
        <f>IFERROR(Q10/L10-1,"-")</f>
        <v>2.4427720547537835E-2</v>
      </c>
      <c r="T10" s="164">
        <f>Q10/Q$8</f>
        <v>6.1007413398429945E-2</v>
      </c>
      <c r="U10" s="163">
        <v>170998</v>
      </c>
      <c r="V10" s="163">
        <v>173338</v>
      </c>
      <c r="W10" s="163">
        <v>199899</v>
      </c>
      <c r="X10" s="163">
        <v>203366</v>
      </c>
      <c r="Y10" s="163">
        <v>195185</v>
      </c>
      <c r="Z10" s="164">
        <f>IFERROR(Y10/X10-1,"-")</f>
        <v>-4.0227963376375575E-2</v>
      </c>
      <c r="AA10" s="165">
        <f t="shared" si="2"/>
        <v>0.1414460987847812</v>
      </c>
      <c r="AB10" s="164">
        <f>Y10/Y$8</f>
        <v>7.8923947778415313E-2</v>
      </c>
    </row>
    <row r="11" spans="1:28" x14ac:dyDescent="0.25">
      <c r="A11" s="161"/>
      <c r="B11" s="162" t="s">
        <v>100</v>
      </c>
      <c r="C11" s="163">
        <v>57776</v>
      </c>
      <c r="D11" s="163">
        <v>18482</v>
      </c>
      <c r="E11" s="163">
        <v>16947</v>
      </c>
      <c r="F11" s="163">
        <v>42492</v>
      </c>
      <c r="G11" s="163">
        <v>55146</v>
      </c>
      <c r="H11" s="163">
        <v>55564</v>
      </c>
      <c r="I11" s="164">
        <f>IFERROR(H11/G11-1,"-")</f>
        <v>7.5798788670076167E-3</v>
      </c>
      <c r="J11" s="165">
        <f>IFERROR(H11/C11-1,"-")</f>
        <v>-3.8285793409027935E-2</v>
      </c>
      <c r="K11" s="164">
        <f>H11/H$8</f>
        <v>0.12616540192458778</v>
      </c>
      <c r="L11" s="163">
        <v>250433</v>
      </c>
      <c r="M11" s="163">
        <v>83144</v>
      </c>
      <c r="N11" s="163">
        <v>119766</v>
      </c>
      <c r="O11" s="163">
        <v>251091</v>
      </c>
      <c r="P11" s="163">
        <v>260225</v>
      </c>
      <c r="Q11" s="163">
        <v>254805</v>
      </c>
      <c r="R11" s="164">
        <f>IFERROR(Q11/P11-1,"-")</f>
        <v>-2.0828129503314474E-2</v>
      </c>
      <c r="S11" s="165">
        <f>IFERROR(Q11/L11-1,"-")</f>
        <v>1.7457763154216988E-2</v>
      </c>
      <c r="T11" s="164">
        <f>Q11/Q$8</f>
        <v>0.1253547672003979</v>
      </c>
      <c r="U11" s="163">
        <v>308209</v>
      </c>
      <c r="V11" s="163">
        <v>136713</v>
      </c>
      <c r="W11" s="163">
        <v>293583</v>
      </c>
      <c r="X11" s="163">
        <v>315371</v>
      </c>
      <c r="Y11" s="163">
        <v>310369</v>
      </c>
      <c r="Z11" s="164">
        <f>IFERROR(Y11/X11-1,"-")</f>
        <v>-1.5860684717364681E-2</v>
      </c>
      <c r="AA11" s="165">
        <f t="shared" si="2"/>
        <v>7.0082314273756108E-3</v>
      </c>
      <c r="AB11" s="164">
        <f>Y11/Y$8</f>
        <v>0.12549912517887635</v>
      </c>
    </row>
    <row r="12" spans="1:28" x14ac:dyDescent="0.25">
      <c r="A12" s="1"/>
      <c r="B12" s="157" t="s">
        <v>107</v>
      </c>
      <c r="C12" s="158">
        <v>326330</v>
      </c>
      <c r="D12" s="158">
        <v>125773</v>
      </c>
      <c r="E12" s="158">
        <v>51297</v>
      </c>
      <c r="F12" s="158">
        <v>274085</v>
      </c>
      <c r="G12" s="158">
        <v>308042</v>
      </c>
      <c r="H12" s="158">
        <v>313665</v>
      </c>
      <c r="I12" s="159">
        <f>IFERROR(H12/G12-1,"-")</f>
        <v>1.8254004324085749E-2</v>
      </c>
      <c r="J12" s="160">
        <f>IFERROR(H12/C12-1,"-")</f>
        <v>-3.8810406643581596E-2</v>
      </c>
      <c r="K12" s="159">
        <f>H12/H$8</f>
        <v>0.71221781719595101</v>
      </c>
      <c r="L12" s="158">
        <v>1235084</v>
      </c>
      <c r="M12" s="158">
        <v>510858</v>
      </c>
      <c r="N12" s="158">
        <v>217068</v>
      </c>
      <c r="O12" s="158">
        <v>1343532</v>
      </c>
      <c r="P12" s="158">
        <v>1524424</v>
      </c>
      <c r="Q12" s="158">
        <v>1653858</v>
      </c>
      <c r="R12" s="159">
        <f>IFERROR(Q12/P12-1,"-")</f>
        <v>8.4906823823293287E-2</v>
      </c>
      <c r="S12" s="160">
        <f>IFERROR(Q12/L12-1,"-")</f>
        <v>0.33906519718496875</v>
      </c>
      <c r="T12" s="159">
        <f>Q12/Q$8</f>
        <v>0.81363781940117219</v>
      </c>
      <c r="U12" s="158">
        <v>1561414</v>
      </c>
      <c r="V12" s="158">
        <v>268365</v>
      </c>
      <c r="W12" s="158">
        <v>1617617</v>
      </c>
      <c r="X12" s="158">
        <v>1832466</v>
      </c>
      <c r="Y12" s="158">
        <v>1967523</v>
      </c>
      <c r="Z12" s="159">
        <f>IFERROR(Y12/X12-1,"-")</f>
        <v>7.3702322444181734E-2</v>
      </c>
      <c r="AA12" s="160">
        <f t="shared" si="2"/>
        <v>0.26009053332428178</v>
      </c>
      <c r="AB12" s="159">
        <f>Y12/Y$8</f>
        <v>0.79557692704270833</v>
      </c>
    </row>
    <row r="13" spans="1:28" s="56" customFormat="1" x14ac:dyDescent="0.25">
      <c r="B13" s="162" t="s">
        <v>110</v>
      </c>
      <c r="C13" s="163">
        <v>113585</v>
      </c>
      <c r="D13" s="163">
        <v>42490</v>
      </c>
      <c r="E13" s="163">
        <v>3883</v>
      </c>
      <c r="F13" s="163">
        <v>100957</v>
      </c>
      <c r="G13" s="163">
        <v>121314</v>
      </c>
      <c r="H13" s="163">
        <v>118602</v>
      </c>
      <c r="I13" s="164">
        <f t="shared" ref="I13:I20" si="3">IFERROR(H13/G13-1,"-")</f>
        <v>-2.2355210445620499E-2</v>
      </c>
      <c r="J13" s="165">
        <f t="shared" ref="J13:J20" si="4">IFERROR(H13/C13-1,"-")</f>
        <v>4.4169564643218751E-2</v>
      </c>
      <c r="K13" s="164">
        <f t="shared" ref="K13:K20" si="5">H13/H$8</f>
        <v>0.26930150815383985</v>
      </c>
      <c r="L13" s="163">
        <v>553730</v>
      </c>
      <c r="M13" s="163">
        <v>209995</v>
      </c>
      <c r="N13" s="163">
        <v>17974</v>
      </c>
      <c r="O13" s="163">
        <v>627747</v>
      </c>
      <c r="P13" s="163">
        <v>705045</v>
      </c>
      <c r="Q13" s="163">
        <v>764213</v>
      </c>
      <c r="R13" s="164">
        <f t="shared" ref="R13:R20" si="6">IFERROR(Q13/P13-1,"-")</f>
        <v>8.3920884482550751E-2</v>
      </c>
      <c r="S13" s="165">
        <f t="shared" ref="S13:S20" si="7">IFERROR(Q13/L13-1,"-")</f>
        <v>0.38011846929008719</v>
      </c>
      <c r="T13" s="164">
        <f t="shared" ref="T13:T20" si="8">Q13/Q$8</f>
        <v>0.37596492496818223</v>
      </c>
      <c r="U13" s="163">
        <v>667315</v>
      </c>
      <c r="V13" s="163">
        <v>21857</v>
      </c>
      <c r="W13" s="163">
        <v>728704</v>
      </c>
      <c r="X13" s="163">
        <v>826359</v>
      </c>
      <c r="Y13" s="163">
        <v>882815</v>
      </c>
      <c r="Z13" s="164">
        <f t="shared" ref="Z13:Z20" si="9">IFERROR(Y13/X13-1,"-")</f>
        <v>6.8318975166967277E-2</v>
      </c>
      <c r="AA13" s="165">
        <f t="shared" si="2"/>
        <v>0.32293594479368815</v>
      </c>
      <c r="AB13" s="164">
        <f t="shared" ref="AB13:AB20" si="10">Y13/Y$8</f>
        <v>0.35697028438661632</v>
      </c>
    </row>
    <row r="14" spans="1:28" s="56" customFormat="1" x14ac:dyDescent="0.25">
      <c r="B14" s="162" t="s">
        <v>113</v>
      </c>
      <c r="C14" s="163">
        <v>47483</v>
      </c>
      <c r="D14" s="163">
        <v>19276</v>
      </c>
      <c r="E14" s="163">
        <v>10360</v>
      </c>
      <c r="F14" s="163">
        <v>34832</v>
      </c>
      <c r="G14" s="163">
        <v>41437</v>
      </c>
      <c r="H14" s="163">
        <v>42033</v>
      </c>
      <c r="I14" s="164">
        <f t="shared" si="3"/>
        <v>1.4383280642903618E-2</v>
      </c>
      <c r="J14" s="165">
        <f t="shared" si="4"/>
        <v>-0.11477792051892255</v>
      </c>
      <c r="K14" s="164">
        <f t="shared" si="5"/>
        <v>9.5441478998923718E-2</v>
      </c>
      <c r="L14" s="163">
        <v>195979</v>
      </c>
      <c r="M14" s="163">
        <v>73794</v>
      </c>
      <c r="N14" s="163">
        <v>36719</v>
      </c>
      <c r="O14" s="163">
        <v>149734</v>
      </c>
      <c r="P14" s="163">
        <v>174107</v>
      </c>
      <c r="Q14" s="163">
        <v>183296</v>
      </c>
      <c r="R14" s="164">
        <f t="shared" si="6"/>
        <v>5.2777889458781146E-2</v>
      </c>
      <c r="S14" s="165">
        <f t="shared" si="7"/>
        <v>-6.4716117543206164E-2</v>
      </c>
      <c r="T14" s="164">
        <f t="shared" si="8"/>
        <v>9.0174947150817822E-2</v>
      </c>
      <c r="U14" s="163">
        <v>243462</v>
      </c>
      <c r="V14" s="163">
        <v>47079</v>
      </c>
      <c r="W14" s="163">
        <v>184566</v>
      </c>
      <c r="X14" s="163">
        <v>215544</v>
      </c>
      <c r="Y14" s="163">
        <v>225329</v>
      </c>
      <c r="Z14" s="164">
        <f t="shared" si="9"/>
        <v>4.5396763537839169E-2</v>
      </c>
      <c r="AA14" s="165">
        <f t="shared" si="2"/>
        <v>-7.4479795614921462E-2</v>
      </c>
      <c r="AB14" s="164">
        <f t="shared" si="10"/>
        <v>9.1112812096024509E-2</v>
      </c>
    </row>
    <row r="15" spans="1:28" x14ac:dyDescent="0.25">
      <c r="A15" s="1"/>
      <c r="B15" s="162" t="s">
        <v>116</v>
      </c>
      <c r="C15" s="163">
        <v>18668</v>
      </c>
      <c r="D15" s="163">
        <v>7962</v>
      </c>
      <c r="E15" s="163">
        <v>9532</v>
      </c>
      <c r="F15" s="163">
        <v>18078</v>
      </c>
      <c r="G15" s="163">
        <v>21168</v>
      </c>
      <c r="H15" s="163">
        <v>19386</v>
      </c>
      <c r="I15" s="164">
        <f t="shared" si="3"/>
        <v>-8.418367346938771E-2</v>
      </c>
      <c r="J15" s="165">
        <f t="shared" si="4"/>
        <v>3.8461538461538547E-2</v>
      </c>
      <c r="K15" s="164">
        <f t="shared" si="5"/>
        <v>4.4018473862753912E-2</v>
      </c>
      <c r="L15" s="163">
        <v>63247</v>
      </c>
      <c r="M15" s="163">
        <v>25282</v>
      </c>
      <c r="N15" s="163">
        <v>34475</v>
      </c>
      <c r="O15" s="163">
        <v>74813</v>
      </c>
      <c r="P15" s="163">
        <v>83662</v>
      </c>
      <c r="Q15" s="163">
        <v>93338</v>
      </c>
      <c r="R15" s="164">
        <f t="shared" si="6"/>
        <v>0.11565585331452755</v>
      </c>
      <c r="S15" s="165">
        <f>IFERROR(Q15/L15-1,"-")</f>
        <v>0.47576960172023974</v>
      </c>
      <c r="T15" s="164">
        <f t="shared" si="8"/>
        <v>4.5918891940702651E-2</v>
      </c>
      <c r="U15" s="163">
        <v>81915</v>
      </c>
      <c r="V15" s="163">
        <v>44007</v>
      </c>
      <c r="W15" s="163">
        <v>92891</v>
      </c>
      <c r="X15" s="163">
        <v>104830</v>
      </c>
      <c r="Y15" s="163">
        <v>112724</v>
      </c>
      <c r="Z15" s="164">
        <f t="shared" si="9"/>
        <v>7.5302871315463094E-2</v>
      </c>
      <c r="AA15" s="165">
        <f t="shared" si="2"/>
        <v>0.37610938167612762</v>
      </c>
      <c r="AB15" s="164">
        <f t="shared" si="10"/>
        <v>4.5580465145242138E-2</v>
      </c>
    </row>
    <row r="16" spans="1:28" x14ac:dyDescent="0.25">
      <c r="A16" s="1"/>
      <c r="B16" s="162" t="s">
        <v>123</v>
      </c>
      <c r="C16" s="163">
        <v>9065</v>
      </c>
      <c r="D16" s="163">
        <v>3560</v>
      </c>
      <c r="E16" s="163">
        <v>899</v>
      </c>
      <c r="F16" s="163">
        <v>10763</v>
      </c>
      <c r="G16" s="163">
        <v>7800</v>
      </c>
      <c r="H16" s="163">
        <v>7923</v>
      </c>
      <c r="I16" s="164">
        <f t="shared" si="3"/>
        <v>1.5769230769230758E-2</v>
      </c>
      <c r="J16" s="165">
        <f t="shared" si="4"/>
        <v>-0.12597904026475459</v>
      </c>
      <c r="K16" s="164">
        <f t="shared" si="5"/>
        <v>1.799021811691939E-2</v>
      </c>
      <c r="L16" s="163">
        <v>44022</v>
      </c>
      <c r="M16" s="163">
        <v>17633</v>
      </c>
      <c r="N16" s="163">
        <v>11034</v>
      </c>
      <c r="O16" s="163">
        <v>62988</v>
      </c>
      <c r="P16" s="163">
        <v>57336</v>
      </c>
      <c r="Q16" s="163">
        <v>65617</v>
      </c>
      <c r="R16" s="164">
        <f t="shared" si="6"/>
        <v>0.14442932886842463</v>
      </c>
      <c r="S16" s="165">
        <f t="shared" si="7"/>
        <v>0.49055017945572676</v>
      </c>
      <c r="T16" s="164">
        <f t="shared" si="8"/>
        <v>3.2281170932236453E-2</v>
      </c>
      <c r="U16" s="163">
        <v>53087</v>
      </c>
      <c r="V16" s="163">
        <v>11933</v>
      </c>
      <c r="W16" s="163">
        <v>73751</v>
      </c>
      <c r="X16" s="163">
        <v>65136</v>
      </c>
      <c r="Y16" s="163">
        <v>73540</v>
      </c>
      <c r="Z16" s="164">
        <f t="shared" si="9"/>
        <v>0.12902235323016464</v>
      </c>
      <c r="AA16" s="165">
        <f t="shared" si="2"/>
        <v>0.38527323073445485</v>
      </c>
      <c r="AB16" s="164">
        <f t="shared" si="10"/>
        <v>2.9736235466991119E-2</v>
      </c>
    </row>
    <row r="17" spans="1:28" x14ac:dyDescent="0.25">
      <c r="A17" s="56"/>
      <c r="B17" s="162" t="s">
        <v>119</v>
      </c>
      <c r="C17" s="163">
        <v>7667</v>
      </c>
      <c r="D17" s="163">
        <v>2470</v>
      </c>
      <c r="E17" s="163">
        <v>1324</v>
      </c>
      <c r="F17" s="163">
        <v>5785</v>
      </c>
      <c r="G17" s="163">
        <v>5793</v>
      </c>
      <c r="H17" s="163">
        <v>5470</v>
      </c>
      <c r="I17" s="164">
        <f t="shared" si="3"/>
        <v>-5.575694804073883E-2</v>
      </c>
      <c r="J17" s="165">
        <f t="shared" si="4"/>
        <v>-0.28655275857571405</v>
      </c>
      <c r="K17" s="164">
        <f t="shared" si="5"/>
        <v>1.2420357579142881E-2</v>
      </c>
      <c r="L17" s="163">
        <v>61897</v>
      </c>
      <c r="M17" s="163">
        <v>26961</v>
      </c>
      <c r="N17" s="163">
        <v>17551</v>
      </c>
      <c r="O17" s="163">
        <v>70666</v>
      </c>
      <c r="P17" s="163">
        <v>71063</v>
      </c>
      <c r="Q17" s="163">
        <v>75929</v>
      </c>
      <c r="R17" s="164">
        <f t="shared" si="6"/>
        <v>6.8474452246598094E-2</v>
      </c>
      <c r="S17" s="165">
        <f t="shared" si="7"/>
        <v>0.22669919382199466</v>
      </c>
      <c r="T17" s="164">
        <f t="shared" si="8"/>
        <v>3.7354298851117566E-2</v>
      </c>
      <c r="U17" s="163">
        <v>69564</v>
      </c>
      <c r="V17" s="163">
        <v>18875</v>
      </c>
      <c r="W17" s="163">
        <v>76451</v>
      </c>
      <c r="X17" s="163">
        <v>76856</v>
      </c>
      <c r="Y17" s="163">
        <v>81399</v>
      </c>
      <c r="Z17" s="164">
        <f t="shared" si="9"/>
        <v>5.9110544394712194E-2</v>
      </c>
      <c r="AA17" s="165">
        <f t="shared" si="2"/>
        <v>0.17013110229429018</v>
      </c>
      <c r="AB17" s="164">
        <f t="shared" si="10"/>
        <v>3.2914058074212812E-2</v>
      </c>
    </row>
    <row r="18" spans="1:28" x14ac:dyDescent="0.25">
      <c r="A18" s="56"/>
      <c r="B18" s="162" t="s">
        <v>128</v>
      </c>
      <c r="C18" s="163">
        <v>10037</v>
      </c>
      <c r="D18" s="163">
        <v>3272</v>
      </c>
      <c r="E18" s="163">
        <v>181</v>
      </c>
      <c r="F18" s="163">
        <v>3612</v>
      </c>
      <c r="G18" s="163">
        <v>4286</v>
      </c>
      <c r="H18" s="163">
        <v>3386</v>
      </c>
      <c r="I18" s="164">
        <f t="shared" si="3"/>
        <v>-0.20998600093327113</v>
      </c>
      <c r="J18" s="165">
        <f t="shared" si="4"/>
        <v>-0.66264820165388061</v>
      </c>
      <c r="K18" s="164">
        <f t="shared" si="5"/>
        <v>7.6883602857363434E-3</v>
      </c>
      <c r="L18" s="163">
        <v>19804</v>
      </c>
      <c r="M18" s="163">
        <v>14757</v>
      </c>
      <c r="N18" s="163">
        <v>883</v>
      </c>
      <c r="O18" s="163">
        <v>19249</v>
      </c>
      <c r="P18" s="163">
        <v>24813</v>
      </c>
      <c r="Q18" s="163">
        <v>22921</v>
      </c>
      <c r="R18" s="164">
        <f t="shared" si="6"/>
        <v>-7.6250352637730168E-2</v>
      </c>
      <c r="S18" s="165">
        <f t="shared" si="7"/>
        <v>0.15739244597051094</v>
      </c>
      <c r="T18" s="164">
        <f t="shared" si="8"/>
        <v>1.1276296065620063E-2</v>
      </c>
      <c r="U18" s="163">
        <v>29841</v>
      </c>
      <c r="V18" s="163">
        <v>1064</v>
      </c>
      <c r="W18" s="163">
        <v>22861</v>
      </c>
      <c r="X18" s="163">
        <v>29099</v>
      </c>
      <c r="Y18" s="163">
        <v>26307</v>
      </c>
      <c r="Z18" s="164">
        <f t="shared" si="9"/>
        <v>-9.5948314375064458E-2</v>
      </c>
      <c r="AA18" s="165">
        <f t="shared" si="2"/>
        <v>-0.11842766663315574</v>
      </c>
      <c r="AB18" s="164">
        <f t="shared" si="10"/>
        <v>1.0637355812212883E-2</v>
      </c>
    </row>
    <row r="19" spans="1:28" x14ac:dyDescent="0.25">
      <c r="A19" s="56"/>
      <c r="B19" s="162" t="s">
        <v>131</v>
      </c>
      <c r="C19" s="163">
        <v>6958</v>
      </c>
      <c r="D19" s="163">
        <v>3284</v>
      </c>
      <c r="E19" s="163">
        <v>241</v>
      </c>
      <c r="F19" s="163">
        <v>2031</v>
      </c>
      <c r="G19" s="163">
        <v>2491</v>
      </c>
      <c r="H19" s="163">
        <v>2037</v>
      </c>
      <c r="I19" s="164">
        <f t="shared" si="3"/>
        <v>-0.18225612203934161</v>
      </c>
      <c r="J19" s="165">
        <f t="shared" si="4"/>
        <v>-0.70724346076458755</v>
      </c>
      <c r="K19" s="164">
        <f t="shared" si="5"/>
        <v>4.6252775847740492E-3</v>
      </c>
      <c r="L19" s="163">
        <v>26508</v>
      </c>
      <c r="M19" s="163">
        <v>20848</v>
      </c>
      <c r="N19" s="163">
        <v>1223</v>
      </c>
      <c r="O19" s="163">
        <v>13987</v>
      </c>
      <c r="P19" s="163">
        <v>22848</v>
      </c>
      <c r="Q19" s="163">
        <v>22162</v>
      </c>
      <c r="R19" s="164">
        <f t="shared" si="6"/>
        <v>-3.0024509803921573E-2</v>
      </c>
      <c r="S19" s="165">
        <f t="shared" si="7"/>
        <v>-0.16395050550777124</v>
      </c>
      <c r="T19" s="164">
        <f t="shared" si="8"/>
        <v>1.0902895746532517E-2</v>
      </c>
      <c r="U19" s="163">
        <v>33466</v>
      </c>
      <c r="V19" s="163">
        <v>1464</v>
      </c>
      <c r="W19" s="163">
        <v>16018</v>
      </c>
      <c r="X19" s="163">
        <v>25339</v>
      </c>
      <c r="Y19" s="163">
        <v>24199</v>
      </c>
      <c r="Z19" s="164">
        <f t="shared" si="9"/>
        <v>-4.4989936461581004E-2</v>
      </c>
      <c r="AA19" s="165">
        <f t="shared" si="2"/>
        <v>-0.27690790653200259</v>
      </c>
      <c r="AB19" s="164">
        <f t="shared" si="10"/>
        <v>9.7849763674968462E-3</v>
      </c>
    </row>
    <row r="20" spans="1:28" x14ac:dyDescent="0.25">
      <c r="A20" s="56"/>
      <c r="B20" s="168" t="s">
        <v>145</v>
      </c>
      <c r="C20" s="169">
        <f t="shared" ref="C20:H20" si="11">C12-SUM(C13:C19)</f>
        <v>112867</v>
      </c>
      <c r="D20" s="169">
        <f t="shared" si="11"/>
        <v>43459</v>
      </c>
      <c r="E20" s="169">
        <f t="shared" si="11"/>
        <v>24877</v>
      </c>
      <c r="F20" s="169">
        <f t="shared" si="11"/>
        <v>98027</v>
      </c>
      <c r="G20" s="169">
        <f t="shared" si="11"/>
        <v>103753</v>
      </c>
      <c r="H20" s="169">
        <f t="shared" si="11"/>
        <v>114828</v>
      </c>
      <c r="I20" s="170">
        <f t="shared" si="3"/>
        <v>0.10674390138116485</v>
      </c>
      <c r="J20" s="171">
        <f t="shared" si="4"/>
        <v>1.7374431853420358E-2</v>
      </c>
      <c r="K20" s="170">
        <f t="shared" si="5"/>
        <v>0.26073214261386085</v>
      </c>
      <c r="L20" s="169">
        <f t="shared" ref="L20:Q20" si="12">L12-SUM(L13:L19)</f>
        <v>269897</v>
      </c>
      <c r="M20" s="169">
        <f t="shared" si="12"/>
        <v>121588</v>
      </c>
      <c r="N20" s="169">
        <f t="shared" si="12"/>
        <v>97209</v>
      </c>
      <c r="O20" s="169">
        <f t="shared" si="12"/>
        <v>324348</v>
      </c>
      <c r="P20" s="169">
        <f t="shared" si="12"/>
        <v>385550</v>
      </c>
      <c r="Q20" s="169">
        <f t="shared" si="12"/>
        <v>426382</v>
      </c>
      <c r="R20" s="170">
        <f t="shared" si="6"/>
        <v>0.10590584878744647</v>
      </c>
      <c r="S20" s="171">
        <f t="shared" si="7"/>
        <v>0.57979525522699404</v>
      </c>
      <c r="T20" s="170">
        <f t="shared" si="8"/>
        <v>0.20976439374596281</v>
      </c>
      <c r="U20" s="169">
        <f>U12-SUM(U13:U19)</f>
        <v>382764</v>
      </c>
      <c r="V20" s="169">
        <f>V12-SUM(V13:V19)</f>
        <v>122086</v>
      </c>
      <c r="W20" s="169">
        <f>W12-SUM(W13:W19)</f>
        <v>422375</v>
      </c>
      <c r="X20" s="169">
        <f>X12-SUM(X13:X19)</f>
        <v>489303</v>
      </c>
      <c r="Y20" s="169">
        <f>Y12-SUM(Y13:Y19)</f>
        <v>541210</v>
      </c>
      <c r="Z20" s="170">
        <f t="shared" si="9"/>
        <v>0.10608355150080828</v>
      </c>
      <c r="AA20" s="171">
        <f t="shared" si="2"/>
        <v>0.41395220031141911</v>
      </c>
      <c r="AB20" s="170">
        <f t="shared" si="10"/>
        <v>0.21884073969391168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130158</v>
      </c>
      <c r="D22" s="176">
        <f t="shared" si="13"/>
        <v>35847</v>
      </c>
      <c r="E22" s="176">
        <f t="shared" si="13"/>
        <v>9993</v>
      </c>
      <c r="F22" s="176">
        <f t="shared" si="13"/>
        <v>90666</v>
      </c>
      <c r="G22" s="176">
        <f t="shared" si="13"/>
        <v>96498</v>
      </c>
      <c r="H22" s="176">
        <f t="shared" si="13"/>
        <v>90303</v>
      </c>
      <c r="I22" s="177">
        <f>IFERROR(H22/G22-1,"-")</f>
        <v>-6.4198221724802607E-2</v>
      </c>
      <c r="J22" s="177">
        <f>IFERROR(H22/C22-1,"-")</f>
        <v>-0.30620476651454387</v>
      </c>
      <c r="K22" s="177">
        <f>H22/H$8</f>
        <v>0.2050448903965886</v>
      </c>
      <c r="L22" s="176">
        <f t="shared" ref="L22:Q22" si="14">L23+L26</f>
        <v>657660</v>
      </c>
      <c r="M22" s="176">
        <f t="shared" si="14"/>
        <v>243977</v>
      </c>
      <c r="N22" s="176">
        <f t="shared" si="14"/>
        <v>222118</v>
      </c>
      <c r="O22" s="176">
        <f t="shared" si="14"/>
        <v>761663</v>
      </c>
      <c r="P22" s="176">
        <f t="shared" si="14"/>
        <v>788303</v>
      </c>
      <c r="Q22" s="176">
        <f t="shared" si="14"/>
        <v>825381</v>
      </c>
      <c r="R22" s="177">
        <f>IFERROR(Q22/P22-1,"-")</f>
        <v>4.7035213617099059E-2</v>
      </c>
      <c r="S22" s="177">
        <f>IFERROR(Q22/L22-1,"-")</f>
        <v>0.25502691360277341</v>
      </c>
      <c r="T22" s="177">
        <f>Q22/Q$8</f>
        <v>0.40605735015651817</v>
      </c>
      <c r="U22" s="176">
        <f>U23+U26</f>
        <v>787818</v>
      </c>
      <c r="V22" s="176">
        <f>V23+V26</f>
        <v>232111</v>
      </c>
      <c r="W22" s="176">
        <f>W23+W26</f>
        <v>852329</v>
      </c>
      <c r="X22" s="176">
        <f>X23+X26</f>
        <v>884801</v>
      </c>
      <c r="Y22" s="176">
        <f>Y23+Y26</f>
        <v>915684</v>
      </c>
      <c r="Z22" s="177">
        <f>IFERROR(Y22/X22-1,"-")</f>
        <v>3.4903893643881467E-2</v>
      </c>
      <c r="AA22" s="177">
        <f t="shared" ref="AA22:AA34" si="15">IFERROR(Y22/U22-1,"-")</f>
        <v>0.16230398391506662</v>
      </c>
      <c r="AB22" s="177">
        <f>Y22/Y$8</f>
        <v>0.37026101492189689</v>
      </c>
    </row>
    <row r="23" spans="1:28" x14ac:dyDescent="0.25">
      <c r="A23" s="56"/>
      <c r="B23" s="157" t="s">
        <v>97</v>
      </c>
      <c r="C23" s="158">
        <v>11211</v>
      </c>
      <c r="D23" s="158">
        <v>1527</v>
      </c>
      <c r="E23" s="158">
        <v>3162</v>
      </c>
      <c r="F23" s="158">
        <v>7652</v>
      </c>
      <c r="G23" s="158">
        <v>6838</v>
      </c>
      <c r="H23" s="158">
        <v>4502</v>
      </c>
      <c r="I23" s="159">
        <f>IFERROR(H23/G23-1,"-")</f>
        <v>-0.34162035682948233</v>
      </c>
      <c r="J23" s="160">
        <f>IFERROR(H23/C23-1,"-")</f>
        <v>-0.59843011328159845</v>
      </c>
      <c r="K23" s="159">
        <f>H23/H$8</f>
        <v>1.0222385707733319E-2</v>
      </c>
      <c r="L23" s="158">
        <v>86183</v>
      </c>
      <c r="M23" s="158">
        <v>15120</v>
      </c>
      <c r="N23" s="158">
        <v>108542</v>
      </c>
      <c r="O23" s="158">
        <v>93368</v>
      </c>
      <c r="P23" s="158">
        <v>74738</v>
      </c>
      <c r="Q23" s="158">
        <v>64788</v>
      </c>
      <c r="R23" s="159">
        <f>IFERROR(Q23/P23-1,"-")</f>
        <v>-0.13313174021247554</v>
      </c>
      <c r="S23" s="160">
        <f>IFERROR(Q23/L23-1,"-")</f>
        <v>-0.24825081512595293</v>
      </c>
      <c r="T23" s="159">
        <f>Q23/Q$8</f>
        <v>3.1873333166065734E-2</v>
      </c>
      <c r="U23" s="158">
        <v>97394</v>
      </c>
      <c r="V23" s="158">
        <v>111704</v>
      </c>
      <c r="W23" s="158">
        <v>101020</v>
      </c>
      <c r="X23" s="158">
        <v>81576</v>
      </c>
      <c r="Y23" s="158">
        <v>69290</v>
      </c>
      <c r="Z23" s="159">
        <f>IFERROR(Y23/X23-1,"-")</f>
        <v>-0.15060802196724532</v>
      </c>
      <c r="AA23" s="160">
        <f t="shared" si="15"/>
        <v>-0.28855987021787788</v>
      </c>
      <c r="AB23" s="159">
        <f>Y23/Y$8</f>
        <v>2.8017728521999113E-2</v>
      </c>
    </row>
    <row r="24" spans="1:28" x14ac:dyDescent="0.25">
      <c r="A24" s="56"/>
      <c r="B24" s="162" t="s">
        <v>103</v>
      </c>
      <c r="C24" s="163">
        <v>5706</v>
      </c>
      <c r="D24" s="163">
        <v>1004</v>
      </c>
      <c r="E24" s="163">
        <v>1639</v>
      </c>
      <c r="F24" s="163">
        <v>4098</v>
      </c>
      <c r="G24" s="163">
        <v>3389</v>
      </c>
      <c r="H24" s="163">
        <v>1588</v>
      </c>
      <c r="I24" s="164">
        <f>IFERROR(H24/G24-1,"-")</f>
        <v>-0.5314251991737976</v>
      </c>
      <c r="J24" s="165">
        <f>IFERROR(H24/C24-1,"-")</f>
        <v>-0.72169645986680686</v>
      </c>
      <c r="K24" s="164">
        <f>H24/H$8</f>
        <v>3.6057637725189938E-3</v>
      </c>
      <c r="L24" s="163">
        <v>39147</v>
      </c>
      <c r="M24" s="163">
        <v>5468</v>
      </c>
      <c r="N24" s="163">
        <v>58399</v>
      </c>
      <c r="O24" s="163">
        <v>38183</v>
      </c>
      <c r="P24" s="163">
        <v>29322</v>
      </c>
      <c r="Q24" s="163">
        <v>22966</v>
      </c>
      <c r="R24" s="164">
        <f>IFERROR(Q24/P24-1,"-")</f>
        <v>-0.21676556851510809</v>
      </c>
      <c r="S24" s="165">
        <f>IFERROR(Q24/L24-1,"-")</f>
        <v>-0.41333946407132094</v>
      </c>
      <c r="T24" s="164">
        <f>Q24/Q$8</f>
        <v>1.1298434424459247E-2</v>
      </c>
      <c r="U24" s="163">
        <v>44853</v>
      </c>
      <c r="V24" s="163">
        <v>60038</v>
      </c>
      <c r="W24" s="163">
        <v>42281</v>
      </c>
      <c r="X24" s="163">
        <v>32711</v>
      </c>
      <c r="Y24" s="163">
        <v>24554</v>
      </c>
      <c r="Z24" s="164">
        <f>IFERROR(Y24/X24-1,"-")</f>
        <v>-0.24936565681269296</v>
      </c>
      <c r="AA24" s="165">
        <f t="shared" si="15"/>
        <v>-0.45256727532160612</v>
      </c>
      <c r="AB24" s="164">
        <f>Y24/Y$8</f>
        <v>9.9285222417255913E-3</v>
      </c>
    </row>
    <row r="25" spans="1:28" x14ac:dyDescent="0.25">
      <c r="A25" s="56"/>
      <c r="B25" s="162" t="s">
        <v>100</v>
      </c>
      <c r="C25" s="163">
        <v>5505</v>
      </c>
      <c r="D25" s="163">
        <v>523</v>
      </c>
      <c r="E25" s="163">
        <v>1523</v>
      </c>
      <c r="F25" s="163">
        <v>3554</v>
      </c>
      <c r="G25" s="163">
        <v>3449</v>
      </c>
      <c r="H25" s="163">
        <v>2914</v>
      </c>
      <c r="I25" s="164">
        <f>IFERROR(H25/G25-1,"-")</f>
        <v>-0.15511742534067841</v>
      </c>
      <c r="J25" s="165">
        <f>IFERROR(H25/C25-1,"-")</f>
        <v>-0.47066303360581285</v>
      </c>
      <c r="K25" s="164">
        <f>H25/H$8</f>
        <v>6.6166219352143249E-3</v>
      </c>
      <c r="L25" s="163">
        <v>47036</v>
      </c>
      <c r="M25" s="163">
        <v>9652</v>
      </c>
      <c r="N25" s="163">
        <v>50143</v>
      </c>
      <c r="O25" s="163">
        <v>55185</v>
      </c>
      <c r="P25" s="163">
        <v>45416</v>
      </c>
      <c r="Q25" s="163">
        <v>41822</v>
      </c>
      <c r="R25" s="164">
        <f>IFERROR(Q25/P25-1,"-")</f>
        <v>-7.9135106570371705E-2</v>
      </c>
      <c r="S25" s="165">
        <f>IFERROR(Q25/L25-1,"-")</f>
        <v>-0.11085126286248825</v>
      </c>
      <c r="T25" s="164">
        <f>Q25/Q$8</f>
        <v>2.0574898741606486E-2</v>
      </c>
      <c r="U25" s="163">
        <v>52541</v>
      </c>
      <c r="V25" s="163">
        <v>51666</v>
      </c>
      <c r="W25" s="163">
        <v>58739</v>
      </c>
      <c r="X25" s="163">
        <v>48865</v>
      </c>
      <c r="Y25" s="163">
        <v>44736</v>
      </c>
      <c r="Z25" s="164">
        <f>IFERROR(Y25/X25-1,"-")</f>
        <v>-8.4498107029571279E-2</v>
      </c>
      <c r="AA25" s="165">
        <f t="shared" si="15"/>
        <v>-0.14855065567842252</v>
      </c>
      <c r="AB25" s="164">
        <f>Y25/Y$8</f>
        <v>1.8089206280273523E-2</v>
      </c>
    </row>
    <row r="26" spans="1:28" x14ac:dyDescent="0.25">
      <c r="A26" s="56"/>
      <c r="B26" s="157" t="s">
        <v>107</v>
      </c>
      <c r="C26" s="158">
        <v>118947</v>
      </c>
      <c r="D26" s="158">
        <v>34320</v>
      </c>
      <c r="E26" s="158">
        <v>6831</v>
      </c>
      <c r="F26" s="158">
        <v>83014</v>
      </c>
      <c r="G26" s="158">
        <v>89660</v>
      </c>
      <c r="H26" s="158">
        <v>85801</v>
      </c>
      <c r="I26" s="159">
        <f>IFERROR(H26/G26-1,"-")</f>
        <v>-4.3040374749051979E-2</v>
      </c>
      <c r="J26" s="160">
        <f>IFERROR(H26/C26-1,"-")</f>
        <v>-0.27866192505905996</v>
      </c>
      <c r="K26" s="159">
        <f>H26/H$8</f>
        <v>0.19482250468885529</v>
      </c>
      <c r="L26" s="158">
        <v>571477</v>
      </c>
      <c r="M26" s="158">
        <v>228857</v>
      </c>
      <c r="N26" s="158">
        <v>113576</v>
      </c>
      <c r="O26" s="158">
        <v>668295</v>
      </c>
      <c r="P26" s="158">
        <v>713565</v>
      </c>
      <c r="Q26" s="158">
        <v>760593</v>
      </c>
      <c r="R26" s="159">
        <f>IFERROR(Q26/P26-1,"-")</f>
        <v>6.590569885013986E-2</v>
      </c>
      <c r="S26" s="160">
        <f>IFERROR(Q26/L26-1,"-")</f>
        <v>0.33092495411013911</v>
      </c>
      <c r="T26" s="159">
        <f>Q26/Q$8</f>
        <v>0.37418401699045245</v>
      </c>
      <c r="U26" s="158">
        <v>690424</v>
      </c>
      <c r="V26" s="158">
        <v>120407</v>
      </c>
      <c r="W26" s="158">
        <v>751309</v>
      </c>
      <c r="X26" s="158">
        <v>803225</v>
      </c>
      <c r="Y26" s="158">
        <v>846394</v>
      </c>
      <c r="Z26" s="159">
        <f>IFERROR(Y26/X26-1,"-")</f>
        <v>5.3744592113044387E-2</v>
      </c>
      <c r="AA26" s="160">
        <f t="shared" si="15"/>
        <v>0.2259046614833784</v>
      </c>
      <c r="AB26" s="159">
        <f>Y26/Y$8</f>
        <v>0.34224328639989776</v>
      </c>
    </row>
    <row r="27" spans="1:28" s="56" customFormat="1" x14ac:dyDescent="0.25">
      <c r="B27" s="162" t="s">
        <v>110</v>
      </c>
      <c r="C27" s="163">
        <v>45928</v>
      </c>
      <c r="D27" s="163">
        <v>13636</v>
      </c>
      <c r="E27" s="163">
        <v>577</v>
      </c>
      <c r="F27" s="163">
        <v>34894</v>
      </c>
      <c r="G27" s="163">
        <v>39217</v>
      </c>
      <c r="H27" s="163">
        <v>37961</v>
      </c>
      <c r="I27" s="164">
        <f t="shared" ref="I27:I34" si="16">IFERROR(H27/G27-1,"-")</f>
        <v>-3.2026927097942193E-2</v>
      </c>
      <c r="J27" s="165">
        <f t="shared" ref="J27:J34" si="17">IFERROR(H27/C27-1,"-")</f>
        <v>-0.17346716599895484</v>
      </c>
      <c r="K27" s="164">
        <f t="shared" ref="K27:K34" si="18">H27/H$8</f>
        <v>8.6195465093572746E-2</v>
      </c>
      <c r="L27" s="163">
        <v>272530</v>
      </c>
      <c r="M27" s="163">
        <v>101958</v>
      </c>
      <c r="N27" s="163">
        <v>10130</v>
      </c>
      <c r="O27" s="163">
        <v>337647</v>
      </c>
      <c r="P27" s="163">
        <v>363255</v>
      </c>
      <c r="Q27" s="163">
        <v>387877</v>
      </c>
      <c r="R27" s="164">
        <f t="shared" ref="R27:R34" si="19">IFERROR(Q27/P27-1,"-")</f>
        <v>6.7781585938252675E-2</v>
      </c>
      <c r="S27" s="165">
        <f t="shared" ref="S27:S34" si="20">IFERROR(Q27/L27-1,"-")</f>
        <v>0.42324514732323038</v>
      </c>
      <c r="T27" s="164">
        <f t="shared" ref="T27:T34" si="21">Q27/Q$8</f>
        <v>0.19082133803256898</v>
      </c>
      <c r="U27" s="163">
        <v>318458</v>
      </c>
      <c r="V27" s="163">
        <v>10707</v>
      </c>
      <c r="W27" s="163">
        <v>372541</v>
      </c>
      <c r="X27" s="163">
        <v>402472</v>
      </c>
      <c r="Y27" s="163">
        <v>425838</v>
      </c>
      <c r="Z27" s="164">
        <f t="shared" ref="Z27:Z34" si="22">IFERROR(Y27/X27-1,"-")</f>
        <v>5.8056212606094393E-2</v>
      </c>
      <c r="AA27" s="165">
        <f t="shared" si="15"/>
        <v>0.3371873214050205</v>
      </c>
      <c r="AB27" s="164">
        <f t="shared" ref="AB27:AB34" si="23">Y27/Y$8</f>
        <v>0.17218954363329569</v>
      </c>
    </row>
    <row r="28" spans="1:28" s="56" customFormat="1" x14ac:dyDescent="0.25">
      <c r="B28" s="162" t="s">
        <v>113</v>
      </c>
      <c r="C28" s="163">
        <v>19427</v>
      </c>
      <c r="D28" s="163">
        <v>5913</v>
      </c>
      <c r="E28" s="163">
        <v>1956</v>
      </c>
      <c r="F28" s="163">
        <v>14902</v>
      </c>
      <c r="G28" s="163">
        <v>17608</v>
      </c>
      <c r="H28" s="163">
        <v>16708</v>
      </c>
      <c r="I28" s="164">
        <f t="shared" si="16"/>
        <v>-5.1113130395274875E-2</v>
      </c>
      <c r="J28" s="165">
        <f t="shared" si="17"/>
        <v>-0.13995984969372521</v>
      </c>
      <c r="K28" s="164">
        <f t="shared" si="18"/>
        <v>3.7937721102800595E-2</v>
      </c>
      <c r="L28" s="163">
        <v>81473</v>
      </c>
      <c r="M28" s="163">
        <v>28236</v>
      </c>
      <c r="N28" s="163">
        <v>21543</v>
      </c>
      <c r="O28" s="163">
        <v>71123</v>
      </c>
      <c r="P28" s="163">
        <v>77442</v>
      </c>
      <c r="Q28" s="163">
        <v>79069</v>
      </c>
      <c r="R28" s="164">
        <f t="shared" si="19"/>
        <v>2.1009271454766054E-2</v>
      </c>
      <c r="S28" s="165">
        <f t="shared" si="20"/>
        <v>-2.9506707743669702E-2</v>
      </c>
      <c r="T28" s="164">
        <f t="shared" si="21"/>
        <v>3.889906433456275E-2</v>
      </c>
      <c r="U28" s="163">
        <v>100900</v>
      </c>
      <c r="V28" s="163">
        <v>23499</v>
      </c>
      <c r="W28" s="163">
        <v>86025</v>
      </c>
      <c r="X28" s="163">
        <v>95050</v>
      </c>
      <c r="Y28" s="163">
        <v>95777</v>
      </c>
      <c r="Z28" s="164">
        <f t="shared" si="22"/>
        <v>7.6486059968436937E-3</v>
      </c>
      <c r="AA28" s="165">
        <f t="shared" si="15"/>
        <v>-5.077304261645188E-2</v>
      </c>
      <c r="AB28" s="164">
        <f t="shared" si="23"/>
        <v>3.8727868157764599E-2</v>
      </c>
    </row>
    <row r="29" spans="1:28" x14ac:dyDescent="0.25">
      <c r="A29" s="56"/>
      <c r="B29" s="162" t="s">
        <v>116</v>
      </c>
      <c r="C29" s="163">
        <v>5246</v>
      </c>
      <c r="D29" s="163">
        <v>2029</v>
      </c>
      <c r="E29" s="163">
        <v>2131</v>
      </c>
      <c r="F29" s="163">
        <v>2359</v>
      </c>
      <c r="G29" s="163">
        <v>1960</v>
      </c>
      <c r="H29" s="163">
        <v>1806</v>
      </c>
      <c r="I29" s="164">
        <f t="shared" si="16"/>
        <v>-7.8571428571428625E-2</v>
      </c>
      <c r="J29" s="165">
        <f t="shared" si="17"/>
        <v>-0.65573770491803285</v>
      </c>
      <c r="K29" s="164">
        <f t="shared" si="18"/>
        <v>4.1007615700058581E-3</v>
      </c>
      <c r="L29" s="163">
        <v>20905</v>
      </c>
      <c r="M29" s="163">
        <v>8997</v>
      </c>
      <c r="N29" s="163">
        <v>14477</v>
      </c>
      <c r="O29" s="163">
        <v>28352</v>
      </c>
      <c r="P29" s="163">
        <v>26679</v>
      </c>
      <c r="Q29" s="163">
        <v>24033</v>
      </c>
      <c r="R29" s="164">
        <f t="shared" si="19"/>
        <v>-9.9179129652535725E-2</v>
      </c>
      <c r="S29" s="165">
        <f t="shared" si="20"/>
        <v>0.14962927529299219</v>
      </c>
      <c r="T29" s="164">
        <f t="shared" si="21"/>
        <v>1.1823359510712752E-2</v>
      </c>
      <c r="U29" s="163">
        <v>26151</v>
      </c>
      <c r="V29" s="163">
        <v>16608</v>
      </c>
      <c r="W29" s="163">
        <v>30711</v>
      </c>
      <c r="X29" s="163">
        <v>28639</v>
      </c>
      <c r="Y29" s="163">
        <v>25839</v>
      </c>
      <c r="Z29" s="164">
        <f t="shared" si="22"/>
        <v>-9.7768776842766858E-2</v>
      </c>
      <c r="AA29" s="165">
        <f t="shared" si="15"/>
        <v>-1.1930710106688114E-2</v>
      </c>
      <c r="AB29" s="164">
        <f t="shared" si="23"/>
        <v>1.0448117870976116E-2</v>
      </c>
    </row>
    <row r="30" spans="1:28" x14ac:dyDescent="0.25">
      <c r="A30" s="56"/>
      <c r="B30" s="162" t="s">
        <v>123</v>
      </c>
      <c r="C30" s="163">
        <v>4856</v>
      </c>
      <c r="D30" s="163">
        <v>1607</v>
      </c>
      <c r="E30" s="163">
        <v>134</v>
      </c>
      <c r="F30" s="163">
        <v>4505</v>
      </c>
      <c r="G30" s="163">
        <v>2358</v>
      </c>
      <c r="H30" s="163">
        <v>1903</v>
      </c>
      <c r="I30" s="164">
        <f t="shared" si="16"/>
        <v>-0.19296013570822734</v>
      </c>
      <c r="J30" s="165">
        <f t="shared" si="17"/>
        <v>-0.60811367380560133</v>
      </c>
      <c r="K30" s="164">
        <f t="shared" si="18"/>
        <v>4.3210128835665272E-3</v>
      </c>
      <c r="L30" s="163">
        <v>22954</v>
      </c>
      <c r="M30" s="163">
        <v>8621</v>
      </c>
      <c r="N30" s="163">
        <v>6234</v>
      </c>
      <c r="O30" s="163">
        <v>35461</v>
      </c>
      <c r="P30" s="163">
        <v>30473</v>
      </c>
      <c r="Q30" s="163">
        <v>33884</v>
      </c>
      <c r="R30" s="164">
        <f t="shared" si="19"/>
        <v>0.1119351557116135</v>
      </c>
      <c r="S30" s="165">
        <f t="shared" si="20"/>
        <v>0.47616973076587965</v>
      </c>
      <c r="T30" s="164">
        <f t="shared" si="21"/>
        <v>1.666969224237469E-2</v>
      </c>
      <c r="U30" s="163">
        <v>27810</v>
      </c>
      <c r="V30" s="163">
        <v>6368</v>
      </c>
      <c r="W30" s="163">
        <v>39966</v>
      </c>
      <c r="X30" s="163">
        <v>32831</v>
      </c>
      <c r="Y30" s="163">
        <v>35787</v>
      </c>
      <c r="Z30" s="164">
        <f t="shared" si="22"/>
        <v>9.0036855411044447E-2</v>
      </c>
      <c r="AA30" s="165">
        <f t="shared" si="15"/>
        <v>0.28683926645091695</v>
      </c>
      <c r="AB30" s="164">
        <f t="shared" si="23"/>
        <v>1.4470637185983291E-2</v>
      </c>
    </row>
    <row r="31" spans="1:28" x14ac:dyDescent="0.25">
      <c r="A31" s="56"/>
      <c r="B31" s="162" t="s">
        <v>119</v>
      </c>
      <c r="C31" s="163">
        <v>4560</v>
      </c>
      <c r="D31" s="163">
        <v>1003</v>
      </c>
      <c r="E31" s="163">
        <v>225</v>
      </c>
      <c r="F31" s="163">
        <v>2544</v>
      </c>
      <c r="G31" s="163">
        <v>1797</v>
      </c>
      <c r="H31" s="163">
        <v>1366</v>
      </c>
      <c r="I31" s="164">
        <f t="shared" si="16"/>
        <v>-0.23984418475236502</v>
      </c>
      <c r="J31" s="165">
        <f t="shared" si="17"/>
        <v>-0.70043859649122808</v>
      </c>
      <c r="K31" s="164">
        <f t="shared" si="18"/>
        <v>3.1016834466378752E-3</v>
      </c>
      <c r="L31" s="163">
        <v>34544</v>
      </c>
      <c r="M31" s="163">
        <v>13673</v>
      </c>
      <c r="N31" s="163">
        <v>11132</v>
      </c>
      <c r="O31" s="163">
        <v>43980</v>
      </c>
      <c r="P31" s="163">
        <v>41025</v>
      </c>
      <c r="Q31" s="163">
        <v>42895</v>
      </c>
      <c r="R31" s="164">
        <f t="shared" si="19"/>
        <v>4.5581962218159688E-2</v>
      </c>
      <c r="S31" s="165">
        <f t="shared" si="20"/>
        <v>0.24174965261695225</v>
      </c>
      <c r="T31" s="164">
        <f t="shared" si="21"/>
        <v>2.1102775609038549E-2</v>
      </c>
      <c r="U31" s="163">
        <v>39104</v>
      </c>
      <c r="V31" s="163">
        <v>11357</v>
      </c>
      <c r="W31" s="163">
        <v>46524</v>
      </c>
      <c r="X31" s="163">
        <v>42822</v>
      </c>
      <c r="Y31" s="163">
        <v>44261</v>
      </c>
      <c r="Z31" s="164">
        <f t="shared" si="22"/>
        <v>3.36042221288122E-2</v>
      </c>
      <c r="AA31" s="165">
        <f t="shared" si="15"/>
        <v>0.13187909165302791</v>
      </c>
      <c r="AB31" s="164">
        <f t="shared" si="23"/>
        <v>1.789713785700971E-2</v>
      </c>
    </row>
    <row r="32" spans="1:28" x14ac:dyDescent="0.25">
      <c r="A32" s="56"/>
      <c r="B32" s="162" t="s">
        <v>128</v>
      </c>
      <c r="C32" s="163">
        <v>5884</v>
      </c>
      <c r="D32" s="163">
        <v>1374</v>
      </c>
      <c r="E32" s="163">
        <v>39</v>
      </c>
      <c r="F32" s="163">
        <v>1165</v>
      </c>
      <c r="G32" s="163">
        <v>1546</v>
      </c>
      <c r="H32" s="163">
        <v>1571</v>
      </c>
      <c r="I32" s="164">
        <f t="shared" si="16"/>
        <v>1.6170763260025867E-2</v>
      </c>
      <c r="J32" s="165">
        <f t="shared" si="17"/>
        <v>-0.73300475866757309</v>
      </c>
      <c r="K32" s="164">
        <f t="shared" si="18"/>
        <v>3.5671630268434128E-3</v>
      </c>
      <c r="L32" s="163">
        <v>12355</v>
      </c>
      <c r="M32" s="163">
        <v>8151</v>
      </c>
      <c r="N32" s="163">
        <v>240</v>
      </c>
      <c r="O32" s="163">
        <v>10893</v>
      </c>
      <c r="P32" s="163">
        <v>11772</v>
      </c>
      <c r="Q32" s="163">
        <v>11483</v>
      </c>
      <c r="R32" s="164">
        <f t="shared" si="19"/>
        <v>-2.4549779136935124E-2</v>
      </c>
      <c r="S32" s="165">
        <f t="shared" si="20"/>
        <v>-7.0578713071630883E-2</v>
      </c>
      <c r="T32" s="164">
        <f t="shared" si="21"/>
        <v>5.6492172122296234E-3</v>
      </c>
      <c r="U32" s="163">
        <v>18239</v>
      </c>
      <c r="V32" s="163">
        <v>279</v>
      </c>
      <c r="W32" s="163">
        <v>12058</v>
      </c>
      <c r="X32" s="163">
        <v>13318</v>
      </c>
      <c r="Y32" s="163">
        <v>13054</v>
      </c>
      <c r="Z32" s="164">
        <f t="shared" si="22"/>
        <v>-1.9822796215647975E-2</v>
      </c>
      <c r="AA32" s="165">
        <f t="shared" si="15"/>
        <v>-0.28428093645484953</v>
      </c>
      <c r="AB32" s="164">
        <f t="shared" si="23"/>
        <v>5.2784446258648636E-3</v>
      </c>
    </row>
    <row r="33" spans="1:28" x14ac:dyDescent="0.25">
      <c r="A33" s="56"/>
      <c r="B33" s="162" t="s">
        <v>131</v>
      </c>
      <c r="C33" s="163">
        <v>1946</v>
      </c>
      <c r="D33" s="163">
        <v>662</v>
      </c>
      <c r="E33" s="163">
        <v>3</v>
      </c>
      <c r="F33" s="163">
        <v>398</v>
      </c>
      <c r="G33" s="163">
        <v>558</v>
      </c>
      <c r="H33" s="163">
        <v>323</v>
      </c>
      <c r="I33" s="164">
        <f t="shared" si="16"/>
        <v>-0.42114695340501795</v>
      </c>
      <c r="J33" s="165">
        <f t="shared" si="17"/>
        <v>-0.83401849948612539</v>
      </c>
      <c r="K33" s="164">
        <f t="shared" si="18"/>
        <v>7.3341416783604221E-4</v>
      </c>
      <c r="L33" s="163">
        <v>13500</v>
      </c>
      <c r="M33" s="163">
        <v>10437</v>
      </c>
      <c r="N33" s="163">
        <v>255</v>
      </c>
      <c r="O33" s="163">
        <v>6918</v>
      </c>
      <c r="P33" s="163">
        <v>11530</v>
      </c>
      <c r="Q33" s="163">
        <v>11074</v>
      </c>
      <c r="R33" s="164">
        <f t="shared" si="19"/>
        <v>-3.9549002601908079E-2</v>
      </c>
      <c r="S33" s="165">
        <f t="shared" si="20"/>
        <v>-0.1797037037037037</v>
      </c>
      <c r="T33" s="164">
        <f t="shared" si="21"/>
        <v>5.4480041285579414E-3</v>
      </c>
      <c r="U33" s="163">
        <v>15446</v>
      </c>
      <c r="V33" s="163">
        <v>258</v>
      </c>
      <c r="W33" s="163">
        <v>7316</v>
      </c>
      <c r="X33" s="163">
        <v>12088</v>
      </c>
      <c r="Y33" s="163">
        <v>11397</v>
      </c>
      <c r="Z33" s="164">
        <f t="shared" si="22"/>
        <v>-5.7164129715420287E-2</v>
      </c>
      <c r="AA33" s="165">
        <f t="shared" si="15"/>
        <v>-0.26213906513013074</v>
      </c>
      <c r="AB33" s="164">
        <f t="shared" si="23"/>
        <v>4.608429094605627E-3</v>
      </c>
    </row>
    <row r="34" spans="1:28" x14ac:dyDescent="0.25">
      <c r="A34" s="56"/>
      <c r="B34" s="168" t="s">
        <v>145</v>
      </c>
      <c r="C34" s="169">
        <f t="shared" ref="C34:H34" si="24">C26-SUM(C27:C33)</f>
        <v>31100</v>
      </c>
      <c r="D34" s="169">
        <f t="shared" si="24"/>
        <v>8096</v>
      </c>
      <c r="E34" s="169">
        <f t="shared" si="24"/>
        <v>1766</v>
      </c>
      <c r="F34" s="169">
        <f t="shared" si="24"/>
        <v>22247</v>
      </c>
      <c r="G34" s="169">
        <f t="shared" si="24"/>
        <v>24616</v>
      </c>
      <c r="H34" s="169">
        <f t="shared" si="24"/>
        <v>24163</v>
      </c>
      <c r="I34" s="170">
        <f t="shared" si="16"/>
        <v>-1.8402664933376611E-2</v>
      </c>
      <c r="J34" s="171">
        <f t="shared" si="17"/>
        <v>-0.22305466237942118</v>
      </c>
      <c r="K34" s="170">
        <f t="shared" si="18"/>
        <v>5.4865283397592224E-2</v>
      </c>
      <c r="L34" s="169">
        <f t="shared" ref="L34:Q34" si="25">L26-SUM(L27:L33)</f>
        <v>113216</v>
      </c>
      <c r="M34" s="169">
        <f t="shared" si="25"/>
        <v>48784</v>
      </c>
      <c r="N34" s="169">
        <f t="shared" si="25"/>
        <v>49565</v>
      </c>
      <c r="O34" s="169">
        <f t="shared" si="25"/>
        <v>133921</v>
      </c>
      <c r="P34" s="169">
        <f t="shared" si="25"/>
        <v>151389</v>
      </c>
      <c r="Q34" s="169">
        <f t="shared" si="25"/>
        <v>170278</v>
      </c>
      <c r="R34" s="170">
        <f t="shared" si="19"/>
        <v>0.1247712845715343</v>
      </c>
      <c r="S34" s="171">
        <f t="shared" si="20"/>
        <v>0.50401003391746757</v>
      </c>
      <c r="T34" s="170">
        <f t="shared" si="21"/>
        <v>8.3770565920407186E-2</v>
      </c>
      <c r="U34" s="169">
        <f>U26-SUM(U27:U33)</f>
        <v>144316</v>
      </c>
      <c r="V34" s="169">
        <f>V26-SUM(V27:V33)</f>
        <v>51331</v>
      </c>
      <c r="W34" s="169">
        <f>W26-SUM(W27:W33)</f>
        <v>156168</v>
      </c>
      <c r="X34" s="169">
        <f>X26-SUM(X27:X33)</f>
        <v>176005</v>
      </c>
      <c r="Y34" s="169">
        <f>Y26-SUM(Y27:Y33)</f>
        <v>194441</v>
      </c>
      <c r="Z34" s="170">
        <f t="shared" si="22"/>
        <v>0.10474702423226612</v>
      </c>
      <c r="AA34" s="171">
        <f t="shared" si="15"/>
        <v>0.34732808558995543</v>
      </c>
      <c r="AB34" s="170">
        <f t="shared" si="23"/>
        <v>7.8623107974397879E-2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103134</v>
      </c>
      <c r="D36" s="176">
        <f t="shared" si="26"/>
        <v>39616</v>
      </c>
      <c r="E36" s="176">
        <f t="shared" si="26"/>
        <v>7266</v>
      </c>
      <c r="F36" s="176">
        <f t="shared" si="26"/>
        <v>98961</v>
      </c>
      <c r="G36" s="176">
        <f t="shared" si="26"/>
        <v>115296</v>
      </c>
      <c r="H36" s="176">
        <f t="shared" si="26"/>
        <v>120114</v>
      </c>
      <c r="I36" s="177">
        <f>IFERROR(H36/G36-1,"-")</f>
        <v>4.1788093255620273E-2</v>
      </c>
      <c r="J36" s="177">
        <f>IFERROR(H36/C36-1,"-")</f>
        <v>0.16464017685729249</v>
      </c>
      <c r="K36" s="177">
        <f>H36/H$8</f>
        <v>0.27273470388686805</v>
      </c>
      <c r="L36" s="176">
        <f t="shared" ref="L36:Q36" si="27">L37+L40</f>
        <v>313126</v>
      </c>
      <c r="M36" s="176">
        <f t="shared" si="27"/>
        <v>107490</v>
      </c>
      <c r="N36" s="176">
        <f t="shared" si="27"/>
        <v>35251</v>
      </c>
      <c r="O36" s="176">
        <f t="shared" si="27"/>
        <v>312053</v>
      </c>
      <c r="P36" s="176">
        <f t="shared" si="27"/>
        <v>346111</v>
      </c>
      <c r="Q36" s="176">
        <f t="shared" si="27"/>
        <v>369040</v>
      </c>
      <c r="R36" s="177">
        <f>IFERROR(Q36/P36-1,"-")</f>
        <v>6.6247533305789252E-2</v>
      </c>
      <c r="S36" s="177">
        <f>IFERROR(Q36/L36-1,"-")</f>
        <v>0.17856709439650498</v>
      </c>
      <c r="T36" s="177">
        <f>Q36/Q$8</f>
        <v>0.18155422102248717</v>
      </c>
      <c r="U36" s="176">
        <f>U37+U40</f>
        <v>416260</v>
      </c>
      <c r="V36" s="176">
        <f>V37+V40</f>
        <v>42517</v>
      </c>
      <c r="W36" s="176">
        <f>W37+W40</f>
        <v>411014</v>
      </c>
      <c r="X36" s="176">
        <f>X37+X40</f>
        <v>461407</v>
      </c>
      <c r="Y36" s="176">
        <f>Y37+Y40</f>
        <v>489154</v>
      </c>
      <c r="Z36" s="177">
        <f>IFERROR(Y36/X36-1,"-")</f>
        <v>6.0135628631555305E-2</v>
      </c>
      <c r="AA36" s="177">
        <f t="shared" ref="AA36:AA48" si="28">IFERROR(Y36/U36-1,"-")</f>
        <v>0.17511651371738823</v>
      </c>
      <c r="AB36" s="177">
        <f>Y36/Y$8</f>
        <v>0.19779165792249898</v>
      </c>
    </row>
    <row r="37" spans="1:28" x14ac:dyDescent="0.25">
      <c r="A37" s="56"/>
      <c r="B37" s="157" t="s">
        <v>97</v>
      </c>
      <c r="C37" s="158">
        <v>7805</v>
      </c>
      <c r="D37" s="158">
        <v>2530</v>
      </c>
      <c r="E37" s="158">
        <v>2484</v>
      </c>
      <c r="F37" s="158">
        <v>13018</v>
      </c>
      <c r="G37" s="158">
        <v>16233</v>
      </c>
      <c r="H37" s="158">
        <v>17658</v>
      </c>
      <c r="I37" s="159">
        <f>IFERROR(H37/G37-1,"-")</f>
        <v>8.7784143411568927E-2</v>
      </c>
      <c r="J37" s="160">
        <f>IFERROR(H37/C37-1,"-")</f>
        <v>1.2623959000640617</v>
      </c>
      <c r="K37" s="159">
        <f>H37/H$8</f>
        <v>4.0094821596436014E-2</v>
      </c>
      <c r="L37" s="158">
        <v>35416</v>
      </c>
      <c r="M37" s="158">
        <v>7136</v>
      </c>
      <c r="N37" s="158">
        <v>10587</v>
      </c>
      <c r="O37" s="158">
        <v>32666</v>
      </c>
      <c r="P37" s="158">
        <v>28175</v>
      </c>
      <c r="Q37" s="158">
        <v>25352</v>
      </c>
      <c r="R37" s="159">
        <f>IFERROR(Q37/P37-1,"-")</f>
        <v>-0.10019520851818986</v>
      </c>
      <c r="S37" s="160">
        <f>IFERROR(Q37/L37-1,"-")</f>
        <v>-0.28416534899480461</v>
      </c>
      <c r="T37" s="159">
        <f>Q37/Q$8</f>
        <v>1.247225940646568E-2</v>
      </c>
      <c r="U37" s="158">
        <v>43221</v>
      </c>
      <c r="V37" s="158">
        <v>13071</v>
      </c>
      <c r="W37" s="158">
        <v>45684</v>
      </c>
      <c r="X37" s="158">
        <v>44408</v>
      </c>
      <c r="Y37" s="158">
        <v>43010</v>
      </c>
      <c r="Z37" s="159">
        <f>IFERROR(Y37/X37-1,"-")</f>
        <v>-3.1480814267699553E-2</v>
      </c>
      <c r="AA37" s="160">
        <f t="shared" si="28"/>
        <v>-4.8818861201730401E-3</v>
      </c>
      <c r="AB37" s="159">
        <f>Y37/Y$8</f>
        <v>1.7391290283319122E-2</v>
      </c>
    </row>
    <row r="38" spans="1:28" x14ac:dyDescent="0.25">
      <c r="A38" s="56"/>
      <c r="B38" s="162" t="s">
        <v>103</v>
      </c>
      <c r="C38" s="163">
        <v>4333</v>
      </c>
      <c r="D38" s="163">
        <v>1111</v>
      </c>
      <c r="E38" s="163">
        <v>2027</v>
      </c>
      <c r="F38" s="163">
        <v>6197</v>
      </c>
      <c r="G38" s="163">
        <v>8419</v>
      </c>
      <c r="H38" s="163">
        <v>12266</v>
      </c>
      <c r="I38" s="164">
        <f>IFERROR(H38/G38-1,"-")</f>
        <v>0.45694262976600553</v>
      </c>
      <c r="J38" s="165">
        <f>IFERROR(H38/C38-1,"-")</f>
        <v>1.8308331410108472</v>
      </c>
      <c r="K38" s="164">
        <f>H38/H$8</f>
        <v>2.7851573320981093E-2</v>
      </c>
      <c r="L38" s="163">
        <v>4540</v>
      </c>
      <c r="M38" s="163">
        <v>954</v>
      </c>
      <c r="N38" s="163">
        <v>2313</v>
      </c>
      <c r="O38" s="163">
        <v>4929</v>
      </c>
      <c r="P38" s="163">
        <v>6417</v>
      </c>
      <c r="Q38" s="163">
        <v>4930</v>
      </c>
      <c r="R38" s="164">
        <f>IFERROR(Q38/P38-1,"-")</f>
        <v>-0.23172822191055009</v>
      </c>
      <c r="S38" s="165">
        <f>IFERROR(Q38/L38-1,"-")</f>
        <v>8.5903083700440419E-2</v>
      </c>
      <c r="T38" s="164">
        <f>Q38/Q$8</f>
        <v>2.4253802017148865E-3</v>
      </c>
      <c r="U38" s="163">
        <v>8873</v>
      </c>
      <c r="V38" s="163">
        <v>4340</v>
      </c>
      <c r="W38" s="163">
        <v>11126</v>
      </c>
      <c r="X38" s="163">
        <v>14836</v>
      </c>
      <c r="Y38" s="163">
        <v>17196</v>
      </c>
      <c r="Z38" s="164">
        <f>IFERROR(Y38/X38-1,"-")</f>
        <v>0.15907252628740909</v>
      </c>
      <c r="AA38" s="165">
        <f t="shared" si="28"/>
        <v>0.93801420038318484</v>
      </c>
      <c r="AB38" s="164">
        <f>Y38/Y$8</f>
        <v>6.9532812767253106E-3</v>
      </c>
    </row>
    <row r="39" spans="1:28" x14ac:dyDescent="0.25">
      <c r="A39" s="56"/>
      <c r="B39" s="162" t="s">
        <v>100</v>
      </c>
      <c r="C39" s="163">
        <v>3472</v>
      </c>
      <c r="D39" s="163">
        <v>1419</v>
      </c>
      <c r="E39" s="163">
        <v>457</v>
      </c>
      <c r="F39" s="163">
        <v>6821</v>
      </c>
      <c r="G39" s="163">
        <v>7814</v>
      </c>
      <c r="H39" s="163">
        <v>5392</v>
      </c>
      <c r="I39" s="164">
        <f>IFERROR(H39/G39-1,"-")</f>
        <v>-0.30995648835423595</v>
      </c>
      <c r="J39" s="165">
        <f>IFERROR(H39/C39-1,"-")</f>
        <v>0.55299539170506917</v>
      </c>
      <c r="K39" s="164">
        <f>H39/H$8</f>
        <v>1.2243248275454921E-2</v>
      </c>
      <c r="L39" s="163">
        <v>30876</v>
      </c>
      <c r="M39" s="163">
        <v>6182</v>
      </c>
      <c r="N39" s="163">
        <v>8274</v>
      </c>
      <c r="O39" s="163">
        <v>27737</v>
      </c>
      <c r="P39" s="163">
        <v>21758</v>
      </c>
      <c r="Q39" s="163">
        <v>20422</v>
      </c>
      <c r="R39" s="164">
        <f>IFERROR(Q39/P39-1,"-")</f>
        <v>-6.1402702454269709E-2</v>
      </c>
      <c r="S39" s="165">
        <f>IFERROR(Q39/L39-1,"-")</f>
        <v>-0.33858012695945072</v>
      </c>
      <c r="T39" s="164">
        <f>Q39/Q$8</f>
        <v>1.0046879204750793E-2</v>
      </c>
      <c r="U39" s="163">
        <v>34348</v>
      </c>
      <c r="V39" s="163">
        <v>8731</v>
      </c>
      <c r="W39" s="163">
        <v>34558</v>
      </c>
      <c r="X39" s="163">
        <v>29572</v>
      </c>
      <c r="Y39" s="163">
        <v>25814</v>
      </c>
      <c r="Z39" s="164">
        <f>IFERROR(Y39/X39-1,"-")</f>
        <v>-0.12707966995806841</v>
      </c>
      <c r="AA39" s="165">
        <f t="shared" si="28"/>
        <v>-0.24845696983812737</v>
      </c>
      <c r="AB39" s="164">
        <f>Y39/Y$8</f>
        <v>1.043800900659381E-2</v>
      </c>
    </row>
    <row r="40" spans="1:28" x14ac:dyDescent="0.25">
      <c r="A40" s="56"/>
      <c r="B40" s="157" t="s">
        <v>107</v>
      </c>
      <c r="C40" s="158">
        <v>95329</v>
      </c>
      <c r="D40" s="158">
        <v>37086</v>
      </c>
      <c r="E40" s="158">
        <v>4782</v>
      </c>
      <c r="F40" s="158">
        <v>85943</v>
      </c>
      <c r="G40" s="158">
        <v>99063</v>
      </c>
      <c r="H40" s="158">
        <v>102456</v>
      </c>
      <c r="I40" s="159">
        <f>IFERROR(H40/G40-1,"-")</f>
        <v>3.4250931225583647E-2</v>
      </c>
      <c r="J40" s="160">
        <f>IFERROR(H40/C40-1,"-")</f>
        <v>7.4762139537811079E-2</v>
      </c>
      <c r="K40" s="159">
        <f>H40/H$8</f>
        <v>0.232639882290432</v>
      </c>
      <c r="L40" s="158">
        <v>277710</v>
      </c>
      <c r="M40" s="158">
        <v>100354</v>
      </c>
      <c r="N40" s="158">
        <v>24664</v>
      </c>
      <c r="O40" s="158">
        <v>279387</v>
      </c>
      <c r="P40" s="158">
        <v>317936</v>
      </c>
      <c r="Q40" s="158">
        <v>343688</v>
      </c>
      <c r="R40" s="159">
        <f>IFERROR(Q40/P40-1,"-")</f>
        <v>8.0997433445724853E-2</v>
      </c>
      <c r="S40" s="160">
        <f>IFERROR(Q40/L40-1,"-")</f>
        <v>0.23757876921968957</v>
      </c>
      <c r="T40" s="159">
        <f>Q40/Q$8</f>
        <v>0.16908196161602149</v>
      </c>
      <c r="U40" s="158">
        <v>373039</v>
      </c>
      <c r="V40" s="158">
        <v>29446</v>
      </c>
      <c r="W40" s="158">
        <v>365330</v>
      </c>
      <c r="X40" s="158">
        <v>416999</v>
      </c>
      <c r="Y40" s="158">
        <v>446144</v>
      </c>
      <c r="Z40" s="159">
        <f>IFERROR(Y40/X40-1,"-")</f>
        <v>6.989225393825893E-2</v>
      </c>
      <c r="AA40" s="160">
        <f t="shared" si="28"/>
        <v>0.19597146679033561</v>
      </c>
      <c r="AB40" s="159">
        <f>Y40/Y$8</f>
        <v>0.18040036763917985</v>
      </c>
    </row>
    <row r="41" spans="1:28" s="56" customFormat="1" x14ac:dyDescent="0.25">
      <c r="B41" s="162" t="s">
        <v>110</v>
      </c>
      <c r="C41" s="163">
        <v>52002</v>
      </c>
      <c r="D41" s="163">
        <v>18060</v>
      </c>
      <c r="E41" s="163">
        <v>386</v>
      </c>
      <c r="F41" s="163">
        <v>41618</v>
      </c>
      <c r="G41" s="163">
        <v>43653</v>
      </c>
      <c r="H41" s="163">
        <v>43405</v>
      </c>
      <c r="I41" s="164">
        <f t="shared" ref="I41:I48" si="29">IFERROR(H41/G41-1,"-")</f>
        <v>-5.681167388266517E-3</v>
      </c>
      <c r="J41" s="165">
        <f t="shared" ref="J41:J48" si="30">IFERROR(H41/C41-1,"-")</f>
        <v>-0.16532056459366951</v>
      </c>
      <c r="K41" s="164">
        <f t="shared" ref="K41:K48" si="31">H41/H$8</f>
        <v>9.8556786238152977E-2</v>
      </c>
      <c r="L41" s="163">
        <v>152124</v>
      </c>
      <c r="M41" s="163">
        <v>48199</v>
      </c>
      <c r="N41" s="163">
        <v>2375</v>
      </c>
      <c r="O41" s="163">
        <v>145570</v>
      </c>
      <c r="P41" s="163">
        <v>168907</v>
      </c>
      <c r="Q41" s="163">
        <v>190744</v>
      </c>
      <c r="R41" s="164">
        <f t="shared" ref="R41:R48" si="32">IFERROR(Q41/P41-1,"-")</f>
        <v>0.12928416229049122</v>
      </c>
      <c r="S41" s="165">
        <f t="shared" ref="S41:S48" si="33">IFERROR(Q41/L41-1,"-")</f>
        <v>0.25387184139254826</v>
      </c>
      <c r="T41" s="164">
        <f t="shared" ref="T41:T48" si="34">Q41/Q$8</f>
        <v>9.3839091520467405E-2</v>
      </c>
      <c r="U41" s="163">
        <v>204126</v>
      </c>
      <c r="V41" s="163">
        <v>2761</v>
      </c>
      <c r="W41" s="163">
        <v>187188</v>
      </c>
      <c r="X41" s="163">
        <v>212560</v>
      </c>
      <c r="Y41" s="163">
        <v>234149</v>
      </c>
      <c r="Z41" s="164">
        <f t="shared" ref="Z41:Z48" si="35">IFERROR(Y41/X41-1,"-")</f>
        <v>0.10156661648475729</v>
      </c>
      <c r="AA41" s="165">
        <f t="shared" si="28"/>
        <v>0.14708072465046107</v>
      </c>
      <c r="AB41" s="164">
        <f t="shared" ref="AB41:AB48" si="36">Y41/Y$8</f>
        <v>9.4679219450102034E-2</v>
      </c>
    </row>
    <row r="42" spans="1:28" s="56" customFormat="1" x14ac:dyDescent="0.25">
      <c r="B42" s="162" t="s">
        <v>113</v>
      </c>
      <c r="C42" s="163">
        <v>7027</v>
      </c>
      <c r="D42" s="163">
        <v>2861</v>
      </c>
      <c r="E42" s="163">
        <v>165</v>
      </c>
      <c r="F42" s="163">
        <v>3842</v>
      </c>
      <c r="G42" s="163">
        <v>5939</v>
      </c>
      <c r="H42" s="163">
        <v>6311</v>
      </c>
      <c r="I42" s="164">
        <f t="shared" si="29"/>
        <v>6.2636807543357431E-2</v>
      </c>
      <c r="J42" s="165">
        <f t="shared" si="30"/>
        <v>-0.10189269958730607</v>
      </c>
      <c r="K42" s="164">
        <f t="shared" si="31"/>
        <v>1.4329959174034868E-2</v>
      </c>
      <c r="L42" s="163">
        <v>15892</v>
      </c>
      <c r="M42" s="163">
        <v>5618</v>
      </c>
      <c r="N42" s="163">
        <v>2064</v>
      </c>
      <c r="O42" s="163">
        <v>10681</v>
      </c>
      <c r="P42" s="163">
        <v>13198</v>
      </c>
      <c r="Q42" s="163">
        <v>11438</v>
      </c>
      <c r="R42" s="164">
        <f t="shared" si="32"/>
        <v>-0.13335353841491138</v>
      </c>
      <c r="S42" s="165">
        <f t="shared" si="33"/>
        <v>-0.28026680090611633</v>
      </c>
      <c r="T42" s="164">
        <f t="shared" si="34"/>
        <v>5.6270788533904405E-3</v>
      </c>
      <c r="U42" s="163">
        <v>22919</v>
      </c>
      <c r="V42" s="163">
        <v>2229</v>
      </c>
      <c r="W42" s="163">
        <v>14523</v>
      </c>
      <c r="X42" s="163">
        <v>19137</v>
      </c>
      <c r="Y42" s="163">
        <v>17749</v>
      </c>
      <c r="Z42" s="164">
        <f t="shared" si="35"/>
        <v>-7.2529654595809179E-2</v>
      </c>
      <c r="AA42" s="165">
        <f t="shared" si="28"/>
        <v>-0.22557703215672587</v>
      </c>
      <c r="AB42" s="164">
        <f t="shared" si="36"/>
        <v>7.1768893568619173E-3</v>
      </c>
    </row>
    <row r="43" spans="1:28" x14ac:dyDescent="0.25">
      <c r="A43" s="56"/>
      <c r="B43" s="162" t="s">
        <v>116</v>
      </c>
      <c r="C43" s="163">
        <v>4068</v>
      </c>
      <c r="D43" s="163">
        <v>1616</v>
      </c>
      <c r="E43" s="163">
        <v>274</v>
      </c>
      <c r="F43" s="163">
        <v>2777</v>
      </c>
      <c r="G43" s="163">
        <v>4389</v>
      </c>
      <c r="H43" s="163">
        <v>4808</v>
      </c>
      <c r="I43" s="164">
        <f t="shared" si="29"/>
        <v>9.546593757120081E-2</v>
      </c>
      <c r="J43" s="165">
        <f t="shared" si="30"/>
        <v>0.1819075712881022</v>
      </c>
      <c r="K43" s="164">
        <f t="shared" si="31"/>
        <v>1.091719912989378E-2</v>
      </c>
      <c r="L43" s="163">
        <v>5646</v>
      </c>
      <c r="M43" s="163">
        <v>2576</v>
      </c>
      <c r="N43" s="163">
        <v>2985</v>
      </c>
      <c r="O43" s="163">
        <v>6817</v>
      </c>
      <c r="P43" s="163">
        <v>7222</v>
      </c>
      <c r="Q43" s="163">
        <v>6402</v>
      </c>
      <c r="R43" s="164">
        <f t="shared" si="32"/>
        <v>-0.1135419551370811</v>
      </c>
      <c r="S43" s="165">
        <f t="shared" si="33"/>
        <v>0.13390010626992566</v>
      </c>
      <c r="T43" s="164">
        <f t="shared" si="34"/>
        <v>3.1495505175210352E-3</v>
      </c>
      <c r="U43" s="163">
        <v>9714</v>
      </c>
      <c r="V43" s="163">
        <v>3259</v>
      </c>
      <c r="W43" s="163">
        <v>9594</v>
      </c>
      <c r="X43" s="163">
        <v>11611</v>
      </c>
      <c r="Y43" s="163">
        <v>11210</v>
      </c>
      <c r="Z43" s="164">
        <f t="shared" si="35"/>
        <v>-3.4536215657566149E-2</v>
      </c>
      <c r="AA43" s="165">
        <f t="shared" si="28"/>
        <v>0.15400452954498656</v>
      </c>
      <c r="AB43" s="164">
        <f t="shared" si="36"/>
        <v>4.5328147890259787E-3</v>
      </c>
    </row>
    <row r="44" spans="1:28" x14ac:dyDescent="0.25">
      <c r="A44" s="56"/>
      <c r="B44" s="162" t="s">
        <v>123</v>
      </c>
      <c r="C44" s="163">
        <v>1698</v>
      </c>
      <c r="D44" s="163">
        <v>711</v>
      </c>
      <c r="E44" s="163">
        <v>81</v>
      </c>
      <c r="F44" s="163">
        <v>1709</v>
      </c>
      <c r="G44" s="163">
        <v>1794</v>
      </c>
      <c r="H44" s="163">
        <v>2135</v>
      </c>
      <c r="I44" s="164">
        <f t="shared" si="29"/>
        <v>0.19007803790412492</v>
      </c>
      <c r="J44" s="165">
        <f t="shared" si="30"/>
        <v>0.25736160188457013</v>
      </c>
      <c r="K44" s="164">
        <f t="shared" si="31"/>
        <v>4.8477995304332822E-3</v>
      </c>
      <c r="L44" s="163">
        <v>14325</v>
      </c>
      <c r="M44" s="163">
        <v>4692</v>
      </c>
      <c r="N44" s="163">
        <v>2026</v>
      </c>
      <c r="O44" s="163">
        <v>15940</v>
      </c>
      <c r="P44" s="163">
        <v>14430</v>
      </c>
      <c r="Q44" s="163">
        <v>16030</v>
      </c>
      <c r="R44" s="164">
        <f t="shared" si="32"/>
        <v>0.11088011088011096</v>
      </c>
      <c r="S44" s="165">
        <f t="shared" si="33"/>
        <v>0.11902268760907497</v>
      </c>
      <c r="T44" s="164">
        <f t="shared" si="34"/>
        <v>7.8861753820465789E-3</v>
      </c>
      <c r="U44" s="163">
        <v>16023</v>
      </c>
      <c r="V44" s="163">
        <v>2107</v>
      </c>
      <c r="W44" s="163">
        <v>17649</v>
      </c>
      <c r="X44" s="163">
        <v>16224</v>
      </c>
      <c r="Y44" s="163">
        <v>18165</v>
      </c>
      <c r="Z44" s="164">
        <f t="shared" si="35"/>
        <v>0.11963757396449703</v>
      </c>
      <c r="AA44" s="165">
        <f t="shared" si="28"/>
        <v>0.13368283093053734</v>
      </c>
      <c r="AB44" s="164">
        <f t="shared" si="36"/>
        <v>7.345100860183488E-3</v>
      </c>
    </row>
    <row r="45" spans="1:28" x14ac:dyDescent="0.25">
      <c r="A45" s="56"/>
      <c r="B45" s="162" t="s">
        <v>119</v>
      </c>
      <c r="C45" s="163">
        <v>1372</v>
      </c>
      <c r="D45" s="163">
        <v>694</v>
      </c>
      <c r="E45" s="163">
        <v>75</v>
      </c>
      <c r="F45" s="163">
        <v>970</v>
      </c>
      <c r="G45" s="163">
        <v>1167</v>
      </c>
      <c r="H45" s="163">
        <v>1327</v>
      </c>
      <c r="I45" s="164">
        <f t="shared" si="29"/>
        <v>0.13710368466152523</v>
      </c>
      <c r="J45" s="165">
        <f t="shared" si="30"/>
        <v>-3.2798833819241979E-2</v>
      </c>
      <c r="K45" s="164">
        <f t="shared" si="31"/>
        <v>3.0131287947938947E-3</v>
      </c>
      <c r="L45" s="163">
        <v>17229</v>
      </c>
      <c r="M45" s="163">
        <v>6876</v>
      </c>
      <c r="N45" s="163">
        <v>2693</v>
      </c>
      <c r="O45" s="163">
        <v>16019</v>
      </c>
      <c r="P45" s="163">
        <v>18812</v>
      </c>
      <c r="Q45" s="163">
        <v>19632</v>
      </c>
      <c r="R45" s="164">
        <f t="shared" si="32"/>
        <v>4.3589198384010208E-2</v>
      </c>
      <c r="S45" s="165">
        <f t="shared" si="33"/>
        <v>0.13947414243426781</v>
      </c>
      <c r="T45" s="164">
        <f t="shared" si="34"/>
        <v>9.6582280162406994E-3</v>
      </c>
      <c r="U45" s="163">
        <v>18601</v>
      </c>
      <c r="V45" s="163">
        <v>2768</v>
      </c>
      <c r="W45" s="163">
        <v>16989</v>
      </c>
      <c r="X45" s="163">
        <v>19979</v>
      </c>
      <c r="Y45" s="163">
        <v>20959</v>
      </c>
      <c r="Z45" s="164">
        <f t="shared" si="35"/>
        <v>4.9051504079283159E-2</v>
      </c>
      <c r="AA45" s="165">
        <f t="shared" si="28"/>
        <v>0.12676737809795169</v>
      </c>
      <c r="AB45" s="164">
        <f t="shared" si="36"/>
        <v>8.4748675435499989E-3</v>
      </c>
    </row>
    <row r="46" spans="1:28" x14ac:dyDescent="0.25">
      <c r="A46" s="56"/>
      <c r="B46" s="162" t="s">
        <v>128</v>
      </c>
      <c r="C46" s="163">
        <v>2626</v>
      </c>
      <c r="D46" s="163">
        <v>1093</v>
      </c>
      <c r="E46" s="163">
        <v>9</v>
      </c>
      <c r="F46" s="163">
        <v>1519</v>
      </c>
      <c r="G46" s="163">
        <v>1605</v>
      </c>
      <c r="H46" s="163">
        <v>953</v>
      </c>
      <c r="I46" s="164">
        <f t="shared" si="29"/>
        <v>-0.4062305295950156</v>
      </c>
      <c r="J46" s="165">
        <f t="shared" si="30"/>
        <v>-0.63709063214013706</v>
      </c>
      <c r="K46" s="164">
        <f t="shared" si="31"/>
        <v>2.1639123899311091E-3</v>
      </c>
      <c r="L46" s="163">
        <v>2581</v>
      </c>
      <c r="M46" s="163">
        <v>2222</v>
      </c>
      <c r="N46" s="163">
        <v>451</v>
      </c>
      <c r="O46" s="163">
        <v>3366</v>
      </c>
      <c r="P46" s="163">
        <v>4514</v>
      </c>
      <c r="Q46" s="163">
        <v>4148</v>
      </c>
      <c r="R46" s="164">
        <f t="shared" si="32"/>
        <v>-8.108108108108103E-2</v>
      </c>
      <c r="S46" s="165">
        <f t="shared" si="33"/>
        <v>0.60712901975978295</v>
      </c>
      <c r="T46" s="164">
        <f t="shared" si="34"/>
        <v>2.04066472144287E-3</v>
      </c>
      <c r="U46" s="163">
        <v>5207</v>
      </c>
      <c r="V46" s="163">
        <v>460</v>
      </c>
      <c r="W46" s="163">
        <v>4885</v>
      </c>
      <c r="X46" s="163">
        <v>6119</v>
      </c>
      <c r="Y46" s="163">
        <v>5101</v>
      </c>
      <c r="Z46" s="164">
        <f t="shared" si="35"/>
        <v>-0.16636705344010461</v>
      </c>
      <c r="AA46" s="165">
        <f t="shared" si="28"/>
        <v>-2.035721144613023E-2</v>
      </c>
      <c r="AB46" s="164">
        <f t="shared" si="36"/>
        <v>2.0626126885657015E-3</v>
      </c>
    </row>
    <row r="47" spans="1:28" x14ac:dyDescent="0.25">
      <c r="A47" s="56"/>
      <c r="B47" s="162" t="s">
        <v>131</v>
      </c>
      <c r="C47" s="163">
        <v>2691</v>
      </c>
      <c r="D47" s="163">
        <v>1061</v>
      </c>
      <c r="E47" s="163">
        <v>8</v>
      </c>
      <c r="F47" s="163">
        <v>763</v>
      </c>
      <c r="G47" s="163">
        <v>1045</v>
      </c>
      <c r="H47" s="163">
        <v>855</v>
      </c>
      <c r="I47" s="164">
        <f t="shared" si="29"/>
        <v>-0.18181818181818177</v>
      </c>
      <c r="J47" s="165">
        <f t="shared" si="30"/>
        <v>-0.68227424749163879</v>
      </c>
      <c r="K47" s="164">
        <f t="shared" si="31"/>
        <v>1.9413904442718763E-3</v>
      </c>
      <c r="L47" s="163">
        <v>3745</v>
      </c>
      <c r="M47" s="163">
        <v>3677</v>
      </c>
      <c r="N47" s="163">
        <v>624</v>
      </c>
      <c r="O47" s="163">
        <v>3104</v>
      </c>
      <c r="P47" s="163">
        <v>4768</v>
      </c>
      <c r="Q47" s="163">
        <v>4502</v>
      </c>
      <c r="R47" s="164">
        <f t="shared" si="32"/>
        <v>-5.5788590604026855E-2</v>
      </c>
      <c r="S47" s="165">
        <f t="shared" si="33"/>
        <v>0.20213618157543389</v>
      </c>
      <c r="T47" s="164">
        <f t="shared" si="34"/>
        <v>2.2148198109777726E-3</v>
      </c>
      <c r="U47" s="163">
        <v>6436</v>
      </c>
      <c r="V47" s="163">
        <v>632</v>
      </c>
      <c r="W47" s="163">
        <v>3867</v>
      </c>
      <c r="X47" s="163">
        <v>5813</v>
      </c>
      <c r="Y47" s="163">
        <v>5357</v>
      </c>
      <c r="Z47" s="164">
        <f t="shared" si="35"/>
        <v>-7.8444864957853078E-2</v>
      </c>
      <c r="AA47" s="165">
        <f t="shared" si="28"/>
        <v>-0.16765071472964577</v>
      </c>
      <c r="AB47" s="164">
        <f t="shared" si="36"/>
        <v>2.1661274598405145E-3</v>
      </c>
    </row>
    <row r="48" spans="1:28" x14ac:dyDescent="0.25">
      <c r="A48" s="56"/>
      <c r="B48" s="168" t="s">
        <v>145</v>
      </c>
      <c r="C48" s="169">
        <f t="shared" ref="C48:H48" si="37">C40-SUM(C41:C47)</f>
        <v>23845</v>
      </c>
      <c r="D48" s="169">
        <f t="shared" si="37"/>
        <v>10990</v>
      </c>
      <c r="E48" s="169">
        <f t="shared" si="37"/>
        <v>3784</v>
      </c>
      <c r="F48" s="169">
        <f t="shared" si="37"/>
        <v>32745</v>
      </c>
      <c r="G48" s="169">
        <f t="shared" si="37"/>
        <v>39471</v>
      </c>
      <c r="H48" s="169">
        <f t="shared" si="37"/>
        <v>42662</v>
      </c>
      <c r="I48" s="170">
        <f t="shared" si="29"/>
        <v>8.0844164069823421E-2</v>
      </c>
      <c r="J48" s="171">
        <f t="shared" si="30"/>
        <v>0.78913818410568259</v>
      </c>
      <c r="K48" s="170">
        <f t="shared" si="31"/>
        <v>9.6869706588920218E-2</v>
      </c>
      <c r="L48" s="169">
        <f t="shared" ref="L48:Q48" si="38">L40-SUM(L41:L47)</f>
        <v>66168</v>
      </c>
      <c r="M48" s="169">
        <f t="shared" si="38"/>
        <v>26494</v>
      </c>
      <c r="N48" s="169">
        <f t="shared" si="38"/>
        <v>11446</v>
      </c>
      <c r="O48" s="169">
        <f t="shared" si="38"/>
        <v>77890</v>
      </c>
      <c r="P48" s="169">
        <f t="shared" si="38"/>
        <v>86085</v>
      </c>
      <c r="Q48" s="169">
        <f t="shared" si="38"/>
        <v>90792</v>
      </c>
      <c r="R48" s="170">
        <f t="shared" si="32"/>
        <v>5.467851542080493E-2</v>
      </c>
      <c r="S48" s="171">
        <f t="shared" si="33"/>
        <v>0.37214363438520137</v>
      </c>
      <c r="T48" s="170">
        <f t="shared" si="34"/>
        <v>4.4666352793934681E-2</v>
      </c>
      <c r="U48" s="169">
        <f>U40-SUM(U41:U47)</f>
        <v>90013</v>
      </c>
      <c r="V48" s="169">
        <f>V40-SUM(V41:V47)</f>
        <v>15230</v>
      </c>
      <c r="W48" s="169">
        <f>W40-SUM(W41:W47)</f>
        <v>110635</v>
      </c>
      <c r="X48" s="169">
        <f>X40-SUM(X41:X47)</f>
        <v>125556</v>
      </c>
      <c r="Y48" s="169">
        <f>Y40-SUM(Y41:Y47)</f>
        <v>133454</v>
      </c>
      <c r="Z48" s="170">
        <f t="shared" si="35"/>
        <v>6.2904202109019147E-2</v>
      </c>
      <c r="AA48" s="171">
        <f t="shared" si="28"/>
        <v>0.48260806772355114</v>
      </c>
      <c r="AB48" s="170">
        <f t="shared" si="36"/>
        <v>5.3962735491050219E-2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22893</v>
      </c>
      <c r="V50" s="176">
        <f>V51+V54</f>
        <v>6896</v>
      </c>
      <c r="W50" s="176">
        <f>W51+W54</f>
        <v>19165</v>
      </c>
      <c r="X50" s="176">
        <f>X51+X54</f>
        <v>29890</v>
      </c>
      <c r="Y50" s="176">
        <f>Y51+Y54</f>
        <v>25396</v>
      </c>
      <c r="Z50" s="177">
        <f>IFERROR(Y50/X50-1,"-")</f>
        <v>-0.15035128805620612</v>
      </c>
      <c r="AA50" s="177">
        <f t="shared" ref="AA50:AA62" si="41">IFERROR(Y50/U50-1,"-")</f>
        <v>0.10933473114052328</v>
      </c>
      <c r="AB50" s="177">
        <f>Y50/Y$8</f>
        <v>1.0268988794121655E-2</v>
      </c>
    </row>
    <row r="51" spans="1:28" x14ac:dyDescent="0.25">
      <c r="A51" s="56"/>
      <c r="B51" s="157" t="s">
        <v>97</v>
      </c>
      <c r="C51" s="158">
        <v>0</v>
      </c>
      <c r="D51" s="158">
        <v>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5032</v>
      </c>
      <c r="V51" s="158">
        <v>2321</v>
      </c>
      <c r="W51" s="158">
        <v>2543</v>
      </c>
      <c r="X51" s="158">
        <v>13313</v>
      </c>
      <c r="Y51" s="158">
        <v>7143</v>
      </c>
      <c r="Z51" s="159">
        <f>IFERROR(Y51/X51-1,"-")</f>
        <v>-0.46345677157665444</v>
      </c>
      <c r="AA51" s="160">
        <f t="shared" si="41"/>
        <v>0.41951510333863284</v>
      </c>
      <c r="AB51" s="159">
        <f>Y51/Y$8</f>
        <v>2.8883047313124502E-3</v>
      </c>
    </row>
    <row r="52" spans="1:28" x14ac:dyDescent="0.25">
      <c r="A52" s="56"/>
      <c r="B52" s="162" t="s">
        <v>103</v>
      </c>
      <c r="C52" s="163">
        <v>0</v>
      </c>
      <c r="D52" s="163">
        <v>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2700</v>
      </c>
      <c r="V52" s="163">
        <v>1161</v>
      </c>
      <c r="W52" s="163">
        <v>1046</v>
      </c>
      <c r="X52" s="163">
        <v>9968</v>
      </c>
      <c r="Y52" s="163">
        <v>4849</v>
      </c>
      <c r="Z52" s="164">
        <f>IFERROR(Y52/X52-1,"-")</f>
        <v>-0.5135433386837881</v>
      </c>
      <c r="AA52" s="165">
        <f t="shared" si="41"/>
        <v>0.79592592592592593</v>
      </c>
      <c r="AB52" s="164">
        <f>Y52/Y$8</f>
        <v>1.9607153355920581E-3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2332</v>
      </c>
      <c r="V53" s="163">
        <v>1160</v>
      </c>
      <c r="W53" s="163">
        <v>1497</v>
      </c>
      <c r="X53" s="163">
        <v>3345</v>
      </c>
      <c r="Y53" s="163">
        <v>2294</v>
      </c>
      <c r="Z53" s="164">
        <f>IFERROR(Y53/X53-1,"-")</f>
        <v>-0.31420029895366219</v>
      </c>
      <c r="AA53" s="165">
        <f t="shared" si="41"/>
        <v>-1.6295025728988E-2</v>
      </c>
      <c r="AB53" s="164">
        <f>Y53/Y$8</f>
        <v>9.2758939572039204E-4</v>
      </c>
    </row>
    <row r="54" spans="1:28" x14ac:dyDescent="0.25">
      <c r="A54" s="56"/>
      <c r="B54" s="157" t="s">
        <v>107</v>
      </c>
      <c r="C54" s="158">
        <v>0</v>
      </c>
      <c r="D54" s="158">
        <v>0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17861</v>
      </c>
      <c r="V54" s="158">
        <v>4575</v>
      </c>
      <c r="W54" s="158">
        <v>16622</v>
      </c>
      <c r="X54" s="158">
        <v>16577</v>
      </c>
      <c r="Y54" s="158">
        <v>18253</v>
      </c>
      <c r="Z54" s="159">
        <f>IFERROR(Y54/X54-1,"-")</f>
        <v>0.10110393919285765</v>
      </c>
      <c r="AA54" s="160">
        <f t="shared" si="41"/>
        <v>2.1947259391971397E-2</v>
      </c>
      <c r="AB54" s="159">
        <f>Y54/Y$8</f>
        <v>7.3806840628092051E-3</v>
      </c>
    </row>
    <row r="55" spans="1:28" s="56" customFormat="1" x14ac:dyDescent="0.25">
      <c r="B55" s="162" t="s">
        <v>110</v>
      </c>
      <c r="C55" s="163">
        <v>0</v>
      </c>
      <c r="D55" s="163">
        <v>0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5199</v>
      </c>
      <c r="V55" s="163">
        <v>148</v>
      </c>
      <c r="W55" s="163">
        <v>6041</v>
      </c>
      <c r="X55" s="163">
        <v>5224</v>
      </c>
      <c r="Y55" s="163">
        <v>6355</v>
      </c>
      <c r="Z55" s="164">
        <f t="shared" ref="Z55:Z62" si="48">IFERROR(Y55/X55-1,"-")</f>
        <v>0.21650076569678411</v>
      </c>
      <c r="AA55" s="165">
        <f t="shared" si="41"/>
        <v>0.22235045201000192</v>
      </c>
      <c r="AB55" s="164">
        <f t="shared" ref="AB55:AB62" si="49">Y55/Y$8</f>
        <v>2.5696733259821672E-3</v>
      </c>
    </row>
    <row r="56" spans="1:28" s="56" customFormat="1" x14ac:dyDescent="0.25">
      <c r="B56" s="162" t="s">
        <v>113</v>
      </c>
      <c r="C56" s="163">
        <v>0</v>
      </c>
      <c r="D56" s="163">
        <v>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4886</v>
      </c>
      <c r="V56" s="163">
        <v>1674</v>
      </c>
      <c r="W56" s="163">
        <v>3822</v>
      </c>
      <c r="X56" s="163">
        <v>2863</v>
      </c>
      <c r="Y56" s="163">
        <v>3672</v>
      </c>
      <c r="Z56" s="164">
        <f t="shared" si="48"/>
        <v>0.28257073000349275</v>
      </c>
      <c r="AA56" s="165">
        <f t="shared" si="41"/>
        <v>-0.24846500204666389</v>
      </c>
      <c r="AB56" s="164">
        <f t="shared" si="49"/>
        <v>1.4847900004730948E-3</v>
      </c>
    </row>
    <row r="57" spans="1:28" x14ac:dyDescent="0.25">
      <c r="A57" s="56"/>
      <c r="B57" s="162" t="s">
        <v>116</v>
      </c>
      <c r="C57" s="163">
        <v>0</v>
      </c>
      <c r="D57" s="163">
        <v>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1360</v>
      </c>
      <c r="V57" s="163">
        <v>722</v>
      </c>
      <c r="W57" s="163">
        <v>1296</v>
      </c>
      <c r="X57" s="163">
        <v>1711</v>
      </c>
      <c r="Y57" s="163">
        <v>1279</v>
      </c>
      <c r="Z57" s="164">
        <f t="shared" si="48"/>
        <v>-0.2524839275277615</v>
      </c>
      <c r="AA57" s="165">
        <f t="shared" si="41"/>
        <v>-5.9558823529411775E-2</v>
      </c>
      <c r="AB57" s="164">
        <f t="shared" si="49"/>
        <v>5.1716950179877131E-4</v>
      </c>
    </row>
    <row r="58" spans="1:28" x14ac:dyDescent="0.25">
      <c r="A58" s="56"/>
      <c r="B58" s="162" t="s">
        <v>123</v>
      </c>
      <c r="C58" s="163">
        <v>0</v>
      </c>
      <c r="D58" s="163">
        <v>0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346</v>
      </c>
      <c r="V58" s="163">
        <v>109</v>
      </c>
      <c r="W58" s="163">
        <v>491</v>
      </c>
      <c r="X58" s="163">
        <v>384</v>
      </c>
      <c r="Y58" s="163">
        <v>576</v>
      </c>
      <c r="Z58" s="164">
        <f t="shared" si="48"/>
        <v>0.5</v>
      </c>
      <c r="AA58" s="165">
        <f t="shared" si="41"/>
        <v>0.66473988439306364</v>
      </c>
      <c r="AB58" s="164">
        <f t="shared" si="49"/>
        <v>2.329082353683286E-4</v>
      </c>
    </row>
    <row r="59" spans="1:28" x14ac:dyDescent="0.25">
      <c r="A59" s="56"/>
      <c r="B59" s="162" t="s">
        <v>119</v>
      </c>
      <c r="C59" s="163">
        <v>0</v>
      </c>
      <c r="D59" s="163">
        <v>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451</v>
      </c>
      <c r="V59" s="163">
        <v>164</v>
      </c>
      <c r="W59" s="163">
        <v>436</v>
      </c>
      <c r="X59" s="163">
        <v>372</v>
      </c>
      <c r="Y59" s="163">
        <v>395</v>
      </c>
      <c r="Z59" s="164">
        <f t="shared" si="48"/>
        <v>6.1827956989247257E-2</v>
      </c>
      <c r="AA59" s="165">
        <f t="shared" si="41"/>
        <v>-0.12416851441241683</v>
      </c>
      <c r="AB59" s="164">
        <f t="shared" si="49"/>
        <v>1.5972005724043369E-4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129</v>
      </c>
      <c r="V60" s="163">
        <v>39</v>
      </c>
      <c r="W60" s="163">
        <v>57</v>
      </c>
      <c r="X60" s="163">
        <v>154</v>
      </c>
      <c r="Y60" s="163">
        <v>84</v>
      </c>
      <c r="Z60" s="164">
        <f t="shared" si="48"/>
        <v>-0.45454545454545459</v>
      </c>
      <c r="AA60" s="165">
        <f t="shared" si="41"/>
        <v>-0.34883720930232553</v>
      </c>
      <c r="AB60" s="164">
        <f t="shared" si="49"/>
        <v>3.396578432454792E-5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211</v>
      </c>
      <c r="V61" s="163">
        <v>17</v>
      </c>
      <c r="W61" s="163">
        <v>95</v>
      </c>
      <c r="X61" s="163">
        <v>138</v>
      </c>
      <c r="Y61" s="163">
        <v>84</v>
      </c>
      <c r="Z61" s="164">
        <f t="shared" si="48"/>
        <v>-0.39130434782608692</v>
      </c>
      <c r="AA61" s="165">
        <f t="shared" si="41"/>
        <v>-0.6018957345971564</v>
      </c>
      <c r="AB61" s="164">
        <f t="shared" si="49"/>
        <v>3.396578432454792E-5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0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5279</v>
      </c>
      <c r="V62" s="169">
        <f>V54-SUM(V55:V61)</f>
        <v>1702</v>
      </c>
      <c r="W62" s="169">
        <f>W54-SUM(W55:W61)</f>
        <v>4384</v>
      </c>
      <c r="X62" s="169">
        <f>X54-SUM(X55:X61)</f>
        <v>5731</v>
      </c>
      <c r="Y62" s="169">
        <f>Y54-SUM(Y55:Y61)</f>
        <v>5808</v>
      </c>
      <c r="Z62" s="170">
        <f t="shared" si="48"/>
        <v>1.3435700575815668E-2</v>
      </c>
      <c r="AA62" s="171">
        <f t="shared" si="41"/>
        <v>0.10020837279787842</v>
      </c>
      <c r="AB62" s="170">
        <f t="shared" si="49"/>
        <v>2.3484913732973135E-3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7639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68671</v>
      </c>
      <c r="M64" s="176">
        <f t="shared" si="53"/>
        <v>21395</v>
      </c>
      <c r="N64" s="176">
        <f t="shared" si="53"/>
        <v>18908</v>
      </c>
      <c r="O64" s="176">
        <f t="shared" si="53"/>
        <v>0</v>
      </c>
      <c r="P64" s="176">
        <f t="shared" si="53"/>
        <v>43778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76310</v>
      </c>
      <c r="V64" s="176">
        <f>V65+V68</f>
        <v>18908</v>
      </c>
      <c r="W64" s="176">
        <f>W65+W68</f>
        <v>85891</v>
      </c>
      <c r="X64" s="176">
        <f>X65+X68</f>
        <v>104931</v>
      </c>
      <c r="Y64" s="176">
        <f>Y65+Y68</f>
        <v>110305</v>
      </c>
      <c r="Z64" s="177">
        <f>IFERROR(Y64/X64-1,"-")</f>
        <v>5.1214607694580305E-2</v>
      </c>
      <c r="AA64" s="177">
        <f t="shared" ref="AA64:AA76" si="54">IFERROR(Y64/U64-1,"-")</f>
        <v>0.44548551959114135</v>
      </c>
      <c r="AB64" s="177">
        <f>Y64/Y$8</f>
        <v>4.460233142761022E-2</v>
      </c>
    </row>
    <row r="65" spans="1:28" x14ac:dyDescent="0.25">
      <c r="A65" s="56"/>
      <c r="B65" s="157" t="s">
        <v>97</v>
      </c>
      <c r="C65" s="158">
        <v>955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20276</v>
      </c>
      <c r="M65" s="158">
        <v>5384</v>
      </c>
      <c r="N65" s="158">
        <v>10843</v>
      </c>
      <c r="O65" s="158">
        <v>0</v>
      </c>
      <c r="P65" s="158">
        <v>20938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21231</v>
      </c>
      <c r="V65" s="158">
        <v>10843</v>
      </c>
      <c r="W65" s="158">
        <v>26332</v>
      </c>
      <c r="X65" s="158">
        <v>26747</v>
      </c>
      <c r="Y65" s="158">
        <v>31284</v>
      </c>
      <c r="Z65" s="159">
        <f>IFERROR(Y65/X65-1,"-")</f>
        <v>0.1696265001682431</v>
      </c>
      <c r="AA65" s="160">
        <f t="shared" si="54"/>
        <v>0.47350572276388303</v>
      </c>
      <c r="AB65" s="159">
        <f>Y65/Y$8</f>
        <v>1.2649828533442348E-2</v>
      </c>
    </row>
    <row r="66" spans="1:28" x14ac:dyDescent="0.25">
      <c r="A66" s="56"/>
      <c r="B66" s="162" t="s">
        <v>103</v>
      </c>
      <c r="C66" s="163">
        <v>698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10632</v>
      </c>
      <c r="M66" s="163">
        <v>2142</v>
      </c>
      <c r="N66" s="163">
        <v>10492</v>
      </c>
      <c r="O66" s="163">
        <v>0</v>
      </c>
      <c r="P66" s="163">
        <v>16333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11330</v>
      </c>
      <c r="V66" s="163">
        <v>10492</v>
      </c>
      <c r="W66" s="163">
        <v>21697</v>
      </c>
      <c r="X66" s="163">
        <v>20684</v>
      </c>
      <c r="Y66" s="163">
        <v>18174</v>
      </c>
      <c r="Z66" s="164">
        <f>IFERROR(Y66/X66-1,"-")</f>
        <v>-0.12134983562173662</v>
      </c>
      <c r="AA66" s="165">
        <f t="shared" si="54"/>
        <v>0.60406001765225059</v>
      </c>
      <c r="AB66" s="164">
        <f>Y66/Y$8</f>
        <v>7.3487400513611179E-3</v>
      </c>
    </row>
    <row r="67" spans="1:28" x14ac:dyDescent="0.25">
      <c r="A67" s="56"/>
      <c r="B67" s="162" t="s">
        <v>100</v>
      </c>
      <c r="C67" s="163">
        <v>257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9644</v>
      </c>
      <c r="M67" s="163">
        <v>3242</v>
      </c>
      <c r="N67" s="163">
        <v>351</v>
      </c>
      <c r="O67" s="163">
        <v>0</v>
      </c>
      <c r="P67" s="163">
        <v>4605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9901</v>
      </c>
      <c r="V67" s="163">
        <v>351</v>
      </c>
      <c r="W67" s="163">
        <v>4635</v>
      </c>
      <c r="X67" s="163">
        <v>6063</v>
      </c>
      <c r="Y67" s="163">
        <v>13110</v>
      </c>
      <c r="Z67" s="164">
        <f>IFERROR(Y67/X67-1,"-")</f>
        <v>1.1622958931222169</v>
      </c>
      <c r="AA67" s="165">
        <f t="shared" si="54"/>
        <v>0.32410867589132408</v>
      </c>
      <c r="AB67" s="164">
        <f>Y67/Y$8</f>
        <v>5.3010884820812289E-3</v>
      </c>
    </row>
    <row r="68" spans="1:28" x14ac:dyDescent="0.25">
      <c r="A68" s="56"/>
      <c r="B68" s="157" t="s">
        <v>107</v>
      </c>
      <c r="C68" s="158">
        <v>6684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48395</v>
      </c>
      <c r="M68" s="158">
        <v>16011</v>
      </c>
      <c r="N68" s="158">
        <v>8065</v>
      </c>
      <c r="O68" s="158">
        <v>0</v>
      </c>
      <c r="P68" s="158">
        <v>22840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55079</v>
      </c>
      <c r="V68" s="158">
        <v>8065</v>
      </c>
      <c r="W68" s="158">
        <v>59559</v>
      </c>
      <c r="X68" s="158">
        <v>78184</v>
      </c>
      <c r="Y68" s="158">
        <v>79021</v>
      </c>
      <c r="Z68" s="159">
        <f>IFERROR(Y68/X68-1,"-")</f>
        <v>1.0705515194924686E-2</v>
      </c>
      <c r="AA68" s="160">
        <f t="shared" si="54"/>
        <v>0.43468472557599092</v>
      </c>
      <c r="AB68" s="159">
        <f>Y68/Y$8</f>
        <v>3.1952502894167872E-2</v>
      </c>
    </row>
    <row r="69" spans="1:28" s="56" customFormat="1" x14ac:dyDescent="0.25">
      <c r="B69" s="162" t="s">
        <v>110</v>
      </c>
      <c r="C69" s="163">
        <v>1056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23504</v>
      </c>
      <c r="M69" s="163">
        <v>6895</v>
      </c>
      <c r="N69" s="163">
        <v>869</v>
      </c>
      <c r="O69" s="163">
        <v>0</v>
      </c>
      <c r="P69" s="163">
        <v>8508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24560</v>
      </c>
      <c r="V69" s="163">
        <v>869</v>
      </c>
      <c r="W69" s="163">
        <v>26221</v>
      </c>
      <c r="X69" s="163">
        <v>28594</v>
      </c>
      <c r="Y69" s="163">
        <v>26510</v>
      </c>
      <c r="Z69" s="164">
        <f t="shared" ref="Z69:Z76" si="61">IFERROR(Y69/X69-1,"-")</f>
        <v>-7.2882422885920173E-2</v>
      </c>
      <c r="AA69" s="165">
        <f t="shared" si="54"/>
        <v>7.9397394136807797E-2</v>
      </c>
      <c r="AB69" s="164">
        <f t="shared" ref="AB69:AB76" si="62">Y69/Y$8</f>
        <v>1.0719439790997208E-2</v>
      </c>
    </row>
    <row r="70" spans="1:28" s="56" customFormat="1" x14ac:dyDescent="0.25">
      <c r="B70" s="162" t="s">
        <v>113</v>
      </c>
      <c r="C70" s="163">
        <v>1166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5209</v>
      </c>
      <c r="M70" s="163">
        <v>1796</v>
      </c>
      <c r="N70" s="163">
        <v>1213</v>
      </c>
      <c r="O70" s="163">
        <v>0</v>
      </c>
      <c r="P70" s="163">
        <v>2217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6375</v>
      </c>
      <c r="V70" s="163">
        <v>1213</v>
      </c>
      <c r="W70" s="163">
        <v>5231</v>
      </c>
      <c r="X70" s="163">
        <v>5346</v>
      </c>
      <c r="Y70" s="163">
        <v>5749</v>
      </c>
      <c r="Z70" s="164">
        <f t="shared" si="61"/>
        <v>7.5383464272353207E-2</v>
      </c>
      <c r="AA70" s="165">
        <f t="shared" si="54"/>
        <v>-9.8196078431372569E-2</v>
      </c>
      <c r="AB70" s="164">
        <f t="shared" si="62"/>
        <v>2.3246344533550713E-3</v>
      </c>
    </row>
    <row r="71" spans="1:28" x14ac:dyDescent="0.25">
      <c r="A71" s="56"/>
      <c r="B71" s="162" t="s">
        <v>116</v>
      </c>
      <c r="C71" s="163">
        <v>1523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4581</v>
      </c>
      <c r="M71" s="163">
        <v>1867</v>
      </c>
      <c r="N71" s="163">
        <v>1335</v>
      </c>
      <c r="O71" s="163">
        <v>0</v>
      </c>
      <c r="P71" s="163">
        <v>2578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6104</v>
      </c>
      <c r="V71" s="163">
        <v>1335</v>
      </c>
      <c r="W71" s="163">
        <v>8134</v>
      </c>
      <c r="X71" s="163">
        <v>10063</v>
      </c>
      <c r="Y71" s="163">
        <v>10964</v>
      </c>
      <c r="Z71" s="164">
        <f t="shared" si="61"/>
        <v>8.9535923680810869E-2</v>
      </c>
      <c r="AA71" s="165">
        <f t="shared" si="54"/>
        <v>0.79619921363040635</v>
      </c>
      <c r="AB71" s="164">
        <f t="shared" si="62"/>
        <v>4.4333435635040882E-3</v>
      </c>
    </row>
    <row r="72" spans="1:28" x14ac:dyDescent="0.25">
      <c r="A72" s="56"/>
      <c r="B72" s="162" t="s">
        <v>123</v>
      </c>
      <c r="C72" s="163">
        <v>58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1066</v>
      </c>
      <c r="M72" s="163">
        <v>182</v>
      </c>
      <c r="N72" s="163">
        <v>415</v>
      </c>
      <c r="O72" s="163">
        <v>0</v>
      </c>
      <c r="P72" s="163">
        <v>661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1124</v>
      </c>
      <c r="V72" s="163">
        <v>415</v>
      </c>
      <c r="W72" s="163">
        <v>982</v>
      </c>
      <c r="X72" s="163">
        <v>2041</v>
      </c>
      <c r="Y72" s="163">
        <v>2589</v>
      </c>
      <c r="Z72" s="164">
        <f t="shared" si="61"/>
        <v>0.26849583537481636</v>
      </c>
      <c r="AA72" s="165">
        <f t="shared" si="54"/>
        <v>1.3033807829181496</v>
      </c>
      <c r="AB72" s="164">
        <f t="shared" si="62"/>
        <v>1.046873995431602E-3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1320</v>
      </c>
      <c r="M73" s="163">
        <v>442</v>
      </c>
      <c r="N73" s="163">
        <v>436</v>
      </c>
      <c r="O73" s="163">
        <v>0</v>
      </c>
      <c r="P73" s="163">
        <v>893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1320</v>
      </c>
      <c r="V73" s="163">
        <v>436</v>
      </c>
      <c r="W73" s="163">
        <v>1715</v>
      </c>
      <c r="X73" s="163">
        <v>1829</v>
      </c>
      <c r="Y73" s="163">
        <v>2185</v>
      </c>
      <c r="Z73" s="164">
        <f t="shared" si="61"/>
        <v>0.19464188080918543</v>
      </c>
      <c r="AA73" s="165">
        <f t="shared" si="54"/>
        <v>0.65530303030303028</v>
      </c>
      <c r="AB73" s="164">
        <f t="shared" si="62"/>
        <v>8.8351474701353822E-4</v>
      </c>
    </row>
    <row r="74" spans="1:28" x14ac:dyDescent="0.25">
      <c r="A74" s="56"/>
      <c r="B74" s="162" t="s">
        <v>128</v>
      </c>
      <c r="C74" s="163">
        <v>161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994</v>
      </c>
      <c r="M74" s="163">
        <v>551</v>
      </c>
      <c r="N74" s="163">
        <v>0</v>
      </c>
      <c r="O74" s="163">
        <v>0</v>
      </c>
      <c r="P74" s="163">
        <v>24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1155</v>
      </c>
      <c r="V74" s="163">
        <v>0</v>
      </c>
      <c r="W74" s="163">
        <v>884</v>
      </c>
      <c r="X74" s="163">
        <v>3203</v>
      </c>
      <c r="Y74" s="163">
        <v>1641</v>
      </c>
      <c r="Z74" s="164">
        <f t="shared" si="61"/>
        <v>-0.48766781142678739</v>
      </c>
      <c r="AA74" s="165">
        <f t="shared" si="54"/>
        <v>0.4207792207792207</v>
      </c>
      <c r="AB74" s="164">
        <f t="shared" si="62"/>
        <v>6.6354585805456119E-4</v>
      </c>
    </row>
    <row r="75" spans="1:28" x14ac:dyDescent="0.25">
      <c r="A75" s="56"/>
      <c r="B75" s="162" t="s">
        <v>131</v>
      </c>
      <c r="C75" s="163">
        <v>108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1186</v>
      </c>
      <c r="M75" s="163">
        <v>710</v>
      </c>
      <c r="N75" s="163">
        <v>0</v>
      </c>
      <c r="O75" s="163">
        <v>0</v>
      </c>
      <c r="P75" s="163">
        <v>41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1294</v>
      </c>
      <c r="V75" s="163">
        <v>0</v>
      </c>
      <c r="W75" s="163">
        <v>284</v>
      </c>
      <c r="X75" s="163">
        <v>929</v>
      </c>
      <c r="Y75" s="163">
        <v>203</v>
      </c>
      <c r="Z75" s="164">
        <f t="shared" si="61"/>
        <v>-0.7814854682454252</v>
      </c>
      <c r="AA75" s="165">
        <f t="shared" si="54"/>
        <v>-0.84312210200927362</v>
      </c>
      <c r="AB75" s="164">
        <f t="shared" si="62"/>
        <v>8.2083978784324146E-5</v>
      </c>
    </row>
    <row r="76" spans="1:28" x14ac:dyDescent="0.25">
      <c r="A76" s="56"/>
      <c r="B76" s="168" t="s">
        <v>145</v>
      </c>
      <c r="C76" s="169">
        <f t="shared" ref="C76:H76" si="63">C68-SUM(C69:C75)</f>
        <v>2612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10535</v>
      </c>
      <c r="M76" s="169">
        <f t="shared" si="64"/>
        <v>3568</v>
      </c>
      <c r="N76" s="169">
        <f t="shared" si="64"/>
        <v>3797</v>
      </c>
      <c r="O76" s="169">
        <f t="shared" si="64"/>
        <v>0</v>
      </c>
      <c r="P76" s="169">
        <f t="shared" si="64"/>
        <v>7918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13147</v>
      </c>
      <c r="V76" s="169">
        <f>V68-SUM(V69:V75)</f>
        <v>3797</v>
      </c>
      <c r="W76" s="169">
        <f>W68-SUM(W69:W75)</f>
        <v>16108</v>
      </c>
      <c r="X76" s="169">
        <f>X68-SUM(X69:X75)</f>
        <v>26179</v>
      </c>
      <c r="Y76" s="169">
        <f>Y68-SUM(Y69:Y75)</f>
        <v>29180</v>
      </c>
      <c r="Z76" s="170">
        <f t="shared" si="61"/>
        <v>0.11463386683983345</v>
      </c>
      <c r="AA76" s="171">
        <f t="shared" si="54"/>
        <v>1.2195177607058643</v>
      </c>
      <c r="AB76" s="170">
        <f t="shared" si="62"/>
        <v>1.1799066507027481E-2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74961</v>
      </c>
      <c r="D78" s="176">
        <f t="shared" si="65"/>
        <v>22825</v>
      </c>
      <c r="E78" s="176">
        <f t="shared" si="65"/>
        <v>26780</v>
      </c>
      <c r="F78" s="176">
        <f t="shared" si="65"/>
        <v>59520</v>
      </c>
      <c r="G78" s="176">
        <f t="shared" si="65"/>
        <v>59840</v>
      </c>
      <c r="H78" s="176">
        <f t="shared" si="65"/>
        <v>67558</v>
      </c>
      <c r="I78" s="177">
        <f>IFERROR(H78/G78-1,"-")</f>
        <v>0.12897727272727266</v>
      </c>
      <c r="J78" s="177">
        <f>IFERROR(H78/C78-1,"-")</f>
        <v>-9.8758020837502181E-2</v>
      </c>
      <c r="K78" s="177">
        <f>H78/H$8</f>
        <v>0.15339936331475956</v>
      </c>
      <c r="L78" s="176">
        <f t="shared" ref="L78:Q78" si="66">L79+L82</f>
        <v>280996</v>
      </c>
      <c r="M78" s="176">
        <f t="shared" si="66"/>
        <v>93394</v>
      </c>
      <c r="N78" s="176">
        <f t="shared" si="66"/>
        <v>58520</v>
      </c>
      <c r="O78" s="176">
        <f t="shared" si="66"/>
        <v>259864</v>
      </c>
      <c r="P78" s="176">
        <f t="shared" si="66"/>
        <v>307974</v>
      </c>
      <c r="Q78" s="176">
        <f t="shared" si="66"/>
        <v>357459</v>
      </c>
      <c r="R78" s="177">
        <f>IFERROR(Q78/P78-1,"-")</f>
        <v>0.16067914823978646</v>
      </c>
      <c r="S78" s="177">
        <f>IFERROR(Q78/L78-1,"-")</f>
        <v>0.27211419379635293</v>
      </c>
      <c r="T78" s="177">
        <f>Q78/Q$8</f>
        <v>0.1758567913843411</v>
      </c>
      <c r="U78" s="176">
        <f>U79+U82</f>
        <v>355957</v>
      </c>
      <c r="V78" s="176">
        <f>V79+V82</f>
        <v>85300</v>
      </c>
      <c r="W78" s="176">
        <f>W79+W82</f>
        <v>319384</v>
      </c>
      <c r="X78" s="176">
        <f>X79+X82</f>
        <v>367814</v>
      </c>
      <c r="Y78" s="176">
        <f>Y79+Y82</f>
        <v>425017</v>
      </c>
      <c r="Z78" s="177">
        <f>IFERROR(Y78/X78-1,"-")</f>
        <v>0.15552154077876312</v>
      </c>
      <c r="AA78" s="177">
        <f t="shared" ref="AA78:AA90" si="67">IFERROR(Y78/U78-1,"-")</f>
        <v>0.19401219810257975</v>
      </c>
      <c r="AB78" s="177">
        <f>Y78/Y$8</f>
        <v>0.17185756852698075</v>
      </c>
    </row>
    <row r="79" spans="1:28" x14ac:dyDescent="0.25">
      <c r="A79" s="56"/>
      <c r="B79" s="157" t="s">
        <v>97</v>
      </c>
      <c r="C79" s="158">
        <v>33348</v>
      </c>
      <c r="D79" s="158">
        <v>7130</v>
      </c>
      <c r="E79" s="158">
        <v>16360</v>
      </c>
      <c r="F79" s="158">
        <v>30091</v>
      </c>
      <c r="G79" s="158">
        <v>29663</v>
      </c>
      <c r="H79" s="158">
        <v>32953</v>
      </c>
      <c r="I79" s="159">
        <f>IFERROR(H79/G79-1,"-")</f>
        <v>0.11091258470148002</v>
      </c>
      <c r="J79" s="160">
        <f>IFERROR(H79/C79-1,"-")</f>
        <v>-1.1844788293151054E-2</v>
      </c>
      <c r="K79" s="159">
        <f>H79/H$8</f>
        <v>7.4824139543966245E-2</v>
      </c>
      <c r="L79" s="158">
        <v>127570</v>
      </c>
      <c r="M79" s="158">
        <v>33582</v>
      </c>
      <c r="N79" s="158">
        <v>35198</v>
      </c>
      <c r="O79" s="158">
        <v>129957</v>
      </c>
      <c r="P79" s="158">
        <v>137374</v>
      </c>
      <c r="Q79" s="158">
        <v>141856</v>
      </c>
      <c r="R79" s="159">
        <f>IFERROR(Q79/P79-1,"-")</f>
        <v>3.2626261155677128E-2</v>
      </c>
      <c r="S79" s="160">
        <f>IFERROR(Q79/L79-1,"-")</f>
        <v>0.11198557654620989</v>
      </c>
      <c r="T79" s="159">
        <f>Q79/Q$8</f>
        <v>6.9787978477579504E-2</v>
      </c>
      <c r="U79" s="158">
        <v>160918</v>
      </c>
      <c r="V79" s="158">
        <v>51558</v>
      </c>
      <c r="W79" s="158">
        <v>160048</v>
      </c>
      <c r="X79" s="158">
        <v>167037</v>
      </c>
      <c r="Y79" s="158">
        <v>174809</v>
      </c>
      <c r="Z79" s="159">
        <f>IFERROR(Y79/X79-1,"-")</f>
        <v>4.6528613420978582E-2</v>
      </c>
      <c r="AA79" s="160">
        <f t="shared" si="67"/>
        <v>8.6323469096061256E-2</v>
      </c>
      <c r="AB79" s="159">
        <f>Y79/Y$8</f>
        <v>7.0684818952260683E-2</v>
      </c>
    </row>
    <row r="80" spans="1:28" x14ac:dyDescent="0.25">
      <c r="A80" s="56"/>
      <c r="B80" s="162" t="s">
        <v>103</v>
      </c>
      <c r="C80" s="163">
        <v>10277</v>
      </c>
      <c r="D80" s="163">
        <v>2296</v>
      </c>
      <c r="E80" s="163">
        <v>10915</v>
      </c>
      <c r="F80" s="163">
        <v>18500</v>
      </c>
      <c r="G80" s="163">
        <v>18785</v>
      </c>
      <c r="H80" s="163">
        <v>17880</v>
      </c>
      <c r="I80" s="164">
        <f>IFERROR(H80/G80-1,"-")</f>
        <v>-4.8176736758051675E-2</v>
      </c>
      <c r="J80" s="165">
        <f>IFERROR(H80/C80-1,"-")</f>
        <v>0.73980733677143129</v>
      </c>
      <c r="K80" s="164">
        <f>H80/H$8</f>
        <v>4.0598901922317132E-2</v>
      </c>
      <c r="L80" s="163">
        <v>16693</v>
      </c>
      <c r="M80" s="163">
        <v>4508</v>
      </c>
      <c r="N80" s="163">
        <v>8494</v>
      </c>
      <c r="O80" s="163">
        <v>21026</v>
      </c>
      <c r="P80" s="163">
        <v>16348</v>
      </c>
      <c r="Q80" s="163">
        <v>26224</v>
      </c>
      <c r="R80" s="164">
        <f>IFERROR(Q80/P80-1,"-")</f>
        <v>0.60411059456814287</v>
      </c>
      <c r="S80" s="165">
        <f>IFERROR(Q80/L80-1,"-")</f>
        <v>0.57095788653926793</v>
      </c>
      <c r="T80" s="164">
        <f>Q80/Q$8</f>
        <v>1.2901251604416061E-2</v>
      </c>
      <c r="U80" s="163">
        <v>26970</v>
      </c>
      <c r="V80" s="163">
        <v>19409</v>
      </c>
      <c r="W80" s="163">
        <v>39526</v>
      </c>
      <c r="X80" s="163">
        <v>35133</v>
      </c>
      <c r="Y80" s="163">
        <v>44104</v>
      </c>
      <c r="Z80" s="164">
        <f>IFERROR(Y80/X80-1,"-")</f>
        <v>0.25534397859562241</v>
      </c>
      <c r="AA80" s="165">
        <f t="shared" si="67"/>
        <v>0.63529847979236198</v>
      </c>
      <c r="AB80" s="164">
        <f>Y80/Y$8</f>
        <v>1.7833654188688829E-2</v>
      </c>
    </row>
    <row r="81" spans="1:28" x14ac:dyDescent="0.25">
      <c r="A81" s="56"/>
      <c r="B81" s="162" t="s">
        <v>100</v>
      </c>
      <c r="C81" s="163">
        <v>23071</v>
      </c>
      <c r="D81" s="163">
        <v>4834</v>
      </c>
      <c r="E81" s="163">
        <v>5445</v>
      </c>
      <c r="F81" s="163">
        <v>11591</v>
      </c>
      <c r="G81" s="163">
        <v>10878</v>
      </c>
      <c r="H81" s="163">
        <v>15073</v>
      </c>
      <c r="I81" s="164">
        <f>IFERROR(H81/G81-1,"-")</f>
        <v>0.38564074278359994</v>
      </c>
      <c r="J81" s="165">
        <f>IFERROR(H81/C81-1,"-")</f>
        <v>-0.34666897837111521</v>
      </c>
      <c r="K81" s="164">
        <f>H81/H$8</f>
        <v>3.4225237621649113E-2</v>
      </c>
      <c r="L81" s="163">
        <v>110877</v>
      </c>
      <c r="M81" s="163">
        <v>29074</v>
      </c>
      <c r="N81" s="163">
        <v>26704</v>
      </c>
      <c r="O81" s="163">
        <v>108931</v>
      </c>
      <c r="P81" s="163">
        <v>121026</v>
      </c>
      <c r="Q81" s="163">
        <v>115632</v>
      </c>
      <c r="R81" s="164">
        <f>IFERROR(Q81/P81-1,"-")</f>
        <v>-4.4568935600614701E-2</v>
      </c>
      <c r="S81" s="165">
        <f>IFERROR(Q81/L81-1,"-")</f>
        <v>4.2885359452366156E-2</v>
      </c>
      <c r="T81" s="164">
        <f>Q81/Q$8</f>
        <v>5.6886726873163436E-2</v>
      </c>
      <c r="U81" s="163">
        <v>133948</v>
      </c>
      <c r="V81" s="163">
        <v>32149</v>
      </c>
      <c r="W81" s="163">
        <v>120522</v>
      </c>
      <c r="X81" s="163">
        <v>131904</v>
      </c>
      <c r="Y81" s="163">
        <v>130705</v>
      </c>
      <c r="Z81" s="164">
        <f>IFERROR(Y81/X81-1,"-")</f>
        <v>-9.0899442018437249E-3</v>
      </c>
      <c r="AA81" s="165">
        <f t="shared" si="67"/>
        <v>-2.4210887807208814E-2</v>
      </c>
      <c r="AB81" s="164">
        <f>Y81/Y$8</f>
        <v>5.2851164763571858E-2</v>
      </c>
    </row>
    <row r="82" spans="1:28" x14ac:dyDescent="0.25">
      <c r="A82" s="56"/>
      <c r="B82" s="157" t="s">
        <v>107</v>
      </c>
      <c r="C82" s="158">
        <v>41613</v>
      </c>
      <c r="D82" s="158">
        <v>15695</v>
      </c>
      <c r="E82" s="158">
        <v>10420</v>
      </c>
      <c r="F82" s="158">
        <v>29429</v>
      </c>
      <c r="G82" s="158">
        <v>30177</v>
      </c>
      <c r="H82" s="158">
        <v>34605</v>
      </c>
      <c r="I82" s="159">
        <f>IFERROR(H82/G82-1,"-")</f>
        <v>0.14673426781986287</v>
      </c>
      <c r="J82" s="160">
        <f>IFERROR(H82/C82-1,"-")</f>
        <v>-0.16840891067695196</v>
      </c>
      <c r="K82" s="159">
        <f>H82/H$8</f>
        <v>7.8575223770793318E-2</v>
      </c>
      <c r="L82" s="158">
        <v>153426</v>
      </c>
      <c r="M82" s="158">
        <v>59812</v>
      </c>
      <c r="N82" s="158">
        <v>23322</v>
      </c>
      <c r="O82" s="158">
        <v>129907</v>
      </c>
      <c r="P82" s="158">
        <v>170600</v>
      </c>
      <c r="Q82" s="158">
        <v>215603</v>
      </c>
      <c r="R82" s="159">
        <f>IFERROR(Q82/P82-1,"-")</f>
        <v>0.26379249706916763</v>
      </c>
      <c r="S82" s="160">
        <f>IFERROR(Q82/L82-1,"-")</f>
        <v>0.40525725757042474</v>
      </c>
      <c r="T82" s="159">
        <f>Q82/Q$8</f>
        <v>0.10606881290676159</v>
      </c>
      <c r="U82" s="158">
        <v>195039</v>
      </c>
      <c r="V82" s="158">
        <v>33742</v>
      </c>
      <c r="W82" s="158">
        <v>159336</v>
      </c>
      <c r="X82" s="158">
        <v>200777</v>
      </c>
      <c r="Y82" s="158">
        <v>250208</v>
      </c>
      <c r="Z82" s="159">
        <f>IFERROR(Y82/X82-1,"-")</f>
        <v>0.24619851875463827</v>
      </c>
      <c r="AA82" s="160">
        <f t="shared" si="67"/>
        <v>0.28286137644266018</v>
      </c>
      <c r="AB82" s="159">
        <f>Y82/Y$8</f>
        <v>0.10117274957472007</v>
      </c>
    </row>
    <row r="83" spans="1:28" s="56" customFormat="1" x14ac:dyDescent="0.25">
      <c r="B83" s="162" t="s">
        <v>110</v>
      </c>
      <c r="C83" s="163">
        <v>5249</v>
      </c>
      <c r="D83" s="163">
        <v>2122</v>
      </c>
      <c r="E83" s="163">
        <v>1317</v>
      </c>
      <c r="F83" s="163">
        <v>3123</v>
      </c>
      <c r="G83" s="163">
        <v>4052</v>
      </c>
      <c r="H83" s="163">
        <v>4998</v>
      </c>
      <c r="I83" s="164">
        <f t="shared" ref="I83:I90" si="68">IFERROR(H83/G83-1,"-")</f>
        <v>0.23346495557749258</v>
      </c>
      <c r="J83" s="165">
        <f t="shared" ref="J83:J90" si="69">IFERROR(H83/C83-1,"-")</f>
        <v>-4.7818632120403937E-2</v>
      </c>
      <c r="K83" s="164">
        <f t="shared" ref="K83:K90" si="70">H83/H$8</f>
        <v>1.1348619228620864E-2</v>
      </c>
      <c r="L83" s="163">
        <v>29318</v>
      </c>
      <c r="M83" s="163">
        <v>12866</v>
      </c>
      <c r="N83" s="163">
        <v>1201</v>
      </c>
      <c r="O83" s="163">
        <v>29342</v>
      </c>
      <c r="P83" s="163">
        <v>38561</v>
      </c>
      <c r="Q83" s="163">
        <v>48398</v>
      </c>
      <c r="R83" s="164">
        <f t="shared" ref="R83:R90" si="71">IFERROR(Q83/P83-1,"-")</f>
        <v>0.25510230543813694</v>
      </c>
      <c r="S83" s="165">
        <f t="shared" ref="S83:S90" si="72">IFERROR(Q83/L83-1,"-")</f>
        <v>0.65079473361075113</v>
      </c>
      <c r="T83" s="164">
        <f t="shared" ref="T83:T90" si="73">Q83/Q$8</f>
        <v>2.3810050913305694E-2</v>
      </c>
      <c r="U83" s="163">
        <v>34567</v>
      </c>
      <c r="V83" s="163">
        <v>2518</v>
      </c>
      <c r="W83" s="163">
        <v>32465</v>
      </c>
      <c r="X83" s="163">
        <v>42613</v>
      </c>
      <c r="Y83" s="163">
        <v>53396</v>
      </c>
      <c r="Z83" s="164">
        <f t="shared" ref="Z83:Z90" si="74">IFERROR(Y83/X83-1,"-")</f>
        <v>0.2530448454696923</v>
      </c>
      <c r="AA83" s="165">
        <f t="shared" si="67"/>
        <v>0.5447102728035409</v>
      </c>
      <c r="AB83" s="164">
        <f t="shared" ref="AB83:AB90" si="75">Y83/Y$8</f>
        <v>2.1590916902304295E-2</v>
      </c>
    </row>
    <row r="84" spans="1:28" s="56" customFormat="1" x14ac:dyDescent="0.25">
      <c r="B84" s="162" t="s">
        <v>113</v>
      </c>
      <c r="C84" s="163">
        <v>11174</v>
      </c>
      <c r="D84" s="163">
        <v>4630</v>
      </c>
      <c r="E84" s="163">
        <v>2148</v>
      </c>
      <c r="F84" s="163">
        <v>7408</v>
      </c>
      <c r="G84" s="163">
        <v>8395</v>
      </c>
      <c r="H84" s="163">
        <v>8668</v>
      </c>
      <c r="I84" s="164">
        <f t="shared" si="68"/>
        <v>3.2519356759976192E-2</v>
      </c>
      <c r="J84" s="165">
        <f t="shared" si="69"/>
        <v>-0.22427062824413813</v>
      </c>
      <c r="K84" s="164">
        <f t="shared" si="70"/>
        <v>1.9681839030349268E-2</v>
      </c>
      <c r="L84" s="163">
        <v>69653</v>
      </c>
      <c r="M84" s="163">
        <v>23780</v>
      </c>
      <c r="N84" s="163">
        <v>5339</v>
      </c>
      <c r="O84" s="163">
        <v>44573</v>
      </c>
      <c r="P84" s="163">
        <v>54081</v>
      </c>
      <c r="Q84" s="163">
        <v>62299</v>
      </c>
      <c r="R84" s="164">
        <f t="shared" si="71"/>
        <v>0.15195724931121846</v>
      </c>
      <c r="S84" s="165">
        <f t="shared" si="72"/>
        <v>-0.10558052058059242</v>
      </c>
      <c r="T84" s="164">
        <f t="shared" si="73"/>
        <v>3.064883594049406E-2</v>
      </c>
      <c r="U84" s="163">
        <v>80827</v>
      </c>
      <c r="V84" s="163">
        <v>7487</v>
      </c>
      <c r="W84" s="163">
        <v>51981</v>
      </c>
      <c r="X84" s="163">
        <v>62476</v>
      </c>
      <c r="Y84" s="163">
        <v>70967</v>
      </c>
      <c r="Z84" s="164">
        <f t="shared" si="74"/>
        <v>0.13590818874447796</v>
      </c>
      <c r="AA84" s="165">
        <f t="shared" si="67"/>
        <v>-0.12198893933957711</v>
      </c>
      <c r="AB84" s="164">
        <f t="shared" si="75"/>
        <v>2.8695831144764195E-2</v>
      </c>
    </row>
    <row r="85" spans="1:28" x14ac:dyDescent="0.25">
      <c r="A85" s="56"/>
      <c r="B85" s="162" t="s">
        <v>116</v>
      </c>
      <c r="C85" s="163">
        <v>3056</v>
      </c>
      <c r="D85" s="163">
        <v>1312</v>
      </c>
      <c r="E85" s="163">
        <v>2539</v>
      </c>
      <c r="F85" s="163">
        <v>3664</v>
      </c>
      <c r="G85" s="163">
        <v>3432</v>
      </c>
      <c r="H85" s="163">
        <v>3485</v>
      </c>
      <c r="I85" s="164">
        <f t="shared" si="68"/>
        <v>1.5442890442890489E-2</v>
      </c>
      <c r="J85" s="165">
        <f t="shared" si="69"/>
        <v>0.14037958115183247</v>
      </c>
      <c r="K85" s="164">
        <f t="shared" si="70"/>
        <v>7.9131528634941387E-3</v>
      </c>
      <c r="L85" s="163">
        <v>8421</v>
      </c>
      <c r="M85" s="163">
        <v>3742</v>
      </c>
      <c r="N85" s="163">
        <v>3622</v>
      </c>
      <c r="O85" s="163">
        <v>11214</v>
      </c>
      <c r="P85" s="163">
        <v>16450</v>
      </c>
      <c r="Q85" s="163">
        <v>27519</v>
      </c>
      <c r="R85" s="164">
        <f t="shared" si="71"/>
        <v>0.67288753799392098</v>
      </c>
      <c r="S85" s="165">
        <f t="shared" si="72"/>
        <v>2.267901674385465</v>
      </c>
      <c r="T85" s="164">
        <f t="shared" si="73"/>
        <v>1.3538344375454758E-2</v>
      </c>
      <c r="U85" s="163">
        <v>11477</v>
      </c>
      <c r="V85" s="163">
        <v>6161</v>
      </c>
      <c r="W85" s="163">
        <v>14878</v>
      </c>
      <c r="X85" s="163">
        <v>19882</v>
      </c>
      <c r="Y85" s="163">
        <v>31004</v>
      </c>
      <c r="Z85" s="164">
        <f t="shared" si="74"/>
        <v>0.55940046273010768</v>
      </c>
      <c r="AA85" s="165">
        <f t="shared" si="67"/>
        <v>1.7014028056112225</v>
      </c>
      <c r="AB85" s="164">
        <f t="shared" si="75"/>
        <v>1.253660925236052E-2</v>
      </c>
    </row>
    <row r="86" spans="1:28" x14ac:dyDescent="0.25">
      <c r="A86" s="56"/>
      <c r="B86" s="162" t="s">
        <v>123</v>
      </c>
      <c r="C86" s="163">
        <v>1085</v>
      </c>
      <c r="D86" s="163">
        <v>223</v>
      </c>
      <c r="E86" s="163">
        <v>137</v>
      </c>
      <c r="F86" s="163">
        <v>743</v>
      </c>
      <c r="G86" s="163">
        <v>644</v>
      </c>
      <c r="H86" s="163">
        <v>844</v>
      </c>
      <c r="I86" s="164">
        <f t="shared" si="68"/>
        <v>0.31055900621118004</v>
      </c>
      <c r="J86" s="165">
        <f t="shared" si="69"/>
        <v>-0.22211981566820271</v>
      </c>
      <c r="K86" s="164">
        <f t="shared" si="70"/>
        <v>1.9164134911876767E-3</v>
      </c>
      <c r="L86" s="163">
        <v>2339</v>
      </c>
      <c r="M86" s="163">
        <v>951</v>
      </c>
      <c r="N86" s="163">
        <v>565</v>
      </c>
      <c r="O86" s="163">
        <v>2492</v>
      </c>
      <c r="P86" s="163">
        <v>2805</v>
      </c>
      <c r="Q86" s="163">
        <v>5875</v>
      </c>
      <c r="R86" s="164">
        <f t="shared" si="71"/>
        <v>1.0944741532976825</v>
      </c>
      <c r="S86" s="165">
        <f t="shared" si="72"/>
        <v>1.5117571611799914</v>
      </c>
      <c r="T86" s="164">
        <f t="shared" si="73"/>
        <v>2.8902857373377198E-3</v>
      </c>
      <c r="U86" s="163">
        <v>3424</v>
      </c>
      <c r="V86" s="163">
        <v>702</v>
      </c>
      <c r="W86" s="163">
        <v>3235</v>
      </c>
      <c r="X86" s="163">
        <v>3449</v>
      </c>
      <c r="Y86" s="163">
        <v>6719</v>
      </c>
      <c r="Z86" s="164">
        <f t="shared" si="74"/>
        <v>0.94810089881124959</v>
      </c>
      <c r="AA86" s="165">
        <f t="shared" si="67"/>
        <v>0.96232476635514019</v>
      </c>
      <c r="AB86" s="164">
        <f t="shared" si="75"/>
        <v>2.7168583913885413E-3</v>
      </c>
    </row>
    <row r="87" spans="1:28" x14ac:dyDescent="0.25">
      <c r="A87" s="56"/>
      <c r="B87" s="162" t="s">
        <v>119</v>
      </c>
      <c r="C87" s="163">
        <v>612</v>
      </c>
      <c r="D87" s="163">
        <v>139</v>
      </c>
      <c r="E87" s="163">
        <v>230</v>
      </c>
      <c r="F87" s="163">
        <v>550</v>
      </c>
      <c r="G87" s="163">
        <v>429</v>
      </c>
      <c r="H87" s="163">
        <v>434</v>
      </c>
      <c r="I87" s="164">
        <f t="shared" si="68"/>
        <v>1.1655011655011593E-2</v>
      </c>
      <c r="J87" s="165">
        <f t="shared" si="69"/>
        <v>-0.29084967320261434</v>
      </c>
      <c r="K87" s="164">
        <f t="shared" si="70"/>
        <v>9.8545433077660161E-4</v>
      </c>
      <c r="L87" s="163">
        <v>2752</v>
      </c>
      <c r="M87" s="163">
        <v>854</v>
      </c>
      <c r="N87" s="163">
        <v>710</v>
      </c>
      <c r="O87" s="163">
        <v>2378</v>
      </c>
      <c r="P87" s="163">
        <v>2782</v>
      </c>
      <c r="Q87" s="163">
        <v>3908</v>
      </c>
      <c r="R87" s="164">
        <f t="shared" si="71"/>
        <v>0.40474478792235802</v>
      </c>
      <c r="S87" s="165">
        <f t="shared" si="72"/>
        <v>0.42005813953488369</v>
      </c>
      <c r="T87" s="164">
        <f t="shared" si="73"/>
        <v>1.9225934743005632E-3</v>
      </c>
      <c r="U87" s="163">
        <v>3364</v>
      </c>
      <c r="V87" s="163">
        <v>940</v>
      </c>
      <c r="W87" s="163">
        <v>2928</v>
      </c>
      <c r="X87" s="163">
        <v>3211</v>
      </c>
      <c r="Y87" s="163">
        <v>4342</v>
      </c>
      <c r="Z87" s="164">
        <f t="shared" si="74"/>
        <v>0.35222672064777338</v>
      </c>
      <c r="AA87" s="165">
        <f t="shared" si="67"/>
        <v>0.29072532699167652</v>
      </c>
      <c r="AB87" s="164">
        <f t="shared" si="75"/>
        <v>1.7557075659188938E-3</v>
      </c>
    </row>
    <row r="88" spans="1:28" x14ac:dyDescent="0.25">
      <c r="A88" s="56"/>
      <c r="B88" s="162" t="s">
        <v>128</v>
      </c>
      <c r="C88" s="163">
        <v>576</v>
      </c>
      <c r="D88" s="163">
        <v>282</v>
      </c>
      <c r="E88" s="163">
        <v>63</v>
      </c>
      <c r="F88" s="163">
        <v>262</v>
      </c>
      <c r="G88" s="163">
        <v>289</v>
      </c>
      <c r="H88" s="163">
        <v>329</v>
      </c>
      <c r="I88" s="164">
        <f t="shared" si="68"/>
        <v>0.1384083044982698</v>
      </c>
      <c r="J88" s="165">
        <f t="shared" si="69"/>
        <v>-0.42881944444444442</v>
      </c>
      <c r="K88" s="164">
        <f t="shared" si="70"/>
        <v>7.4703796042742377E-4</v>
      </c>
      <c r="L88" s="163">
        <v>1903</v>
      </c>
      <c r="M88" s="163">
        <v>1406</v>
      </c>
      <c r="N88" s="163">
        <v>50</v>
      </c>
      <c r="O88" s="163">
        <v>1594</v>
      </c>
      <c r="P88" s="163">
        <v>2182</v>
      </c>
      <c r="Q88" s="163">
        <v>2135</v>
      </c>
      <c r="R88" s="164">
        <f t="shared" si="71"/>
        <v>-2.1539871677360267E-2</v>
      </c>
      <c r="S88" s="165">
        <f t="shared" si="72"/>
        <v>0.12191276931161332</v>
      </c>
      <c r="T88" s="164">
        <f t="shared" si="73"/>
        <v>1.0503421360367714E-3</v>
      </c>
      <c r="U88" s="163">
        <v>2479</v>
      </c>
      <c r="V88" s="163">
        <v>113</v>
      </c>
      <c r="W88" s="163">
        <v>1856</v>
      </c>
      <c r="X88" s="163">
        <v>2471</v>
      </c>
      <c r="Y88" s="163">
        <v>2464</v>
      </c>
      <c r="Z88" s="164">
        <f t="shared" si="74"/>
        <v>-2.8328611898017497E-3</v>
      </c>
      <c r="AA88" s="165">
        <f t="shared" si="67"/>
        <v>-6.0508269463492859E-3</v>
      </c>
      <c r="AB88" s="164">
        <f t="shared" si="75"/>
        <v>9.963296735200724E-4</v>
      </c>
    </row>
    <row r="89" spans="1:28" x14ac:dyDescent="0.25">
      <c r="A89" s="56"/>
      <c r="B89" s="162" t="s">
        <v>131</v>
      </c>
      <c r="C89" s="163">
        <v>1514</v>
      </c>
      <c r="D89" s="163">
        <v>378</v>
      </c>
      <c r="E89" s="163">
        <v>102</v>
      </c>
      <c r="F89" s="163">
        <v>400</v>
      </c>
      <c r="G89" s="163">
        <v>380</v>
      </c>
      <c r="H89" s="163">
        <v>360</v>
      </c>
      <c r="I89" s="164">
        <f t="shared" si="68"/>
        <v>-5.2631578947368474E-2</v>
      </c>
      <c r="J89" s="165">
        <f t="shared" si="69"/>
        <v>-0.76221928665785998</v>
      </c>
      <c r="K89" s="164">
        <f t="shared" si="70"/>
        <v>8.1742755548289538E-4</v>
      </c>
      <c r="L89" s="163">
        <v>2418</v>
      </c>
      <c r="M89" s="163">
        <v>1875</v>
      </c>
      <c r="N89" s="163">
        <v>117</v>
      </c>
      <c r="O89" s="163">
        <v>1140</v>
      </c>
      <c r="P89" s="163">
        <v>2135</v>
      </c>
      <c r="Q89" s="163">
        <v>2590</v>
      </c>
      <c r="R89" s="164">
        <f t="shared" si="71"/>
        <v>0.21311475409836067</v>
      </c>
      <c r="S89" s="165">
        <f t="shared" si="72"/>
        <v>7.1133167907361461E-2</v>
      </c>
      <c r="T89" s="164">
        <f t="shared" si="73"/>
        <v>1.2741855420773946E-3</v>
      </c>
      <c r="U89" s="163">
        <v>3932</v>
      </c>
      <c r="V89" s="163">
        <v>219</v>
      </c>
      <c r="W89" s="163">
        <v>1540</v>
      </c>
      <c r="X89" s="163">
        <v>2515</v>
      </c>
      <c r="Y89" s="163">
        <v>2950</v>
      </c>
      <c r="Z89" s="164">
        <f t="shared" si="74"/>
        <v>0.17296222664015914</v>
      </c>
      <c r="AA89" s="165">
        <f t="shared" si="67"/>
        <v>-0.24974567650050861</v>
      </c>
      <c r="AB89" s="164">
        <f t="shared" si="75"/>
        <v>1.1928459971120996E-3</v>
      </c>
    </row>
    <row r="90" spans="1:28" x14ac:dyDescent="0.25">
      <c r="A90" s="56"/>
      <c r="B90" s="168" t="s">
        <v>145</v>
      </c>
      <c r="C90" s="169">
        <f t="shared" ref="C90:H90" si="76">C82-SUM(C83:C89)</f>
        <v>18347</v>
      </c>
      <c r="D90" s="169">
        <f t="shared" si="76"/>
        <v>6609</v>
      </c>
      <c r="E90" s="169">
        <f t="shared" si="76"/>
        <v>3884</v>
      </c>
      <c r="F90" s="169">
        <f t="shared" si="76"/>
        <v>13279</v>
      </c>
      <c r="G90" s="169">
        <f t="shared" si="76"/>
        <v>12556</v>
      </c>
      <c r="H90" s="169">
        <f t="shared" si="76"/>
        <v>15487</v>
      </c>
      <c r="I90" s="170">
        <f t="shared" si="68"/>
        <v>0.23343421471806303</v>
      </c>
      <c r="J90" s="171">
        <f t="shared" si="69"/>
        <v>-0.15588379571592081</v>
      </c>
      <c r="K90" s="170">
        <f t="shared" si="70"/>
        <v>3.5165279310454448E-2</v>
      </c>
      <c r="L90" s="169">
        <f t="shared" ref="L90:Q90" si="77">L82-SUM(L83:L89)</f>
        <v>36622</v>
      </c>
      <c r="M90" s="169">
        <f t="shared" si="77"/>
        <v>14338</v>
      </c>
      <c r="N90" s="169">
        <f t="shared" si="77"/>
        <v>11718</v>
      </c>
      <c r="O90" s="169">
        <f t="shared" si="77"/>
        <v>37174</v>
      </c>
      <c r="P90" s="169">
        <f t="shared" si="77"/>
        <v>51604</v>
      </c>
      <c r="Q90" s="169">
        <f t="shared" si="77"/>
        <v>62879</v>
      </c>
      <c r="R90" s="170">
        <f t="shared" si="71"/>
        <v>0.21849081466552978</v>
      </c>
      <c r="S90" s="171">
        <f t="shared" si="72"/>
        <v>0.71697340396482989</v>
      </c>
      <c r="T90" s="170">
        <f t="shared" si="73"/>
        <v>3.0934174787754634E-2</v>
      </c>
      <c r="U90" s="169">
        <f>U82-SUM(U83:U89)</f>
        <v>54969</v>
      </c>
      <c r="V90" s="169">
        <f>V82-SUM(V83:V89)</f>
        <v>15602</v>
      </c>
      <c r="W90" s="169">
        <f>W82-SUM(W83:W89)</f>
        <v>50453</v>
      </c>
      <c r="X90" s="169">
        <f>X82-SUM(X83:X89)</f>
        <v>64160</v>
      </c>
      <c r="Y90" s="169">
        <f>Y82-SUM(Y83:Y89)</f>
        <v>78366</v>
      </c>
      <c r="Z90" s="170">
        <f t="shared" si="74"/>
        <v>0.22141521197007474</v>
      </c>
      <c r="AA90" s="171">
        <f t="shared" si="67"/>
        <v>0.42563990612890912</v>
      </c>
      <c r="AB90" s="170">
        <f t="shared" si="75"/>
        <v>3.1687650647351455E-2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7409</v>
      </c>
      <c r="D92" s="176">
        <f t="shared" si="78"/>
        <v>4061</v>
      </c>
      <c r="E92" s="176">
        <f t="shared" si="78"/>
        <v>0</v>
      </c>
      <c r="F92" s="176">
        <f t="shared" si="78"/>
        <v>1767</v>
      </c>
      <c r="G92" s="176">
        <f t="shared" si="78"/>
        <v>4009</v>
      </c>
      <c r="H92" s="176">
        <f t="shared" si="78"/>
        <v>4579</v>
      </c>
      <c r="I92" s="177">
        <f>IFERROR(H92/G92-1,"-")</f>
        <v>0.14218009478672977</v>
      </c>
      <c r="J92" s="177">
        <f>IFERROR(H92/C92-1,"-")</f>
        <v>-0.38196787690646516</v>
      </c>
      <c r="K92" s="177">
        <f>H92/H$8</f>
        <v>1.0397224379322716E-2</v>
      </c>
      <c r="L92" s="176">
        <f t="shared" ref="L92:Q92" si="79">L93+L96</f>
        <v>23956</v>
      </c>
      <c r="M92" s="176">
        <f t="shared" si="79"/>
        <v>8693</v>
      </c>
      <c r="N92" s="176">
        <f t="shared" si="79"/>
        <v>0</v>
      </c>
      <c r="O92" s="176">
        <f t="shared" si="79"/>
        <v>14735</v>
      </c>
      <c r="P92" s="176">
        <f t="shared" si="79"/>
        <v>26674</v>
      </c>
      <c r="Q92" s="176">
        <f t="shared" si="79"/>
        <v>29212</v>
      </c>
      <c r="R92" s="177">
        <f>IFERROR(Q92/P92-1,"-")</f>
        <v>9.5148834070630572E-2</v>
      </c>
      <c r="S92" s="177">
        <f>IFERROR(Q92/L92-1,"-")</f>
        <v>0.21940223743529796</v>
      </c>
      <c r="T92" s="177">
        <f>Q92/Q$8</f>
        <v>1.4371238631337782E-2</v>
      </c>
      <c r="U92" s="176">
        <f>U93+U96</f>
        <v>31365</v>
      </c>
      <c r="V92" s="176">
        <f>V93+V96</f>
        <v>14230</v>
      </c>
      <c r="W92" s="176">
        <f>W93+W96</f>
        <v>28946</v>
      </c>
      <c r="X92" s="176">
        <f>X93+X96</f>
        <v>35023</v>
      </c>
      <c r="Y92" s="176">
        <f>Y93+Y96</f>
        <v>33791</v>
      </c>
      <c r="Z92" s="177">
        <f>IFERROR(Y92/X92-1,"-")</f>
        <v>-3.5176883762099154E-2</v>
      </c>
      <c r="AA92" s="177">
        <f t="shared" ref="AA92:AA104" si="80">IFERROR(Y92/U92-1,"-")</f>
        <v>7.73473617089111E-2</v>
      </c>
      <c r="AB92" s="177">
        <f>Y92/Y$8</f>
        <v>1.3663545453699986E-2</v>
      </c>
    </row>
    <row r="93" spans="1:28" x14ac:dyDescent="0.25">
      <c r="A93" s="56"/>
      <c r="B93" s="157" t="s">
        <v>97</v>
      </c>
      <c r="C93" s="158">
        <v>5118</v>
      </c>
      <c r="D93" s="158">
        <v>2731</v>
      </c>
      <c r="E93" s="158">
        <v>0</v>
      </c>
      <c r="F93" s="158">
        <v>1440</v>
      </c>
      <c r="G93" s="158">
        <v>2733</v>
      </c>
      <c r="H93" s="158">
        <v>3245</v>
      </c>
      <c r="I93" s="159">
        <f>IFERROR(H93/G93-1,"-")</f>
        <v>0.18733991950237838</v>
      </c>
      <c r="J93" s="160">
        <f>IFERROR(H93/C93-1,"-")</f>
        <v>-0.36596326690113323</v>
      </c>
      <c r="K93" s="159">
        <f>H93/H$8</f>
        <v>7.3682011598388761E-3</v>
      </c>
      <c r="L93" s="158">
        <v>15258</v>
      </c>
      <c r="M93" s="158">
        <v>4723</v>
      </c>
      <c r="N93" s="158">
        <v>0</v>
      </c>
      <c r="O93" s="158">
        <v>10540</v>
      </c>
      <c r="P93" s="158">
        <v>17187</v>
      </c>
      <c r="Q93" s="158">
        <v>17098</v>
      </c>
      <c r="R93" s="159">
        <f>IFERROR(Q93/P93-1,"-")</f>
        <v>-5.1783324605806369E-3</v>
      </c>
      <c r="S93" s="160">
        <f>IFERROR(Q93/L93-1,"-")</f>
        <v>0.12059247607812296</v>
      </c>
      <c r="T93" s="159">
        <f>Q93/Q$8</f>
        <v>8.4115924318298434E-3</v>
      </c>
      <c r="U93" s="158">
        <v>20376</v>
      </c>
      <c r="V93" s="158">
        <v>9042</v>
      </c>
      <c r="W93" s="158">
        <v>18683</v>
      </c>
      <c r="X93" s="158">
        <v>23106</v>
      </c>
      <c r="Y93" s="158">
        <v>20343</v>
      </c>
      <c r="Z93" s="159">
        <f>IFERROR(Y93/X93-1,"-")</f>
        <v>-0.11957933004414434</v>
      </c>
      <c r="AA93" s="160">
        <f t="shared" si="80"/>
        <v>-1.6195524146054296E-3</v>
      </c>
      <c r="AB93" s="159">
        <f>Y93/Y$8</f>
        <v>8.2257851251699814E-3</v>
      </c>
    </row>
    <row r="94" spans="1:28" x14ac:dyDescent="0.25">
      <c r="A94" s="56"/>
      <c r="B94" s="162" t="s">
        <v>103</v>
      </c>
      <c r="C94" s="163">
        <v>3783</v>
      </c>
      <c r="D94" s="163">
        <v>2063</v>
      </c>
      <c r="E94" s="163">
        <v>0</v>
      </c>
      <c r="F94" s="163">
        <v>1120</v>
      </c>
      <c r="G94" s="163">
        <v>1913</v>
      </c>
      <c r="H94" s="163">
        <v>2322</v>
      </c>
      <c r="I94" s="164">
        <f>IFERROR(H94/G94-1,"-")</f>
        <v>0.21380031364349183</v>
      </c>
      <c r="J94" s="165">
        <f>IFERROR(H94/C94-1,"-")</f>
        <v>-0.3862014274385408</v>
      </c>
      <c r="K94" s="164">
        <f>H94/H$8</f>
        <v>5.272407732864675E-3</v>
      </c>
      <c r="L94" s="163">
        <v>6049</v>
      </c>
      <c r="M94" s="163">
        <v>2176</v>
      </c>
      <c r="N94" s="163">
        <v>0</v>
      </c>
      <c r="O94" s="163">
        <v>4853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-0.34567697140023146</v>
      </c>
      <c r="T94" s="164">
        <f>Q94/Q$8</f>
        <v>1.9471916507885437E-3</v>
      </c>
      <c r="U94" s="163">
        <v>9832</v>
      </c>
      <c r="V94" s="163">
        <v>4883</v>
      </c>
      <c r="W94" s="163">
        <v>9207</v>
      </c>
      <c r="X94" s="163">
        <v>7164</v>
      </c>
      <c r="Y94" s="163">
        <v>6280</v>
      </c>
      <c r="Z94" s="164">
        <f>IFERROR(Y94/X94-1,"-")</f>
        <v>-0.12339475153545509</v>
      </c>
      <c r="AA94" s="165">
        <f t="shared" si="80"/>
        <v>-0.36126932465419037</v>
      </c>
      <c r="AB94" s="164">
        <f>Y94/Y$8</f>
        <v>2.5393467328352496E-3</v>
      </c>
    </row>
    <row r="95" spans="1:28" x14ac:dyDescent="0.25">
      <c r="A95" s="56"/>
      <c r="B95" s="162" t="s">
        <v>100</v>
      </c>
      <c r="C95" s="163">
        <v>1335</v>
      </c>
      <c r="D95" s="163">
        <v>668</v>
      </c>
      <c r="E95" s="163">
        <v>0</v>
      </c>
      <c r="F95" s="163">
        <v>320</v>
      </c>
      <c r="G95" s="163">
        <v>820</v>
      </c>
      <c r="H95" s="163">
        <v>923</v>
      </c>
      <c r="I95" s="164">
        <f>IFERROR(H95/G95-1,"-")</f>
        <v>0.12560975609756087</v>
      </c>
      <c r="J95" s="165">
        <f>IFERROR(H95/C95-1,"-")</f>
        <v>-0.30861423220973783</v>
      </c>
      <c r="K95" s="164">
        <f>H95/H$8</f>
        <v>2.0957934269742011E-3</v>
      </c>
      <c r="L95" s="163">
        <v>9209</v>
      </c>
      <c r="M95" s="163">
        <v>2547</v>
      </c>
      <c r="N95" s="163">
        <v>0</v>
      </c>
      <c r="O95" s="163">
        <v>5687</v>
      </c>
      <c r="P95" s="163">
        <v>13145</v>
      </c>
      <c r="Q95" s="163">
        <v>13140</v>
      </c>
      <c r="R95" s="164">
        <f>IFERROR(Q95/P95-1,"-")</f>
        <v>-3.8037276530999975E-4</v>
      </c>
      <c r="S95" s="165">
        <f>IFERROR(Q95/L95-1,"-")</f>
        <v>0.42686502334672594</v>
      </c>
      <c r="T95" s="164">
        <f>Q95/Q$8</f>
        <v>6.4644007810412997E-3</v>
      </c>
      <c r="U95" s="163">
        <v>10544</v>
      </c>
      <c r="V95" s="163">
        <v>4159</v>
      </c>
      <c r="W95" s="163">
        <v>9476</v>
      </c>
      <c r="X95" s="163">
        <v>15942</v>
      </c>
      <c r="Y95" s="163">
        <v>14063</v>
      </c>
      <c r="Z95" s="164">
        <f>IFERROR(Y95/X95-1,"-")</f>
        <v>-0.11786475975410859</v>
      </c>
      <c r="AA95" s="165">
        <f t="shared" si="80"/>
        <v>0.33374430955993928</v>
      </c>
      <c r="AB95" s="164">
        <f>Y95/Y$8</f>
        <v>5.6864383923347309E-3</v>
      </c>
    </row>
    <row r="96" spans="1:28" x14ac:dyDescent="0.25">
      <c r="A96" s="56"/>
      <c r="B96" s="157" t="s">
        <v>107</v>
      </c>
      <c r="C96" s="158">
        <v>2291</v>
      </c>
      <c r="D96" s="158">
        <v>1330</v>
      </c>
      <c r="E96" s="158">
        <v>0</v>
      </c>
      <c r="F96" s="158">
        <v>327</v>
      </c>
      <c r="G96" s="158">
        <v>1276</v>
      </c>
      <c r="H96" s="158">
        <v>1334</v>
      </c>
      <c r="I96" s="159">
        <f>IFERROR(H96/G96-1,"-")</f>
        <v>4.5454545454545414E-2</v>
      </c>
      <c r="J96" s="160">
        <f>IFERROR(H96/C96-1,"-")</f>
        <v>-0.41772151898734178</v>
      </c>
      <c r="K96" s="159">
        <f>H96/H$8</f>
        <v>3.02902321948384E-3</v>
      </c>
      <c r="L96" s="158">
        <v>8698</v>
      </c>
      <c r="M96" s="158">
        <v>3970</v>
      </c>
      <c r="N96" s="158">
        <v>0</v>
      </c>
      <c r="O96" s="158">
        <v>4195</v>
      </c>
      <c r="P96" s="158">
        <v>9487</v>
      </c>
      <c r="Q96" s="158">
        <v>12114</v>
      </c>
      <c r="R96" s="159">
        <f>IFERROR(Q96/P96-1,"-")</f>
        <v>0.27690523874776019</v>
      </c>
      <c r="S96" s="160">
        <f>IFERROR(Q96/L96-1,"-")</f>
        <v>0.39273396183030584</v>
      </c>
      <c r="T96" s="159">
        <f>Q96/Q$8</f>
        <v>5.9596461995079378E-3</v>
      </c>
      <c r="U96" s="158">
        <v>10989</v>
      </c>
      <c r="V96" s="158">
        <v>5188</v>
      </c>
      <c r="W96" s="158">
        <v>10263</v>
      </c>
      <c r="X96" s="158">
        <v>11917</v>
      </c>
      <c r="Y96" s="158">
        <v>13448</v>
      </c>
      <c r="Z96" s="159">
        <f>IFERROR(Y96/X96-1,"-")</f>
        <v>0.12847193085508102</v>
      </c>
      <c r="AA96" s="160">
        <f t="shared" si="80"/>
        <v>0.2237692237692237</v>
      </c>
      <c r="AB96" s="159">
        <f>Y96/Y$8</f>
        <v>5.4377603285300051E-3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9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2.8155838022188615E-4</v>
      </c>
      <c r="L97" s="163">
        <v>1441</v>
      </c>
      <c r="M97" s="163">
        <v>915</v>
      </c>
      <c r="N97" s="163">
        <v>0</v>
      </c>
      <c r="O97" s="163">
        <v>465</v>
      </c>
      <c r="P97" s="163">
        <v>1496</v>
      </c>
      <c r="Q97" s="163">
        <v>1877</v>
      </c>
      <c r="R97" s="164">
        <f t="shared" ref="R97:R104" si="84">IFERROR(Q97/P97-1,"-")</f>
        <v>0.2546791443850267</v>
      </c>
      <c r="S97" s="165">
        <f t="shared" ref="S97:S104" si="85">IFERROR(Q97/L97-1,"-")</f>
        <v>0.30256766134628732</v>
      </c>
      <c r="T97" s="164">
        <f t="shared" ref="T97:T104" si="86">Q97/Q$8</f>
        <v>9.2341554535879146E-4</v>
      </c>
      <c r="U97" s="163">
        <v>1541</v>
      </c>
      <c r="V97" s="163">
        <v>194</v>
      </c>
      <c r="W97" s="163">
        <v>1389</v>
      </c>
      <c r="X97" s="163">
        <v>1721</v>
      </c>
      <c r="Y97" s="163">
        <v>2001</v>
      </c>
      <c r="Z97" s="164">
        <f t="shared" ref="Z97:Z104" si="87">IFERROR(Y97/X97-1,"-")</f>
        <v>0.16269610691458447</v>
      </c>
      <c r="AA97" s="165">
        <f t="shared" si="80"/>
        <v>0.29850746268656714</v>
      </c>
      <c r="AB97" s="164">
        <f t="shared" ref="AB97:AB104" si="88">Y97/Y$8</f>
        <v>8.0911350515976653E-4</v>
      </c>
    </row>
    <row r="98" spans="1:28" s="56" customFormat="1" x14ac:dyDescent="0.25">
      <c r="B98" s="162" t="s">
        <v>113</v>
      </c>
      <c r="C98" s="163">
        <v>315</v>
      </c>
      <c r="D98" s="163">
        <v>299</v>
      </c>
      <c r="E98" s="163">
        <v>0</v>
      </c>
      <c r="F98" s="163">
        <v>45</v>
      </c>
      <c r="G98" s="163">
        <v>157</v>
      </c>
      <c r="H98" s="163">
        <v>219</v>
      </c>
      <c r="I98" s="164">
        <f t="shared" si="81"/>
        <v>0.39490445859872603</v>
      </c>
      <c r="J98" s="165">
        <f t="shared" si="82"/>
        <v>-0.30476190476190479</v>
      </c>
      <c r="K98" s="164">
        <f t="shared" si="83"/>
        <v>4.9726842958542803E-4</v>
      </c>
      <c r="L98" s="163">
        <v>1959</v>
      </c>
      <c r="M98" s="163">
        <v>772</v>
      </c>
      <c r="N98" s="163">
        <v>0</v>
      </c>
      <c r="O98" s="163">
        <v>804</v>
      </c>
      <c r="P98" s="163">
        <v>1867</v>
      </c>
      <c r="Q98" s="163">
        <v>2394</v>
      </c>
      <c r="R98" s="164">
        <f t="shared" si="84"/>
        <v>0.28227102303160145</v>
      </c>
      <c r="S98" s="165">
        <f t="shared" si="85"/>
        <v>0.22205206738131711</v>
      </c>
      <c r="T98" s="164">
        <f t="shared" si="86"/>
        <v>1.1777606902445108E-3</v>
      </c>
      <c r="U98" s="163">
        <v>2274</v>
      </c>
      <c r="V98" s="163">
        <v>779</v>
      </c>
      <c r="W98" s="163">
        <v>1979</v>
      </c>
      <c r="X98" s="163">
        <v>2132</v>
      </c>
      <c r="Y98" s="163">
        <v>2613</v>
      </c>
      <c r="Z98" s="164">
        <f t="shared" si="87"/>
        <v>0.22560975609756095</v>
      </c>
      <c r="AA98" s="165">
        <f t="shared" si="80"/>
        <v>0.14907651715039583</v>
      </c>
      <c r="AB98" s="164">
        <f t="shared" si="88"/>
        <v>1.0565785052386158E-3</v>
      </c>
    </row>
    <row r="99" spans="1:28" x14ac:dyDescent="0.25">
      <c r="A99" s="56"/>
      <c r="B99" s="162" t="s">
        <v>116</v>
      </c>
      <c r="C99" s="163">
        <v>724</v>
      </c>
      <c r="D99" s="163">
        <v>539</v>
      </c>
      <c r="E99" s="163">
        <v>0</v>
      </c>
      <c r="F99" s="163">
        <v>104</v>
      </c>
      <c r="G99" s="163">
        <v>526</v>
      </c>
      <c r="H99" s="163">
        <v>386</v>
      </c>
      <c r="I99" s="164">
        <f t="shared" si="81"/>
        <v>-0.26615969581749055</v>
      </c>
      <c r="J99" s="165">
        <f t="shared" si="82"/>
        <v>-0.46685082872928174</v>
      </c>
      <c r="K99" s="164">
        <f t="shared" si="83"/>
        <v>8.7646399004554887E-4</v>
      </c>
      <c r="L99" s="163">
        <v>1494</v>
      </c>
      <c r="M99" s="163">
        <v>622</v>
      </c>
      <c r="N99" s="163">
        <v>0</v>
      </c>
      <c r="O99" s="163">
        <v>779</v>
      </c>
      <c r="P99" s="163">
        <v>1591</v>
      </c>
      <c r="Q99" s="163">
        <v>1880</v>
      </c>
      <c r="R99" s="164">
        <f t="shared" si="84"/>
        <v>0.18164676304211191</v>
      </c>
      <c r="S99" s="165">
        <f t="shared" si="85"/>
        <v>0.25836680053547534</v>
      </c>
      <c r="T99" s="164">
        <f t="shared" si="86"/>
        <v>9.2489143594807035E-4</v>
      </c>
      <c r="U99" s="163">
        <v>2218</v>
      </c>
      <c r="V99" s="163">
        <v>2064</v>
      </c>
      <c r="W99" s="163">
        <v>1979</v>
      </c>
      <c r="X99" s="163">
        <v>2303</v>
      </c>
      <c r="Y99" s="163">
        <v>2266</v>
      </c>
      <c r="Z99" s="164">
        <f t="shared" si="87"/>
        <v>-1.6066000868432462E-2</v>
      </c>
      <c r="AA99" s="165">
        <f t="shared" si="80"/>
        <v>2.1641118124436476E-2</v>
      </c>
      <c r="AB99" s="164">
        <f t="shared" si="88"/>
        <v>9.1626746761220939E-4</v>
      </c>
    </row>
    <row r="100" spans="1:28" x14ac:dyDescent="0.25">
      <c r="A100" s="56"/>
      <c r="B100" s="162" t="s">
        <v>123</v>
      </c>
      <c r="C100" s="163">
        <v>43</v>
      </c>
      <c r="D100" s="163">
        <v>55</v>
      </c>
      <c r="E100" s="163">
        <v>0</v>
      </c>
      <c r="F100" s="163">
        <v>10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0.32558139534883712</v>
      </c>
      <c r="K100" s="164">
        <f t="shared" si="83"/>
        <v>1.294260296181251E-4</v>
      </c>
      <c r="L100" s="163">
        <v>332</v>
      </c>
      <c r="M100" s="163">
        <v>210</v>
      </c>
      <c r="N100" s="163">
        <v>0</v>
      </c>
      <c r="O100" s="163">
        <v>302</v>
      </c>
      <c r="P100" s="163">
        <v>514</v>
      </c>
      <c r="Q100" s="163">
        <v>570</v>
      </c>
      <c r="R100" s="164">
        <f t="shared" si="84"/>
        <v>0.10894941634241251</v>
      </c>
      <c r="S100" s="165">
        <f t="shared" si="85"/>
        <v>0.7168674698795181</v>
      </c>
      <c r="T100" s="164">
        <f t="shared" si="86"/>
        <v>2.8041921196297876E-4</v>
      </c>
      <c r="U100" s="163">
        <v>375</v>
      </c>
      <c r="V100" s="163">
        <v>99</v>
      </c>
      <c r="W100" s="163">
        <v>714</v>
      </c>
      <c r="X100" s="163">
        <v>569</v>
      </c>
      <c r="Y100" s="163">
        <v>627</v>
      </c>
      <c r="Z100" s="164">
        <f t="shared" si="87"/>
        <v>0.10193321616871698</v>
      </c>
      <c r="AA100" s="165">
        <f t="shared" si="80"/>
        <v>0.67199999999999993</v>
      </c>
      <c r="AB100" s="164">
        <f t="shared" si="88"/>
        <v>2.5353031870823268E-4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6.8118962956907939E-5</v>
      </c>
      <c r="L101" s="163">
        <v>285</v>
      </c>
      <c r="M101" s="163">
        <v>102</v>
      </c>
      <c r="N101" s="163">
        <v>0</v>
      </c>
      <c r="O101" s="163">
        <v>184</v>
      </c>
      <c r="P101" s="163">
        <v>234</v>
      </c>
      <c r="Q101" s="163">
        <v>509</v>
      </c>
      <c r="R101" s="164">
        <f t="shared" si="84"/>
        <v>1.175213675213675</v>
      </c>
      <c r="S101" s="165">
        <f t="shared" si="85"/>
        <v>0.78596491228070176</v>
      </c>
      <c r="T101" s="164">
        <f t="shared" si="86"/>
        <v>2.5040943664764246E-4</v>
      </c>
      <c r="U101" s="163">
        <v>335</v>
      </c>
      <c r="V101" s="163">
        <v>197</v>
      </c>
      <c r="W101" s="163">
        <v>434</v>
      </c>
      <c r="X101" s="163">
        <v>336</v>
      </c>
      <c r="Y101" s="163">
        <v>539</v>
      </c>
      <c r="Z101" s="164">
        <f t="shared" si="87"/>
        <v>0.60416666666666674</v>
      </c>
      <c r="AA101" s="165">
        <f t="shared" si="80"/>
        <v>0.60895522388059709</v>
      </c>
      <c r="AB101" s="164">
        <f t="shared" si="88"/>
        <v>2.1794711608251582E-4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3.6330113577017568E-5</v>
      </c>
      <c r="L102" s="163">
        <v>74</v>
      </c>
      <c r="M102" s="163">
        <v>90</v>
      </c>
      <c r="N102" s="163">
        <v>0</v>
      </c>
      <c r="O102" s="163">
        <v>31</v>
      </c>
      <c r="P102" s="163">
        <v>81</v>
      </c>
      <c r="Q102" s="163">
        <v>145</v>
      </c>
      <c r="R102" s="164">
        <f t="shared" si="84"/>
        <v>0.79012345679012341</v>
      </c>
      <c r="S102" s="165">
        <f t="shared" si="85"/>
        <v>0.95945945945945943</v>
      </c>
      <c r="T102" s="164">
        <f t="shared" si="86"/>
        <v>7.1334711815143725E-5</v>
      </c>
      <c r="U102" s="163">
        <v>104</v>
      </c>
      <c r="V102" s="163">
        <v>19</v>
      </c>
      <c r="W102" s="163">
        <v>190</v>
      </c>
      <c r="X102" s="163">
        <v>96</v>
      </c>
      <c r="Y102" s="163">
        <v>161</v>
      </c>
      <c r="Z102" s="164">
        <f t="shared" si="87"/>
        <v>0.67708333333333326</v>
      </c>
      <c r="AA102" s="165">
        <f t="shared" si="80"/>
        <v>0.54807692307692313</v>
      </c>
      <c r="AB102" s="164">
        <f t="shared" si="88"/>
        <v>6.5101086622050189E-5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11</v>
      </c>
      <c r="I103" s="164" t="str">
        <f t="shared" si="81"/>
        <v>-</v>
      </c>
      <c r="J103" s="165">
        <f t="shared" si="82"/>
        <v>-0.70270270270270263</v>
      </c>
      <c r="K103" s="164">
        <f t="shared" si="83"/>
        <v>2.4976953084199581E-5</v>
      </c>
      <c r="L103" s="163">
        <v>102</v>
      </c>
      <c r="M103" s="163">
        <v>61</v>
      </c>
      <c r="N103" s="163">
        <v>0</v>
      </c>
      <c r="O103" s="163">
        <v>34</v>
      </c>
      <c r="P103" s="163">
        <v>155</v>
      </c>
      <c r="Q103" s="163">
        <v>256</v>
      </c>
      <c r="R103" s="164">
        <f t="shared" si="84"/>
        <v>0.65161290322580645</v>
      </c>
      <c r="S103" s="165">
        <f t="shared" si="85"/>
        <v>1.5098039215686274</v>
      </c>
      <c r="T103" s="164">
        <f t="shared" si="86"/>
        <v>1.2594266361846065E-4</v>
      </c>
      <c r="U103" s="163">
        <v>139</v>
      </c>
      <c r="V103" s="163">
        <v>44</v>
      </c>
      <c r="W103" s="163">
        <v>103</v>
      </c>
      <c r="X103" s="163">
        <v>164</v>
      </c>
      <c r="Y103" s="163">
        <v>267</v>
      </c>
      <c r="Z103" s="164">
        <f t="shared" si="87"/>
        <v>0.62804878048780477</v>
      </c>
      <c r="AA103" s="165">
        <f t="shared" si="80"/>
        <v>0.92086330935251803</v>
      </c>
      <c r="AB103" s="164">
        <f t="shared" si="88"/>
        <v>1.0796267160302732E-4</v>
      </c>
    </row>
    <row r="104" spans="1:28" x14ac:dyDescent="0.25">
      <c r="A104" s="56"/>
      <c r="B104" s="168" t="s">
        <v>145</v>
      </c>
      <c r="C104" s="169">
        <f t="shared" ref="C104:H104" si="89">C96-SUM(C97:C103)</f>
        <v>992</v>
      </c>
      <c r="D104" s="169">
        <f t="shared" si="89"/>
        <v>306</v>
      </c>
      <c r="E104" s="169">
        <f t="shared" si="89"/>
        <v>0</v>
      </c>
      <c r="F104" s="169">
        <f t="shared" si="89"/>
        <v>159</v>
      </c>
      <c r="G104" s="169">
        <f t="shared" si="89"/>
        <v>446</v>
      </c>
      <c r="H104" s="169">
        <f t="shared" si="89"/>
        <v>491</v>
      </c>
      <c r="I104" s="170">
        <f t="shared" si="81"/>
        <v>0.10089686098654704</v>
      </c>
      <c r="J104" s="171">
        <f t="shared" si="82"/>
        <v>-0.50504032258064524</v>
      </c>
      <c r="K104" s="170">
        <f t="shared" si="83"/>
        <v>1.1148803603947266E-3</v>
      </c>
      <c r="L104" s="169">
        <f t="shared" ref="L104:Q104" si="90">L96-SUM(L97:L103)</f>
        <v>3011</v>
      </c>
      <c r="M104" s="169">
        <f t="shared" si="90"/>
        <v>1198</v>
      </c>
      <c r="N104" s="169">
        <f t="shared" si="90"/>
        <v>0</v>
      </c>
      <c r="O104" s="169">
        <f t="shared" si="90"/>
        <v>1596</v>
      </c>
      <c r="P104" s="169">
        <f t="shared" si="90"/>
        <v>3549</v>
      </c>
      <c r="Q104" s="169">
        <f t="shared" si="90"/>
        <v>4483</v>
      </c>
      <c r="R104" s="170">
        <f t="shared" si="84"/>
        <v>0.26317272471118636</v>
      </c>
      <c r="S104" s="171">
        <f t="shared" si="85"/>
        <v>0.48887412819661247</v>
      </c>
      <c r="T104" s="170">
        <f t="shared" si="86"/>
        <v>2.2054725039123398E-3</v>
      </c>
      <c r="U104" s="169">
        <f>U96-SUM(U97:U103)</f>
        <v>4003</v>
      </c>
      <c r="V104" s="169">
        <f>V96-SUM(V97:V103)</f>
        <v>1792</v>
      </c>
      <c r="W104" s="169">
        <f>W96-SUM(W97:W103)</f>
        <v>3475</v>
      </c>
      <c r="X104" s="169">
        <f>X96-SUM(X97:X103)</f>
        <v>4596</v>
      </c>
      <c r="Y104" s="169">
        <f>Y96-SUM(Y97:Y103)</f>
        <v>4974</v>
      </c>
      <c r="Z104" s="170">
        <f t="shared" si="87"/>
        <v>8.2245430809399389E-2</v>
      </c>
      <c r="AA104" s="171">
        <f t="shared" si="80"/>
        <v>0.2425680739445415</v>
      </c>
      <c r="AB104" s="170">
        <f t="shared" si="88"/>
        <v>2.0112596575035877E-3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49574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49574</v>
      </c>
      <c r="V106" s="176">
        <f>V107+V110</f>
        <v>40119</v>
      </c>
      <c r="W106" s="176">
        <f>W107+W110</f>
        <v>91892</v>
      </c>
      <c r="X106" s="176">
        <f>X107+X110</f>
        <v>130179</v>
      </c>
      <c r="Y106" s="176">
        <f>Y107+Y110</f>
        <v>120964</v>
      </c>
      <c r="Z106" s="177">
        <f>IFERROR(Y106/X106-1,"-")</f>
        <v>-7.0787146928459999E-2</v>
      </c>
      <c r="AA106" s="177">
        <f t="shared" ref="AA106:AA118" si="93">IFERROR(Y106/U106-1,"-")</f>
        <v>1.4400693912131359</v>
      </c>
      <c r="AB106" s="177">
        <f>Y106/Y$8</f>
        <v>4.8912346845650177E-2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9535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9535</v>
      </c>
      <c r="V107" s="158">
        <v>23621</v>
      </c>
      <c r="W107" s="158">
        <v>20119</v>
      </c>
      <c r="X107" s="158">
        <v>27482</v>
      </c>
      <c r="Y107" s="158">
        <v>25067</v>
      </c>
      <c r="Z107" s="159">
        <f>IFERROR(Y107/X107-1,"-")</f>
        <v>-8.787570045848192E-2</v>
      </c>
      <c r="AA107" s="160">
        <f t="shared" si="93"/>
        <v>1.6289459884635553</v>
      </c>
      <c r="AB107" s="159">
        <f>Y107/Y$8</f>
        <v>1.0135956138850509E-2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1443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1443</v>
      </c>
      <c r="V108" s="163">
        <v>14663</v>
      </c>
      <c r="W108" s="163">
        <v>5588</v>
      </c>
      <c r="X108" s="163">
        <v>10100</v>
      </c>
      <c r="Y108" s="163">
        <v>6918</v>
      </c>
      <c r="Z108" s="164">
        <f>IFERROR(Y108/X108-1,"-")</f>
        <v>-0.315049504950495</v>
      </c>
      <c r="AA108" s="165">
        <f t="shared" si="93"/>
        <v>3.7941787941787943</v>
      </c>
      <c r="AB108" s="164">
        <f>Y108/Y$8</f>
        <v>2.7973249518716968E-3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8092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8092</v>
      </c>
      <c r="V109" s="163">
        <v>8958</v>
      </c>
      <c r="W109" s="163">
        <v>14531</v>
      </c>
      <c r="X109" s="163">
        <v>17382</v>
      </c>
      <c r="Y109" s="163">
        <v>18149</v>
      </c>
      <c r="Z109" s="164">
        <f>IFERROR(Y109/X109-1,"-")</f>
        <v>4.4126107467495013E-2</v>
      </c>
      <c r="AA109" s="165">
        <f t="shared" si="93"/>
        <v>1.2428324270884823</v>
      </c>
      <c r="AB109" s="164">
        <f>Y109/Y$8</f>
        <v>7.3386311869788126E-3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40039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40039</v>
      </c>
      <c r="V110" s="158">
        <v>16498</v>
      </c>
      <c r="W110" s="158">
        <v>71773</v>
      </c>
      <c r="X110" s="158">
        <v>102697</v>
      </c>
      <c r="Y110" s="158">
        <v>95897</v>
      </c>
      <c r="Z110" s="159">
        <f>IFERROR(Y110/X110-1,"-")</f>
        <v>-6.6214202946532019E-2</v>
      </c>
      <c r="AA110" s="160">
        <f t="shared" si="93"/>
        <v>1.3950897874572292</v>
      </c>
      <c r="AB110" s="159">
        <f>Y110/Y$8</f>
        <v>3.8776390706799668E-2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22800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22800</v>
      </c>
      <c r="V111" s="163">
        <v>2558</v>
      </c>
      <c r="W111" s="163">
        <v>41536</v>
      </c>
      <c r="X111" s="163">
        <v>67050</v>
      </c>
      <c r="Y111" s="163">
        <v>59434</v>
      </c>
      <c r="Z111" s="164">
        <f t="shared" ref="Z111:Z118" si="100">IFERROR(Y111/X111-1,"-")</f>
        <v>-0.11358687546607005</v>
      </c>
      <c r="AA111" s="165">
        <f t="shared" si="93"/>
        <v>1.6067543859649125</v>
      </c>
      <c r="AB111" s="164">
        <f t="shared" ref="AB111:AB118" si="101">Y111/Y$8</f>
        <v>2.4032409827918825E-2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2645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2645</v>
      </c>
      <c r="V112" s="163">
        <v>4023</v>
      </c>
      <c r="W112" s="163">
        <v>3443</v>
      </c>
      <c r="X112" s="163">
        <v>4626</v>
      </c>
      <c r="Y112" s="163">
        <v>4236</v>
      </c>
      <c r="Z112" s="164">
        <f t="shared" si="100"/>
        <v>-8.4306095979247764E-2</v>
      </c>
      <c r="AA112" s="165">
        <f t="shared" si="93"/>
        <v>0.6015122873345935</v>
      </c>
      <c r="AB112" s="164">
        <f t="shared" si="101"/>
        <v>1.7128459809379166E-3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5937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5937</v>
      </c>
      <c r="V113" s="163">
        <v>3021</v>
      </c>
      <c r="W113" s="163">
        <v>4452</v>
      </c>
      <c r="X113" s="163">
        <v>8384</v>
      </c>
      <c r="Y113" s="163">
        <v>6677</v>
      </c>
      <c r="Z113" s="164">
        <f t="shared" si="100"/>
        <v>-0.20360209923664119</v>
      </c>
      <c r="AA113" s="165">
        <f t="shared" si="93"/>
        <v>0.12464207512211556</v>
      </c>
      <c r="AB113" s="164">
        <f t="shared" si="101"/>
        <v>2.6998754992262675E-3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631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631</v>
      </c>
      <c r="V114" s="163">
        <v>1119</v>
      </c>
      <c r="W114" s="163">
        <v>3705</v>
      </c>
      <c r="X114" s="163">
        <v>3200</v>
      </c>
      <c r="Y114" s="163">
        <v>3495</v>
      </c>
      <c r="Z114" s="164">
        <f t="shared" si="100"/>
        <v>9.2187500000000089E-2</v>
      </c>
      <c r="AA114" s="165">
        <f t="shared" si="93"/>
        <v>4.5388272583201266</v>
      </c>
      <c r="AB114" s="164">
        <f t="shared" si="101"/>
        <v>1.4132192406463688E-3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1893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1893</v>
      </c>
      <c r="V115" s="163">
        <v>1529</v>
      </c>
      <c r="W115" s="163">
        <v>2714</v>
      </c>
      <c r="X115" s="163">
        <v>3093</v>
      </c>
      <c r="Y115" s="163">
        <v>2720</v>
      </c>
      <c r="Z115" s="164">
        <f t="shared" si="100"/>
        <v>-0.12059489169091497</v>
      </c>
      <c r="AA115" s="165">
        <f t="shared" si="93"/>
        <v>0.43687268885367136</v>
      </c>
      <c r="AB115" s="164">
        <f t="shared" si="101"/>
        <v>1.0998444447948852E-3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235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235</v>
      </c>
      <c r="V116" s="163">
        <v>31</v>
      </c>
      <c r="W116" s="163">
        <v>433</v>
      </c>
      <c r="X116" s="163">
        <v>739</v>
      </c>
      <c r="Y116" s="163">
        <v>822</v>
      </c>
      <c r="Z116" s="164">
        <f t="shared" si="100"/>
        <v>0.11231393775372123</v>
      </c>
      <c r="AA116" s="165">
        <f t="shared" si="93"/>
        <v>2.4978723404255319</v>
      </c>
      <c r="AB116" s="164">
        <f t="shared" si="101"/>
        <v>3.3237946089021894E-4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669</v>
      </c>
      <c r="V117" s="163">
        <v>17</v>
      </c>
      <c r="W117" s="163">
        <v>628</v>
      </c>
      <c r="X117" s="163">
        <v>383</v>
      </c>
      <c r="Y117" s="163">
        <v>1041</v>
      </c>
      <c r="Z117" s="164">
        <f t="shared" si="100"/>
        <v>1.7180156657963446</v>
      </c>
      <c r="AA117" s="165">
        <f t="shared" si="93"/>
        <v>0.55605381165919288</v>
      </c>
      <c r="AB117" s="164">
        <f t="shared" si="101"/>
        <v>4.209331128792189E-4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5229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5229</v>
      </c>
      <c r="V118" s="169">
        <f>V110-SUM(V111:V117)</f>
        <v>4200</v>
      </c>
      <c r="W118" s="169">
        <f>W110-SUM(W111:W117)</f>
        <v>14862</v>
      </c>
      <c r="X118" s="169">
        <f>X110-SUM(X111:X117)</f>
        <v>15222</v>
      </c>
      <c r="Y118" s="169">
        <f>Y110-SUM(Y111:Y117)</f>
        <v>17472</v>
      </c>
      <c r="Z118" s="170">
        <f t="shared" si="100"/>
        <v>0.14781237682301929</v>
      </c>
      <c r="AA118" s="171">
        <f t="shared" si="93"/>
        <v>2.3413654618473894</v>
      </c>
      <c r="AB118" s="170">
        <f t="shared" si="101"/>
        <v>7.0648831395059676E-3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63158</v>
      </c>
      <c r="D120" s="176">
        <f t="shared" si="104"/>
        <v>26561</v>
      </c>
      <c r="E120" s="176">
        <f t="shared" si="104"/>
        <v>28331</v>
      </c>
      <c r="F120" s="176">
        <f t="shared" si="104"/>
        <v>47541</v>
      </c>
      <c r="G120" s="176">
        <f t="shared" si="104"/>
        <v>57792</v>
      </c>
      <c r="H120" s="176">
        <f t="shared" si="104"/>
        <v>61991</v>
      </c>
      <c r="I120" s="177">
        <f>IFERROR(H120/G120-1,"-")</f>
        <v>7.2657115171649966E-2</v>
      </c>
      <c r="J120" s="177">
        <f>IFERROR(H120/C120-1,"-")</f>
        <v>-1.8477469204218E-2</v>
      </c>
      <c r="K120" s="177">
        <f>H120/H$8</f>
        <v>0.14075875442205601</v>
      </c>
      <c r="L120" s="176">
        <f t="shared" ref="L120:Q120" si="105">L121+L124</f>
        <v>66187</v>
      </c>
      <c r="M120" s="176">
        <f t="shared" si="105"/>
        <v>26292</v>
      </c>
      <c r="N120" s="176">
        <f t="shared" si="105"/>
        <v>44870</v>
      </c>
      <c r="O120" s="176">
        <f t="shared" si="105"/>
        <v>74963</v>
      </c>
      <c r="P120" s="176">
        <f t="shared" si="105"/>
        <v>85594</v>
      </c>
      <c r="Q120" s="176">
        <f t="shared" si="105"/>
        <v>85051</v>
      </c>
      <c r="R120" s="177">
        <f>IFERROR(Q120/P120-1,"-")</f>
        <v>-6.343902609996066E-3</v>
      </c>
      <c r="S120" s="177">
        <f>IFERROR(Q120/L120-1,"-")</f>
        <v>0.28501065163853934</v>
      </c>
      <c r="T120" s="177">
        <f>Q120/Q$8</f>
        <v>4.1841990169584752E-2</v>
      </c>
      <c r="U120" s="176">
        <f>U121+U124</f>
        <v>129345</v>
      </c>
      <c r="V120" s="176">
        <f>V121+V124</f>
        <v>73201</v>
      </c>
      <c r="W120" s="176">
        <f>W121+W124</f>
        <v>122504</v>
      </c>
      <c r="X120" s="176">
        <f>X121+X124</f>
        <v>143386</v>
      </c>
      <c r="Y120" s="176">
        <f>Y121+Y124</f>
        <v>147042</v>
      </c>
      <c r="Z120" s="177">
        <f>IFERROR(Y120/X120-1,"-")</f>
        <v>2.5497607855718085E-2</v>
      </c>
      <c r="AA120" s="177">
        <f t="shared" ref="AA120:AA132" si="106">IFERROR(Y120/U120-1,"-")</f>
        <v>0.13682013220456923</v>
      </c>
      <c r="AB120" s="177">
        <f>Y120/Y$8</f>
        <v>5.9457105460121139E-2</v>
      </c>
    </row>
    <row r="121" spans="1:28" x14ac:dyDescent="0.25">
      <c r="A121" s="56"/>
      <c r="B121" s="157" t="s">
        <v>97</v>
      </c>
      <c r="C121" s="158">
        <v>28250</v>
      </c>
      <c r="D121" s="158">
        <v>12262</v>
      </c>
      <c r="E121" s="158">
        <v>15029</v>
      </c>
      <c r="F121" s="158">
        <v>27822</v>
      </c>
      <c r="G121" s="158">
        <v>36953</v>
      </c>
      <c r="H121" s="158">
        <v>42328</v>
      </c>
      <c r="I121" s="159">
        <f>IFERROR(H121/G121-1,"-")</f>
        <v>0.14545503748004229</v>
      </c>
      <c r="J121" s="160">
        <f>IFERROR(H121/C121-1,"-")</f>
        <v>0.49833628318584067</v>
      </c>
      <c r="K121" s="159">
        <f>H121/H$8</f>
        <v>9.6111315467999989E-2</v>
      </c>
      <c r="L121" s="158">
        <v>41875</v>
      </c>
      <c r="M121" s="158">
        <v>14678</v>
      </c>
      <c r="N121" s="158">
        <v>33553</v>
      </c>
      <c r="O121" s="158">
        <v>47679</v>
      </c>
      <c r="P121" s="158">
        <v>51239</v>
      </c>
      <c r="Q121" s="158">
        <v>49906</v>
      </c>
      <c r="R121" s="159">
        <f>IFERROR(Q121/P121-1,"-")</f>
        <v>-2.6015339877827448E-2</v>
      </c>
      <c r="S121" s="160">
        <f>IFERROR(Q121/L121-1,"-")</f>
        <v>0.19178507462686567</v>
      </c>
      <c r="T121" s="159">
        <f>Q121/Q$8</f>
        <v>2.4551931916183191E-2</v>
      </c>
      <c r="U121" s="158">
        <v>70125</v>
      </c>
      <c r="V121" s="158">
        <v>48582</v>
      </c>
      <c r="W121" s="158">
        <v>75501</v>
      </c>
      <c r="X121" s="158">
        <v>88192</v>
      </c>
      <c r="Y121" s="158">
        <v>92234</v>
      </c>
      <c r="Z121" s="159">
        <f>IFERROR(Y121/X121-1,"-")</f>
        <v>4.5831821480406321E-2</v>
      </c>
      <c r="AA121" s="160">
        <f t="shared" si="106"/>
        <v>0.31527985739750441</v>
      </c>
      <c r="AB121" s="159">
        <f>Y121/Y$8</f>
        <v>3.7295239897504204E-2</v>
      </c>
    </row>
    <row r="122" spans="1:28" x14ac:dyDescent="0.25">
      <c r="A122" s="56"/>
      <c r="B122" s="162" t="s">
        <v>103</v>
      </c>
      <c r="C122" s="163">
        <v>13516</v>
      </c>
      <c r="D122" s="163">
        <v>6450</v>
      </c>
      <c r="E122" s="163">
        <v>7441</v>
      </c>
      <c r="F122" s="163">
        <v>15703</v>
      </c>
      <c r="G122" s="163">
        <v>16162</v>
      </c>
      <c r="H122" s="163">
        <v>24488</v>
      </c>
      <c r="I122" s="164">
        <f>IFERROR(H122/G122-1,"-")</f>
        <v>0.51515901497339445</v>
      </c>
      <c r="J122" s="165">
        <f>IFERROR(H122/C122-1,"-")</f>
        <v>0.81177863273157747</v>
      </c>
      <c r="K122" s="164">
        <f>H122/H$8</f>
        <v>5.5603238829625388E-2</v>
      </c>
      <c r="L122" s="163">
        <v>21123</v>
      </c>
      <c r="M122" s="163">
        <v>7265</v>
      </c>
      <c r="N122" s="163">
        <v>18023</v>
      </c>
      <c r="O122" s="163">
        <v>23096</v>
      </c>
      <c r="P122" s="163">
        <v>23886</v>
      </c>
      <c r="Q122" s="163">
        <v>19499</v>
      </c>
      <c r="R122" s="164">
        <f>IFERROR(Q122/P122-1,"-")</f>
        <v>-0.18366407100393534</v>
      </c>
      <c r="S122" s="165">
        <f>IFERROR(Q122/L122-1,"-")</f>
        <v>-7.6883018510628176E-2</v>
      </c>
      <c r="T122" s="164">
        <f>Q122/Q$8</f>
        <v>9.5927968667826723E-3</v>
      </c>
      <c r="U122" s="163">
        <v>34639</v>
      </c>
      <c r="V122" s="163">
        <v>25464</v>
      </c>
      <c r="W122" s="163">
        <v>38799</v>
      </c>
      <c r="X122" s="163">
        <v>40048</v>
      </c>
      <c r="Y122" s="163">
        <v>43987</v>
      </c>
      <c r="Z122" s="164">
        <f>IFERROR(Y122/X122-1,"-")</f>
        <v>9.8356971634039114E-2</v>
      </c>
      <c r="AA122" s="165">
        <f t="shared" si="106"/>
        <v>0.26986922255261403</v>
      </c>
      <c r="AB122" s="164">
        <f>Y122/Y$8</f>
        <v>1.7786344703379635E-2</v>
      </c>
    </row>
    <row r="123" spans="1:28" x14ac:dyDescent="0.25">
      <c r="A123" s="56"/>
      <c r="B123" s="162" t="s">
        <v>100</v>
      </c>
      <c r="C123" s="163">
        <v>14734</v>
      </c>
      <c r="D123" s="163">
        <v>5812</v>
      </c>
      <c r="E123" s="163">
        <v>7588</v>
      </c>
      <c r="F123" s="163">
        <v>12119</v>
      </c>
      <c r="G123" s="163">
        <v>20791</v>
      </c>
      <c r="H123" s="163">
        <v>17840</v>
      </c>
      <c r="I123" s="164">
        <f>IFERROR(H123/G123-1,"-")</f>
        <v>-0.14193641479486319</v>
      </c>
      <c r="J123" s="165">
        <f>IFERROR(H123/C123-1,"-")</f>
        <v>0.21080494095289803</v>
      </c>
      <c r="K123" s="164">
        <f>H123/H$8</f>
        <v>4.0508076638374593E-2</v>
      </c>
      <c r="L123" s="163">
        <v>20752</v>
      </c>
      <c r="M123" s="163">
        <v>7413</v>
      </c>
      <c r="N123" s="163">
        <v>15530</v>
      </c>
      <c r="O123" s="163">
        <v>24583</v>
      </c>
      <c r="P123" s="163">
        <v>27353</v>
      </c>
      <c r="Q123" s="163">
        <v>30407</v>
      </c>
      <c r="R123" s="164">
        <f>IFERROR(Q123/P123-1,"-")</f>
        <v>0.11165137279274662</v>
      </c>
      <c r="S123" s="165">
        <f>IFERROR(Q123/L123-1,"-")</f>
        <v>0.46525636083269073</v>
      </c>
      <c r="T123" s="164">
        <f>Q123/Q$8</f>
        <v>1.4959135049400519E-2</v>
      </c>
      <c r="U123" s="163">
        <v>35486</v>
      </c>
      <c r="V123" s="163">
        <v>23118</v>
      </c>
      <c r="W123" s="163">
        <v>36702</v>
      </c>
      <c r="X123" s="163">
        <v>48144</v>
      </c>
      <c r="Y123" s="163">
        <v>48247</v>
      </c>
      <c r="Z123" s="164">
        <f>IFERROR(Y123/X123-1,"-")</f>
        <v>2.1394150880691409E-3</v>
      </c>
      <c r="AA123" s="165">
        <f t="shared" si="106"/>
        <v>0.35960660542185652</v>
      </c>
      <c r="AB123" s="164">
        <f>Y123/Y$8</f>
        <v>1.9508895194124565E-2</v>
      </c>
    </row>
    <row r="124" spans="1:28" x14ac:dyDescent="0.25">
      <c r="A124" s="56"/>
      <c r="B124" s="157" t="s">
        <v>107</v>
      </c>
      <c r="C124" s="158">
        <v>34908</v>
      </c>
      <c r="D124" s="158">
        <v>14299</v>
      </c>
      <c r="E124" s="158">
        <v>13302</v>
      </c>
      <c r="F124" s="158">
        <v>19719</v>
      </c>
      <c r="G124" s="158">
        <v>20839</v>
      </c>
      <c r="H124" s="158">
        <v>19663</v>
      </c>
      <c r="I124" s="159">
        <f>IFERROR(H124/G124-1,"-")</f>
        <v>-5.6432650319113153E-2</v>
      </c>
      <c r="J124" s="160">
        <f>IFERROR(H124/C124-1,"-")</f>
        <v>-0.43671937664718685</v>
      </c>
      <c r="K124" s="159">
        <f>H124/H$8</f>
        <v>4.4647438954056033E-2</v>
      </c>
      <c r="L124" s="158">
        <v>24312</v>
      </c>
      <c r="M124" s="158">
        <v>11614</v>
      </c>
      <c r="N124" s="158">
        <v>11317</v>
      </c>
      <c r="O124" s="158">
        <v>27284</v>
      </c>
      <c r="P124" s="158">
        <v>34355</v>
      </c>
      <c r="Q124" s="158">
        <v>35145</v>
      </c>
      <c r="R124" s="159">
        <f>IFERROR(Q124/P124-1,"-")</f>
        <v>2.2995197205647022E-2</v>
      </c>
      <c r="S124" s="160">
        <f>IFERROR(Q124/L124-1,"-")</f>
        <v>0.44558242843040463</v>
      </c>
      <c r="T124" s="159">
        <f>Q124/Q$8</f>
        <v>1.7290058253401557E-2</v>
      </c>
      <c r="U124" s="158">
        <v>59220</v>
      </c>
      <c r="V124" s="158">
        <v>24619</v>
      </c>
      <c r="W124" s="158">
        <v>47003</v>
      </c>
      <c r="X124" s="158">
        <v>55194</v>
      </c>
      <c r="Y124" s="158">
        <v>54808</v>
      </c>
      <c r="Z124" s="159">
        <f>IFERROR(Y124/X124-1,"-")</f>
        <v>-6.9935137877304987E-3</v>
      </c>
      <c r="AA124" s="160">
        <f t="shared" si="106"/>
        <v>-7.4501857480580913E-2</v>
      </c>
      <c r="AB124" s="159">
        <f>Y124/Y$8</f>
        <v>2.2161865562616935E-2</v>
      </c>
    </row>
    <row r="125" spans="1:28" s="56" customFormat="1" x14ac:dyDescent="0.25">
      <c r="B125" s="162" t="s">
        <v>110</v>
      </c>
      <c r="C125" s="163">
        <v>1882</v>
      </c>
      <c r="D125" s="163">
        <v>1009</v>
      </c>
      <c r="E125" s="163">
        <v>151</v>
      </c>
      <c r="F125" s="163">
        <v>1181</v>
      </c>
      <c r="G125" s="163">
        <v>1903</v>
      </c>
      <c r="H125" s="163">
        <v>1553</v>
      </c>
      <c r="I125" s="164">
        <f t="shared" ref="I125:I132" si="107">IFERROR(H125/G125-1,"-")</f>
        <v>-0.18392012611665787</v>
      </c>
      <c r="J125" s="165">
        <f t="shared" ref="J125:J132" si="108">IFERROR(H125/C125-1,"-")</f>
        <v>-0.17481402763018061</v>
      </c>
      <c r="K125" s="164">
        <f t="shared" ref="K125:K132" si="109">H125/H$8</f>
        <v>3.5262916490692679E-3</v>
      </c>
      <c r="L125" s="163">
        <v>4354</v>
      </c>
      <c r="M125" s="163">
        <v>1801</v>
      </c>
      <c r="N125" s="163">
        <v>638</v>
      </c>
      <c r="O125" s="163">
        <v>3615</v>
      </c>
      <c r="P125" s="163">
        <v>4792</v>
      </c>
      <c r="Q125" s="163">
        <v>5090</v>
      </c>
      <c r="R125" s="164">
        <f t="shared" ref="R125:R132" si="110">IFERROR(Q125/P125-1,"-")</f>
        <v>6.2186978297162021E-2</v>
      </c>
      <c r="S125" s="165">
        <f t="shared" ref="S125:S132" si="111">IFERROR(Q125/L125-1,"-")</f>
        <v>0.16903996325218196</v>
      </c>
      <c r="T125" s="164">
        <f t="shared" ref="T125:T132" si="112">Q125/Q$8</f>
        <v>2.5040943664764244E-3</v>
      </c>
      <c r="U125" s="163">
        <v>6236</v>
      </c>
      <c r="V125" s="163">
        <v>789</v>
      </c>
      <c r="W125" s="163">
        <v>4796</v>
      </c>
      <c r="X125" s="163">
        <v>6695</v>
      </c>
      <c r="Y125" s="163">
        <v>6643</v>
      </c>
      <c r="Z125" s="164">
        <f t="shared" ref="Z125:Z132" si="113">IFERROR(Y125/X125-1,"-")</f>
        <v>-7.7669902912621547E-3</v>
      </c>
      <c r="AA125" s="165">
        <f t="shared" si="106"/>
        <v>6.5266196279666344E-2</v>
      </c>
      <c r="AB125" s="164">
        <f t="shared" ref="AB125:AB132" si="114">Y125/Y$8</f>
        <v>2.6861274436663315E-3</v>
      </c>
    </row>
    <row r="126" spans="1:28" s="56" customFormat="1" x14ac:dyDescent="0.25">
      <c r="B126" s="162" t="s">
        <v>113</v>
      </c>
      <c r="C126" s="163">
        <v>2593</v>
      </c>
      <c r="D126" s="163">
        <v>1174</v>
      </c>
      <c r="E126" s="163">
        <v>1117</v>
      </c>
      <c r="F126" s="163">
        <v>1565</v>
      </c>
      <c r="G126" s="163">
        <v>2912</v>
      </c>
      <c r="H126" s="163">
        <v>2849</v>
      </c>
      <c r="I126" s="164">
        <f t="shared" si="107"/>
        <v>-2.1634615384615419E-2</v>
      </c>
      <c r="J126" s="165">
        <f t="shared" si="108"/>
        <v>9.8727342846124166E-2</v>
      </c>
      <c r="K126" s="164">
        <f t="shared" si="109"/>
        <v>6.4690308488076914E-3</v>
      </c>
      <c r="L126" s="163">
        <v>3165</v>
      </c>
      <c r="M126" s="163">
        <v>1720</v>
      </c>
      <c r="N126" s="163">
        <v>1466</v>
      </c>
      <c r="O126" s="163">
        <v>3542</v>
      </c>
      <c r="P126" s="163">
        <v>5201</v>
      </c>
      <c r="Q126" s="163">
        <v>4813</v>
      </c>
      <c r="R126" s="164">
        <f t="shared" si="110"/>
        <v>-7.4601038261872699E-2</v>
      </c>
      <c r="S126" s="165">
        <f t="shared" si="111"/>
        <v>0.52069510268562391</v>
      </c>
      <c r="T126" s="164">
        <f t="shared" si="112"/>
        <v>2.3678204687330117E-3</v>
      </c>
      <c r="U126" s="163">
        <v>5758</v>
      </c>
      <c r="V126" s="163">
        <v>2583</v>
      </c>
      <c r="W126" s="163">
        <v>5107</v>
      </c>
      <c r="X126" s="163">
        <v>8113</v>
      </c>
      <c r="Y126" s="163">
        <v>7662</v>
      </c>
      <c r="Z126" s="164">
        <f t="shared" si="113"/>
        <v>-5.5589794157524963E-2</v>
      </c>
      <c r="AA126" s="165">
        <f t="shared" si="106"/>
        <v>0.33067037165682533</v>
      </c>
      <c r="AB126" s="164">
        <f t="shared" si="114"/>
        <v>3.0981647558891213E-3</v>
      </c>
    </row>
    <row r="127" spans="1:28" x14ac:dyDescent="0.25">
      <c r="A127" s="56"/>
      <c r="B127" s="162" t="s">
        <v>116</v>
      </c>
      <c r="C127" s="163">
        <v>1741</v>
      </c>
      <c r="D127" s="163">
        <v>890</v>
      </c>
      <c r="E127" s="163">
        <v>1042</v>
      </c>
      <c r="F127" s="163">
        <v>1383</v>
      </c>
      <c r="G127" s="163">
        <v>1756</v>
      </c>
      <c r="H127" s="163">
        <v>1590</v>
      </c>
      <c r="I127" s="164">
        <f t="shared" si="107"/>
        <v>-9.4533029612756225E-2</v>
      </c>
      <c r="J127" s="165">
        <f t="shared" si="108"/>
        <v>-8.6731763354394031E-2</v>
      </c>
      <c r="K127" s="164">
        <f t="shared" si="109"/>
        <v>3.6103050367161209E-3</v>
      </c>
      <c r="L127" s="163">
        <v>2120</v>
      </c>
      <c r="M127" s="163">
        <v>1060</v>
      </c>
      <c r="N127" s="163">
        <v>2433</v>
      </c>
      <c r="O127" s="163">
        <v>3058</v>
      </c>
      <c r="P127" s="163">
        <v>3199</v>
      </c>
      <c r="Q127" s="163">
        <v>2992</v>
      </c>
      <c r="R127" s="164">
        <f t="shared" si="110"/>
        <v>-6.4707721162863385E-2</v>
      </c>
      <c r="S127" s="165">
        <f t="shared" si="111"/>
        <v>0.41132075471698104</v>
      </c>
      <c r="T127" s="164">
        <f t="shared" si="112"/>
        <v>1.4719548810407587E-3</v>
      </c>
      <c r="U127" s="163">
        <v>3861</v>
      </c>
      <c r="V127" s="163">
        <v>3475</v>
      </c>
      <c r="W127" s="163">
        <v>4441</v>
      </c>
      <c r="X127" s="163">
        <v>4955</v>
      </c>
      <c r="Y127" s="163">
        <v>4582</v>
      </c>
      <c r="Z127" s="164">
        <f t="shared" si="113"/>
        <v>-7.5277497477295618E-2</v>
      </c>
      <c r="AA127" s="165">
        <f t="shared" si="106"/>
        <v>0.18673918673918677</v>
      </c>
      <c r="AB127" s="164">
        <f t="shared" si="114"/>
        <v>1.8527526639890307E-3</v>
      </c>
    </row>
    <row r="128" spans="1:28" x14ac:dyDescent="0.25">
      <c r="A128" s="56"/>
      <c r="B128" s="162" t="s">
        <v>123</v>
      </c>
      <c r="C128" s="163">
        <v>469</v>
      </c>
      <c r="D128" s="163">
        <v>261</v>
      </c>
      <c r="E128" s="163">
        <v>129</v>
      </c>
      <c r="F128" s="163">
        <v>355</v>
      </c>
      <c r="G128" s="163">
        <v>428</v>
      </c>
      <c r="H128" s="163">
        <v>368</v>
      </c>
      <c r="I128" s="164">
        <f t="shared" si="107"/>
        <v>-0.14018691588785048</v>
      </c>
      <c r="J128" s="165">
        <f t="shared" si="108"/>
        <v>-0.21535181236673773</v>
      </c>
      <c r="K128" s="164">
        <f t="shared" si="109"/>
        <v>8.3559261227140406E-4</v>
      </c>
      <c r="L128" s="163">
        <v>526</v>
      </c>
      <c r="M128" s="163">
        <v>266</v>
      </c>
      <c r="N128" s="163">
        <v>315</v>
      </c>
      <c r="O128" s="163">
        <v>920</v>
      </c>
      <c r="P128" s="163">
        <v>1088</v>
      </c>
      <c r="Q128" s="163">
        <v>1027</v>
      </c>
      <c r="R128" s="164">
        <f t="shared" si="110"/>
        <v>-5.6066176470588203E-2</v>
      </c>
      <c r="S128" s="165">
        <f t="shared" si="111"/>
        <v>0.95247148288973382</v>
      </c>
      <c r="T128" s="164">
        <f t="shared" si="112"/>
        <v>5.0524654506312137E-4</v>
      </c>
      <c r="U128" s="163">
        <v>995</v>
      </c>
      <c r="V128" s="163">
        <v>444</v>
      </c>
      <c r="W128" s="163">
        <v>1275</v>
      </c>
      <c r="X128" s="163">
        <v>1516</v>
      </c>
      <c r="Y128" s="163">
        <v>1395</v>
      </c>
      <c r="Z128" s="164">
        <f t="shared" si="113"/>
        <v>-7.9815303430079143E-2</v>
      </c>
      <c r="AA128" s="165">
        <f t="shared" si="106"/>
        <v>0.40201005025125625</v>
      </c>
      <c r="AB128" s="164">
        <f t="shared" si="114"/>
        <v>5.6407463253267079E-4</v>
      </c>
    </row>
    <row r="129" spans="1:28" x14ac:dyDescent="0.25">
      <c r="A129" s="56"/>
      <c r="B129" s="162" t="s">
        <v>119</v>
      </c>
      <c r="C129" s="163">
        <v>392</v>
      </c>
      <c r="D129" s="163">
        <v>170</v>
      </c>
      <c r="E129" s="163">
        <v>104</v>
      </c>
      <c r="F129" s="163">
        <v>302</v>
      </c>
      <c r="G129" s="163">
        <v>338</v>
      </c>
      <c r="H129" s="163">
        <v>348</v>
      </c>
      <c r="I129" s="164">
        <f t="shared" si="107"/>
        <v>2.9585798816567976E-2</v>
      </c>
      <c r="J129" s="165">
        <f t="shared" si="108"/>
        <v>-0.11224489795918369</v>
      </c>
      <c r="K129" s="164">
        <f t="shared" si="109"/>
        <v>7.9017997030013214E-4</v>
      </c>
      <c r="L129" s="163">
        <v>456</v>
      </c>
      <c r="M129" s="163">
        <v>285</v>
      </c>
      <c r="N129" s="163">
        <v>284</v>
      </c>
      <c r="O129" s="163">
        <v>684</v>
      </c>
      <c r="P129" s="163">
        <v>737</v>
      </c>
      <c r="Q129" s="163">
        <v>788</v>
      </c>
      <c r="R129" s="164">
        <f t="shared" si="110"/>
        <v>6.919945725915877E-2</v>
      </c>
      <c r="S129" s="165">
        <f t="shared" si="111"/>
        <v>0.72807017543859653</v>
      </c>
      <c r="T129" s="164">
        <f t="shared" si="112"/>
        <v>3.8766726145057415E-4</v>
      </c>
      <c r="U129" s="163">
        <v>848</v>
      </c>
      <c r="V129" s="163">
        <v>388</v>
      </c>
      <c r="W129" s="163">
        <v>986</v>
      </c>
      <c r="X129" s="163">
        <v>1075</v>
      </c>
      <c r="Y129" s="163">
        <v>1136</v>
      </c>
      <c r="Z129" s="164">
        <f t="shared" si="113"/>
        <v>5.6744186046511658E-2</v>
      </c>
      <c r="AA129" s="165">
        <f t="shared" si="106"/>
        <v>0.33962264150943389</v>
      </c>
      <c r="AB129" s="164">
        <f t="shared" si="114"/>
        <v>4.5934679753198139E-4</v>
      </c>
    </row>
    <row r="130" spans="1:28" x14ac:dyDescent="0.25">
      <c r="A130" s="56"/>
      <c r="B130" s="162" t="s">
        <v>128</v>
      </c>
      <c r="C130" s="163">
        <v>305</v>
      </c>
      <c r="D130" s="163">
        <v>169</v>
      </c>
      <c r="E130" s="163">
        <v>21</v>
      </c>
      <c r="F130" s="163">
        <v>151</v>
      </c>
      <c r="G130" s="163">
        <v>149</v>
      </c>
      <c r="H130" s="163">
        <v>168</v>
      </c>
      <c r="I130" s="164">
        <f t="shared" si="107"/>
        <v>0.12751677852348986</v>
      </c>
      <c r="J130" s="165">
        <f t="shared" si="108"/>
        <v>-0.44918032786885242</v>
      </c>
      <c r="K130" s="164">
        <f t="shared" si="109"/>
        <v>3.814661925586845E-4</v>
      </c>
      <c r="L130" s="163">
        <v>745</v>
      </c>
      <c r="M130" s="163">
        <v>461</v>
      </c>
      <c r="N130" s="163">
        <v>40</v>
      </c>
      <c r="O130" s="163">
        <v>451</v>
      </c>
      <c r="P130" s="163">
        <v>651</v>
      </c>
      <c r="Q130" s="163">
        <v>736</v>
      </c>
      <c r="R130" s="164">
        <f t="shared" si="110"/>
        <v>0.1305683563748079</v>
      </c>
      <c r="S130" s="165">
        <f t="shared" si="111"/>
        <v>-1.2080536912751683E-2</v>
      </c>
      <c r="T130" s="164">
        <f t="shared" si="112"/>
        <v>3.6208515790307435E-4</v>
      </c>
      <c r="U130" s="163">
        <v>1050</v>
      </c>
      <c r="V130" s="163">
        <v>61</v>
      </c>
      <c r="W130" s="163">
        <v>602</v>
      </c>
      <c r="X130" s="163">
        <v>800</v>
      </c>
      <c r="Y130" s="163">
        <v>904</v>
      </c>
      <c r="Z130" s="164">
        <f t="shared" si="113"/>
        <v>0.12999999999999989</v>
      </c>
      <c r="AA130" s="165">
        <f t="shared" si="106"/>
        <v>-0.13904761904761909</v>
      </c>
      <c r="AB130" s="164">
        <f t="shared" si="114"/>
        <v>3.6553653606418237E-4</v>
      </c>
    </row>
    <row r="131" spans="1:28" x14ac:dyDescent="0.25">
      <c r="A131" s="56"/>
      <c r="B131" s="162" t="s">
        <v>131</v>
      </c>
      <c r="C131" s="163">
        <v>309</v>
      </c>
      <c r="D131" s="163">
        <v>146</v>
      </c>
      <c r="E131" s="163">
        <v>71</v>
      </c>
      <c r="F131" s="163">
        <v>143</v>
      </c>
      <c r="G131" s="163">
        <v>258</v>
      </c>
      <c r="H131" s="163">
        <v>183</v>
      </c>
      <c r="I131" s="164">
        <f t="shared" si="107"/>
        <v>-0.29069767441860461</v>
      </c>
      <c r="J131" s="165">
        <f t="shared" si="108"/>
        <v>-0.40776699029126218</v>
      </c>
      <c r="K131" s="164">
        <f t="shared" si="109"/>
        <v>4.1552567403713847E-4</v>
      </c>
      <c r="L131" s="163">
        <v>1307</v>
      </c>
      <c r="M131" s="163">
        <v>824</v>
      </c>
      <c r="N131" s="163">
        <v>95</v>
      </c>
      <c r="O131" s="163">
        <v>913</v>
      </c>
      <c r="P131" s="163">
        <v>1235</v>
      </c>
      <c r="Q131" s="163">
        <v>1182</v>
      </c>
      <c r="R131" s="164">
        <f t="shared" si="110"/>
        <v>-4.2914979757085026E-2</v>
      </c>
      <c r="S131" s="165">
        <f t="shared" si="111"/>
        <v>-9.5638867635807201E-2</v>
      </c>
      <c r="T131" s="164">
        <f t="shared" si="112"/>
        <v>5.8150089217586117E-4</v>
      </c>
      <c r="U131" s="163">
        <v>1616</v>
      </c>
      <c r="V131" s="163">
        <v>166</v>
      </c>
      <c r="W131" s="163">
        <v>1056</v>
      </c>
      <c r="X131" s="163">
        <v>1493</v>
      </c>
      <c r="Y131" s="163">
        <v>1365</v>
      </c>
      <c r="Z131" s="164">
        <f t="shared" si="113"/>
        <v>-8.5733422638981871E-2</v>
      </c>
      <c r="AA131" s="165">
        <f t="shared" si="106"/>
        <v>-0.15532178217821779</v>
      </c>
      <c r="AB131" s="164">
        <f t="shared" si="114"/>
        <v>5.5194399527390371E-4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27217</v>
      </c>
      <c r="D132" s="169">
        <f t="shared" si="115"/>
        <v>10480</v>
      </c>
      <c r="E132" s="169">
        <f t="shared" si="115"/>
        <v>10667</v>
      </c>
      <c r="F132" s="169">
        <f t="shared" si="115"/>
        <v>14639</v>
      </c>
      <c r="G132" s="169">
        <f t="shared" si="115"/>
        <v>13095</v>
      </c>
      <c r="H132" s="169">
        <f t="shared" si="115"/>
        <v>12604</v>
      </c>
      <c r="I132" s="170">
        <f t="shared" si="107"/>
        <v>-3.7495227185948887E-2</v>
      </c>
      <c r="J132" s="171">
        <f t="shared" si="108"/>
        <v>-0.53690708013373989</v>
      </c>
      <c r="K132" s="170">
        <f t="shared" si="109"/>
        <v>2.8619046970295593E-2</v>
      </c>
      <c r="L132" s="169">
        <f t="shared" ref="L132:Q132" si="116">L124-SUM(L125:L131)</f>
        <v>11639</v>
      </c>
      <c r="M132" s="169">
        <f t="shared" si="116"/>
        <v>5197</v>
      </c>
      <c r="N132" s="169">
        <f t="shared" si="116"/>
        <v>6046</v>
      </c>
      <c r="O132" s="169">
        <f t="shared" si="116"/>
        <v>14101</v>
      </c>
      <c r="P132" s="169">
        <f t="shared" si="116"/>
        <v>17452</v>
      </c>
      <c r="Q132" s="169">
        <f t="shared" si="116"/>
        <v>18517</v>
      </c>
      <c r="R132" s="170">
        <f t="shared" si="110"/>
        <v>6.1024524409809766E-2</v>
      </c>
      <c r="S132" s="171">
        <f t="shared" si="111"/>
        <v>0.5909442391958073</v>
      </c>
      <c r="T132" s="170">
        <f t="shared" si="112"/>
        <v>9.1096886805587321E-3</v>
      </c>
      <c r="U132" s="169">
        <f>U124-SUM(U125:U131)</f>
        <v>38856</v>
      </c>
      <c r="V132" s="169">
        <f>V124-SUM(V125:V131)</f>
        <v>16713</v>
      </c>
      <c r="W132" s="169">
        <f>W124-SUM(W125:W131)</f>
        <v>28740</v>
      </c>
      <c r="X132" s="169">
        <f>X124-SUM(X125:X131)</f>
        <v>30547</v>
      </c>
      <c r="Y132" s="169">
        <f>Y124-SUM(Y125:Y131)</f>
        <v>31121</v>
      </c>
      <c r="Z132" s="170">
        <f t="shared" si="113"/>
        <v>1.8790715945919301E-2</v>
      </c>
      <c r="AA132" s="171">
        <f t="shared" si="106"/>
        <v>-0.19906835495161623</v>
      </c>
      <c r="AB132" s="170">
        <f t="shared" si="114"/>
        <v>1.2583918737669713E-2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16541</v>
      </c>
      <c r="D134" s="176">
        <f t="shared" si="117"/>
        <v>6753</v>
      </c>
      <c r="E134" s="176">
        <f t="shared" si="117"/>
        <v>2790</v>
      </c>
      <c r="F134" s="176">
        <f t="shared" si="117"/>
        <v>28464</v>
      </c>
      <c r="G134" s="176">
        <f t="shared" si="117"/>
        <v>27166</v>
      </c>
      <c r="H134" s="176">
        <f t="shared" si="117"/>
        <v>30519</v>
      </c>
      <c r="I134" s="177">
        <f>IFERROR(H134/G134-1,"-")</f>
        <v>0.12342634175071776</v>
      </c>
      <c r="J134" s="177">
        <f>IFERROR(H134/C134-1,"-")</f>
        <v>0.84505168974064437</v>
      </c>
      <c r="K134" s="177">
        <f>H134/H$8</f>
        <v>6.9297421016062455E-2</v>
      </c>
      <c r="L134" s="176">
        <f t="shared" ref="L134:Q134" si="118">L135+L138</f>
        <v>81728</v>
      </c>
      <c r="M134" s="176">
        <f t="shared" si="118"/>
        <v>32534</v>
      </c>
      <c r="N134" s="176">
        <f t="shared" si="118"/>
        <v>5496</v>
      </c>
      <c r="O134" s="176">
        <f t="shared" si="118"/>
        <v>91426</v>
      </c>
      <c r="P134" s="176">
        <f t="shared" si="118"/>
        <v>103284</v>
      </c>
      <c r="Q134" s="176">
        <f t="shared" si="118"/>
        <v>107994</v>
      </c>
      <c r="R134" s="177">
        <f>IFERROR(Q134/P134-1,"-")</f>
        <v>4.5602416637620546E-2</v>
      </c>
      <c r="S134" s="177">
        <f>IFERROR(Q134/L134-1,"-")</f>
        <v>0.32138312451057161</v>
      </c>
      <c r="T134" s="177">
        <f>Q134/Q$8</f>
        <v>5.312910943285952E-2</v>
      </c>
      <c r="U134" s="176">
        <f>U135+U138</f>
        <v>98269</v>
      </c>
      <c r="V134" s="176">
        <f>V135+V138</f>
        <v>35882</v>
      </c>
      <c r="W134" s="176">
        <f>W135+W138</f>
        <v>119890</v>
      </c>
      <c r="X134" s="176">
        <f>X135+X138</f>
        <v>130450</v>
      </c>
      <c r="Y134" s="176">
        <f>Y135+Y138</f>
        <v>138513</v>
      </c>
      <c r="Z134" s="177">
        <f>IFERROR(Y134/X134-1,"-")</f>
        <v>6.180912226906865E-2</v>
      </c>
      <c r="AA134" s="177">
        <f t="shared" ref="AA134:AA146" si="119">IFERROR(Y134/U134-1,"-")</f>
        <v>0.40952894605623347</v>
      </c>
      <c r="AB134" s="177">
        <f>Y134/Y$8</f>
        <v>5.6008365287453649E-2</v>
      </c>
    </row>
    <row r="135" spans="1:28" x14ac:dyDescent="0.25">
      <c r="A135" s="56"/>
      <c r="B135" s="157" t="s">
        <v>97</v>
      </c>
      <c r="C135" s="158">
        <v>6228</v>
      </c>
      <c r="D135" s="158">
        <v>514</v>
      </c>
      <c r="E135" s="158">
        <v>1473</v>
      </c>
      <c r="F135" s="158">
        <v>3357</v>
      </c>
      <c r="G135" s="158">
        <v>4136</v>
      </c>
      <c r="H135" s="158">
        <v>3974</v>
      </c>
      <c r="I135" s="159">
        <f>IFERROR(H135/G135-1,"-")</f>
        <v>-3.9168278529980616E-2</v>
      </c>
      <c r="J135" s="160">
        <f>IFERROR(H135/C135-1,"-")</f>
        <v>-0.36191393705844577</v>
      </c>
      <c r="K135" s="159">
        <f>H135/H$8</f>
        <v>9.0234919596917391E-3</v>
      </c>
      <c r="L135" s="158">
        <v>12462</v>
      </c>
      <c r="M135" s="158">
        <v>1373</v>
      </c>
      <c r="N135" s="158">
        <v>1501</v>
      </c>
      <c r="O135" s="158">
        <v>7833</v>
      </c>
      <c r="P135" s="158">
        <v>9670</v>
      </c>
      <c r="Q135" s="158">
        <v>7037</v>
      </c>
      <c r="R135" s="159">
        <f>IFERROR(Q135/P135-1,"-")</f>
        <v>-0.27228541882109614</v>
      </c>
      <c r="S135" s="160">
        <f>IFERROR(Q135/L135-1,"-")</f>
        <v>-0.43532338308457708</v>
      </c>
      <c r="T135" s="159">
        <f>Q135/Q$8</f>
        <v>3.4619473589183889E-3</v>
      </c>
      <c r="U135" s="158">
        <v>18690</v>
      </c>
      <c r="V135" s="158">
        <v>19613</v>
      </c>
      <c r="W135" s="158">
        <v>11190</v>
      </c>
      <c r="X135" s="158">
        <v>13806</v>
      </c>
      <c r="Y135" s="158">
        <v>11011</v>
      </c>
      <c r="Z135" s="159">
        <f>IFERROR(Y135/X135-1,"-")</f>
        <v>-0.2024482109227872</v>
      </c>
      <c r="AA135" s="160">
        <f t="shared" si="119"/>
        <v>-0.41086142322097374</v>
      </c>
      <c r="AB135" s="159">
        <f>Y135/Y$8</f>
        <v>4.4523482285428236E-3</v>
      </c>
    </row>
    <row r="136" spans="1:28" x14ac:dyDescent="0.25">
      <c r="A136" s="56"/>
      <c r="B136" s="162" t="s">
        <v>103</v>
      </c>
      <c r="C136" s="163">
        <v>6228</v>
      </c>
      <c r="D136" s="163">
        <v>514</v>
      </c>
      <c r="E136" s="163">
        <v>1473</v>
      </c>
      <c r="F136" s="163">
        <v>3286</v>
      </c>
      <c r="G136" s="163">
        <v>4136</v>
      </c>
      <c r="H136" s="163">
        <v>3974</v>
      </c>
      <c r="I136" s="164">
        <f>IFERROR(H136/G136-1,"-")</f>
        <v>-3.9168278529980616E-2</v>
      </c>
      <c r="J136" s="165">
        <f>IFERROR(H136/C136-1,"-")</f>
        <v>-0.36191393705844577</v>
      </c>
      <c r="K136" s="164">
        <f>H136/H$8</f>
        <v>9.0234919596917391E-3</v>
      </c>
      <c r="L136" s="163">
        <v>4169</v>
      </c>
      <c r="M136" s="163">
        <v>632</v>
      </c>
      <c r="N136" s="163">
        <v>0</v>
      </c>
      <c r="O136" s="163">
        <v>4234</v>
      </c>
      <c r="P136" s="163">
        <v>4783</v>
      </c>
      <c r="Q136" s="163">
        <v>3118</v>
      </c>
      <c r="R136" s="164">
        <f>IFERROR(Q136/P136-1,"-")</f>
        <v>-0.34810788208237509</v>
      </c>
      <c r="S136" s="165">
        <f>IFERROR(Q136/L136-1,"-")</f>
        <v>-0.25209882465819144</v>
      </c>
      <c r="T136" s="164">
        <f>Q136/Q$8</f>
        <v>1.5339422857904698E-3</v>
      </c>
      <c r="U136" s="163">
        <v>10397</v>
      </c>
      <c r="V136" s="163">
        <v>16017</v>
      </c>
      <c r="W136" s="163">
        <v>7520</v>
      </c>
      <c r="X136" s="163">
        <v>8919</v>
      </c>
      <c r="Y136" s="163">
        <v>7092</v>
      </c>
      <c r="Z136" s="164">
        <f>IFERROR(Y136/X136-1,"-")</f>
        <v>-0.20484359233097882</v>
      </c>
      <c r="AA136" s="165">
        <f t="shared" si="119"/>
        <v>-0.31788015773780898</v>
      </c>
      <c r="AB136" s="164">
        <f>Y136/Y$8</f>
        <v>2.8676826479725461E-3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8293</v>
      </c>
      <c r="M137" s="163">
        <v>741</v>
      </c>
      <c r="N137" s="163">
        <v>1501</v>
      </c>
      <c r="O137" s="163">
        <v>3599</v>
      </c>
      <c r="P137" s="163">
        <v>4887</v>
      </c>
      <c r="Q137" s="163">
        <v>3919</v>
      </c>
      <c r="R137" s="164">
        <f>IFERROR(Q137/P137-1,"-")</f>
        <v>-0.19807652956824229</v>
      </c>
      <c r="S137" s="165">
        <f>IFERROR(Q137/L137-1,"-")</f>
        <v>-0.52743277462920535</v>
      </c>
      <c r="T137" s="164">
        <f>Q137/Q$8</f>
        <v>1.9280050731279189E-3</v>
      </c>
      <c r="U137" s="163">
        <v>8293</v>
      </c>
      <c r="V137" s="163">
        <v>3596</v>
      </c>
      <c r="W137" s="163">
        <v>3670</v>
      </c>
      <c r="X137" s="163">
        <v>4887</v>
      </c>
      <c r="Y137" s="163">
        <v>3919</v>
      </c>
      <c r="Z137" s="164">
        <f>IFERROR(Y137/X137-1,"-")</f>
        <v>-0.19807652956824229</v>
      </c>
      <c r="AA137" s="165">
        <f t="shared" si="119"/>
        <v>-0.52743277462920535</v>
      </c>
      <c r="AB137" s="164">
        <f>Y137/Y$8</f>
        <v>1.5846655805702775E-3</v>
      </c>
    </row>
    <row r="138" spans="1:28" x14ac:dyDescent="0.25">
      <c r="A138" s="56"/>
      <c r="B138" s="157" t="s">
        <v>107</v>
      </c>
      <c r="C138" s="158">
        <v>10313</v>
      </c>
      <c r="D138" s="158">
        <v>6239</v>
      </c>
      <c r="E138" s="158">
        <v>1317</v>
      </c>
      <c r="F138" s="158">
        <v>25107</v>
      </c>
      <c r="G138" s="158">
        <v>23030</v>
      </c>
      <c r="H138" s="158">
        <v>26545</v>
      </c>
      <c r="I138" s="159">
        <f>IFERROR(H138/G138-1,"-")</f>
        <v>0.15262700825010866</v>
      </c>
      <c r="J138" s="160">
        <f>IFERROR(H138/C138-1,"-")</f>
        <v>1.5739358091728888</v>
      </c>
      <c r="K138" s="159">
        <f>H138/H$8</f>
        <v>6.0273929056370711E-2</v>
      </c>
      <c r="L138" s="158">
        <v>69266</v>
      </c>
      <c r="M138" s="158">
        <v>31161</v>
      </c>
      <c r="N138" s="158">
        <v>3995</v>
      </c>
      <c r="O138" s="158">
        <v>83593</v>
      </c>
      <c r="P138" s="158">
        <v>93614</v>
      </c>
      <c r="Q138" s="158">
        <v>100957</v>
      </c>
      <c r="R138" s="159">
        <f>IFERROR(Q138/P138-1,"-")</f>
        <v>7.8439122353494151E-2</v>
      </c>
      <c r="S138" s="160">
        <f>IFERROR(Q138/L138-1,"-")</f>
        <v>0.45752605896110654</v>
      </c>
      <c r="T138" s="159">
        <f>Q138/Q$8</f>
        <v>4.9667162073941132E-2</v>
      </c>
      <c r="U138" s="158">
        <v>79579</v>
      </c>
      <c r="V138" s="158">
        <v>16269</v>
      </c>
      <c r="W138" s="158">
        <v>108700</v>
      </c>
      <c r="X138" s="158">
        <v>116644</v>
      </c>
      <c r="Y138" s="158">
        <v>127502</v>
      </c>
      <c r="Z138" s="159">
        <f>IFERROR(Y138/X138-1,"-")</f>
        <v>9.3086656836185222E-2</v>
      </c>
      <c r="AA138" s="160">
        <f t="shared" si="119"/>
        <v>0.60220661229721406</v>
      </c>
      <c r="AB138" s="159">
        <f>Y138/Y$8</f>
        <v>5.1556017058910823E-2</v>
      </c>
    </row>
    <row r="139" spans="1:28" s="56" customFormat="1" x14ac:dyDescent="0.25">
      <c r="B139" s="162" t="s">
        <v>110</v>
      </c>
      <c r="C139" s="163">
        <v>5686</v>
      </c>
      <c r="D139" s="163">
        <v>3314</v>
      </c>
      <c r="E139" s="163">
        <v>189</v>
      </c>
      <c r="F139" s="163">
        <v>12522</v>
      </c>
      <c r="G139" s="163">
        <v>11768</v>
      </c>
      <c r="H139" s="163">
        <v>15180</v>
      </c>
      <c r="I139" s="164">
        <f t="shared" ref="I139:I146" si="120">IFERROR(H139/G139-1,"-")</f>
        <v>0.28993881713120317</v>
      </c>
      <c r="J139" s="165">
        <f t="shared" ref="J139:J146" si="121">IFERROR(H139/C139-1,"-")</f>
        <v>1.6697150896939852</v>
      </c>
      <c r="K139" s="164">
        <f t="shared" ref="K139:K146" si="122">H139/H$8</f>
        <v>3.4468195256195419E-2</v>
      </c>
      <c r="L139" s="163">
        <v>31029</v>
      </c>
      <c r="M139" s="163">
        <v>12322</v>
      </c>
      <c r="N139" s="163">
        <v>332</v>
      </c>
      <c r="O139" s="163">
        <v>33530</v>
      </c>
      <c r="P139" s="163">
        <v>37048</v>
      </c>
      <c r="Q139" s="163">
        <v>41409</v>
      </c>
      <c r="R139" s="164">
        <f t="shared" ref="R139:R146" si="123">IFERROR(Q139/P139-1,"-")</f>
        <v>0.11771215720146833</v>
      </c>
      <c r="S139" s="165">
        <f t="shared" ref="S139:S146" si="124">IFERROR(Q139/L139-1,"-")</f>
        <v>0.33452576621869867</v>
      </c>
      <c r="T139" s="164">
        <f t="shared" ref="T139:T146" si="125">Q139/Q$8</f>
        <v>2.0371717803815768E-2</v>
      </c>
      <c r="U139" s="163">
        <v>36715</v>
      </c>
      <c r="V139" s="163">
        <v>853</v>
      </c>
      <c r="W139" s="163">
        <v>46052</v>
      </c>
      <c r="X139" s="163">
        <v>48816</v>
      </c>
      <c r="Y139" s="163">
        <v>56589</v>
      </c>
      <c r="Z139" s="164">
        <f t="shared" ref="Z139:Z146" si="126">IFERROR(Y139/X139-1,"-")</f>
        <v>0.15923058013765989</v>
      </c>
      <c r="AA139" s="165">
        <f t="shared" si="119"/>
        <v>0.54130464387852384</v>
      </c>
      <c r="AB139" s="164">
        <f t="shared" ref="AB139:AB146" si="127">Y139/Y$8</f>
        <v>2.2882021061212409E-2</v>
      </c>
    </row>
    <row r="140" spans="1:28" s="56" customFormat="1" x14ac:dyDescent="0.25">
      <c r="B140" s="162" t="s">
        <v>113</v>
      </c>
      <c r="C140" s="163">
        <v>821</v>
      </c>
      <c r="D140" s="163">
        <v>966</v>
      </c>
      <c r="E140" s="163">
        <v>129</v>
      </c>
      <c r="F140" s="163">
        <v>808</v>
      </c>
      <c r="G140" s="163">
        <v>1099</v>
      </c>
      <c r="H140" s="163">
        <v>994</v>
      </c>
      <c r="I140" s="164">
        <f t="shared" si="120"/>
        <v>-9.5541401273885329E-2</v>
      </c>
      <c r="J140" s="165">
        <f t="shared" si="121"/>
        <v>0.21071863580998773</v>
      </c>
      <c r="K140" s="164">
        <f t="shared" si="122"/>
        <v>2.2570083059722163E-3</v>
      </c>
      <c r="L140" s="163">
        <v>5887</v>
      </c>
      <c r="M140" s="163">
        <v>1709</v>
      </c>
      <c r="N140" s="163">
        <v>474</v>
      </c>
      <c r="O140" s="163">
        <v>6132</v>
      </c>
      <c r="P140" s="163">
        <v>9153</v>
      </c>
      <c r="Q140" s="163">
        <v>10266</v>
      </c>
      <c r="R140" s="164">
        <f t="shared" si="123"/>
        <v>0.12159947558177642</v>
      </c>
      <c r="S140" s="165">
        <f t="shared" si="124"/>
        <v>0.7438423645320198</v>
      </c>
      <c r="T140" s="164">
        <f t="shared" si="125"/>
        <v>5.0504975965121757E-3</v>
      </c>
      <c r="U140" s="163">
        <v>6708</v>
      </c>
      <c r="V140" s="163">
        <v>1834</v>
      </c>
      <c r="W140" s="163">
        <v>6940</v>
      </c>
      <c r="X140" s="163">
        <v>10252</v>
      </c>
      <c r="Y140" s="163">
        <v>11260</v>
      </c>
      <c r="Z140" s="164">
        <f t="shared" si="126"/>
        <v>9.8322278579789257E-2</v>
      </c>
      <c r="AA140" s="165">
        <f t="shared" si="119"/>
        <v>0.67859272510435309</v>
      </c>
      <c r="AB140" s="164">
        <f t="shared" si="127"/>
        <v>4.5530325177905902E-3</v>
      </c>
    </row>
    <row r="141" spans="1:28" x14ac:dyDescent="0.25">
      <c r="A141" s="56"/>
      <c r="B141" s="162" t="s">
        <v>116</v>
      </c>
      <c r="C141" s="163">
        <v>497</v>
      </c>
      <c r="D141" s="163">
        <v>87</v>
      </c>
      <c r="E141" s="163">
        <v>199</v>
      </c>
      <c r="F141" s="163">
        <v>3811</v>
      </c>
      <c r="G141" s="163">
        <v>2925</v>
      </c>
      <c r="H141" s="163">
        <v>3062</v>
      </c>
      <c r="I141" s="164">
        <f t="shared" si="120"/>
        <v>4.6837606837606849E-2</v>
      </c>
      <c r="J141" s="165">
        <f t="shared" si="121"/>
        <v>5.1609657947686118</v>
      </c>
      <c r="K141" s="164">
        <f t="shared" si="122"/>
        <v>6.9526754858017376E-3</v>
      </c>
      <c r="L141" s="163">
        <v>9088</v>
      </c>
      <c r="M141" s="163">
        <v>3010</v>
      </c>
      <c r="N141" s="163">
        <v>782</v>
      </c>
      <c r="O141" s="163">
        <v>10346</v>
      </c>
      <c r="P141" s="163">
        <v>9638</v>
      </c>
      <c r="Q141" s="163">
        <v>9917</v>
      </c>
      <c r="R141" s="164">
        <f t="shared" si="123"/>
        <v>2.8947914505083938E-2</v>
      </c>
      <c r="S141" s="165">
        <f t="shared" si="124"/>
        <v>9.1219190140845008E-2</v>
      </c>
      <c r="T141" s="164">
        <f t="shared" si="125"/>
        <v>4.8788023246260706E-3</v>
      </c>
      <c r="U141" s="163">
        <v>9585</v>
      </c>
      <c r="V141" s="163">
        <v>4650</v>
      </c>
      <c r="W141" s="163">
        <v>14157</v>
      </c>
      <c r="X141" s="163">
        <v>12563</v>
      </c>
      <c r="Y141" s="163">
        <v>12979</v>
      </c>
      <c r="Z141" s="164">
        <f t="shared" si="126"/>
        <v>3.3113109925973161E-2</v>
      </c>
      <c r="AA141" s="165">
        <f t="shared" si="119"/>
        <v>0.35409494001043296</v>
      </c>
      <c r="AB141" s="164">
        <f t="shared" si="127"/>
        <v>5.2481180327179459E-3</v>
      </c>
    </row>
    <row r="142" spans="1:28" x14ac:dyDescent="0.25">
      <c r="A142" s="56"/>
      <c r="B142" s="162" t="s">
        <v>123</v>
      </c>
      <c r="C142" s="163">
        <v>319</v>
      </c>
      <c r="D142" s="163">
        <v>94</v>
      </c>
      <c r="E142" s="163">
        <v>95</v>
      </c>
      <c r="F142" s="163">
        <v>2435</v>
      </c>
      <c r="G142" s="163">
        <v>1733</v>
      </c>
      <c r="H142" s="163">
        <v>1118</v>
      </c>
      <c r="I142" s="164">
        <f t="shared" si="120"/>
        <v>-0.35487593768032311</v>
      </c>
      <c r="J142" s="165">
        <f t="shared" si="121"/>
        <v>2.5047021943573666</v>
      </c>
      <c r="K142" s="164">
        <f t="shared" si="122"/>
        <v>2.5385666861941028E-3</v>
      </c>
      <c r="L142" s="163">
        <v>1208</v>
      </c>
      <c r="M142" s="163">
        <v>312</v>
      </c>
      <c r="N142" s="163">
        <v>50</v>
      </c>
      <c r="O142" s="163">
        <v>2419</v>
      </c>
      <c r="P142" s="163">
        <v>2370</v>
      </c>
      <c r="Q142" s="163">
        <v>1936</v>
      </c>
      <c r="R142" s="164">
        <f t="shared" si="123"/>
        <v>-0.18312236286919836</v>
      </c>
      <c r="S142" s="165">
        <f t="shared" si="124"/>
        <v>0.60264900662251653</v>
      </c>
      <c r="T142" s="164">
        <f t="shared" si="125"/>
        <v>9.5244139361460851E-4</v>
      </c>
      <c r="U142" s="163">
        <v>1527</v>
      </c>
      <c r="V142" s="163">
        <v>260</v>
      </c>
      <c r="W142" s="163">
        <v>4854</v>
      </c>
      <c r="X142" s="163">
        <v>4103</v>
      </c>
      <c r="Y142" s="163">
        <v>3054</v>
      </c>
      <c r="Z142" s="164">
        <f t="shared" si="126"/>
        <v>-0.25566658542529852</v>
      </c>
      <c r="AA142" s="165">
        <f t="shared" si="119"/>
        <v>1</v>
      </c>
      <c r="AB142" s="164">
        <f t="shared" si="127"/>
        <v>1.2348988729424923E-3</v>
      </c>
    </row>
    <row r="143" spans="1:28" x14ac:dyDescent="0.25">
      <c r="A143" s="56"/>
      <c r="B143" s="162" t="s">
        <v>119</v>
      </c>
      <c r="C143" s="163">
        <v>118</v>
      </c>
      <c r="D143" s="163">
        <v>52</v>
      </c>
      <c r="E143" s="163">
        <v>89</v>
      </c>
      <c r="F143" s="163">
        <v>205</v>
      </c>
      <c r="G143" s="163">
        <v>505</v>
      </c>
      <c r="H143" s="163">
        <v>629</v>
      </c>
      <c r="I143" s="164">
        <f t="shared" si="120"/>
        <v>0.24554455445544554</v>
      </c>
      <c r="J143" s="165">
        <f t="shared" si="121"/>
        <v>4.3305084745762707</v>
      </c>
      <c r="K143" s="164">
        <f t="shared" si="122"/>
        <v>1.4282275899965033E-3</v>
      </c>
      <c r="L143" s="163">
        <v>1916</v>
      </c>
      <c r="M143" s="163">
        <v>619</v>
      </c>
      <c r="N143" s="163">
        <v>90</v>
      </c>
      <c r="O143" s="163">
        <v>1945</v>
      </c>
      <c r="P143" s="163">
        <v>2146</v>
      </c>
      <c r="Q143" s="163">
        <v>2489</v>
      </c>
      <c r="R143" s="164">
        <f t="shared" si="123"/>
        <v>0.15983224603914259</v>
      </c>
      <c r="S143" s="165">
        <f t="shared" si="124"/>
        <v>0.29906054279749483</v>
      </c>
      <c r="T143" s="164">
        <f t="shared" si="125"/>
        <v>1.2244972255716739E-3</v>
      </c>
      <c r="U143" s="163">
        <v>2034</v>
      </c>
      <c r="V143" s="163">
        <v>583</v>
      </c>
      <c r="W143" s="163">
        <v>2150</v>
      </c>
      <c r="X143" s="163">
        <v>2651</v>
      </c>
      <c r="Y143" s="163">
        <v>3118</v>
      </c>
      <c r="Z143" s="164">
        <f t="shared" si="126"/>
        <v>0.17615993964541676</v>
      </c>
      <c r="AA143" s="165">
        <f t="shared" si="119"/>
        <v>0.53294001966568327</v>
      </c>
      <c r="AB143" s="164">
        <f t="shared" si="127"/>
        <v>1.2607775657611955E-3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1.3623792591381588E-5</v>
      </c>
      <c r="L144" s="163">
        <v>704</v>
      </c>
      <c r="M144" s="163">
        <v>1439</v>
      </c>
      <c r="N144" s="163">
        <v>15</v>
      </c>
      <c r="O144" s="163">
        <v>1561</v>
      </c>
      <c r="P144" s="163">
        <v>1812</v>
      </c>
      <c r="Q144" s="163">
        <v>1807</v>
      </c>
      <c r="R144" s="164">
        <f t="shared" si="123"/>
        <v>-2.7593818984547047E-3</v>
      </c>
      <c r="S144" s="165">
        <f t="shared" si="124"/>
        <v>1.5667613636363638</v>
      </c>
      <c r="T144" s="164">
        <f t="shared" si="125"/>
        <v>8.8897809827561867E-4</v>
      </c>
      <c r="U144" s="163">
        <v>949</v>
      </c>
      <c r="V144" s="163">
        <v>34</v>
      </c>
      <c r="W144" s="163">
        <v>1640</v>
      </c>
      <c r="X144" s="163">
        <v>1951</v>
      </c>
      <c r="Y144" s="163">
        <v>1813</v>
      </c>
      <c r="Z144" s="164">
        <f t="shared" si="126"/>
        <v>-7.0732957457714019E-2</v>
      </c>
      <c r="AA144" s="165">
        <f t="shared" si="119"/>
        <v>0.91043203371970494</v>
      </c>
      <c r="AB144" s="164">
        <f t="shared" si="127"/>
        <v>7.3309484500482598E-4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1.2261413332243431E-4</v>
      </c>
      <c r="L145" s="163">
        <v>3100</v>
      </c>
      <c r="M145" s="163">
        <v>2462</v>
      </c>
      <c r="N145" s="163">
        <v>4</v>
      </c>
      <c r="O145" s="163">
        <v>686</v>
      </c>
      <c r="P145" s="163">
        <v>1243</v>
      </c>
      <c r="Q145" s="163">
        <v>1108</v>
      </c>
      <c r="R145" s="164">
        <f t="shared" si="123"/>
        <v>-0.10860820595333864</v>
      </c>
      <c r="S145" s="165">
        <f t="shared" si="124"/>
        <v>-0.64258064516129032</v>
      </c>
      <c r="T145" s="164">
        <f t="shared" si="125"/>
        <v>5.450955909736499E-4</v>
      </c>
      <c r="U145" s="163">
        <v>3171</v>
      </c>
      <c r="V145" s="163">
        <v>43</v>
      </c>
      <c r="W145" s="163">
        <v>735</v>
      </c>
      <c r="X145" s="163">
        <v>1305</v>
      </c>
      <c r="Y145" s="163">
        <v>1162</v>
      </c>
      <c r="Z145" s="164">
        <f t="shared" si="126"/>
        <v>-0.10957854406130263</v>
      </c>
      <c r="AA145" s="165">
        <f t="shared" si="119"/>
        <v>-0.63355408388520973</v>
      </c>
      <c r="AB145" s="164">
        <f t="shared" si="127"/>
        <v>4.6986001648957956E-4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2556</v>
      </c>
      <c r="D146" s="169">
        <f t="shared" si="128"/>
        <v>769</v>
      </c>
      <c r="E146" s="169">
        <f t="shared" si="128"/>
        <v>614</v>
      </c>
      <c r="F146" s="169">
        <f t="shared" si="128"/>
        <v>5198</v>
      </c>
      <c r="G146" s="169">
        <f t="shared" si="128"/>
        <v>4799</v>
      </c>
      <c r="H146" s="169">
        <f t="shared" si="128"/>
        <v>5502</v>
      </c>
      <c r="I146" s="170">
        <f t="shared" si="120"/>
        <v>0.14648885184413429</v>
      </c>
      <c r="J146" s="171">
        <f t="shared" si="121"/>
        <v>1.152582159624413</v>
      </c>
      <c r="K146" s="170">
        <f t="shared" si="122"/>
        <v>1.2493017806296917E-2</v>
      </c>
      <c r="L146" s="169">
        <f t="shared" ref="L146:Q146" si="129">L138-SUM(L139:L145)</f>
        <v>16334</v>
      </c>
      <c r="M146" s="169">
        <f t="shared" si="129"/>
        <v>9288</v>
      </c>
      <c r="N146" s="169">
        <f t="shared" si="129"/>
        <v>2248</v>
      </c>
      <c r="O146" s="169">
        <f t="shared" si="129"/>
        <v>26974</v>
      </c>
      <c r="P146" s="169">
        <f t="shared" si="129"/>
        <v>30204</v>
      </c>
      <c r="Q146" s="169">
        <f t="shared" si="129"/>
        <v>32025</v>
      </c>
      <c r="R146" s="170">
        <f t="shared" si="123"/>
        <v>6.0290027810885993E-2</v>
      </c>
      <c r="S146" s="171">
        <f t="shared" si="124"/>
        <v>0.96063425982612949</v>
      </c>
      <c r="T146" s="170">
        <f t="shared" si="125"/>
        <v>1.5755132040551571E-2</v>
      </c>
      <c r="U146" s="169">
        <f>U138-SUM(U139:U145)</f>
        <v>18890</v>
      </c>
      <c r="V146" s="169">
        <f>V138-SUM(V139:V145)</f>
        <v>8012</v>
      </c>
      <c r="W146" s="169">
        <f>W138-SUM(W139:W145)</f>
        <v>32172</v>
      </c>
      <c r="X146" s="169">
        <f>X138-SUM(X139:X145)</f>
        <v>35003</v>
      </c>
      <c r="Y146" s="169">
        <f>Y138-SUM(Y139:Y145)</f>
        <v>37527</v>
      </c>
      <c r="Z146" s="170">
        <f t="shared" si="126"/>
        <v>7.2108105019569768E-2</v>
      </c>
      <c r="AA146" s="171">
        <f t="shared" si="119"/>
        <v>0.98660667019587089</v>
      </c>
      <c r="AB146" s="170">
        <f t="shared" si="127"/>
        <v>1.5174214146991783E-2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15895</v>
      </c>
      <c r="D148" s="176">
        <f t="shared" si="130"/>
        <v>5487</v>
      </c>
      <c r="E148" s="176">
        <f t="shared" si="130"/>
        <v>4372</v>
      </c>
      <c r="F148" s="176">
        <f t="shared" si="130"/>
        <v>16339</v>
      </c>
      <c r="G148" s="176">
        <f t="shared" si="130"/>
        <v>16570</v>
      </c>
      <c r="H148" s="176">
        <f t="shared" si="130"/>
        <v>19906</v>
      </c>
      <c r="I148" s="177">
        <f>IFERROR(H148/G148-1,"-")</f>
        <v>0.20132770066385031</v>
      </c>
      <c r="J148" s="177">
        <f>IFERROR(H148/C148-1,"-")</f>
        <v>0.25234350424661844</v>
      </c>
      <c r="K148" s="177">
        <f>H148/H$8</f>
        <v>4.5199202554006987E-2</v>
      </c>
      <c r="L148" s="176">
        <f t="shared" ref="L148:Q148" si="131">L149+L152</f>
        <v>56935</v>
      </c>
      <c r="M148" s="176">
        <f t="shared" si="131"/>
        <v>16907</v>
      </c>
      <c r="N148" s="176">
        <f t="shared" si="131"/>
        <v>22955</v>
      </c>
      <c r="O148" s="176">
        <f t="shared" si="131"/>
        <v>43745</v>
      </c>
      <c r="P148" s="176">
        <f t="shared" si="131"/>
        <v>46752</v>
      </c>
      <c r="Q148" s="176">
        <f t="shared" si="131"/>
        <v>47305</v>
      </c>
      <c r="R148" s="177">
        <f>IFERROR(Q148/P148-1,"-")</f>
        <v>1.1828370978781644E-2</v>
      </c>
      <c r="S148" s="177">
        <f>IFERROR(Q148/L148-1,"-")</f>
        <v>-0.16914024765082991</v>
      </c>
      <c r="T148" s="177">
        <f>Q148/Q$8</f>
        <v>2.3272334775278437E-2</v>
      </c>
      <c r="U148" s="176">
        <f>U149+U152</f>
        <v>72830</v>
      </c>
      <c r="V148" s="176">
        <f>V149+V152</f>
        <v>27327</v>
      </c>
      <c r="W148" s="176">
        <f>W149+W152</f>
        <v>60084</v>
      </c>
      <c r="X148" s="176">
        <f>X149+X152</f>
        <v>63322</v>
      </c>
      <c r="Y148" s="176">
        <f>Y149+Y152</f>
        <v>67211</v>
      </c>
      <c r="Z148" s="177">
        <f>IFERROR(Y148/X148-1,"-")</f>
        <v>6.1416253434825263E-2</v>
      </c>
      <c r="AA148" s="177">
        <f t="shared" ref="AA148:AA160" si="132">IFERROR(Y148/U148-1,"-")</f>
        <v>-7.7152272415213496E-2</v>
      </c>
      <c r="AB148" s="177">
        <f>Y148/Y$8</f>
        <v>2.7177075359966552E-2</v>
      </c>
    </row>
    <row r="149" spans="1:28" x14ac:dyDescent="0.25">
      <c r="A149" s="56"/>
      <c r="B149" s="157" t="s">
        <v>97</v>
      </c>
      <c r="C149" s="158">
        <v>10326</v>
      </c>
      <c r="D149" s="158">
        <v>3443</v>
      </c>
      <c r="E149" s="158">
        <v>2227</v>
      </c>
      <c r="F149" s="158">
        <v>10042</v>
      </c>
      <c r="G149" s="158">
        <v>10712</v>
      </c>
      <c r="H149" s="158">
        <v>10921</v>
      </c>
      <c r="I149" s="159">
        <f>IFERROR(H149/G149-1,"-")</f>
        <v>1.9510828976848416E-2</v>
      </c>
      <c r="J149" s="160">
        <f>IFERROR(H149/C149-1,"-")</f>
        <v>5.7621537865581995E-2</v>
      </c>
      <c r="K149" s="159">
        <f>H149/H$8</f>
        <v>2.4797573148413056E-2</v>
      </c>
      <c r="L149" s="158">
        <v>22359</v>
      </c>
      <c r="M149" s="158">
        <v>4415</v>
      </c>
      <c r="N149" s="158">
        <v>16477</v>
      </c>
      <c r="O149" s="158">
        <v>22320</v>
      </c>
      <c r="P149" s="158">
        <v>22358</v>
      </c>
      <c r="Q149" s="158">
        <v>20442</v>
      </c>
      <c r="R149" s="159">
        <f>IFERROR(Q149/P149-1,"-")</f>
        <v>-8.5696395026388816E-2</v>
      </c>
      <c r="S149" s="160">
        <f>IFERROR(Q149/L149-1,"-")</f>
        <v>-8.573728699852412E-2</v>
      </c>
      <c r="T149" s="159">
        <f>Q149/Q$8</f>
        <v>1.0056718475345986E-2</v>
      </c>
      <c r="U149" s="158">
        <v>32685</v>
      </c>
      <c r="V149" s="158">
        <v>18704</v>
      </c>
      <c r="W149" s="158">
        <v>32362</v>
      </c>
      <c r="X149" s="158">
        <v>33070</v>
      </c>
      <c r="Y149" s="158">
        <v>31363</v>
      </c>
      <c r="Z149" s="159">
        <f>IFERROR(Y149/X149-1,"-")</f>
        <v>-5.1617780465678886E-2</v>
      </c>
      <c r="AA149" s="160">
        <f t="shared" si="132"/>
        <v>-4.0446688083218607E-2</v>
      </c>
      <c r="AB149" s="159">
        <f>Y149/Y$8</f>
        <v>1.2681772544890434E-2</v>
      </c>
    </row>
    <row r="150" spans="1:28" x14ac:dyDescent="0.25">
      <c r="A150" s="56"/>
      <c r="B150" s="162" t="s">
        <v>103</v>
      </c>
      <c r="C150" s="163">
        <v>2793</v>
      </c>
      <c r="D150" s="163">
        <v>545</v>
      </c>
      <c r="E150" s="163">
        <v>1119</v>
      </c>
      <c r="F150" s="163">
        <v>3452</v>
      </c>
      <c r="G150" s="163">
        <v>2827</v>
      </c>
      <c r="H150" s="163">
        <v>2995</v>
      </c>
      <c r="I150" s="164">
        <f>IFERROR(H150/G150-1,"-")</f>
        <v>5.942695436858858E-2</v>
      </c>
      <c r="J150" s="165">
        <f>IFERROR(H150/C150-1,"-")</f>
        <v>7.2323666308628631E-2</v>
      </c>
      <c r="K150" s="164">
        <f>H150/H$8</f>
        <v>6.8005431351979761E-3</v>
      </c>
      <c r="L150" s="163">
        <v>17168</v>
      </c>
      <c r="M150" s="163">
        <v>3315</v>
      </c>
      <c r="N150" s="163">
        <v>14760</v>
      </c>
      <c r="O150" s="163">
        <v>19657</v>
      </c>
      <c r="P150" s="163">
        <v>20976</v>
      </c>
      <c r="Q150" s="163">
        <v>19036</v>
      </c>
      <c r="R150" s="164">
        <f>IFERROR(Q150/P150-1,"-")</f>
        <v>-9.2486651411136545E-2</v>
      </c>
      <c r="S150" s="165">
        <f>IFERROR(Q150/L150-1,"-")</f>
        <v>0.10880708294501407</v>
      </c>
      <c r="T150" s="164">
        <f>Q150/Q$8</f>
        <v>9.3650177525039721E-3</v>
      </c>
      <c r="U150" s="163">
        <v>19961</v>
      </c>
      <c r="V150" s="163">
        <v>15879</v>
      </c>
      <c r="W150" s="163">
        <v>23109</v>
      </c>
      <c r="X150" s="163">
        <v>23803</v>
      </c>
      <c r="Y150" s="163">
        <v>22031</v>
      </c>
      <c r="Z150" s="164">
        <f>IFERROR(Y150/X150-1,"-")</f>
        <v>-7.4444397764987569E-2</v>
      </c>
      <c r="AA150" s="165">
        <f t="shared" si="132"/>
        <v>0.10370221932768908</v>
      </c>
      <c r="AB150" s="164">
        <f>Y150/Y$8</f>
        <v>8.9083356482632763E-3</v>
      </c>
    </row>
    <row r="151" spans="1:28" x14ac:dyDescent="0.25">
      <c r="A151" s="56"/>
      <c r="B151" s="162" t="s">
        <v>100</v>
      </c>
      <c r="C151" s="163">
        <v>7533</v>
      </c>
      <c r="D151" s="163">
        <v>2898</v>
      </c>
      <c r="E151" s="163">
        <v>1108</v>
      </c>
      <c r="F151" s="163">
        <v>6590</v>
      </c>
      <c r="G151" s="163">
        <v>7885</v>
      </c>
      <c r="H151" s="163">
        <v>7926</v>
      </c>
      <c r="I151" s="164">
        <f>IFERROR(H151/G151-1,"-")</f>
        <v>5.1997463538364652E-3</v>
      </c>
      <c r="J151" s="165">
        <f>IFERROR(H151/C151-1,"-")</f>
        <v>5.2170450019912495E-2</v>
      </c>
      <c r="K151" s="164">
        <f>H151/H$8</f>
        <v>1.7997030013215079E-2</v>
      </c>
      <c r="L151" s="163">
        <v>5191</v>
      </c>
      <c r="M151" s="163">
        <v>1100</v>
      </c>
      <c r="N151" s="163">
        <v>1717</v>
      </c>
      <c r="O151" s="163">
        <v>2663</v>
      </c>
      <c r="P151" s="163">
        <v>1382</v>
      </c>
      <c r="Q151" s="163">
        <v>1406</v>
      </c>
      <c r="R151" s="164">
        <f>IFERROR(Q151/P151-1,"-")</f>
        <v>1.736613603473236E-2</v>
      </c>
      <c r="S151" s="165">
        <f>IFERROR(Q151/L151-1,"-")</f>
        <v>-0.72914659988441533</v>
      </c>
      <c r="T151" s="164">
        <f>Q151/Q$8</f>
        <v>6.9170072284201428E-4</v>
      </c>
      <c r="U151" s="163">
        <v>12724</v>
      </c>
      <c r="V151" s="163">
        <v>2825</v>
      </c>
      <c r="W151" s="163">
        <v>9253</v>
      </c>
      <c r="X151" s="163">
        <v>9267</v>
      </c>
      <c r="Y151" s="163">
        <v>9332</v>
      </c>
      <c r="Z151" s="164">
        <f>IFERROR(Y151/X151-1,"-")</f>
        <v>7.0141361821516313E-3</v>
      </c>
      <c r="AA151" s="165">
        <f t="shared" si="132"/>
        <v>-0.26658283558629359</v>
      </c>
      <c r="AB151" s="164">
        <f>Y151/Y$8</f>
        <v>3.7734368966271573E-3</v>
      </c>
    </row>
    <row r="152" spans="1:28" x14ac:dyDescent="0.25">
      <c r="A152" s="56"/>
      <c r="B152" s="157" t="s">
        <v>107</v>
      </c>
      <c r="C152" s="158">
        <v>5569</v>
      </c>
      <c r="D152" s="158">
        <v>2044</v>
      </c>
      <c r="E152" s="158">
        <v>2145</v>
      </c>
      <c r="F152" s="158">
        <v>6297</v>
      </c>
      <c r="G152" s="158">
        <v>5858</v>
      </c>
      <c r="H152" s="158">
        <v>8985</v>
      </c>
      <c r="I152" s="159">
        <f>IFERROR(H152/G152-1,"-")</f>
        <v>0.53379993171730966</v>
      </c>
      <c r="J152" s="160">
        <f>IFERROR(H152/C152-1,"-")</f>
        <v>0.61339558268989047</v>
      </c>
      <c r="K152" s="159">
        <f>H152/H$8</f>
        <v>2.0401629405593931E-2</v>
      </c>
      <c r="L152" s="158">
        <v>34576</v>
      </c>
      <c r="M152" s="158">
        <v>12492</v>
      </c>
      <c r="N152" s="158">
        <v>6478</v>
      </c>
      <c r="O152" s="158">
        <v>21425</v>
      </c>
      <c r="P152" s="158">
        <v>24394</v>
      </c>
      <c r="Q152" s="158">
        <v>26863</v>
      </c>
      <c r="R152" s="159">
        <f>IFERROR(Q152/P152-1,"-")</f>
        <v>0.10121341313437737</v>
      </c>
      <c r="S152" s="160">
        <f>IFERROR(Q152/L152-1,"-")</f>
        <v>-0.22307380842202684</v>
      </c>
      <c r="T152" s="159">
        <f>Q152/Q$8</f>
        <v>1.3215616299932453E-2</v>
      </c>
      <c r="U152" s="158">
        <v>40145</v>
      </c>
      <c r="V152" s="158">
        <v>8623</v>
      </c>
      <c r="W152" s="158">
        <v>27722</v>
      </c>
      <c r="X152" s="158">
        <v>30252</v>
      </c>
      <c r="Y152" s="158">
        <v>35848</v>
      </c>
      <c r="Z152" s="159">
        <f>IFERROR(Y152/X152-1,"-")</f>
        <v>0.18497950548724051</v>
      </c>
      <c r="AA152" s="160">
        <f t="shared" si="132"/>
        <v>-0.1070369909079586</v>
      </c>
      <c r="AB152" s="159">
        <f>Y152/Y$8</f>
        <v>1.4495302815076118E-2</v>
      </c>
    </row>
    <row r="153" spans="1:28" s="56" customFormat="1" x14ac:dyDescent="0.25">
      <c r="B153" s="162" t="s">
        <v>110</v>
      </c>
      <c r="C153" s="163">
        <v>609</v>
      </c>
      <c r="D153" s="163">
        <v>267</v>
      </c>
      <c r="E153" s="163">
        <v>98</v>
      </c>
      <c r="F153" s="163">
        <v>576</v>
      </c>
      <c r="G153" s="163">
        <v>455</v>
      </c>
      <c r="H153" s="163">
        <v>784</v>
      </c>
      <c r="I153" s="164">
        <f t="shared" ref="I153:I160" si="133">IFERROR(H153/G153-1,"-")</f>
        <v>0.72307692307692317</v>
      </c>
      <c r="J153" s="165">
        <f t="shared" ref="J153:J160" si="134">IFERROR(H153/C153-1,"-")</f>
        <v>0.28735632183908044</v>
      </c>
      <c r="K153" s="164">
        <f t="shared" ref="K153:K160" si="135">H153/H$8</f>
        <v>1.7801755652738609E-3</v>
      </c>
      <c r="L153" s="163">
        <v>12504</v>
      </c>
      <c r="M153" s="163">
        <v>4639</v>
      </c>
      <c r="N153" s="163">
        <v>290</v>
      </c>
      <c r="O153" s="163">
        <v>9899</v>
      </c>
      <c r="P153" s="163">
        <v>10159</v>
      </c>
      <c r="Q153" s="163">
        <v>11116</v>
      </c>
      <c r="R153" s="164">
        <f t="shared" ref="R153:R160" si="136">IFERROR(Q153/P153-1,"-")</f>
        <v>9.4202185254454118E-2</v>
      </c>
      <c r="S153" s="165">
        <f t="shared" ref="S153:S160" si="137">IFERROR(Q153/L153-1,"-")</f>
        <v>-0.11100447856685858</v>
      </c>
      <c r="T153" s="164">
        <f t="shared" ref="T153:T160" si="138">Q153/Q$8</f>
        <v>5.4686665968078458E-3</v>
      </c>
      <c r="U153" s="163">
        <v>13113</v>
      </c>
      <c r="V153" s="163">
        <v>388</v>
      </c>
      <c r="W153" s="163">
        <v>10475</v>
      </c>
      <c r="X153" s="163">
        <v>10614</v>
      </c>
      <c r="Y153" s="163">
        <v>11900</v>
      </c>
      <c r="Z153" s="164">
        <f t="shared" ref="Z153:Z160" si="139">IFERROR(Y153/X153-1,"-")</f>
        <v>0.12116073110985481</v>
      </c>
      <c r="AA153" s="165">
        <f t="shared" si="132"/>
        <v>-9.2503622359490612E-2</v>
      </c>
      <c r="AB153" s="164">
        <f t="shared" ref="AB153:AB160" si="140">Y153/Y$8</f>
        <v>4.8118194459776222E-3</v>
      </c>
    </row>
    <row r="154" spans="1:28" s="56" customFormat="1" x14ac:dyDescent="0.25">
      <c r="B154" s="162" t="s">
        <v>113</v>
      </c>
      <c r="C154" s="163">
        <v>1107</v>
      </c>
      <c r="D154" s="163">
        <v>395</v>
      </c>
      <c r="E154" s="163">
        <v>328</v>
      </c>
      <c r="F154" s="163">
        <v>1190</v>
      </c>
      <c r="G154" s="163">
        <v>1259</v>
      </c>
      <c r="H154" s="163">
        <v>1693</v>
      </c>
      <c r="I154" s="164">
        <f t="shared" si="133"/>
        <v>0.34471803018268465</v>
      </c>
      <c r="J154" s="165">
        <f t="shared" si="134"/>
        <v>0.52935862691960245</v>
      </c>
      <c r="K154" s="164">
        <f t="shared" si="135"/>
        <v>3.8441801428681717E-3</v>
      </c>
      <c r="L154" s="163">
        <v>9063</v>
      </c>
      <c r="M154" s="163">
        <v>3440</v>
      </c>
      <c r="N154" s="163">
        <v>1307</v>
      </c>
      <c r="O154" s="163">
        <v>4325</v>
      </c>
      <c r="P154" s="163">
        <v>4290</v>
      </c>
      <c r="Q154" s="163">
        <v>3951</v>
      </c>
      <c r="R154" s="164">
        <f t="shared" si="136"/>
        <v>-7.9020979020979043E-2</v>
      </c>
      <c r="S154" s="165">
        <f t="shared" si="137"/>
        <v>-0.56405163853028806</v>
      </c>
      <c r="T154" s="164">
        <f t="shared" si="138"/>
        <v>1.9437479060802265E-3</v>
      </c>
      <c r="U154" s="163">
        <v>10170</v>
      </c>
      <c r="V154" s="163">
        <v>1635</v>
      </c>
      <c r="W154" s="163">
        <v>5515</v>
      </c>
      <c r="X154" s="163">
        <v>5549</v>
      </c>
      <c r="Y154" s="163">
        <v>5644</v>
      </c>
      <c r="Z154" s="164">
        <f t="shared" si="139"/>
        <v>1.7120201838169091E-2</v>
      </c>
      <c r="AA154" s="165">
        <f t="shared" si="132"/>
        <v>-0.44503441494591933</v>
      </c>
      <c r="AB154" s="164">
        <f t="shared" si="140"/>
        <v>2.2821772229493866E-3</v>
      </c>
    </row>
    <row r="155" spans="1:28" x14ac:dyDescent="0.25">
      <c r="A155" s="56"/>
      <c r="B155" s="162" t="s">
        <v>116</v>
      </c>
      <c r="C155" s="163">
        <v>745</v>
      </c>
      <c r="D155" s="163">
        <v>268</v>
      </c>
      <c r="E155" s="163">
        <v>514</v>
      </c>
      <c r="F155" s="163">
        <v>1164</v>
      </c>
      <c r="G155" s="163">
        <v>1090</v>
      </c>
      <c r="H155" s="163">
        <v>1505</v>
      </c>
      <c r="I155" s="164">
        <f t="shared" si="133"/>
        <v>0.38073394495412849</v>
      </c>
      <c r="J155" s="165">
        <f t="shared" si="134"/>
        <v>1.0201342281879193</v>
      </c>
      <c r="K155" s="164">
        <f t="shared" si="135"/>
        <v>3.4173013083382154E-3</v>
      </c>
      <c r="L155" s="163">
        <v>4763</v>
      </c>
      <c r="M155" s="163">
        <v>1433</v>
      </c>
      <c r="N155" s="163">
        <v>1900</v>
      </c>
      <c r="O155" s="163">
        <v>2085</v>
      </c>
      <c r="P155" s="163">
        <v>3629</v>
      </c>
      <c r="Q155" s="163">
        <v>4419</v>
      </c>
      <c r="R155" s="164">
        <f t="shared" si="136"/>
        <v>0.21769082391843475</v>
      </c>
      <c r="S155" s="165">
        <f t="shared" si="137"/>
        <v>-7.2223388620617279E-2</v>
      </c>
      <c r="T155" s="164">
        <f t="shared" si="138"/>
        <v>2.173986838007725E-3</v>
      </c>
      <c r="U155" s="163">
        <v>5508</v>
      </c>
      <c r="V155" s="163">
        <v>2414</v>
      </c>
      <c r="W155" s="163">
        <v>3249</v>
      </c>
      <c r="X155" s="163">
        <v>4719</v>
      </c>
      <c r="Y155" s="163">
        <v>5924</v>
      </c>
      <c r="Z155" s="164">
        <f t="shared" si="139"/>
        <v>0.25535070989616449</v>
      </c>
      <c r="AA155" s="165">
        <f t="shared" si="132"/>
        <v>7.5526506899055823E-2</v>
      </c>
      <c r="AB155" s="164">
        <f t="shared" si="140"/>
        <v>2.3953965040312128E-3</v>
      </c>
    </row>
    <row r="156" spans="1:28" x14ac:dyDescent="0.25">
      <c r="A156" s="56"/>
      <c r="B156" s="162" t="s">
        <v>123</v>
      </c>
      <c r="C156" s="163">
        <v>288</v>
      </c>
      <c r="D156" s="163">
        <v>189</v>
      </c>
      <c r="E156" s="163">
        <v>82</v>
      </c>
      <c r="F156" s="163">
        <v>400</v>
      </c>
      <c r="G156" s="163">
        <v>363</v>
      </c>
      <c r="H156" s="163">
        <v>522</v>
      </c>
      <c r="I156" s="164">
        <f t="shared" si="133"/>
        <v>0.43801652892561993</v>
      </c>
      <c r="J156" s="165">
        <f t="shared" si="134"/>
        <v>0.8125</v>
      </c>
      <c r="K156" s="164">
        <f t="shared" si="135"/>
        <v>1.1852699554501982E-3</v>
      </c>
      <c r="L156" s="163">
        <v>544</v>
      </c>
      <c r="M156" s="163">
        <v>306</v>
      </c>
      <c r="N156" s="163">
        <v>192</v>
      </c>
      <c r="O156" s="163">
        <v>480</v>
      </c>
      <c r="P156" s="163">
        <v>456</v>
      </c>
      <c r="Q156" s="163">
        <v>611</v>
      </c>
      <c r="R156" s="164">
        <f t="shared" si="136"/>
        <v>0.33991228070175428</v>
      </c>
      <c r="S156" s="165">
        <f t="shared" si="137"/>
        <v>0.12316176470588225</v>
      </c>
      <c r="T156" s="164">
        <f t="shared" si="138"/>
        <v>3.0058971668312287E-4</v>
      </c>
      <c r="U156" s="163">
        <v>832</v>
      </c>
      <c r="V156" s="163">
        <v>274</v>
      </c>
      <c r="W156" s="163">
        <v>880</v>
      </c>
      <c r="X156" s="163">
        <v>819</v>
      </c>
      <c r="Y156" s="163">
        <v>1133</v>
      </c>
      <c r="Z156" s="164">
        <f t="shared" si="139"/>
        <v>0.38339438339438336</v>
      </c>
      <c r="AA156" s="165">
        <f t="shared" si="132"/>
        <v>0.36177884615384626</v>
      </c>
      <c r="AB156" s="164">
        <f t="shared" si="140"/>
        <v>4.5813373380610469E-4</v>
      </c>
    </row>
    <row r="157" spans="1:28" x14ac:dyDescent="0.25">
      <c r="A157" s="56"/>
      <c r="B157" s="162" t="s">
        <v>119</v>
      </c>
      <c r="C157" s="163">
        <v>223</v>
      </c>
      <c r="D157" s="163">
        <v>114</v>
      </c>
      <c r="E157" s="163">
        <v>129</v>
      </c>
      <c r="F157" s="163">
        <v>275</v>
      </c>
      <c r="G157" s="163">
        <v>274</v>
      </c>
      <c r="H157" s="163">
        <v>420</v>
      </c>
      <c r="I157" s="164">
        <f t="shared" si="133"/>
        <v>0.53284671532846706</v>
      </c>
      <c r="J157" s="165">
        <f t="shared" si="134"/>
        <v>0.88340807174887903</v>
      </c>
      <c r="K157" s="164">
        <f t="shared" si="135"/>
        <v>9.5366548139671126E-4</v>
      </c>
      <c r="L157" s="163">
        <v>1391</v>
      </c>
      <c r="M157" s="163">
        <v>393</v>
      </c>
      <c r="N157" s="163">
        <v>359</v>
      </c>
      <c r="O157" s="163">
        <v>1300</v>
      </c>
      <c r="P157" s="163">
        <v>1214</v>
      </c>
      <c r="Q157" s="163">
        <v>1324</v>
      </c>
      <c r="R157" s="164">
        <f t="shared" si="136"/>
        <v>9.0609555189456348E-2</v>
      </c>
      <c r="S157" s="165">
        <f t="shared" si="137"/>
        <v>-4.8166786484543533E-2</v>
      </c>
      <c r="T157" s="164">
        <f t="shared" si="138"/>
        <v>6.5135971340172616E-4</v>
      </c>
      <c r="U157" s="163">
        <v>1614</v>
      </c>
      <c r="V157" s="163">
        <v>488</v>
      </c>
      <c r="W157" s="163">
        <v>1575</v>
      </c>
      <c r="X157" s="163">
        <v>1488</v>
      </c>
      <c r="Y157" s="163">
        <v>1744</v>
      </c>
      <c r="Z157" s="164">
        <f t="shared" si="139"/>
        <v>0.17204301075268824</v>
      </c>
      <c r="AA157" s="165">
        <f t="shared" si="132"/>
        <v>8.0545229244114003E-2</v>
      </c>
      <c r="AB157" s="164">
        <f t="shared" si="140"/>
        <v>7.0519437930966161E-4</v>
      </c>
    </row>
    <row r="158" spans="1:28" x14ac:dyDescent="0.25">
      <c r="A158" s="56"/>
      <c r="B158" s="162" t="s">
        <v>128</v>
      </c>
      <c r="C158" s="163">
        <v>109</v>
      </c>
      <c r="D158" s="163">
        <v>42</v>
      </c>
      <c r="E158" s="163">
        <v>19</v>
      </c>
      <c r="F158" s="163">
        <v>78</v>
      </c>
      <c r="G158" s="163">
        <v>71</v>
      </c>
      <c r="H158" s="163">
        <v>66</v>
      </c>
      <c r="I158" s="164">
        <f t="shared" si="133"/>
        <v>-7.0422535211267623E-2</v>
      </c>
      <c r="J158" s="165">
        <f t="shared" si="134"/>
        <v>-0.39449541284403666</v>
      </c>
      <c r="K158" s="164">
        <f t="shared" si="135"/>
        <v>1.4986171850519747E-4</v>
      </c>
      <c r="L158" s="163">
        <v>185</v>
      </c>
      <c r="M158" s="163">
        <v>167</v>
      </c>
      <c r="N158" s="163">
        <v>9</v>
      </c>
      <c r="O158" s="163">
        <v>178</v>
      </c>
      <c r="P158" s="163">
        <v>177</v>
      </c>
      <c r="Q158" s="163">
        <v>197</v>
      </c>
      <c r="R158" s="164">
        <f t="shared" si="136"/>
        <v>0.11299435028248594</v>
      </c>
      <c r="S158" s="165">
        <f t="shared" si="137"/>
        <v>6.4864864864864868E-2</v>
      </c>
      <c r="T158" s="164">
        <f t="shared" si="138"/>
        <v>9.6916815362643537E-5</v>
      </c>
      <c r="U158" s="163">
        <v>294</v>
      </c>
      <c r="V158" s="163">
        <v>28</v>
      </c>
      <c r="W158" s="163">
        <v>256</v>
      </c>
      <c r="X158" s="163">
        <v>248</v>
      </c>
      <c r="Y158" s="163">
        <v>263</v>
      </c>
      <c r="Z158" s="164">
        <f t="shared" si="139"/>
        <v>6.0483870967741993E-2</v>
      </c>
      <c r="AA158" s="165">
        <f t="shared" si="132"/>
        <v>-0.10544217687074831</v>
      </c>
      <c r="AB158" s="164">
        <f t="shared" si="140"/>
        <v>1.0634525330185837E-4</v>
      </c>
    </row>
    <row r="159" spans="1:28" x14ac:dyDescent="0.25">
      <c r="A159" s="56"/>
      <c r="B159" s="162" t="s">
        <v>131</v>
      </c>
      <c r="C159" s="163">
        <v>103</v>
      </c>
      <c r="D159" s="163">
        <v>56</v>
      </c>
      <c r="E159" s="163">
        <v>27</v>
      </c>
      <c r="F159" s="163">
        <v>60</v>
      </c>
      <c r="G159" s="163">
        <v>49</v>
      </c>
      <c r="H159" s="163">
        <v>46</v>
      </c>
      <c r="I159" s="164">
        <f t="shared" si="133"/>
        <v>-6.1224489795918324E-2</v>
      </c>
      <c r="J159" s="165">
        <f t="shared" si="134"/>
        <v>-0.55339805825242716</v>
      </c>
      <c r="K159" s="164">
        <f t="shared" si="135"/>
        <v>1.0444907653392551E-4</v>
      </c>
      <c r="L159" s="163">
        <v>449</v>
      </c>
      <c r="M159" s="163">
        <v>221</v>
      </c>
      <c r="N159" s="163">
        <v>41</v>
      </c>
      <c r="O159" s="163">
        <v>334</v>
      </c>
      <c r="P159" s="163">
        <v>462</v>
      </c>
      <c r="Q159" s="163">
        <v>327</v>
      </c>
      <c r="R159" s="164">
        <f t="shared" si="136"/>
        <v>-0.29220779220779225</v>
      </c>
      <c r="S159" s="165">
        <f t="shared" si="137"/>
        <v>-0.27171492204899772</v>
      </c>
      <c r="T159" s="164">
        <f t="shared" si="138"/>
        <v>1.6087207423139309E-4</v>
      </c>
      <c r="U159" s="163">
        <v>552</v>
      </c>
      <c r="V159" s="163">
        <v>68</v>
      </c>
      <c r="W159" s="163">
        <v>394</v>
      </c>
      <c r="X159" s="163">
        <v>511</v>
      </c>
      <c r="Y159" s="163">
        <v>373</v>
      </c>
      <c r="Z159" s="164">
        <f t="shared" si="139"/>
        <v>-0.27005870841487278</v>
      </c>
      <c r="AA159" s="165">
        <f t="shared" si="132"/>
        <v>-0.32427536231884058</v>
      </c>
      <c r="AB159" s="164">
        <f t="shared" si="140"/>
        <v>1.5082425658400445E-4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2385</v>
      </c>
      <c r="D160" s="169">
        <f t="shared" si="141"/>
        <v>713</v>
      </c>
      <c r="E160" s="169">
        <f t="shared" si="141"/>
        <v>948</v>
      </c>
      <c r="F160" s="169">
        <f t="shared" si="141"/>
        <v>2554</v>
      </c>
      <c r="G160" s="169">
        <f t="shared" si="141"/>
        <v>2297</v>
      </c>
      <c r="H160" s="169">
        <f t="shared" si="141"/>
        <v>3949</v>
      </c>
      <c r="I160" s="170">
        <f t="shared" si="133"/>
        <v>0.71919895515890286</v>
      </c>
      <c r="J160" s="171">
        <f t="shared" si="134"/>
        <v>0.6557651991614255</v>
      </c>
      <c r="K160" s="170">
        <f t="shared" si="135"/>
        <v>8.9667261572276488E-3</v>
      </c>
      <c r="L160" s="169">
        <f t="shared" ref="L160:Q160" si="142">L152-SUM(L153:L159)</f>
        <v>5677</v>
      </c>
      <c r="M160" s="169">
        <f t="shared" si="142"/>
        <v>1893</v>
      </c>
      <c r="N160" s="169">
        <f t="shared" si="142"/>
        <v>2380</v>
      </c>
      <c r="O160" s="169">
        <f t="shared" si="142"/>
        <v>2824</v>
      </c>
      <c r="P160" s="169">
        <f t="shared" si="142"/>
        <v>4007</v>
      </c>
      <c r="Q160" s="169">
        <f t="shared" si="142"/>
        <v>4918</v>
      </c>
      <c r="R160" s="170">
        <f t="shared" si="136"/>
        <v>0.22735213376590968</v>
      </c>
      <c r="S160" s="171">
        <f t="shared" si="137"/>
        <v>-0.13369737537431747</v>
      </c>
      <c r="T160" s="170">
        <f t="shared" si="138"/>
        <v>2.419476639357771E-3</v>
      </c>
      <c r="U160" s="169">
        <f>U152-SUM(U153:U159)</f>
        <v>8062</v>
      </c>
      <c r="V160" s="169">
        <f>V152-SUM(V153:V159)</f>
        <v>3328</v>
      </c>
      <c r="W160" s="169">
        <f>W152-SUM(W153:W159)</f>
        <v>5378</v>
      </c>
      <c r="X160" s="169">
        <f>X152-SUM(X153:X159)</f>
        <v>6304</v>
      </c>
      <c r="Y160" s="169">
        <f>Y152-SUM(Y153:Y159)</f>
        <v>8867</v>
      </c>
      <c r="Z160" s="170">
        <f t="shared" si="139"/>
        <v>0.40656725888324874</v>
      </c>
      <c r="AA160" s="171">
        <f t="shared" si="132"/>
        <v>9.9851153559910699E-2</v>
      </c>
      <c r="AB160" s="170">
        <f t="shared" si="140"/>
        <v>3.5854120191162668E-3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05E30-638B-477D-9706-A76D7CAC659C}">
  <sheetPr>
    <tabColor theme="7" tint="0.79998168889431442"/>
    <pageSetUpPr fitToPage="1"/>
  </sheetPr>
  <dimension ref="A1:Z164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42DF8-028E-4CE7-88CB-A28C1BE80048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4" x14ac:dyDescent="0.25">
      <c r="B7" s="271" t="s">
        <v>46</v>
      </c>
      <c r="C7" s="274" t="s">
        <v>8</v>
      </c>
      <c r="D7" s="15" t="s">
        <v>30</v>
      </c>
      <c r="E7" s="16">
        <v>3189</v>
      </c>
      <c r="F7" s="16">
        <v>1838</v>
      </c>
      <c r="G7" s="16">
        <v>2342</v>
      </c>
      <c r="H7" s="16">
        <v>2800</v>
      </c>
      <c r="I7" s="16">
        <v>2508</v>
      </c>
      <c r="J7" s="17">
        <f>I7/H7-1</f>
        <v>-0.10428571428571431</v>
      </c>
      <c r="K7" s="16">
        <f>I7-H7</f>
        <v>-292</v>
      </c>
      <c r="L7" s="17">
        <f>I7/E7-1</f>
        <v>-0.21354656632173097</v>
      </c>
      <c r="M7" s="16">
        <f>I7-E7</f>
        <v>-681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2338</v>
      </c>
      <c r="F8" s="20">
        <v>1838</v>
      </c>
      <c r="G8" s="20">
        <v>2342</v>
      </c>
      <c r="H8" s="20">
        <v>2765</v>
      </c>
      <c r="I8" s="20">
        <v>2458</v>
      </c>
      <c r="J8" s="21">
        <f t="shared" ref="J8:J20" si="0">I8/H8-1</f>
        <v>-0.1110307414104883</v>
      </c>
      <c r="K8" s="20">
        <f t="shared" ref="K8:K17" si="1">I8-H8</f>
        <v>-307</v>
      </c>
      <c r="L8" s="21">
        <f t="shared" ref="L8:L20" si="2">I8/E8-1</f>
        <v>5.1325919589392699E-2</v>
      </c>
      <c r="M8" s="20">
        <f t="shared" ref="M8:M17" si="3">I8-E8</f>
        <v>120</v>
      </c>
      <c r="N8" s="22">
        <f>I8/$I$7</f>
        <v>0.98006379585326953</v>
      </c>
    </row>
    <row r="9" spans="2:14" x14ac:dyDescent="0.25">
      <c r="B9" s="272"/>
      <c r="C9" s="276"/>
      <c r="D9" s="23" t="s">
        <v>32</v>
      </c>
      <c r="E9" s="24">
        <v>851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IFERROR(I9/E9-1,"-")</f>
        <v>-1</v>
      </c>
      <c r="M9" s="24">
        <f>IFERROR(I9-E9,"-")</f>
        <v>-851</v>
      </c>
      <c r="N9" s="25">
        <f>IFERROR(I9/$I$7,"-")</f>
        <v>0</v>
      </c>
    </row>
    <row r="10" spans="2:14" x14ac:dyDescent="0.25">
      <c r="B10" s="272"/>
      <c r="C10" s="277" t="s">
        <v>33</v>
      </c>
      <c r="D10" s="26" t="s">
        <v>30</v>
      </c>
      <c r="E10" s="27">
        <v>3571</v>
      </c>
      <c r="F10" s="27">
        <v>2038</v>
      </c>
      <c r="G10" s="27">
        <v>2613</v>
      </c>
      <c r="H10" s="27">
        <v>3056</v>
      </c>
      <c r="I10" s="27">
        <v>2720</v>
      </c>
      <c r="J10" s="28">
        <f t="shared" si="0"/>
        <v>-0.10994764397905754</v>
      </c>
      <c r="K10" s="27">
        <f t="shared" si="1"/>
        <v>-336</v>
      </c>
      <c r="L10" s="28">
        <f t="shared" si="2"/>
        <v>-0.23830859703164375</v>
      </c>
      <c r="M10" s="27">
        <f t="shared" si="3"/>
        <v>-851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2653</v>
      </c>
      <c r="F11" s="29">
        <v>2038</v>
      </c>
      <c r="G11" s="29">
        <v>2613</v>
      </c>
      <c r="H11" s="29">
        <v>3014</v>
      </c>
      <c r="I11" s="29">
        <v>2663</v>
      </c>
      <c r="J11" s="30">
        <f t="shared" si="0"/>
        <v>-0.11645653616456542</v>
      </c>
      <c r="K11" s="29">
        <f t="shared" si="1"/>
        <v>-351</v>
      </c>
      <c r="L11" s="30">
        <f t="shared" si="2"/>
        <v>3.7693177534865452E-3</v>
      </c>
      <c r="M11" s="29">
        <f t="shared" si="3"/>
        <v>10</v>
      </c>
      <c r="N11" s="31">
        <f>I11/$I$10</f>
        <v>0.97904411764705879</v>
      </c>
    </row>
    <row r="12" spans="2:14" x14ac:dyDescent="0.25">
      <c r="B12" s="272"/>
      <c r="C12" s="279"/>
      <c r="D12" s="32" t="s">
        <v>32</v>
      </c>
      <c r="E12" s="33">
        <v>918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IFERROR(I12/E12-1,"-")</f>
        <v>-1</v>
      </c>
      <c r="M12" s="33">
        <f>IFERROR(I12-E12,"-")</f>
        <v>-918</v>
      </c>
      <c r="N12" s="34">
        <f>IFERROR(I12/$I$10,"-")</f>
        <v>0</v>
      </c>
    </row>
    <row r="13" spans="2:14" x14ac:dyDescent="0.25">
      <c r="B13" s="272"/>
      <c r="C13" s="274" t="s">
        <v>21</v>
      </c>
      <c r="D13" s="15" t="s">
        <v>30</v>
      </c>
      <c r="E13" s="16">
        <v>16944</v>
      </c>
      <c r="F13" s="16">
        <v>8689</v>
      </c>
      <c r="G13" s="16">
        <v>11471</v>
      </c>
      <c r="H13" s="16">
        <v>10514</v>
      </c>
      <c r="I13" s="16">
        <v>12513</v>
      </c>
      <c r="J13" s="17">
        <f t="shared" si="0"/>
        <v>0.1901274491154652</v>
      </c>
      <c r="K13" s="16">
        <f t="shared" si="1"/>
        <v>1999</v>
      </c>
      <c r="L13" s="17">
        <f t="shared" si="2"/>
        <v>-0.26150849858356939</v>
      </c>
      <c r="M13" s="16">
        <f t="shared" si="3"/>
        <v>-4431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13461</v>
      </c>
      <c r="F14" s="20">
        <v>8689</v>
      </c>
      <c r="G14" s="20">
        <v>11471</v>
      </c>
      <c r="H14" s="20">
        <v>10245</v>
      </c>
      <c r="I14" s="20">
        <v>12144</v>
      </c>
      <c r="J14" s="21">
        <f t="shared" si="0"/>
        <v>0.18535871156661776</v>
      </c>
      <c r="K14" s="20">
        <f t="shared" si="1"/>
        <v>1899</v>
      </c>
      <c r="L14" s="21">
        <f t="shared" si="2"/>
        <v>-9.7838199242255453E-2</v>
      </c>
      <c r="M14" s="20">
        <f t="shared" si="3"/>
        <v>-1317</v>
      </c>
      <c r="N14" s="22">
        <f>I14/$I$13</f>
        <v>0.97051066890433946</v>
      </c>
    </row>
    <row r="15" spans="2:14" x14ac:dyDescent="0.25">
      <c r="B15" s="272"/>
      <c r="C15" s="276"/>
      <c r="D15" s="23" t="s">
        <v>32</v>
      </c>
      <c r="E15" s="24">
        <v>3483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IFERROR(I15/E15-1,"-")</f>
        <v>-1</v>
      </c>
      <c r="M15" s="24">
        <f>IFERROR(I15-E15,"-")</f>
        <v>-3483</v>
      </c>
      <c r="N15" s="25">
        <f>IFERROR(I15/$I$13,"-")</f>
        <v>0</v>
      </c>
    </row>
    <row r="16" spans="2:14" x14ac:dyDescent="0.25">
      <c r="B16" s="272"/>
      <c r="C16" s="277" t="s">
        <v>22</v>
      </c>
      <c r="D16" s="26" t="s">
        <v>30</v>
      </c>
      <c r="E16" s="35">
        <v>5.313264346190028</v>
      </c>
      <c r="F16" s="35">
        <v>4.7274211099020675</v>
      </c>
      <c r="G16" s="35">
        <v>4.897950469684031</v>
      </c>
      <c r="H16" s="35">
        <v>3.7549999999999999</v>
      </c>
      <c r="I16" s="35">
        <v>4.9892344497607652</v>
      </c>
      <c r="J16" s="36">
        <f t="shared" si="0"/>
        <v>0.32869093202683497</v>
      </c>
      <c r="K16" s="37">
        <f t="shared" si="1"/>
        <v>1.2342344497607654</v>
      </c>
      <c r="L16" s="36">
        <f t="shared" si="2"/>
        <v>-6.0985088509969199E-2</v>
      </c>
      <c r="M16" s="37">
        <f t="shared" si="3"/>
        <v>-0.32402989642926272</v>
      </c>
      <c r="N16" s="38"/>
    </row>
    <row r="17" spans="2:14" x14ac:dyDescent="0.25">
      <c r="B17" s="272"/>
      <c r="C17" s="278"/>
      <c r="D17" s="4" t="s">
        <v>31</v>
      </c>
      <c r="E17" s="39">
        <f>E14/E8</f>
        <v>5.7574850299401197</v>
      </c>
      <c r="F17" s="39">
        <f t="shared" ref="F17:I17" si="4">F14/F8</f>
        <v>4.7274211099020675</v>
      </c>
      <c r="G17" s="39">
        <f t="shared" si="4"/>
        <v>4.897950469684031</v>
      </c>
      <c r="H17" s="39">
        <f t="shared" si="4"/>
        <v>3.7052441229656421</v>
      </c>
      <c r="I17" s="39">
        <f t="shared" si="4"/>
        <v>4.9406021155410906</v>
      </c>
      <c r="J17" s="40">
        <f t="shared" si="0"/>
        <v>0.33340798921143144</v>
      </c>
      <c r="K17" s="41">
        <f t="shared" si="1"/>
        <v>1.2353579925754485</v>
      </c>
      <c r="L17" s="40">
        <f t="shared" si="2"/>
        <v>-0.14188189984881727</v>
      </c>
      <c r="M17" s="41">
        <f t="shared" si="3"/>
        <v>-0.81688291439902905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4.0928319623971801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0.48499999999999999</v>
      </c>
      <c r="F19" s="18">
        <v>0.34950000000000003</v>
      </c>
      <c r="G19" s="18">
        <v>0.43840000000000001</v>
      </c>
      <c r="H19" s="18">
        <v>0.44450000000000001</v>
      </c>
      <c r="I19" s="18">
        <v>0.44259999999999999</v>
      </c>
      <c r="J19" s="17">
        <f t="shared" si="0"/>
        <v>-4.2744656917885759E-3</v>
      </c>
      <c r="K19" s="44">
        <f>(I19-H19)*100</f>
        <v>-0.19000000000000128</v>
      </c>
      <c r="L19" s="17">
        <f t="shared" si="2"/>
        <v>-8.7422680412371112E-2</v>
      </c>
      <c r="M19" s="44">
        <f>(I19-E19)*100</f>
        <v>-4.2399999999999993</v>
      </c>
      <c r="N19" s="18"/>
    </row>
    <row r="20" spans="2:14" x14ac:dyDescent="0.25">
      <c r="B20" s="272"/>
      <c r="C20" s="281"/>
      <c r="D20" s="19" t="s">
        <v>31</v>
      </c>
      <c r="E20" s="22">
        <v>0.47350000000000003</v>
      </c>
      <c r="F20" s="22">
        <v>0.34950000000000003</v>
      </c>
      <c r="G20" s="22">
        <v>0.43840000000000001</v>
      </c>
      <c r="H20" s="22">
        <v>0.44119999999999998</v>
      </c>
      <c r="I20" s="22">
        <v>0.43619999999999998</v>
      </c>
      <c r="J20" s="21">
        <f t="shared" si="0"/>
        <v>-1.1332728921124247E-2</v>
      </c>
      <c r="K20" s="45">
        <f>(I20-H20)*100</f>
        <v>-0.50000000000000044</v>
      </c>
      <c r="L20" s="21">
        <f t="shared" si="2"/>
        <v>-7.8775079197465847E-2</v>
      </c>
      <c r="M20" s="45">
        <f>(I20-E20)*100</f>
        <v>-3.7300000000000058</v>
      </c>
      <c r="N20" s="22"/>
    </row>
    <row r="21" spans="2:14" x14ac:dyDescent="0.25">
      <c r="B21" s="272"/>
      <c r="C21" s="282"/>
      <c r="D21" s="23" t="s">
        <v>32</v>
      </c>
      <c r="E21" s="25">
        <v>0.53500000000000003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25">
        <f>IFERROR(I21/E21-1,"-")</f>
        <v>-1</v>
      </c>
      <c r="M21" s="24">
        <f>IFERROR(I21-E21,"-")</f>
        <v>-0.53500000000000003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1127</v>
      </c>
      <c r="F22" s="27">
        <v>802</v>
      </c>
      <c r="G22" s="27">
        <v>844</v>
      </c>
      <c r="H22" s="27">
        <v>763</v>
      </c>
      <c r="I22" s="27">
        <v>912</v>
      </c>
      <c r="J22" s="36">
        <f>I22/H22-1</f>
        <v>0.19528178243774574</v>
      </c>
      <c r="K22" s="27">
        <f>I22-H22</f>
        <v>149</v>
      </c>
      <c r="L22" s="36">
        <f>I22/E22-1</f>
        <v>-0.1907719609582964</v>
      </c>
      <c r="M22" s="27">
        <f>I22-E22</f>
        <v>-215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917</v>
      </c>
      <c r="F23" s="29">
        <v>802</v>
      </c>
      <c r="G23" s="29">
        <v>844</v>
      </c>
      <c r="H23" s="29">
        <v>749</v>
      </c>
      <c r="I23" s="29">
        <v>898</v>
      </c>
      <c r="J23" s="40">
        <f>I23/H23-1</f>
        <v>0.19893190921228299</v>
      </c>
      <c r="K23" s="29">
        <f>I23-H23</f>
        <v>149</v>
      </c>
      <c r="L23" s="40">
        <f>I23/E23-1</f>
        <v>-2.0719738276990141E-2</v>
      </c>
      <c r="M23" s="29">
        <f>I23-E23</f>
        <v>-19</v>
      </c>
      <c r="N23" s="42">
        <f>I23/$I$22</f>
        <v>0.98464912280701755</v>
      </c>
    </row>
    <row r="24" spans="2:14" x14ac:dyDescent="0.25">
      <c r="B24" s="273"/>
      <c r="C24" s="285"/>
      <c r="D24" s="32" t="s">
        <v>32</v>
      </c>
      <c r="E24" s="33">
        <v>210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IFERROR(I24/E24-1,"-")</f>
        <v>-1</v>
      </c>
      <c r="M24" s="33">
        <f>IFERROR(I24-E24,"-")</f>
        <v>-210</v>
      </c>
      <c r="N24" s="34">
        <f>IFERROR(I24/$I$22,"-")</f>
        <v>0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julio 2024</v>
      </c>
    </row>
    <row r="32" spans="2:14" ht="15" customHeight="1" x14ac:dyDescent="0.25">
      <c r="B32" s="271" t="s">
        <v>46</v>
      </c>
      <c r="C32" s="274" t="s">
        <v>8</v>
      </c>
      <c r="D32" s="15" t="s">
        <v>30</v>
      </c>
      <c r="E32" s="49">
        <v>26378</v>
      </c>
      <c r="F32" s="49">
        <v>6896</v>
      </c>
      <c r="G32" s="49">
        <v>19165</v>
      </c>
      <c r="H32" s="49">
        <v>30246</v>
      </c>
      <c r="I32" s="49">
        <v>25739</v>
      </c>
      <c r="J32" s="17">
        <f>I32/H32-1</f>
        <v>-0.14901143952919393</v>
      </c>
      <c r="K32" s="16">
        <f>I32-H32</f>
        <v>-4507</v>
      </c>
      <c r="L32" s="17">
        <f>I32/E32-1</f>
        <v>-2.4224732731822018E-2</v>
      </c>
      <c r="M32" s="16">
        <f>I32-E32</f>
        <v>-639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22893</v>
      </c>
      <c r="F33" s="50">
        <v>6896</v>
      </c>
      <c r="G33" s="50">
        <v>19165</v>
      </c>
      <c r="H33" s="50">
        <v>29890</v>
      </c>
      <c r="I33" s="50">
        <v>25396</v>
      </c>
      <c r="J33" s="21">
        <f t="shared" ref="J33:J45" si="6">I33/H33-1</f>
        <v>-0.15035128805620612</v>
      </c>
      <c r="K33" s="20">
        <f t="shared" ref="K33:K42" si="7">I33-H33</f>
        <v>-4494</v>
      </c>
      <c r="L33" s="21">
        <f t="shared" ref="L33:L45" si="8">I33/E33-1</f>
        <v>0.10933473114052328</v>
      </c>
      <c r="M33" s="20">
        <f t="shared" ref="M33:M42" si="9">I33-E33</f>
        <v>2503</v>
      </c>
      <c r="N33" s="22">
        <f>I33/$I$32</f>
        <v>0.98667391895567036</v>
      </c>
    </row>
    <row r="34" spans="1:14" x14ac:dyDescent="0.25">
      <c r="B34" s="272"/>
      <c r="C34" s="276"/>
      <c r="D34" s="23" t="s">
        <v>32</v>
      </c>
      <c r="E34" s="24">
        <v>3485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IFERROR(I34/E34-1,"-")</f>
        <v>-1</v>
      </c>
      <c r="M34" s="24">
        <f>IFERROR(I34-E34,"-")</f>
        <v>-3485</v>
      </c>
      <c r="N34" s="25">
        <f>IFERROR(I34/I32,"-")</f>
        <v>0</v>
      </c>
    </row>
    <row r="35" spans="1:14" x14ac:dyDescent="0.25">
      <c r="B35" s="272"/>
      <c r="C35" s="277" t="s">
        <v>33</v>
      </c>
      <c r="D35" s="26" t="s">
        <v>30</v>
      </c>
      <c r="E35" s="51">
        <v>30021</v>
      </c>
      <c r="F35" s="51">
        <v>7616</v>
      </c>
      <c r="G35" s="51">
        <v>21504</v>
      </c>
      <c r="H35" s="51">
        <v>32605</v>
      </c>
      <c r="I35" s="51">
        <v>28406</v>
      </c>
      <c r="J35" s="28">
        <f t="shared" si="6"/>
        <v>-0.12878392884526912</v>
      </c>
      <c r="K35" s="27">
        <f t="shared" si="7"/>
        <v>-4199</v>
      </c>
      <c r="L35" s="28">
        <f t="shared" si="8"/>
        <v>-5.3795676359881361E-2</v>
      </c>
      <c r="M35" s="27">
        <f t="shared" si="9"/>
        <v>-1615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25921</v>
      </c>
      <c r="F36" s="52">
        <v>7616</v>
      </c>
      <c r="G36" s="52">
        <v>21504</v>
      </c>
      <c r="H36" s="52">
        <v>32178</v>
      </c>
      <c r="I36" s="52">
        <v>28013</v>
      </c>
      <c r="J36" s="30">
        <f t="shared" si="6"/>
        <v>-0.12943626079930393</v>
      </c>
      <c r="K36" s="29">
        <f t="shared" si="7"/>
        <v>-4165</v>
      </c>
      <c r="L36" s="30">
        <f t="shared" si="8"/>
        <v>8.070676285637135E-2</v>
      </c>
      <c r="M36" s="29">
        <f t="shared" si="9"/>
        <v>2092</v>
      </c>
      <c r="N36" s="31">
        <f>I36/$I$35</f>
        <v>0.9861648947405478</v>
      </c>
    </row>
    <row r="37" spans="1:14" x14ac:dyDescent="0.25">
      <c r="B37" s="272"/>
      <c r="C37" s="279"/>
      <c r="D37" s="32" t="s">
        <v>32</v>
      </c>
      <c r="E37" s="33">
        <v>4100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IFERROR(I37/E37-1,"-")</f>
        <v>-1</v>
      </c>
      <c r="M37" s="33">
        <f>IFERROR(I37-E37,"-")</f>
        <v>-4100</v>
      </c>
      <c r="N37" s="34">
        <f>IFERROR(I37/I35,"-")</f>
        <v>0</v>
      </c>
    </row>
    <row r="38" spans="1:14" x14ac:dyDescent="0.25">
      <c r="B38" s="272"/>
      <c r="C38" s="274" t="s">
        <v>21</v>
      </c>
      <c r="D38" s="15" t="s">
        <v>30</v>
      </c>
      <c r="E38" s="49">
        <v>134378</v>
      </c>
      <c r="F38" s="49">
        <v>30230</v>
      </c>
      <c r="G38" s="49">
        <v>90655</v>
      </c>
      <c r="H38" s="49">
        <v>97937</v>
      </c>
      <c r="I38" s="49">
        <v>107952</v>
      </c>
      <c r="J38" s="17">
        <f t="shared" si="6"/>
        <v>0.1022596158755118</v>
      </c>
      <c r="K38" s="16">
        <f t="shared" si="7"/>
        <v>10015</v>
      </c>
      <c r="L38" s="17">
        <f t="shared" si="8"/>
        <v>-0.1966542142314962</v>
      </c>
      <c r="M38" s="16">
        <f t="shared" si="9"/>
        <v>-26426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111534</v>
      </c>
      <c r="F39" s="50">
        <v>30230</v>
      </c>
      <c r="G39" s="50">
        <v>90655</v>
      </c>
      <c r="H39" s="50">
        <v>95588</v>
      </c>
      <c r="I39" s="50">
        <v>105777</v>
      </c>
      <c r="J39" s="21">
        <f t="shared" si="6"/>
        <v>0.1065928777670837</v>
      </c>
      <c r="K39" s="20">
        <f t="shared" si="7"/>
        <v>10189</v>
      </c>
      <c r="L39" s="21">
        <f t="shared" si="8"/>
        <v>-5.1616547420517467E-2</v>
      </c>
      <c r="M39" s="20">
        <f t="shared" si="9"/>
        <v>-5757</v>
      </c>
      <c r="N39" s="22">
        <f>I39/$I$38</f>
        <v>0.97985215651400626</v>
      </c>
    </row>
    <row r="40" spans="1:14" x14ac:dyDescent="0.25">
      <c r="B40" s="272"/>
      <c r="C40" s="276"/>
      <c r="D40" s="23" t="s">
        <v>32</v>
      </c>
      <c r="E40" s="24">
        <v>22844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IFERROR(I40/E40-1,"-")</f>
        <v>-1</v>
      </c>
      <c r="M40" s="24">
        <f>IFERROR(I40-E40,"-")</f>
        <v>-22844</v>
      </c>
      <c r="N40" s="25">
        <f>IFERROR(I40/I38,"-")</f>
        <v>0</v>
      </c>
    </row>
    <row r="41" spans="1:14" x14ac:dyDescent="0.25">
      <c r="B41" s="272"/>
      <c r="C41" s="277" t="s">
        <v>22</v>
      </c>
      <c r="D41" s="26" t="s">
        <v>30</v>
      </c>
      <c r="E41" s="53">
        <v>5.0943210250966713</v>
      </c>
      <c r="F41" s="53">
        <v>4.3837006960556844</v>
      </c>
      <c r="G41" s="53">
        <v>4.730237411948865</v>
      </c>
      <c r="H41" s="53">
        <v>3.2380149441248429</v>
      </c>
      <c r="I41" s="53">
        <v>4.1941023349780489</v>
      </c>
      <c r="J41" s="36">
        <f t="shared" si="6"/>
        <v>0.29526960417151904</v>
      </c>
      <c r="K41" s="37">
        <f t="shared" si="7"/>
        <v>0.95608739085320593</v>
      </c>
      <c r="L41" s="36">
        <f t="shared" si="8"/>
        <v>-0.17671023983054535</v>
      </c>
      <c r="M41" s="37">
        <f t="shared" si="9"/>
        <v>-0.90021869011862243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4.8719695976936181</v>
      </c>
      <c r="F42" s="54">
        <f t="shared" si="10"/>
        <v>4.3837006960556844</v>
      </c>
      <c r="G42" s="54">
        <f t="shared" si="10"/>
        <v>4.730237411948865</v>
      </c>
      <c r="H42" s="54">
        <f t="shared" si="10"/>
        <v>3.1979926396788225</v>
      </c>
      <c r="I42" s="54">
        <f t="shared" si="10"/>
        <v>4.1651047409040798</v>
      </c>
      <c r="J42" s="40">
        <f t="shared" si="6"/>
        <v>0.30241223485817192</v>
      </c>
      <c r="K42" s="41">
        <f t="shared" si="7"/>
        <v>0.96711210122525726</v>
      </c>
      <c r="L42" s="40">
        <f t="shared" si="8"/>
        <v>-0.14508810915490256</v>
      </c>
      <c r="M42" s="41">
        <f t="shared" si="9"/>
        <v>-0.70686485678953836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6.5549497847919653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0.5624298940248782</v>
      </c>
      <c r="F44" s="57">
        <v>0.24838953526589103</v>
      </c>
      <c r="G44" s="57">
        <v>0.51377160668744681</v>
      </c>
      <c r="H44" s="57">
        <v>0.51894025698768054</v>
      </c>
      <c r="I44" s="57">
        <v>0.56880907970029404</v>
      </c>
      <c r="J44" s="57">
        <f t="shared" si="6"/>
        <v>9.6097425553549609E-2</v>
      </c>
      <c r="K44" s="44">
        <f>(I44-H44)*100</f>
        <v>4.9868822712613508</v>
      </c>
      <c r="L44" s="17">
        <f t="shared" si="8"/>
        <v>1.1342188143245613E-2</v>
      </c>
      <c r="M44" s="44">
        <f>(I44-E44)*100</f>
        <v>0.63791856754158438</v>
      </c>
      <c r="N44" s="18"/>
    </row>
    <row r="45" spans="1:14" x14ac:dyDescent="0.25">
      <c r="B45" s="272"/>
      <c r="C45" s="281"/>
      <c r="D45" s="19" t="s">
        <v>31</v>
      </c>
      <c r="E45" s="58">
        <v>0.57372276290611302</v>
      </c>
      <c r="F45" s="58">
        <v>0.24838953526589103</v>
      </c>
      <c r="G45" s="58">
        <v>0.51377160668744681</v>
      </c>
      <c r="H45" s="58">
        <v>0.51458626054469014</v>
      </c>
      <c r="I45" s="58">
        <v>0.56624590479861248</v>
      </c>
      <c r="J45" s="58">
        <f t="shared" si="6"/>
        <v>0.10039064043264689</v>
      </c>
      <c r="K45" s="45">
        <f>(I45-H45)*100</f>
        <v>5.1659644253922332</v>
      </c>
      <c r="L45" s="21">
        <f t="shared" si="8"/>
        <v>-1.3032179636079944E-2</v>
      </c>
      <c r="M45" s="45">
        <f>(I45-E45)*100</f>
        <v>-0.74768581075005391</v>
      </c>
      <c r="N45" s="22"/>
    </row>
    <row r="46" spans="1:14" x14ac:dyDescent="0.25">
      <c r="B46" s="272"/>
      <c r="C46" s="282"/>
      <c r="D46" s="23" t="s">
        <v>32</v>
      </c>
      <c r="E46" s="59">
        <v>0.51311769991015277</v>
      </c>
      <c r="F46" s="59" t="s">
        <v>234</v>
      </c>
      <c r="G46" s="59" t="s">
        <v>234</v>
      </c>
      <c r="H46" s="59" t="s">
        <v>234</v>
      </c>
      <c r="I46" s="59" t="s">
        <v>234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1127</v>
      </c>
      <c r="F47" s="51">
        <v>573.42857142857144</v>
      </c>
      <c r="G47" s="51">
        <v>832</v>
      </c>
      <c r="H47" s="51">
        <v>890.71428571428567</v>
      </c>
      <c r="I47" s="51">
        <v>890.71428571428567</v>
      </c>
      <c r="J47" s="36">
        <f>I47/H47-1</f>
        <v>0</v>
      </c>
      <c r="K47" s="27">
        <f>I47-H47</f>
        <v>0</v>
      </c>
      <c r="L47" s="36">
        <f>I47/E47-1</f>
        <v>-0.20965901888705796</v>
      </c>
      <c r="M47" s="27">
        <f>I47-E47</f>
        <v>-236.28571428571433</v>
      </c>
      <c r="N47" s="38">
        <f>I47/$I$22</f>
        <v>0.97666040100250617</v>
      </c>
    </row>
    <row r="48" spans="1:14" x14ac:dyDescent="0.25">
      <c r="B48" s="272"/>
      <c r="C48" s="278"/>
      <c r="D48" s="4" t="s">
        <v>31</v>
      </c>
      <c r="E48" s="52">
        <v>917</v>
      </c>
      <c r="F48" s="52">
        <v>573.42857142857144</v>
      </c>
      <c r="G48" s="52">
        <v>832</v>
      </c>
      <c r="H48" s="52">
        <v>876.71428571428567</v>
      </c>
      <c r="I48" s="52">
        <v>876.71428571428567</v>
      </c>
      <c r="J48" s="40">
        <f>I48/H48-1</f>
        <v>0</v>
      </c>
      <c r="K48" s="29">
        <f>I48-H48</f>
        <v>0</v>
      </c>
      <c r="L48" s="40">
        <f>I48/E48-1</f>
        <v>-4.3932076647452911E-2</v>
      </c>
      <c r="M48" s="29">
        <f>I48-E48</f>
        <v>-40.285714285714334</v>
      </c>
      <c r="N48" s="42">
        <f>I48/$I$22</f>
        <v>0.96130952380952372</v>
      </c>
    </row>
    <row r="49" spans="2:14" x14ac:dyDescent="0.25">
      <c r="B49" s="273"/>
      <c r="C49" s="279"/>
      <c r="D49" s="32" t="s">
        <v>32</v>
      </c>
      <c r="E49" s="33">
        <v>210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IFERROR(I49/E49-1,"-")</f>
        <v>-1</v>
      </c>
      <c r="M49" s="33">
        <f>IFERROR(I49-E49,"-")</f>
        <v>-210</v>
      </c>
      <c r="N49" s="34">
        <f>IFERROR(I49/I47,"-")</f>
        <v>0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46</v>
      </c>
      <c r="C57" s="274" t="s">
        <v>8</v>
      </c>
      <c r="D57" s="15" t="s">
        <v>30</v>
      </c>
      <c r="E57" s="49">
        <v>45076</v>
      </c>
      <c r="F57" s="49">
        <v>12633</v>
      </c>
      <c r="G57" s="49">
        <v>20161</v>
      </c>
      <c r="H57" s="49">
        <v>37751</v>
      </c>
      <c r="I57" s="49">
        <v>51166</v>
      </c>
      <c r="J57" s="17">
        <f t="shared" ref="J57:J73" si="12">I57/H57-1</f>
        <v>0.3553548250377474</v>
      </c>
      <c r="K57" s="16">
        <f t="shared" ref="K57:K73" si="13">I57-H57</f>
        <v>13415</v>
      </c>
      <c r="L57" s="17">
        <f t="shared" ref="L57:L73" si="14">I57/E57-1</f>
        <v>0.13510515573697757</v>
      </c>
      <c r="M57" s="16">
        <f t="shared" ref="M57:M73" si="15">I57-E57</f>
        <v>6090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38821</v>
      </c>
      <c r="F58" s="50">
        <v>10755</v>
      </c>
      <c r="G58" s="50">
        <v>20161</v>
      </c>
      <c r="H58" s="50">
        <v>37638</v>
      </c>
      <c r="I58" s="50">
        <v>50521</v>
      </c>
      <c r="J58" s="21">
        <f t="shared" si="12"/>
        <v>0.34228705032148365</v>
      </c>
      <c r="K58" s="20">
        <f t="shared" si="13"/>
        <v>12883</v>
      </c>
      <c r="L58" s="21">
        <f t="shared" si="14"/>
        <v>0.30138327194044456</v>
      </c>
      <c r="M58" s="20">
        <f t="shared" si="15"/>
        <v>11700</v>
      </c>
      <c r="N58" s="21">
        <f t="shared" ref="N58" si="16">I58/$I$57</f>
        <v>0.98739397255990302</v>
      </c>
    </row>
    <row r="59" spans="2:14" x14ac:dyDescent="0.25">
      <c r="B59" s="272"/>
      <c r="C59" s="276"/>
      <c r="D59" s="23" t="s">
        <v>32</v>
      </c>
      <c r="E59" s="24">
        <v>6255</v>
      </c>
      <c r="F59" s="24">
        <v>1878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IFERROR(I59/E59-1,"-")</f>
        <v>-1</v>
      </c>
      <c r="M59" s="24">
        <f>IFERROR(I59-E59,"-")</f>
        <v>-6255</v>
      </c>
      <c r="N59" s="25">
        <f>IFERROR(I59/I57,"-")</f>
        <v>0</v>
      </c>
    </row>
    <row r="60" spans="2:14" x14ac:dyDescent="0.25">
      <c r="B60" s="272"/>
      <c r="C60" s="277" t="s">
        <v>33</v>
      </c>
      <c r="D60" s="26" t="s">
        <v>30</v>
      </c>
      <c r="E60" s="51">
        <v>45076</v>
      </c>
      <c r="F60" s="51">
        <v>12633</v>
      </c>
      <c r="G60" s="51">
        <v>20161</v>
      </c>
      <c r="H60" s="51">
        <v>37751</v>
      </c>
      <c r="I60" s="51">
        <v>51166</v>
      </c>
      <c r="J60" s="36">
        <f t="shared" si="12"/>
        <v>0.3553548250377474</v>
      </c>
      <c r="K60" s="51">
        <f t="shared" si="13"/>
        <v>13415</v>
      </c>
      <c r="L60" s="36">
        <f t="shared" si="14"/>
        <v>0.13510515573697757</v>
      </c>
      <c r="M60" s="51">
        <f t="shared" si="15"/>
        <v>6090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38821</v>
      </c>
      <c r="F61" s="52">
        <v>10755</v>
      </c>
      <c r="G61" s="52">
        <v>20161</v>
      </c>
      <c r="H61" s="52">
        <v>37638</v>
      </c>
      <c r="I61" s="52">
        <v>50521</v>
      </c>
      <c r="J61" s="40">
        <f t="shared" si="12"/>
        <v>0.34228705032148365</v>
      </c>
      <c r="K61" s="52">
        <f t="shared" si="13"/>
        <v>12883</v>
      </c>
      <c r="L61" s="40">
        <f t="shared" si="14"/>
        <v>0.30138327194044456</v>
      </c>
      <c r="M61" s="52">
        <f t="shared" si="15"/>
        <v>11700</v>
      </c>
      <c r="N61" s="40">
        <f t="shared" ref="N61" si="17">I61/$I$60</f>
        <v>0.98739397255990302</v>
      </c>
    </row>
    <row r="62" spans="2:14" x14ac:dyDescent="0.25">
      <c r="B62" s="272"/>
      <c r="C62" s="279"/>
      <c r="D62" s="32" t="s">
        <v>32</v>
      </c>
      <c r="E62" s="33">
        <v>6255</v>
      </c>
      <c r="F62" s="33">
        <v>1878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34">
        <f>IFERROR(I62/E62-1,"-")</f>
        <v>-1</v>
      </c>
      <c r="M62" s="33">
        <f>IFERROR(I62-E62,"-")</f>
        <v>-6255</v>
      </c>
      <c r="N62" s="61">
        <f>IFERROR(I62/I60,"-")</f>
        <v>0</v>
      </c>
    </row>
    <row r="63" spans="2:14" x14ac:dyDescent="0.25">
      <c r="B63" s="272"/>
      <c r="C63" s="274" t="s">
        <v>21</v>
      </c>
      <c r="D63" s="15" t="s">
        <v>30</v>
      </c>
      <c r="E63" s="49">
        <v>234787</v>
      </c>
      <c r="F63" s="49">
        <v>65275</v>
      </c>
      <c r="G63" s="49">
        <v>98762</v>
      </c>
      <c r="H63" s="49">
        <v>168339</v>
      </c>
      <c r="I63" s="49">
        <v>182035</v>
      </c>
      <c r="J63" s="17">
        <f t="shared" si="12"/>
        <v>8.1359637398344953E-2</v>
      </c>
      <c r="K63" s="16">
        <f t="shared" si="13"/>
        <v>13696</v>
      </c>
      <c r="L63" s="17">
        <f t="shared" si="14"/>
        <v>-0.22468024209176829</v>
      </c>
      <c r="M63" s="16">
        <f t="shared" si="15"/>
        <v>-52752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192820</v>
      </c>
      <c r="F64" s="50">
        <v>54033</v>
      </c>
      <c r="G64" s="50">
        <v>98762</v>
      </c>
      <c r="H64" s="50">
        <v>167710</v>
      </c>
      <c r="I64" s="50">
        <v>177835</v>
      </c>
      <c r="J64" s="21">
        <f t="shared" si="12"/>
        <v>6.0372070836563152E-2</v>
      </c>
      <c r="K64" s="20">
        <f t="shared" si="13"/>
        <v>10125</v>
      </c>
      <c r="L64" s="21">
        <f t="shared" si="14"/>
        <v>-7.7714967327040751E-2</v>
      </c>
      <c r="M64" s="20">
        <f t="shared" si="15"/>
        <v>-14985</v>
      </c>
      <c r="N64" s="21">
        <f t="shared" ref="N64" si="18">I64/$I$63</f>
        <v>0.97692751393962696</v>
      </c>
    </row>
    <row r="65" spans="2:14" x14ac:dyDescent="0.25">
      <c r="B65" s="272"/>
      <c r="C65" s="276"/>
      <c r="D65" s="23" t="s">
        <v>32</v>
      </c>
      <c r="E65" s="24">
        <v>41967</v>
      </c>
      <c r="F65" s="24">
        <v>11242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IFERROR(I65/E65-1,"-")</f>
        <v>-1</v>
      </c>
      <c r="M65" s="24">
        <f>IFERROR(I65-E65,"-")</f>
        <v>-41967</v>
      </c>
      <c r="N65" s="25">
        <f>IFERROR(I65/I63,"-")</f>
        <v>0</v>
      </c>
    </row>
    <row r="66" spans="2:14" x14ac:dyDescent="0.25">
      <c r="B66" s="272"/>
      <c r="C66" s="277" t="s">
        <v>22</v>
      </c>
      <c r="D66" s="26" t="s">
        <v>30</v>
      </c>
      <c r="E66" s="53">
        <v>5.2086919868666248</v>
      </c>
      <c r="F66" s="53">
        <v>5.1670228765930499</v>
      </c>
      <c r="G66" s="53">
        <v>4.8986657407866669</v>
      </c>
      <c r="H66" s="53">
        <v>4.4591931339567168</v>
      </c>
      <c r="I66" s="53">
        <v>3.5577336512527848</v>
      </c>
      <c r="J66" s="36">
        <f t="shared" si="12"/>
        <v>-0.20215753290417626</v>
      </c>
      <c r="K66" s="37">
        <f t="shared" si="13"/>
        <v>-0.90145948270393195</v>
      </c>
      <c r="L66" s="36">
        <f t="shared" si="14"/>
        <v>-0.31696217395396442</v>
      </c>
      <c r="M66" s="37">
        <f t="shared" si="15"/>
        <v>-1.65095833561384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4.9668993585945751</v>
      </c>
      <c r="F67" s="54">
        <f t="shared" si="19"/>
        <v>5.0239888423988841</v>
      </c>
      <c r="G67" s="54">
        <f t="shared" si="19"/>
        <v>4.8986657407866669</v>
      </c>
      <c r="H67" s="54">
        <f t="shared" si="19"/>
        <v>4.4558690684946063</v>
      </c>
      <c r="I67" s="54">
        <f t="shared" si="19"/>
        <v>3.5200213772490647</v>
      </c>
      <c r="J67" s="40">
        <f t="shared" si="12"/>
        <v>-0.21002585059388046</v>
      </c>
      <c r="K67" s="41">
        <f t="shared" si="13"/>
        <v>-0.93584769124554157</v>
      </c>
      <c r="L67" s="40">
        <f t="shared" si="14"/>
        <v>-0.29130406655852126</v>
      </c>
      <c r="M67" s="41">
        <f t="shared" si="15"/>
        <v>-1.4468779813455104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6.7093525179856117</v>
      </c>
      <c r="F68" s="43">
        <f t="shared" ref="F68:I68" si="20">IFERROR(F65/F59,"-")</f>
        <v>5.98615548455804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0.57076491108653105</v>
      </c>
      <c r="F69" s="57">
        <v>0.42174668708366447</v>
      </c>
      <c r="G69" s="57">
        <v>0.40408330264719122</v>
      </c>
      <c r="H69" s="57">
        <v>0.53778304538949095</v>
      </c>
      <c r="I69" s="57">
        <v>0.55454348826086564</v>
      </c>
      <c r="J69" s="57">
        <f t="shared" si="12"/>
        <v>3.1165807503722665E-2</v>
      </c>
      <c r="K69" s="44">
        <f t="shared" si="13"/>
        <v>1.6760442871374681E-2</v>
      </c>
      <c r="L69" s="17">
        <f t="shared" si="14"/>
        <v>-2.8420497670022637E-2</v>
      </c>
      <c r="M69" s="44">
        <f t="shared" si="15"/>
        <v>-1.622142282566541E-2</v>
      </c>
      <c r="N69" s="17"/>
    </row>
    <row r="70" spans="2:14" x14ac:dyDescent="0.25">
      <c r="B70" s="272"/>
      <c r="C70" s="281"/>
      <c r="D70" s="19" t="s">
        <v>31</v>
      </c>
      <c r="E70" s="58">
        <v>0.5760893921512974</v>
      </c>
      <c r="F70" s="58">
        <v>0.39669184855626283</v>
      </c>
      <c r="G70" s="58">
        <v>0.40408330264719122</v>
      </c>
      <c r="H70" s="58">
        <v>0.5372393247269116</v>
      </c>
      <c r="I70" s="58">
        <v>0.55031548718710444</v>
      </c>
      <c r="J70" s="58">
        <f t="shared" si="12"/>
        <v>2.4339548239212805E-2</v>
      </c>
      <c r="K70" s="45">
        <f t="shared" si="13"/>
        <v>1.3076162460192831E-2</v>
      </c>
      <c r="L70" s="21">
        <f t="shared" si="14"/>
        <v>-4.4739419463957097E-2</v>
      </c>
      <c r="M70" s="45">
        <f t="shared" si="15"/>
        <v>-2.5773904964192962E-2</v>
      </c>
      <c r="N70" s="21"/>
    </row>
    <row r="71" spans="2:14" x14ac:dyDescent="0.25">
      <c r="B71" s="272"/>
      <c r="C71" s="282"/>
      <c r="D71" s="23" t="s">
        <v>32</v>
      </c>
      <c r="E71" s="59">
        <v>0.54751467710371815</v>
      </c>
      <c r="F71" s="59">
        <v>0.60558069381598789</v>
      </c>
      <c r="G71" s="59" t="s">
        <v>234</v>
      </c>
      <c r="H71" s="59" t="s">
        <v>234</v>
      </c>
      <c r="I71" s="59" t="s">
        <v>234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1127</v>
      </c>
      <c r="F72" s="51">
        <v>437</v>
      </c>
      <c r="G72" s="51">
        <v>669</v>
      </c>
      <c r="H72" s="51">
        <v>857</v>
      </c>
      <c r="I72" s="51">
        <v>900</v>
      </c>
      <c r="J72" s="36">
        <f t="shared" si="12"/>
        <v>5.0175029171528607E-2</v>
      </c>
      <c r="K72" s="27">
        <f t="shared" si="13"/>
        <v>43</v>
      </c>
      <c r="L72" s="36">
        <f t="shared" si="14"/>
        <v>-0.20141969831410822</v>
      </c>
      <c r="M72" s="27">
        <f t="shared" si="15"/>
        <v>-227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917</v>
      </c>
      <c r="F73" s="52">
        <v>386</v>
      </c>
      <c r="G73" s="52">
        <v>669</v>
      </c>
      <c r="H73" s="52">
        <v>855</v>
      </c>
      <c r="I73" s="52">
        <v>886</v>
      </c>
      <c r="J73" s="40">
        <f t="shared" si="12"/>
        <v>3.6257309941520433E-2</v>
      </c>
      <c r="K73" s="29">
        <f t="shared" si="13"/>
        <v>31</v>
      </c>
      <c r="L73" s="40">
        <f t="shared" si="14"/>
        <v>-3.3805888767720838E-2</v>
      </c>
      <c r="M73" s="29">
        <f t="shared" si="15"/>
        <v>-31</v>
      </c>
      <c r="N73" s="40">
        <f t="shared" ref="N73" si="21">I73/$I$72</f>
        <v>0.98444444444444446</v>
      </c>
    </row>
    <row r="74" spans="2:14" x14ac:dyDescent="0.25">
      <c r="B74" s="273"/>
      <c r="C74" s="279"/>
      <c r="D74" s="32" t="s">
        <v>32</v>
      </c>
      <c r="E74" s="33">
        <v>210</v>
      </c>
      <c r="F74" s="33">
        <v>51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>
        <f>IFERROR(I74/E74-1,"-")</f>
        <v>-1</v>
      </c>
      <c r="M74" s="33">
        <f>IFERROR(I74-E74,"-")</f>
        <v>-210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0FF28-9669-41AB-8C62-016EC10C1686}">
  <sheetPr>
    <tabColor rgb="FFFFC000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6DBB8-CEDE-4A79-B8A7-86438FDB8D4E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46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506317</v>
      </c>
      <c r="D10" s="176">
        <v>246325</v>
      </c>
      <c r="E10" s="176">
        <v>525893</v>
      </c>
      <c r="F10" s="176">
        <v>533489</v>
      </c>
      <c r="G10" s="176">
        <v>558529</v>
      </c>
      <c r="H10" s="177">
        <f t="shared" ref="H10:H22" si="0">IFERROR(G10/F10-1,"-")</f>
        <v>4.6936300467301129E-2</v>
      </c>
      <c r="I10" s="177">
        <f t="shared" ref="I10:I22" si="1">IFERROR(G10/C10-1,"-")</f>
        <v>0.10312116717392472</v>
      </c>
      <c r="J10" s="177">
        <f t="shared" ref="J10:J22" si="2">G10/G$10</f>
        <v>1</v>
      </c>
      <c r="L10" s="154" t="s">
        <v>68</v>
      </c>
      <c r="M10" s="176">
        <v>3571</v>
      </c>
      <c r="N10" s="176">
        <v>2038</v>
      </c>
      <c r="O10" s="176">
        <v>2613</v>
      </c>
      <c r="P10" s="176">
        <v>3056</v>
      </c>
      <c r="Q10" s="176">
        <v>2720</v>
      </c>
      <c r="R10" s="177">
        <f t="shared" ref="R10:R22" si="3">IFERROR(Q10/P10-1,"-")</f>
        <v>-0.10994764397905754</v>
      </c>
      <c r="S10" s="177">
        <f t="shared" ref="S10:S22" si="4">IFERROR(Q10/M10-1,"-")</f>
        <v>-0.23830859703164375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134159</v>
      </c>
      <c r="D11" s="158">
        <v>118375</v>
      </c>
      <c r="E11" s="158">
        <v>147620</v>
      </c>
      <c r="F11" s="158">
        <v>138535</v>
      </c>
      <c r="G11" s="158">
        <v>130850</v>
      </c>
      <c r="H11" s="159">
        <f t="shared" si="0"/>
        <v>-5.5473346085826658E-2</v>
      </c>
      <c r="I11" s="160">
        <f t="shared" si="1"/>
        <v>-2.4664763452321492E-2</v>
      </c>
      <c r="J11" s="159">
        <f t="shared" si="2"/>
        <v>0.23427610741787802</v>
      </c>
      <c r="K11" s="79"/>
      <c r="L11" s="157" t="s">
        <v>97</v>
      </c>
      <c r="M11" s="158">
        <v>1091</v>
      </c>
      <c r="N11" s="158">
        <v>863</v>
      </c>
      <c r="O11" s="158">
        <v>538</v>
      </c>
      <c r="P11" s="158">
        <v>1385</v>
      </c>
      <c r="Q11" s="158">
        <v>937</v>
      </c>
      <c r="R11" s="159">
        <f t="shared" si="3"/>
        <v>-0.32346570397111918</v>
      </c>
      <c r="S11" s="160">
        <f t="shared" si="4"/>
        <v>-0.1411549037580202</v>
      </c>
      <c r="T11" s="159">
        <f t="shared" si="5"/>
        <v>0.34448529411764706</v>
      </c>
    </row>
    <row r="12" spans="1:20" x14ac:dyDescent="0.25">
      <c r="B12" s="162" t="s">
        <v>103</v>
      </c>
      <c r="C12" s="163">
        <v>56237</v>
      </c>
      <c r="D12" s="163">
        <v>53382</v>
      </c>
      <c r="E12" s="163">
        <v>67495</v>
      </c>
      <c r="F12" s="163">
        <v>62070</v>
      </c>
      <c r="G12" s="163">
        <v>56598</v>
      </c>
      <c r="H12" s="164">
        <f t="shared" si="0"/>
        <v>-8.8158530691155201E-2</v>
      </c>
      <c r="I12" s="165">
        <f t="shared" si="1"/>
        <v>6.4192613403986076E-3</v>
      </c>
      <c r="J12" s="164">
        <f t="shared" si="2"/>
        <v>0.10133403995137226</v>
      </c>
      <c r="K12" s="79"/>
      <c r="L12" s="162" t="s">
        <v>103</v>
      </c>
      <c r="M12" s="163">
        <v>411</v>
      </c>
      <c r="N12" s="163">
        <v>480</v>
      </c>
      <c r="O12" s="163">
        <v>274</v>
      </c>
      <c r="P12" s="163">
        <v>1086</v>
      </c>
      <c r="Q12" s="163">
        <v>651</v>
      </c>
      <c r="R12" s="164">
        <f t="shared" si="3"/>
        <v>-0.40055248618784534</v>
      </c>
      <c r="S12" s="165">
        <f t="shared" si="4"/>
        <v>0.58394160583941601</v>
      </c>
      <c r="T12" s="164">
        <f t="shared" si="5"/>
        <v>0.23933823529411766</v>
      </c>
    </row>
    <row r="13" spans="1:20" x14ac:dyDescent="0.25">
      <c r="B13" s="162" t="s">
        <v>100</v>
      </c>
      <c r="C13" s="163">
        <v>77922</v>
      </c>
      <c r="D13" s="163">
        <v>64993</v>
      </c>
      <c r="E13" s="163">
        <v>80125</v>
      </c>
      <c r="F13" s="163">
        <v>76465</v>
      </c>
      <c r="G13" s="163">
        <v>74252</v>
      </c>
      <c r="H13" s="164">
        <f t="shared" si="0"/>
        <v>-2.8941345713725197E-2</v>
      </c>
      <c r="I13" s="165">
        <f t="shared" si="1"/>
        <v>-4.7098380431713771E-2</v>
      </c>
      <c r="J13" s="164">
        <f t="shared" si="2"/>
        <v>0.13294206746650578</v>
      </c>
      <c r="K13" s="79"/>
      <c r="L13" s="162" t="s">
        <v>100</v>
      </c>
      <c r="M13" s="163">
        <v>680</v>
      </c>
      <c r="N13" s="163">
        <v>383</v>
      </c>
      <c r="O13" s="163">
        <v>264</v>
      </c>
      <c r="P13" s="163">
        <v>299</v>
      </c>
      <c r="Q13" s="163">
        <v>286</v>
      </c>
      <c r="R13" s="164">
        <f t="shared" si="3"/>
        <v>-4.3478260869565188E-2</v>
      </c>
      <c r="S13" s="165">
        <f t="shared" si="4"/>
        <v>-0.57941176470588229</v>
      </c>
      <c r="T13" s="164">
        <f>Q13/Q$10</f>
        <v>0.10514705882352941</v>
      </c>
    </row>
    <row r="14" spans="1:20" x14ac:dyDescent="0.25">
      <c r="B14" s="157" t="s">
        <v>107</v>
      </c>
      <c r="C14" s="158">
        <v>372158</v>
      </c>
      <c r="D14" s="158">
        <v>127950</v>
      </c>
      <c r="E14" s="158">
        <v>378273</v>
      </c>
      <c r="F14" s="158">
        <v>394954</v>
      </c>
      <c r="G14" s="158">
        <v>427679</v>
      </c>
      <c r="H14" s="159">
        <f t="shared" si="0"/>
        <v>8.2857750522845608E-2</v>
      </c>
      <c r="I14" s="160">
        <f t="shared" si="1"/>
        <v>0.14918663578372637</v>
      </c>
      <c r="J14" s="159">
        <f t="shared" si="2"/>
        <v>0.76572389258212192</v>
      </c>
      <c r="K14" s="79"/>
      <c r="L14" s="157" t="s">
        <v>107</v>
      </c>
      <c r="M14" s="158">
        <v>2480</v>
      </c>
      <c r="N14" s="158">
        <v>1175</v>
      </c>
      <c r="O14" s="158">
        <v>2075</v>
      </c>
      <c r="P14" s="158">
        <v>1671</v>
      </c>
      <c r="Q14" s="158">
        <v>1783</v>
      </c>
      <c r="R14" s="159">
        <f t="shared" si="3"/>
        <v>6.7025733093955653E-2</v>
      </c>
      <c r="S14" s="160">
        <f t="shared" si="4"/>
        <v>-0.28104838709677415</v>
      </c>
      <c r="T14" s="159">
        <f t="shared" si="5"/>
        <v>0.65551470588235294</v>
      </c>
    </row>
    <row r="15" spans="1:20" x14ac:dyDescent="0.25">
      <c r="B15" s="162" t="s">
        <v>110</v>
      </c>
      <c r="C15" s="163">
        <v>185588</v>
      </c>
      <c r="D15" s="163">
        <v>18968</v>
      </c>
      <c r="E15" s="163">
        <v>196714</v>
      </c>
      <c r="F15" s="163">
        <v>205434</v>
      </c>
      <c r="G15" s="163">
        <v>222639</v>
      </c>
      <c r="H15" s="164">
        <f t="shared" si="0"/>
        <v>8.3749525395017343E-2</v>
      </c>
      <c r="I15" s="165">
        <f t="shared" si="1"/>
        <v>0.19964114059098659</v>
      </c>
      <c r="J15" s="164">
        <f t="shared" si="2"/>
        <v>0.39861672357209743</v>
      </c>
      <c r="K15" s="79"/>
      <c r="L15" s="162" t="s">
        <v>110</v>
      </c>
      <c r="M15" s="163">
        <v>950</v>
      </c>
      <c r="N15" s="163">
        <v>61</v>
      </c>
      <c r="O15" s="163">
        <v>1011</v>
      </c>
      <c r="P15" s="163">
        <v>667</v>
      </c>
      <c r="Q15" s="163">
        <v>807</v>
      </c>
      <c r="R15" s="164">
        <f t="shared" si="3"/>
        <v>0.20989505247376306</v>
      </c>
      <c r="S15" s="165">
        <f t="shared" si="4"/>
        <v>-0.15052631578947373</v>
      </c>
      <c r="T15" s="164">
        <f t="shared" si="5"/>
        <v>0.29669117647058824</v>
      </c>
    </row>
    <row r="16" spans="1:20" x14ac:dyDescent="0.25">
      <c r="B16" s="162" t="s">
        <v>113</v>
      </c>
      <c r="C16" s="163">
        <v>45703</v>
      </c>
      <c r="D16" s="163">
        <v>21184</v>
      </c>
      <c r="E16" s="163">
        <v>32365</v>
      </c>
      <c r="F16" s="163">
        <v>32809</v>
      </c>
      <c r="G16" s="163">
        <v>34006</v>
      </c>
      <c r="H16" s="164">
        <f t="shared" si="0"/>
        <v>3.6483891615105568E-2</v>
      </c>
      <c r="I16" s="165">
        <f t="shared" si="1"/>
        <v>-0.25593505896768265</v>
      </c>
      <c r="J16" s="164">
        <f t="shared" si="2"/>
        <v>6.0884931668722664E-2</v>
      </c>
      <c r="K16" s="79"/>
      <c r="L16" s="162" t="s">
        <v>113</v>
      </c>
      <c r="M16" s="163">
        <v>503</v>
      </c>
      <c r="N16" s="163">
        <v>442</v>
      </c>
      <c r="O16" s="163">
        <v>252</v>
      </c>
      <c r="P16" s="163">
        <v>215</v>
      </c>
      <c r="Q16" s="163">
        <v>311</v>
      </c>
      <c r="R16" s="164">
        <f t="shared" si="3"/>
        <v>0.44651162790697674</v>
      </c>
      <c r="S16" s="165">
        <f t="shared" si="4"/>
        <v>-0.38170974155069581</v>
      </c>
      <c r="T16" s="164">
        <f t="shared" si="5"/>
        <v>0.11433823529411764</v>
      </c>
    </row>
    <row r="17" spans="2:24" x14ac:dyDescent="0.25">
      <c r="B17" s="162" t="s">
        <v>116</v>
      </c>
      <c r="C17" s="163">
        <v>15686</v>
      </c>
      <c r="D17" s="163">
        <v>13322</v>
      </c>
      <c r="E17" s="163">
        <v>17413</v>
      </c>
      <c r="F17" s="163">
        <v>18119</v>
      </c>
      <c r="G17" s="163">
        <v>20543</v>
      </c>
      <c r="H17" s="164">
        <f t="shared" si="0"/>
        <v>0.13378221756167563</v>
      </c>
      <c r="I17" s="165">
        <f t="shared" si="1"/>
        <v>0.30963916868545205</v>
      </c>
      <c r="J17" s="164">
        <f t="shared" si="2"/>
        <v>3.678054317680908E-2</v>
      </c>
      <c r="K17" s="79"/>
      <c r="L17" s="162" t="s">
        <v>116</v>
      </c>
      <c r="M17" s="163">
        <v>253</v>
      </c>
      <c r="N17" s="163">
        <v>108</v>
      </c>
      <c r="O17" s="163">
        <v>166</v>
      </c>
      <c r="P17" s="163">
        <v>173</v>
      </c>
      <c r="Q17" s="163">
        <v>61</v>
      </c>
      <c r="R17" s="164">
        <f t="shared" si="3"/>
        <v>-0.64739884393063585</v>
      </c>
      <c r="S17" s="165">
        <f t="shared" si="4"/>
        <v>-0.75889328063241113</v>
      </c>
      <c r="T17" s="164">
        <f t="shared" si="5"/>
        <v>2.2426470588235294E-2</v>
      </c>
    </row>
    <row r="18" spans="2:24" x14ac:dyDescent="0.25">
      <c r="B18" s="162" t="s">
        <v>123</v>
      </c>
      <c r="C18" s="163">
        <v>15608</v>
      </c>
      <c r="D18" s="163">
        <v>9389</v>
      </c>
      <c r="E18" s="163">
        <v>17486</v>
      </c>
      <c r="F18" s="163">
        <v>17107</v>
      </c>
      <c r="G18" s="163">
        <v>18906</v>
      </c>
      <c r="H18" s="164">
        <f t="shared" si="0"/>
        <v>0.10516162974221088</v>
      </c>
      <c r="I18" s="165">
        <f t="shared" si="1"/>
        <v>0.21130189646335218</v>
      </c>
      <c r="J18" s="164">
        <f t="shared" si="2"/>
        <v>3.3849630010259091E-2</v>
      </c>
      <c r="K18" s="79"/>
      <c r="L18" s="162" t="s">
        <v>123</v>
      </c>
      <c r="M18" s="163">
        <v>46</v>
      </c>
      <c r="N18" s="163">
        <v>34</v>
      </c>
      <c r="O18" s="163">
        <v>77</v>
      </c>
      <c r="P18" s="163">
        <v>39</v>
      </c>
      <c r="Q18" s="163">
        <v>41</v>
      </c>
      <c r="R18" s="164">
        <f t="shared" si="3"/>
        <v>5.1282051282051322E-2</v>
      </c>
      <c r="S18" s="165">
        <f t="shared" si="4"/>
        <v>-0.10869565217391308</v>
      </c>
      <c r="T18" s="164">
        <f t="shared" si="5"/>
        <v>1.5073529411764706E-2</v>
      </c>
    </row>
    <row r="19" spans="2:24" x14ac:dyDescent="0.25">
      <c r="B19" s="162" t="s">
        <v>119</v>
      </c>
      <c r="C19" s="163">
        <v>14750</v>
      </c>
      <c r="D19" s="163">
        <v>10451</v>
      </c>
      <c r="E19" s="163">
        <v>16173</v>
      </c>
      <c r="F19" s="163">
        <v>17642</v>
      </c>
      <c r="G19" s="163">
        <v>17970</v>
      </c>
      <c r="H19" s="164">
        <f t="shared" si="0"/>
        <v>1.8591996372293362E-2</v>
      </c>
      <c r="I19" s="165">
        <f t="shared" si="1"/>
        <v>0.2183050847457626</v>
      </c>
      <c r="J19" s="164">
        <f t="shared" si="2"/>
        <v>3.2173799390900024E-2</v>
      </c>
      <c r="K19" s="79"/>
      <c r="L19" s="162" t="s">
        <v>119</v>
      </c>
      <c r="M19" s="163">
        <v>24</v>
      </c>
      <c r="N19" s="163">
        <v>61</v>
      </c>
      <c r="O19" s="163">
        <v>51</v>
      </c>
      <c r="P19" s="163">
        <v>27</v>
      </c>
      <c r="Q19" s="163">
        <v>5</v>
      </c>
      <c r="R19" s="164">
        <f t="shared" si="3"/>
        <v>-0.81481481481481488</v>
      </c>
      <c r="S19" s="165">
        <f t="shared" si="4"/>
        <v>-0.79166666666666663</v>
      </c>
      <c r="T19" s="164">
        <f t="shared" si="5"/>
        <v>1.838235294117647E-3</v>
      </c>
    </row>
    <row r="20" spans="2:24" x14ac:dyDescent="0.25">
      <c r="B20" s="162" t="s">
        <v>128</v>
      </c>
      <c r="C20" s="163">
        <v>2794</v>
      </c>
      <c r="D20" s="163">
        <v>1424</v>
      </c>
      <c r="E20" s="163">
        <v>2442</v>
      </c>
      <c r="F20" s="163">
        <v>1682</v>
      </c>
      <c r="G20" s="163">
        <v>2553</v>
      </c>
      <c r="H20" s="164">
        <f t="shared" si="0"/>
        <v>0.51783590963139114</v>
      </c>
      <c r="I20" s="165">
        <f t="shared" si="1"/>
        <v>-8.625626342161774E-2</v>
      </c>
      <c r="J20" s="164">
        <f t="shared" si="2"/>
        <v>4.5709354393415561E-3</v>
      </c>
      <c r="K20" s="79"/>
      <c r="L20" s="162" t="s">
        <v>128</v>
      </c>
      <c r="M20" s="163">
        <v>4</v>
      </c>
      <c r="N20" s="163">
        <v>10</v>
      </c>
      <c r="O20" s="163">
        <v>13</v>
      </c>
      <c r="P20" s="163">
        <v>3</v>
      </c>
      <c r="Q20" s="163">
        <v>6</v>
      </c>
      <c r="R20" s="164">
        <f t="shared" si="3"/>
        <v>1</v>
      </c>
      <c r="S20" s="165">
        <f t="shared" si="4"/>
        <v>0.5</v>
      </c>
      <c r="T20" s="164">
        <f t="shared" si="5"/>
        <v>2.2058823529411764E-3</v>
      </c>
    </row>
    <row r="21" spans="2:24" x14ac:dyDescent="0.25">
      <c r="B21" s="162" t="s">
        <v>131</v>
      </c>
      <c r="C21" s="163">
        <v>2145</v>
      </c>
      <c r="D21" s="163">
        <v>254</v>
      </c>
      <c r="E21" s="163">
        <v>818</v>
      </c>
      <c r="F21" s="163">
        <v>1076</v>
      </c>
      <c r="G21" s="163">
        <v>713</v>
      </c>
      <c r="H21" s="164">
        <f t="shared" si="0"/>
        <v>-0.33736059479553904</v>
      </c>
      <c r="I21" s="165">
        <f t="shared" si="1"/>
        <v>-0.66759906759906762</v>
      </c>
      <c r="J21" s="164">
        <f t="shared" si="2"/>
        <v>1.2765675551314256E-3</v>
      </c>
      <c r="K21" s="79"/>
      <c r="L21" s="162" t="s">
        <v>131</v>
      </c>
      <c r="M21" s="163">
        <v>20</v>
      </c>
      <c r="N21" s="163">
        <v>3</v>
      </c>
      <c r="O21" s="163">
        <v>6</v>
      </c>
      <c r="P21" s="163">
        <v>0</v>
      </c>
      <c r="Q21" s="163">
        <v>0</v>
      </c>
      <c r="R21" s="164" t="str">
        <f t="shared" si="3"/>
        <v>-</v>
      </c>
      <c r="S21" s="165">
        <f t="shared" si="4"/>
        <v>-1</v>
      </c>
      <c r="T21" s="164">
        <f t="shared" si="5"/>
        <v>0</v>
      </c>
    </row>
    <row r="22" spans="2:24" x14ac:dyDescent="0.25">
      <c r="B22" s="168" t="s">
        <v>145</v>
      </c>
      <c r="C22" s="169">
        <f>C14-SUM(C15:C21)</f>
        <v>89884</v>
      </c>
      <c r="D22" s="169">
        <f>D14-SUM(D15:D21)</f>
        <v>52958</v>
      </c>
      <c r="E22" s="169">
        <f>E14-SUM(E15:E21)</f>
        <v>94862</v>
      </c>
      <c r="F22" s="169">
        <f>F14-SUM(F15:F21)</f>
        <v>101085</v>
      </c>
      <c r="G22" s="169">
        <f>G14-SUM(G15:G21)</f>
        <v>110349</v>
      </c>
      <c r="H22" s="170">
        <f t="shared" si="0"/>
        <v>9.1645644754414501E-2</v>
      </c>
      <c r="I22" s="171">
        <f t="shared" si="1"/>
        <v>0.22768234613501837</v>
      </c>
      <c r="J22" s="170">
        <f t="shared" si="2"/>
        <v>0.19757076176886071</v>
      </c>
      <c r="K22" s="79"/>
      <c r="L22" s="168" t="s">
        <v>145</v>
      </c>
      <c r="M22" s="169">
        <f>M14-SUM(M15:M21)</f>
        <v>680</v>
      </c>
      <c r="N22" s="169">
        <f>N14-SUM(N15:N21)</f>
        <v>456</v>
      </c>
      <c r="O22" s="169">
        <f>O14-SUM(O15:O21)</f>
        <v>499</v>
      </c>
      <c r="P22" s="169">
        <f>P14-SUM(P15:P21)</f>
        <v>547</v>
      </c>
      <c r="Q22" s="169">
        <f>Q14-SUM(Q15:Q21)</f>
        <v>552</v>
      </c>
      <c r="R22" s="170">
        <f t="shared" si="3"/>
        <v>9.1407678244972423E-3</v>
      </c>
      <c r="S22" s="171">
        <f t="shared" si="4"/>
        <v>-0.18823529411764706</v>
      </c>
      <c r="T22" s="170">
        <f t="shared" si="5"/>
        <v>0.20294117647058824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186800</v>
      </c>
      <c r="D24" s="176">
        <v>104300</v>
      </c>
      <c r="E24" s="176">
        <v>193056</v>
      </c>
      <c r="F24" s="176">
        <v>195421</v>
      </c>
      <c r="G24" s="176">
        <v>198178</v>
      </c>
      <c r="H24" s="177">
        <f t="shared" ref="H24:H36" si="6">IFERROR(G24/F24-1,"-")</f>
        <v>1.4108002722327706E-2</v>
      </c>
      <c r="I24" s="177">
        <f t="shared" ref="I24:I36" si="7">IFERROR(G24/C24-1,"-")</f>
        <v>6.0910064239828587E-2</v>
      </c>
      <c r="J24" s="177">
        <f t="shared" ref="J24:J36" si="8">G24/G$10</f>
        <v>0.35482132530271482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31348</v>
      </c>
      <c r="D25" s="158">
        <v>44439</v>
      </c>
      <c r="E25" s="158">
        <v>33408</v>
      </c>
      <c r="F25" s="158">
        <v>26219</v>
      </c>
      <c r="G25" s="158">
        <v>21651</v>
      </c>
      <c r="H25" s="159">
        <f t="shared" si="6"/>
        <v>-0.17422479881002328</v>
      </c>
      <c r="I25" s="160">
        <f t="shared" si="7"/>
        <v>-0.30933392879928545</v>
      </c>
      <c r="J25" s="159">
        <f t="shared" si="8"/>
        <v>3.8764325576648662E-2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16800</v>
      </c>
      <c r="D26" s="163">
        <v>20331</v>
      </c>
      <c r="E26" s="163">
        <v>13052</v>
      </c>
      <c r="F26" s="163">
        <v>10656</v>
      </c>
      <c r="G26" s="163">
        <v>8502</v>
      </c>
      <c r="H26" s="164">
        <f t="shared" si="6"/>
        <v>-0.20213963963963966</v>
      </c>
      <c r="I26" s="165">
        <f t="shared" si="7"/>
        <v>-0.49392857142857138</v>
      </c>
      <c r="J26" s="164">
        <f t="shared" si="8"/>
        <v>1.5222128125844853E-2</v>
      </c>
    </row>
    <row r="27" spans="2:24" x14ac:dyDescent="0.25">
      <c r="B27" s="162" t="s">
        <v>100</v>
      </c>
      <c r="C27" s="163">
        <v>14548</v>
      </c>
      <c r="D27" s="163">
        <v>24108</v>
      </c>
      <c r="E27" s="163">
        <v>20356</v>
      </c>
      <c r="F27" s="163">
        <v>15563</v>
      </c>
      <c r="G27" s="163">
        <v>13149</v>
      </c>
      <c r="H27" s="164">
        <f t="shared" si="6"/>
        <v>-0.15511148236201244</v>
      </c>
      <c r="I27" s="165">
        <f t="shared" si="7"/>
        <v>-9.6164421226285435E-2</v>
      </c>
      <c r="J27" s="164">
        <f t="shared" si="8"/>
        <v>2.3542197450803808E-2</v>
      </c>
    </row>
    <row r="28" spans="2:24" x14ac:dyDescent="0.25">
      <c r="B28" s="157" t="s">
        <v>107</v>
      </c>
      <c r="C28" s="158">
        <v>155452</v>
      </c>
      <c r="D28" s="158">
        <v>59861</v>
      </c>
      <c r="E28" s="158">
        <v>159648</v>
      </c>
      <c r="F28" s="158">
        <v>169202</v>
      </c>
      <c r="G28" s="158">
        <v>176527</v>
      </c>
      <c r="H28" s="159">
        <f t="shared" si="6"/>
        <v>4.329145045566829E-2</v>
      </c>
      <c r="I28" s="160">
        <f t="shared" si="7"/>
        <v>0.13557239533746746</v>
      </c>
      <c r="J28" s="159">
        <f t="shared" si="8"/>
        <v>0.31605699972606616</v>
      </c>
    </row>
    <row r="29" spans="2:24" x14ac:dyDescent="0.25">
      <c r="B29" s="162" t="s">
        <v>110</v>
      </c>
      <c r="C29" s="163">
        <v>77388</v>
      </c>
      <c r="D29" s="163">
        <v>10198</v>
      </c>
      <c r="E29" s="163">
        <v>86684</v>
      </c>
      <c r="F29" s="163">
        <v>91801</v>
      </c>
      <c r="G29" s="163">
        <v>96458</v>
      </c>
      <c r="H29" s="164">
        <f t="shared" si="6"/>
        <v>5.072929488785527E-2</v>
      </c>
      <c r="I29" s="165">
        <f t="shared" si="7"/>
        <v>0.24642063368997769</v>
      </c>
      <c r="J29" s="164">
        <f t="shared" si="8"/>
        <v>0.1727000746604026</v>
      </c>
    </row>
    <row r="30" spans="2:24" x14ac:dyDescent="0.25">
      <c r="B30" s="162" t="s">
        <v>113</v>
      </c>
      <c r="C30" s="163">
        <v>21574</v>
      </c>
      <c r="D30" s="163">
        <v>12681</v>
      </c>
      <c r="E30" s="163">
        <v>16321</v>
      </c>
      <c r="F30" s="163">
        <v>16981</v>
      </c>
      <c r="G30" s="163">
        <v>16678</v>
      </c>
      <c r="H30" s="164">
        <f t="shared" si="6"/>
        <v>-1.784347211589421E-2</v>
      </c>
      <c r="I30" s="165">
        <f t="shared" si="7"/>
        <v>-0.2269398349865579</v>
      </c>
      <c r="J30" s="164">
        <f t="shared" si="8"/>
        <v>2.9860580202639434E-2</v>
      </c>
    </row>
    <row r="31" spans="2:24" x14ac:dyDescent="0.25">
      <c r="B31" s="162" t="s">
        <v>116</v>
      </c>
      <c r="C31" s="163">
        <v>4860</v>
      </c>
      <c r="D31" s="163">
        <v>5169</v>
      </c>
      <c r="E31" s="163">
        <v>5785</v>
      </c>
      <c r="F31" s="163">
        <v>5824</v>
      </c>
      <c r="G31" s="163">
        <v>4971</v>
      </c>
      <c r="H31" s="164">
        <f t="shared" si="6"/>
        <v>-0.14646291208791207</v>
      </c>
      <c r="I31" s="165">
        <f t="shared" si="7"/>
        <v>2.2839506172839474E-2</v>
      </c>
      <c r="J31" s="164">
        <f t="shared" si="8"/>
        <v>8.9001645393524779E-3</v>
      </c>
    </row>
    <row r="32" spans="2:24" x14ac:dyDescent="0.25">
      <c r="B32" s="162" t="s">
        <v>123</v>
      </c>
      <c r="C32" s="163">
        <v>7088</v>
      </c>
      <c r="D32" s="163">
        <v>4408</v>
      </c>
      <c r="E32" s="163">
        <v>7612</v>
      </c>
      <c r="F32" s="163">
        <v>7630</v>
      </c>
      <c r="G32" s="163">
        <v>7871</v>
      </c>
      <c r="H32" s="164">
        <f t="shared" si="6"/>
        <v>3.1585845347313235E-2</v>
      </c>
      <c r="I32" s="165">
        <f t="shared" si="7"/>
        <v>0.1104683972911964</v>
      </c>
      <c r="J32" s="164">
        <f t="shared" si="8"/>
        <v>1.4092374791640183E-2</v>
      </c>
    </row>
    <row r="33" spans="2:10" x14ac:dyDescent="0.25">
      <c r="B33" s="162" t="s">
        <v>119</v>
      </c>
      <c r="C33" s="163">
        <v>7671</v>
      </c>
      <c r="D33" s="163">
        <v>6150</v>
      </c>
      <c r="E33" s="163">
        <v>8809</v>
      </c>
      <c r="F33" s="163">
        <v>9100</v>
      </c>
      <c r="G33" s="163">
        <v>9325</v>
      </c>
      <c r="H33" s="164">
        <f t="shared" si="6"/>
        <v>2.4725274725274637E-2</v>
      </c>
      <c r="I33" s="165">
        <f t="shared" si="7"/>
        <v>0.21561725980967283</v>
      </c>
      <c r="J33" s="164">
        <f t="shared" si="8"/>
        <v>1.6695641587097538E-2</v>
      </c>
    </row>
    <row r="34" spans="2:10" x14ac:dyDescent="0.25">
      <c r="B34" s="162" t="s">
        <v>128</v>
      </c>
      <c r="C34" s="163">
        <v>1361</v>
      </c>
      <c r="D34" s="163">
        <v>210</v>
      </c>
      <c r="E34" s="163">
        <v>804</v>
      </c>
      <c r="F34" s="163">
        <v>650</v>
      </c>
      <c r="G34" s="163">
        <v>1422</v>
      </c>
      <c r="H34" s="164">
        <f t="shared" si="6"/>
        <v>1.1876923076923078</v>
      </c>
      <c r="I34" s="165">
        <f t="shared" si="7"/>
        <v>4.4819985304922927E-2</v>
      </c>
      <c r="J34" s="164">
        <f t="shared" si="8"/>
        <v>2.5459734409493508E-3</v>
      </c>
    </row>
    <row r="35" spans="2:10" x14ac:dyDescent="0.25">
      <c r="B35" s="162" t="s">
        <v>131</v>
      </c>
      <c r="C35" s="163">
        <v>851</v>
      </c>
      <c r="D35" s="163">
        <v>87</v>
      </c>
      <c r="E35" s="163">
        <v>350</v>
      </c>
      <c r="F35" s="163">
        <v>498</v>
      </c>
      <c r="G35" s="163">
        <v>342</v>
      </c>
      <c r="H35" s="164">
        <f t="shared" si="6"/>
        <v>-0.31325301204819278</v>
      </c>
      <c r="I35" s="165">
        <f t="shared" si="7"/>
        <v>-0.59811985898942421</v>
      </c>
      <c r="J35" s="164">
        <f t="shared" si="8"/>
        <v>6.1232272630427432E-4</v>
      </c>
    </row>
    <row r="36" spans="2:10" x14ac:dyDescent="0.25">
      <c r="B36" s="168" t="s">
        <v>145</v>
      </c>
      <c r="C36" s="169">
        <f>C28-SUM(C29:C35)</f>
        <v>34659</v>
      </c>
      <c r="D36" s="169">
        <f>D28-SUM(D29:D35)</f>
        <v>20958</v>
      </c>
      <c r="E36" s="169">
        <f>E28-SUM(E29:E35)</f>
        <v>33283</v>
      </c>
      <c r="F36" s="169">
        <f>F28-SUM(F29:F35)</f>
        <v>36718</v>
      </c>
      <c r="G36" s="169">
        <f>G28-SUM(G29:G35)</f>
        <v>39460</v>
      </c>
      <c r="H36" s="170">
        <f t="shared" si="6"/>
        <v>7.4677270003812746E-2</v>
      </c>
      <c r="I36" s="171">
        <f t="shared" si="7"/>
        <v>0.13852101907152536</v>
      </c>
      <c r="J36" s="170">
        <f t="shared" si="8"/>
        <v>7.06498677776803E-2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136966</v>
      </c>
      <c r="D38" s="176">
        <v>46309</v>
      </c>
      <c r="E38" s="176">
        <v>140298</v>
      </c>
      <c r="F38" s="176">
        <v>135627</v>
      </c>
      <c r="G38" s="176">
        <v>144210</v>
      </c>
      <c r="H38" s="177">
        <f t="shared" ref="H38:H50" si="9">IFERROR(G38/F38-1,"-")</f>
        <v>6.3283859408524767E-2</v>
      </c>
      <c r="I38" s="177">
        <f t="shared" ref="I38:I50" si="10">IFERROR(G38/C38-1,"-")</f>
        <v>5.2889038155454537E-2</v>
      </c>
      <c r="J38" s="177">
        <f t="shared" ref="J38:J50" si="11">G38/G$10</f>
        <v>0.25819608292496898</v>
      </c>
    </row>
    <row r="39" spans="2:10" x14ac:dyDescent="0.25">
      <c r="B39" s="157" t="s">
        <v>97</v>
      </c>
      <c r="C39" s="158">
        <v>17082</v>
      </c>
      <c r="D39" s="158">
        <v>15242</v>
      </c>
      <c r="E39" s="158">
        <v>19503</v>
      </c>
      <c r="F39" s="158">
        <v>15910</v>
      </c>
      <c r="G39" s="158">
        <v>15999</v>
      </c>
      <c r="H39" s="159">
        <f t="shared" si="9"/>
        <v>5.5939660590822449E-3</v>
      </c>
      <c r="I39" s="160">
        <f t="shared" si="10"/>
        <v>-6.3400070249385321E-2</v>
      </c>
      <c r="J39" s="159">
        <f t="shared" si="11"/>
        <v>2.864488683667276E-2</v>
      </c>
    </row>
    <row r="40" spans="2:10" x14ac:dyDescent="0.25">
      <c r="B40" s="162" t="s">
        <v>103</v>
      </c>
      <c r="C40" s="163">
        <v>7325</v>
      </c>
      <c r="D40" s="163">
        <v>8365</v>
      </c>
      <c r="E40" s="163">
        <v>8182</v>
      </c>
      <c r="F40" s="163">
        <v>7519</v>
      </c>
      <c r="G40" s="163">
        <v>7601</v>
      </c>
      <c r="H40" s="164">
        <f t="shared" si="9"/>
        <v>1.0905705545950273E-2</v>
      </c>
      <c r="I40" s="165">
        <f t="shared" si="10"/>
        <v>3.7679180887371988E-2</v>
      </c>
      <c r="J40" s="164">
        <f t="shared" si="11"/>
        <v>1.3608962112978915E-2</v>
      </c>
    </row>
    <row r="41" spans="2:10" x14ac:dyDescent="0.25">
      <c r="B41" s="162" t="s">
        <v>100</v>
      </c>
      <c r="C41" s="163">
        <v>9757</v>
      </c>
      <c r="D41" s="163">
        <v>6877</v>
      </c>
      <c r="E41" s="163">
        <v>11321</v>
      </c>
      <c r="F41" s="163">
        <v>8391</v>
      </c>
      <c r="G41" s="163">
        <v>8398</v>
      </c>
      <c r="H41" s="164">
        <f t="shared" si="9"/>
        <v>8.3422714813496945E-4</v>
      </c>
      <c r="I41" s="165">
        <f t="shared" si="10"/>
        <v>-0.13928461617300403</v>
      </c>
      <c r="J41" s="164">
        <f t="shared" si="11"/>
        <v>1.5035924723693845E-2</v>
      </c>
    </row>
    <row r="42" spans="2:10" x14ac:dyDescent="0.25">
      <c r="B42" s="157" t="s">
        <v>107</v>
      </c>
      <c r="C42" s="158">
        <v>119884</v>
      </c>
      <c r="D42" s="158">
        <v>31067</v>
      </c>
      <c r="E42" s="158">
        <v>120795</v>
      </c>
      <c r="F42" s="158">
        <v>119717</v>
      </c>
      <c r="G42" s="158">
        <v>128211</v>
      </c>
      <c r="H42" s="159">
        <f t="shared" si="9"/>
        <v>7.095065863661798E-2</v>
      </c>
      <c r="I42" s="160">
        <f t="shared" si="10"/>
        <v>6.9458810183177011E-2</v>
      </c>
      <c r="J42" s="159">
        <f t="shared" si="11"/>
        <v>0.22955119608829622</v>
      </c>
    </row>
    <row r="43" spans="2:10" x14ac:dyDescent="0.25">
      <c r="B43" s="162" t="s">
        <v>110</v>
      </c>
      <c r="C43" s="163">
        <v>74698</v>
      </c>
      <c r="D43" s="163">
        <v>5219</v>
      </c>
      <c r="E43" s="163">
        <v>71288</v>
      </c>
      <c r="F43" s="163">
        <v>73066</v>
      </c>
      <c r="G43" s="163">
        <v>77891</v>
      </c>
      <c r="H43" s="164">
        <f t="shared" si="9"/>
        <v>6.6036186461555291E-2</v>
      </c>
      <c r="I43" s="165">
        <f t="shared" si="10"/>
        <v>4.2745455032263235E-2</v>
      </c>
      <c r="J43" s="164">
        <f t="shared" si="11"/>
        <v>0.13945739612446265</v>
      </c>
    </row>
    <row r="44" spans="2:10" x14ac:dyDescent="0.25">
      <c r="B44" s="162" t="s">
        <v>113</v>
      </c>
      <c r="C44" s="163">
        <v>5206</v>
      </c>
      <c r="D44" s="163">
        <v>1616</v>
      </c>
      <c r="E44" s="163">
        <v>3513</v>
      </c>
      <c r="F44" s="163">
        <v>3042</v>
      </c>
      <c r="G44" s="163">
        <v>3031</v>
      </c>
      <c r="H44" s="164">
        <f t="shared" si="9"/>
        <v>-3.6160420775805946E-3</v>
      </c>
      <c r="I44" s="165">
        <f t="shared" si="10"/>
        <v>-0.41778716865155585</v>
      </c>
      <c r="J44" s="164">
        <f t="shared" si="11"/>
        <v>5.4267549223048399E-3</v>
      </c>
    </row>
    <row r="45" spans="2:10" x14ac:dyDescent="0.25">
      <c r="B45" s="162" t="s">
        <v>116</v>
      </c>
      <c r="C45" s="163">
        <v>2227</v>
      </c>
      <c r="D45" s="163">
        <v>2196</v>
      </c>
      <c r="E45" s="163">
        <v>2336</v>
      </c>
      <c r="F45" s="163">
        <v>2338</v>
      </c>
      <c r="G45" s="163">
        <v>2776</v>
      </c>
      <c r="H45" s="164">
        <f t="shared" si="9"/>
        <v>0.18733960650128312</v>
      </c>
      <c r="I45" s="165">
        <f t="shared" si="10"/>
        <v>0.24651998203861702</v>
      </c>
      <c r="J45" s="164">
        <f t="shared" si="11"/>
        <v>4.9701985035691971E-3</v>
      </c>
    </row>
    <row r="46" spans="2:10" x14ac:dyDescent="0.25">
      <c r="B46" s="162" t="s">
        <v>123</v>
      </c>
      <c r="C46" s="163">
        <v>5820</v>
      </c>
      <c r="D46" s="163">
        <v>3501</v>
      </c>
      <c r="E46" s="163">
        <v>6530</v>
      </c>
      <c r="F46" s="163">
        <v>5758</v>
      </c>
      <c r="G46" s="163">
        <v>6584</v>
      </c>
      <c r="H46" s="164">
        <f t="shared" si="9"/>
        <v>0.14345258770406399</v>
      </c>
      <c r="I46" s="165">
        <f t="shared" si="10"/>
        <v>0.13127147766323022</v>
      </c>
      <c r="J46" s="164">
        <f t="shared" si="11"/>
        <v>1.1788107690021468E-2</v>
      </c>
    </row>
    <row r="47" spans="2:10" x14ac:dyDescent="0.25">
      <c r="B47" s="162" t="s">
        <v>119</v>
      </c>
      <c r="C47" s="163">
        <v>4278</v>
      </c>
      <c r="D47" s="163">
        <v>2476</v>
      </c>
      <c r="E47" s="163">
        <v>4173</v>
      </c>
      <c r="F47" s="163">
        <v>4704</v>
      </c>
      <c r="G47" s="163">
        <v>4974</v>
      </c>
      <c r="H47" s="164">
        <f t="shared" si="9"/>
        <v>5.7397959183673519E-2</v>
      </c>
      <c r="I47" s="165">
        <f t="shared" si="10"/>
        <v>0.16269284712482479</v>
      </c>
      <c r="J47" s="164">
        <f t="shared" si="11"/>
        <v>8.9055357913376022E-3</v>
      </c>
    </row>
    <row r="48" spans="2:10" x14ac:dyDescent="0.25">
      <c r="B48" s="162" t="s">
        <v>128</v>
      </c>
      <c r="C48" s="163">
        <v>783</v>
      </c>
      <c r="D48" s="163">
        <v>965</v>
      </c>
      <c r="E48" s="163">
        <v>992</v>
      </c>
      <c r="F48" s="163">
        <v>601</v>
      </c>
      <c r="G48" s="163">
        <v>761</v>
      </c>
      <c r="H48" s="164">
        <f t="shared" si="9"/>
        <v>0.26622296173044924</v>
      </c>
      <c r="I48" s="165">
        <f t="shared" si="10"/>
        <v>-2.8097062579821253E-2</v>
      </c>
      <c r="J48" s="164">
        <f t="shared" si="11"/>
        <v>1.362507586893429E-3</v>
      </c>
    </row>
    <row r="49" spans="2:10" x14ac:dyDescent="0.25">
      <c r="B49" s="162" t="s">
        <v>131</v>
      </c>
      <c r="C49" s="163">
        <v>665</v>
      </c>
      <c r="D49" s="163">
        <v>71</v>
      </c>
      <c r="E49" s="163">
        <v>194</v>
      </c>
      <c r="F49" s="163">
        <v>285</v>
      </c>
      <c r="G49" s="163">
        <v>136</v>
      </c>
      <c r="H49" s="164">
        <f t="shared" si="9"/>
        <v>-0.52280701754385972</v>
      </c>
      <c r="I49" s="165">
        <f t="shared" si="10"/>
        <v>-0.79548872180451125</v>
      </c>
      <c r="J49" s="164">
        <f t="shared" si="11"/>
        <v>2.4349675665900965E-4</v>
      </c>
    </row>
    <row r="50" spans="2:10" x14ac:dyDescent="0.25">
      <c r="B50" s="168" t="s">
        <v>145</v>
      </c>
      <c r="C50" s="169">
        <f>C42-SUM(C43:C49)</f>
        <v>26207</v>
      </c>
      <c r="D50" s="169">
        <f>D42-SUM(D43:D49)</f>
        <v>15023</v>
      </c>
      <c r="E50" s="169">
        <f>E42-SUM(E43:E49)</f>
        <v>31769</v>
      </c>
      <c r="F50" s="169">
        <f>F42-SUM(F43:F49)</f>
        <v>29923</v>
      </c>
      <c r="G50" s="169">
        <f>G42-SUM(G43:G49)</f>
        <v>32058</v>
      </c>
      <c r="H50" s="170">
        <f t="shared" si="9"/>
        <v>7.1349797814390215E-2</v>
      </c>
      <c r="I50" s="171">
        <f t="shared" si="10"/>
        <v>0.22326096081199687</v>
      </c>
      <c r="J50" s="170">
        <f t="shared" si="11"/>
        <v>5.7397198713048027E-2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3571</v>
      </c>
      <c r="D52" s="176">
        <v>2038</v>
      </c>
      <c r="E52" s="176">
        <v>2613</v>
      </c>
      <c r="F52" s="176">
        <v>3056</v>
      </c>
      <c r="G52" s="176">
        <v>2720</v>
      </c>
      <c r="H52" s="177">
        <f t="shared" ref="H52:H64" si="12">IFERROR(G52/F52-1,"-")</f>
        <v>-0.10994764397905754</v>
      </c>
      <c r="I52" s="177">
        <f t="shared" ref="I52:I64" si="13">IFERROR(G52/C52-1,"-")</f>
        <v>-0.23830859703164375</v>
      </c>
      <c r="J52" s="177">
        <f t="shared" ref="J52:J64" si="14">G52/G$10</f>
        <v>4.8699351331801932E-3</v>
      </c>
    </row>
    <row r="53" spans="2:10" x14ac:dyDescent="0.25">
      <c r="B53" s="157" t="s">
        <v>97</v>
      </c>
      <c r="C53" s="158">
        <v>1091</v>
      </c>
      <c r="D53" s="158">
        <v>863</v>
      </c>
      <c r="E53" s="158">
        <v>538</v>
      </c>
      <c r="F53" s="158">
        <v>1385</v>
      </c>
      <c r="G53" s="158">
        <v>937</v>
      </c>
      <c r="H53" s="159">
        <f t="shared" si="12"/>
        <v>-0.32346570397111918</v>
      </c>
      <c r="I53" s="160">
        <f t="shared" si="13"/>
        <v>-0.1411549037580202</v>
      </c>
      <c r="J53" s="159">
        <f t="shared" si="14"/>
        <v>1.6776210366874415E-3</v>
      </c>
    </row>
    <row r="54" spans="2:10" x14ac:dyDescent="0.25">
      <c r="B54" s="162" t="s">
        <v>103</v>
      </c>
      <c r="C54" s="163">
        <v>411</v>
      </c>
      <c r="D54" s="163">
        <v>480</v>
      </c>
      <c r="E54" s="163">
        <v>274</v>
      </c>
      <c r="F54" s="163">
        <v>1086</v>
      </c>
      <c r="G54" s="163">
        <v>651</v>
      </c>
      <c r="H54" s="164">
        <f t="shared" si="12"/>
        <v>-0.40055248618784534</v>
      </c>
      <c r="I54" s="165">
        <f t="shared" si="13"/>
        <v>0.58394160583941601</v>
      </c>
      <c r="J54" s="164">
        <f t="shared" si="14"/>
        <v>1.1655616807721711E-3</v>
      </c>
    </row>
    <row r="55" spans="2:10" x14ac:dyDescent="0.25">
      <c r="B55" s="162" t="s">
        <v>100</v>
      </c>
      <c r="C55" s="163">
        <v>680</v>
      </c>
      <c r="D55" s="163">
        <v>383</v>
      </c>
      <c r="E55" s="163">
        <v>264</v>
      </c>
      <c r="F55" s="163">
        <v>299</v>
      </c>
      <c r="G55" s="163">
        <v>286</v>
      </c>
      <c r="H55" s="164">
        <f t="shared" si="12"/>
        <v>-4.3478260869565188E-2</v>
      </c>
      <c r="I55" s="165">
        <f t="shared" si="13"/>
        <v>-0.57941176470588229</v>
      </c>
      <c r="J55" s="164">
        <f t="shared" si="14"/>
        <v>5.1205935591527028E-4</v>
      </c>
    </row>
    <row r="56" spans="2:10" x14ac:dyDescent="0.25">
      <c r="B56" s="157" t="s">
        <v>107</v>
      </c>
      <c r="C56" s="158">
        <v>2480</v>
      </c>
      <c r="D56" s="158">
        <v>1175</v>
      </c>
      <c r="E56" s="158">
        <v>2075</v>
      </c>
      <c r="F56" s="158">
        <v>1671</v>
      </c>
      <c r="G56" s="158">
        <v>1783</v>
      </c>
      <c r="H56" s="159">
        <f t="shared" si="12"/>
        <v>6.7025733093955653E-2</v>
      </c>
      <c r="I56" s="160">
        <f t="shared" si="13"/>
        <v>-0.28104838709677415</v>
      </c>
      <c r="J56" s="159">
        <f t="shared" si="14"/>
        <v>3.1923140964927516E-3</v>
      </c>
    </row>
    <row r="57" spans="2:10" x14ac:dyDescent="0.25">
      <c r="B57" s="162" t="s">
        <v>110</v>
      </c>
      <c r="C57" s="163">
        <v>950</v>
      </c>
      <c r="D57" s="163">
        <v>61</v>
      </c>
      <c r="E57" s="163">
        <v>1011</v>
      </c>
      <c r="F57" s="163">
        <v>667</v>
      </c>
      <c r="G57" s="163">
        <v>807</v>
      </c>
      <c r="H57" s="164">
        <f t="shared" si="12"/>
        <v>0.20989505247376306</v>
      </c>
      <c r="I57" s="165">
        <f t="shared" si="13"/>
        <v>-0.15052631578947373</v>
      </c>
      <c r="J57" s="164">
        <f t="shared" si="14"/>
        <v>1.4448667839986823E-3</v>
      </c>
    </row>
    <row r="58" spans="2:10" x14ac:dyDescent="0.25">
      <c r="B58" s="162" t="s">
        <v>113</v>
      </c>
      <c r="C58" s="163">
        <v>503</v>
      </c>
      <c r="D58" s="163">
        <v>442</v>
      </c>
      <c r="E58" s="163">
        <v>252</v>
      </c>
      <c r="F58" s="163">
        <v>215</v>
      </c>
      <c r="G58" s="163">
        <v>311</v>
      </c>
      <c r="H58" s="164">
        <f t="shared" si="12"/>
        <v>0.44651162790697674</v>
      </c>
      <c r="I58" s="165">
        <f t="shared" si="13"/>
        <v>-0.38170974155069581</v>
      </c>
      <c r="J58" s="164">
        <f t="shared" si="14"/>
        <v>5.5681978912464709E-4</v>
      </c>
    </row>
    <row r="59" spans="2:10" x14ac:dyDescent="0.25">
      <c r="B59" s="162" t="s">
        <v>116</v>
      </c>
      <c r="C59" s="163">
        <v>253</v>
      </c>
      <c r="D59" s="163">
        <v>108</v>
      </c>
      <c r="E59" s="163">
        <v>166</v>
      </c>
      <c r="F59" s="163">
        <v>173</v>
      </c>
      <c r="G59" s="163">
        <v>61</v>
      </c>
      <c r="H59" s="164">
        <f t="shared" si="12"/>
        <v>-0.64739884393063585</v>
      </c>
      <c r="I59" s="165">
        <f t="shared" si="13"/>
        <v>-0.75889328063241113</v>
      </c>
      <c r="J59" s="164">
        <f t="shared" si="14"/>
        <v>1.0921545703087933E-4</v>
      </c>
    </row>
    <row r="60" spans="2:10" x14ac:dyDescent="0.25">
      <c r="B60" s="162" t="s">
        <v>123</v>
      </c>
      <c r="C60" s="163">
        <v>46</v>
      </c>
      <c r="D60" s="163">
        <v>34</v>
      </c>
      <c r="E60" s="163">
        <v>77</v>
      </c>
      <c r="F60" s="163">
        <v>39</v>
      </c>
      <c r="G60" s="163">
        <v>41</v>
      </c>
      <c r="H60" s="164">
        <f t="shared" si="12"/>
        <v>5.1282051282051322E-2</v>
      </c>
      <c r="I60" s="165">
        <f t="shared" si="13"/>
        <v>-0.10869565217391308</v>
      </c>
      <c r="J60" s="164">
        <f t="shared" si="14"/>
        <v>7.3407110463377903E-5</v>
      </c>
    </row>
    <row r="61" spans="2:10" x14ac:dyDescent="0.25">
      <c r="B61" s="162" t="s">
        <v>119</v>
      </c>
      <c r="C61" s="163">
        <v>24</v>
      </c>
      <c r="D61" s="163">
        <v>61</v>
      </c>
      <c r="E61" s="163">
        <v>51</v>
      </c>
      <c r="F61" s="163">
        <v>27</v>
      </c>
      <c r="G61" s="163">
        <v>5</v>
      </c>
      <c r="H61" s="164">
        <f t="shared" si="12"/>
        <v>-0.81481481481481488</v>
      </c>
      <c r="I61" s="165">
        <f t="shared" si="13"/>
        <v>-0.79166666666666663</v>
      </c>
      <c r="J61" s="164">
        <f t="shared" si="14"/>
        <v>8.9520866418753556E-6</v>
      </c>
    </row>
    <row r="62" spans="2:10" x14ac:dyDescent="0.25">
      <c r="B62" s="162" t="s">
        <v>128</v>
      </c>
      <c r="C62" s="163">
        <v>4</v>
      </c>
      <c r="D62" s="163">
        <v>10</v>
      </c>
      <c r="E62" s="163">
        <v>13</v>
      </c>
      <c r="F62" s="163">
        <v>3</v>
      </c>
      <c r="G62" s="163">
        <v>6</v>
      </c>
      <c r="H62" s="164">
        <f t="shared" si="12"/>
        <v>1</v>
      </c>
      <c r="I62" s="165">
        <f t="shared" si="13"/>
        <v>0.5</v>
      </c>
      <c r="J62" s="164">
        <f t="shared" si="14"/>
        <v>1.0742503970250426E-5</v>
      </c>
    </row>
    <row r="63" spans="2:10" x14ac:dyDescent="0.25">
      <c r="B63" s="162" t="s">
        <v>131</v>
      </c>
      <c r="C63" s="163">
        <v>20</v>
      </c>
      <c r="D63" s="163">
        <v>3</v>
      </c>
      <c r="E63" s="163">
        <v>6</v>
      </c>
      <c r="F63" s="163">
        <v>0</v>
      </c>
      <c r="G63" s="163">
        <v>0</v>
      </c>
      <c r="H63" s="164" t="str">
        <f t="shared" si="12"/>
        <v>-</v>
      </c>
      <c r="I63" s="165">
        <f t="shared" si="13"/>
        <v>-1</v>
      </c>
      <c r="J63" s="164">
        <f t="shared" si="14"/>
        <v>0</v>
      </c>
    </row>
    <row r="64" spans="2:10" x14ac:dyDescent="0.25">
      <c r="B64" s="168" t="s">
        <v>145</v>
      </c>
      <c r="C64" s="169">
        <f>C56-SUM(C57:C63)</f>
        <v>680</v>
      </c>
      <c r="D64" s="169">
        <f>D56-SUM(D57:D63)</f>
        <v>456</v>
      </c>
      <c r="E64" s="169">
        <f>E56-SUM(E57:E63)</f>
        <v>499</v>
      </c>
      <c r="F64" s="169">
        <f>F56-SUM(F57:F63)</f>
        <v>547</v>
      </c>
      <c r="G64" s="169">
        <f>G56-SUM(G57:G63)</f>
        <v>552</v>
      </c>
      <c r="H64" s="170">
        <f t="shared" si="12"/>
        <v>9.1407678244972423E-3</v>
      </c>
      <c r="I64" s="171">
        <f t="shared" si="13"/>
        <v>-0.18823529411764706</v>
      </c>
      <c r="J64" s="170">
        <f t="shared" si="14"/>
        <v>9.8831036526303906E-4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14912</v>
      </c>
      <c r="D66" s="176">
        <v>2426</v>
      </c>
      <c r="E66" s="176">
        <v>27893</v>
      </c>
      <c r="F66" s="176">
        <v>26664</v>
      </c>
      <c r="G66" s="176">
        <v>19100</v>
      </c>
      <c r="H66" s="177">
        <f t="shared" ref="H66:H78" si="15">IFERROR(G66/F66-1,"-")</f>
        <v>-0.28367836783678368</v>
      </c>
      <c r="I66" s="177">
        <f t="shared" ref="I66:I78" si="16">IFERROR(G66/C66-1,"-")</f>
        <v>0.2808476394849786</v>
      </c>
      <c r="J66" s="177">
        <f t="shared" ref="J66:J78" si="17">G66/G$10</f>
        <v>3.4196970971963857E-2</v>
      </c>
    </row>
    <row r="67" spans="2:10" x14ac:dyDescent="0.25">
      <c r="B67" s="157" t="s">
        <v>97</v>
      </c>
      <c r="C67" s="158">
        <v>6968</v>
      </c>
      <c r="D67" s="158">
        <v>2106</v>
      </c>
      <c r="E67" s="158">
        <v>12732</v>
      </c>
      <c r="F67" s="158">
        <v>13348</v>
      </c>
      <c r="G67" s="158">
        <v>4578</v>
      </c>
      <c r="H67" s="159">
        <f t="shared" si="15"/>
        <v>-0.65702727000299666</v>
      </c>
      <c r="I67" s="160">
        <f t="shared" si="16"/>
        <v>-0.34299655568312282</v>
      </c>
      <c r="J67" s="159">
        <f t="shared" si="17"/>
        <v>8.1965305293010739E-3</v>
      </c>
    </row>
    <row r="68" spans="2:10" x14ac:dyDescent="0.25">
      <c r="B68" s="162" t="s">
        <v>103</v>
      </c>
      <c r="C68" s="163">
        <v>3731</v>
      </c>
      <c r="D68" s="163">
        <v>1992</v>
      </c>
      <c r="E68" s="163">
        <v>11475</v>
      </c>
      <c r="F68" s="163">
        <v>10243</v>
      </c>
      <c r="G68" s="163">
        <v>2063</v>
      </c>
      <c r="H68" s="164">
        <f t="shared" si="15"/>
        <v>-0.79859416186664067</v>
      </c>
      <c r="I68" s="165">
        <f t="shared" si="16"/>
        <v>-0.44706512999195924</v>
      </c>
      <c r="J68" s="164">
        <f t="shared" si="17"/>
        <v>3.6936309484377713E-3</v>
      </c>
    </row>
    <row r="69" spans="2:10" x14ac:dyDescent="0.25">
      <c r="B69" s="162" t="s">
        <v>100</v>
      </c>
      <c r="C69" s="163">
        <v>3237</v>
      </c>
      <c r="D69" s="163">
        <v>114</v>
      </c>
      <c r="E69" s="163">
        <v>1257</v>
      </c>
      <c r="F69" s="163">
        <v>3105</v>
      </c>
      <c r="G69" s="163">
        <v>2515</v>
      </c>
      <c r="H69" s="164">
        <f t="shared" si="15"/>
        <v>-0.19001610305958128</v>
      </c>
      <c r="I69" s="165">
        <f t="shared" si="16"/>
        <v>-0.22304603027494596</v>
      </c>
      <c r="J69" s="164">
        <f t="shared" si="17"/>
        <v>4.5028995808633031E-3</v>
      </c>
    </row>
    <row r="70" spans="2:10" x14ac:dyDescent="0.25">
      <c r="B70" s="157" t="s">
        <v>107</v>
      </c>
      <c r="C70" s="158">
        <v>7944</v>
      </c>
      <c r="D70" s="158">
        <v>320</v>
      </c>
      <c r="E70" s="158">
        <v>15161</v>
      </c>
      <c r="F70" s="158">
        <v>13316</v>
      </c>
      <c r="G70" s="158">
        <v>14522</v>
      </c>
      <c r="H70" s="159">
        <f t="shared" si="15"/>
        <v>9.0567738059477376E-2</v>
      </c>
      <c r="I70" s="160">
        <f t="shared" si="16"/>
        <v>0.82804632426988922</v>
      </c>
      <c r="J70" s="159">
        <f t="shared" si="17"/>
        <v>2.6000440442662781E-2</v>
      </c>
    </row>
    <row r="71" spans="2:10" x14ac:dyDescent="0.25">
      <c r="B71" s="162" t="s">
        <v>110</v>
      </c>
      <c r="C71" s="163">
        <v>3569</v>
      </c>
      <c r="D71" s="163">
        <v>0</v>
      </c>
      <c r="E71" s="163">
        <v>8685</v>
      </c>
      <c r="F71" s="163">
        <v>5779</v>
      </c>
      <c r="G71" s="163">
        <v>8571</v>
      </c>
      <c r="H71" s="164">
        <f t="shared" si="15"/>
        <v>0.48312856895656697</v>
      </c>
      <c r="I71" s="165">
        <f t="shared" si="16"/>
        <v>1.4015130288596245</v>
      </c>
      <c r="J71" s="164">
        <f t="shared" si="17"/>
        <v>1.5345666921502733E-2</v>
      </c>
    </row>
    <row r="72" spans="2:10" x14ac:dyDescent="0.25">
      <c r="B72" s="162" t="s">
        <v>113</v>
      </c>
      <c r="C72" s="163">
        <v>739</v>
      </c>
      <c r="D72" s="163">
        <v>30</v>
      </c>
      <c r="E72" s="163">
        <v>237</v>
      </c>
      <c r="F72" s="163">
        <v>540</v>
      </c>
      <c r="G72" s="163">
        <v>747</v>
      </c>
      <c r="H72" s="164">
        <f t="shared" si="15"/>
        <v>0.3833333333333333</v>
      </c>
      <c r="I72" s="165">
        <f t="shared" si="16"/>
        <v>1.0825439783491264E-2</v>
      </c>
      <c r="J72" s="164">
        <f t="shared" si="17"/>
        <v>1.3374417442961781E-3</v>
      </c>
    </row>
    <row r="73" spans="2:10" x14ac:dyDescent="0.25">
      <c r="B73" s="162" t="s">
        <v>116</v>
      </c>
      <c r="C73" s="163">
        <v>907</v>
      </c>
      <c r="D73" s="163">
        <v>184</v>
      </c>
      <c r="E73" s="163">
        <v>1882</v>
      </c>
      <c r="F73" s="163">
        <v>1806</v>
      </c>
      <c r="G73" s="163">
        <v>1006</v>
      </c>
      <c r="H73" s="164">
        <f t="shared" si="15"/>
        <v>-0.44296788482834992</v>
      </c>
      <c r="I73" s="165">
        <f t="shared" si="16"/>
        <v>0.10915104740904069</v>
      </c>
      <c r="J73" s="164">
        <f t="shared" si="17"/>
        <v>1.8011598323453214E-3</v>
      </c>
    </row>
    <row r="74" spans="2:10" x14ac:dyDescent="0.25">
      <c r="B74" s="162" t="s">
        <v>123</v>
      </c>
      <c r="C74" s="163">
        <v>89</v>
      </c>
      <c r="D74" s="163">
        <v>6</v>
      </c>
      <c r="E74" s="163">
        <v>275</v>
      </c>
      <c r="F74" s="163">
        <v>481</v>
      </c>
      <c r="G74" s="163">
        <v>278</v>
      </c>
      <c r="H74" s="164">
        <f t="shared" si="15"/>
        <v>-0.42203742203742201</v>
      </c>
      <c r="I74" s="165">
        <f t="shared" si="16"/>
        <v>2.1235955056179776</v>
      </c>
      <c r="J74" s="164">
        <f t="shared" si="17"/>
        <v>4.977360172882697E-4</v>
      </c>
    </row>
    <row r="75" spans="2:10" x14ac:dyDescent="0.25">
      <c r="B75" s="162" t="s">
        <v>119</v>
      </c>
      <c r="C75" s="163">
        <v>134</v>
      </c>
      <c r="D75" s="163">
        <v>33</v>
      </c>
      <c r="E75" s="163">
        <v>569</v>
      </c>
      <c r="F75" s="163">
        <v>610</v>
      </c>
      <c r="G75" s="163">
        <v>514</v>
      </c>
      <c r="H75" s="164">
        <f t="shared" si="15"/>
        <v>-0.15737704918032791</v>
      </c>
      <c r="I75" s="165">
        <f t="shared" si="16"/>
        <v>2.8358208955223883</v>
      </c>
      <c r="J75" s="164">
        <f t="shared" si="17"/>
        <v>9.2027450678478645E-4</v>
      </c>
    </row>
    <row r="76" spans="2:10" x14ac:dyDescent="0.25">
      <c r="B76" s="162" t="s">
        <v>128</v>
      </c>
      <c r="C76" s="163">
        <v>70</v>
      </c>
      <c r="D76" s="163">
        <v>0</v>
      </c>
      <c r="E76" s="163">
        <v>13</v>
      </c>
      <c r="F76" s="163">
        <v>29</v>
      </c>
      <c r="G76" s="163">
        <v>4</v>
      </c>
      <c r="H76" s="164">
        <f t="shared" si="15"/>
        <v>-0.86206896551724133</v>
      </c>
      <c r="I76" s="165">
        <f t="shared" si="16"/>
        <v>-0.94285714285714284</v>
      </c>
      <c r="J76" s="164">
        <f t="shared" si="17"/>
        <v>7.1616693135002834E-6</v>
      </c>
    </row>
    <row r="77" spans="2:10" x14ac:dyDescent="0.25">
      <c r="B77" s="162" t="s">
        <v>131</v>
      </c>
      <c r="C77" s="163">
        <v>26</v>
      </c>
      <c r="D77" s="163">
        <v>0</v>
      </c>
      <c r="E77" s="163">
        <v>10</v>
      </c>
      <c r="F77" s="163">
        <v>27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2410</v>
      </c>
      <c r="D78" s="169">
        <f>D70-SUM(D71:D77)</f>
        <v>67</v>
      </c>
      <c r="E78" s="169">
        <f>E70-SUM(E71:E77)</f>
        <v>3490</v>
      </c>
      <c r="F78" s="169">
        <f>F70-SUM(F71:F77)</f>
        <v>4044</v>
      </c>
      <c r="G78" s="169">
        <f>G70-SUM(G71:G77)</f>
        <v>3402</v>
      </c>
      <c r="H78" s="170">
        <f t="shared" si="15"/>
        <v>-0.15875370919881304</v>
      </c>
      <c r="I78" s="171">
        <f t="shared" si="16"/>
        <v>0.41161825726141088</v>
      </c>
      <c r="J78" s="170">
        <f t="shared" si="17"/>
        <v>6.0909997511319914E-3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84639</v>
      </c>
      <c r="D80" s="176">
        <v>44986</v>
      </c>
      <c r="E80" s="176">
        <v>84199</v>
      </c>
      <c r="F80" s="176">
        <v>86585</v>
      </c>
      <c r="G80" s="176">
        <v>101084</v>
      </c>
      <c r="H80" s="177">
        <f t="shared" ref="H80:H92" si="18">IFERROR(G80/F80-1,"-")</f>
        <v>0.16745394698850835</v>
      </c>
      <c r="I80" s="177">
        <f t="shared" ref="I80:I92" si="19">IFERROR(G80/C80-1,"-")</f>
        <v>0.19429577381585328</v>
      </c>
      <c r="J80" s="177">
        <f t="shared" ref="J80:J92" si="20">G80/G$10</f>
        <v>0.18098254522146567</v>
      </c>
    </row>
    <row r="81" spans="2:10" x14ac:dyDescent="0.25">
      <c r="B81" s="157" t="s">
        <v>97</v>
      </c>
      <c r="C81" s="158">
        <v>44693</v>
      </c>
      <c r="D81" s="158">
        <v>29508</v>
      </c>
      <c r="E81" s="158">
        <v>49388</v>
      </c>
      <c r="F81" s="158">
        <v>47019</v>
      </c>
      <c r="G81" s="158">
        <v>49842</v>
      </c>
      <c r="H81" s="159">
        <f t="shared" si="18"/>
        <v>6.0039558476360666E-2</v>
      </c>
      <c r="I81" s="160">
        <f t="shared" si="19"/>
        <v>0.11520819815183581</v>
      </c>
      <c r="J81" s="159">
        <f t="shared" si="20"/>
        <v>8.9237980480870283E-2</v>
      </c>
    </row>
    <row r="82" spans="2:10" x14ac:dyDescent="0.25">
      <c r="B82" s="162" t="s">
        <v>103</v>
      </c>
      <c r="C82" s="163">
        <v>9730</v>
      </c>
      <c r="D82" s="163">
        <v>10173</v>
      </c>
      <c r="E82" s="163">
        <v>16867</v>
      </c>
      <c r="F82" s="163">
        <v>14974</v>
      </c>
      <c r="G82" s="163">
        <v>15712</v>
      </c>
      <c r="H82" s="164">
        <f t="shared" si="18"/>
        <v>4.928542807533054E-2</v>
      </c>
      <c r="I82" s="165">
        <f t="shared" si="19"/>
        <v>0.61479958890030839</v>
      </c>
      <c r="J82" s="164">
        <f t="shared" si="20"/>
        <v>2.8131037063429114E-2</v>
      </c>
    </row>
    <row r="83" spans="2:10" x14ac:dyDescent="0.25">
      <c r="B83" s="162" t="s">
        <v>100</v>
      </c>
      <c r="C83" s="163">
        <v>34963</v>
      </c>
      <c r="D83" s="163">
        <v>19335</v>
      </c>
      <c r="E83" s="163">
        <v>32521</v>
      </c>
      <c r="F83" s="163">
        <v>32045</v>
      </c>
      <c r="G83" s="163">
        <v>34130</v>
      </c>
      <c r="H83" s="164">
        <f t="shared" si="18"/>
        <v>6.5064752691527561E-2</v>
      </c>
      <c r="I83" s="165">
        <f t="shared" si="19"/>
        <v>-2.3825186625861638E-2</v>
      </c>
      <c r="J83" s="164">
        <f t="shared" si="20"/>
        <v>6.1106943417441169E-2</v>
      </c>
    </row>
    <row r="84" spans="2:10" x14ac:dyDescent="0.25">
      <c r="B84" s="157" t="s">
        <v>107</v>
      </c>
      <c r="C84" s="158">
        <v>39946</v>
      </c>
      <c r="D84" s="158">
        <v>15478</v>
      </c>
      <c r="E84" s="158">
        <v>34811</v>
      </c>
      <c r="F84" s="158">
        <v>39566</v>
      </c>
      <c r="G84" s="158">
        <v>51242</v>
      </c>
      <c r="H84" s="159">
        <f t="shared" si="18"/>
        <v>0.29510185512814036</v>
      </c>
      <c r="I84" s="160">
        <f t="shared" si="19"/>
        <v>0.28278175536974914</v>
      </c>
      <c r="J84" s="159">
        <f t="shared" si="20"/>
        <v>9.1744564740595391E-2</v>
      </c>
    </row>
    <row r="85" spans="2:10" x14ac:dyDescent="0.25">
      <c r="B85" s="162" t="s">
        <v>110</v>
      </c>
      <c r="C85" s="163">
        <v>8119</v>
      </c>
      <c r="D85" s="163">
        <v>1002</v>
      </c>
      <c r="E85" s="163">
        <v>8917</v>
      </c>
      <c r="F85" s="163">
        <v>9578</v>
      </c>
      <c r="G85" s="163">
        <v>12336</v>
      </c>
      <c r="H85" s="164">
        <f t="shared" si="18"/>
        <v>0.28795155564836072</v>
      </c>
      <c r="I85" s="165">
        <f t="shared" si="19"/>
        <v>0.5193989407562507</v>
      </c>
      <c r="J85" s="164">
        <f t="shared" si="20"/>
        <v>2.2086588162834875E-2</v>
      </c>
    </row>
    <row r="86" spans="2:10" x14ac:dyDescent="0.25">
      <c r="B86" s="162" t="s">
        <v>113</v>
      </c>
      <c r="C86" s="163">
        <v>13694</v>
      </c>
      <c r="D86" s="163">
        <v>4013</v>
      </c>
      <c r="E86" s="163">
        <v>9215</v>
      </c>
      <c r="F86" s="163">
        <v>8519</v>
      </c>
      <c r="G86" s="163">
        <v>9969</v>
      </c>
      <c r="H86" s="164">
        <f t="shared" si="18"/>
        <v>0.17020777086512506</v>
      </c>
      <c r="I86" s="165">
        <f t="shared" si="19"/>
        <v>-0.27201694172630353</v>
      </c>
      <c r="J86" s="164">
        <f t="shared" si="20"/>
        <v>1.7848670346571081E-2</v>
      </c>
    </row>
    <row r="87" spans="2:10" x14ac:dyDescent="0.25">
      <c r="B87" s="162" t="s">
        <v>116</v>
      </c>
      <c r="C87" s="163">
        <v>2297</v>
      </c>
      <c r="D87" s="163">
        <v>2209</v>
      </c>
      <c r="E87" s="163">
        <v>2595</v>
      </c>
      <c r="F87" s="163">
        <v>3394</v>
      </c>
      <c r="G87" s="163">
        <v>6368</v>
      </c>
      <c r="H87" s="164">
        <f t="shared" si="18"/>
        <v>0.87625220978196827</v>
      </c>
      <c r="I87" s="165">
        <f t="shared" si="19"/>
        <v>1.7723117109272963</v>
      </c>
      <c r="J87" s="164">
        <f t="shared" si="20"/>
        <v>1.1401377547092452E-2</v>
      </c>
    </row>
    <row r="88" spans="2:10" x14ac:dyDescent="0.25">
      <c r="B88" s="162" t="s">
        <v>123</v>
      </c>
      <c r="C88" s="163">
        <v>1645</v>
      </c>
      <c r="D88" s="163">
        <v>573</v>
      </c>
      <c r="E88" s="163">
        <v>1125</v>
      </c>
      <c r="F88" s="163">
        <v>1281</v>
      </c>
      <c r="G88" s="163">
        <v>2772</v>
      </c>
      <c r="H88" s="164">
        <f t="shared" si="18"/>
        <v>1.1639344262295084</v>
      </c>
      <c r="I88" s="165">
        <f t="shared" si="19"/>
        <v>0.68510638297872339</v>
      </c>
      <c r="J88" s="164">
        <f t="shared" si="20"/>
        <v>4.9630368342556963E-3</v>
      </c>
    </row>
    <row r="89" spans="2:10" x14ac:dyDescent="0.25">
      <c r="B89" s="162" t="s">
        <v>119</v>
      </c>
      <c r="C89" s="163">
        <v>900</v>
      </c>
      <c r="D89" s="163">
        <v>431</v>
      </c>
      <c r="E89" s="163">
        <v>588</v>
      </c>
      <c r="F89" s="163">
        <v>873</v>
      </c>
      <c r="G89" s="163">
        <v>1365</v>
      </c>
      <c r="H89" s="164">
        <f t="shared" si="18"/>
        <v>0.56357388316151202</v>
      </c>
      <c r="I89" s="165">
        <f t="shared" si="19"/>
        <v>0.51666666666666661</v>
      </c>
      <c r="J89" s="164">
        <f t="shared" si="20"/>
        <v>2.4439196532319717E-3</v>
      </c>
    </row>
    <row r="90" spans="2:10" x14ac:dyDescent="0.25">
      <c r="B90" s="162" t="s">
        <v>128</v>
      </c>
      <c r="C90" s="163">
        <v>414</v>
      </c>
      <c r="D90" s="163">
        <v>145</v>
      </c>
      <c r="E90" s="163">
        <v>437</v>
      </c>
      <c r="F90" s="163">
        <v>185</v>
      </c>
      <c r="G90" s="163">
        <v>247</v>
      </c>
      <c r="H90" s="164">
        <f t="shared" si="18"/>
        <v>0.33513513513513504</v>
      </c>
      <c r="I90" s="165">
        <f t="shared" si="19"/>
        <v>-0.40338164251207731</v>
      </c>
      <c r="J90" s="164">
        <f t="shared" si="20"/>
        <v>4.4223308010864253E-4</v>
      </c>
    </row>
    <row r="91" spans="2:10" x14ac:dyDescent="0.25">
      <c r="B91" s="162" t="s">
        <v>131</v>
      </c>
      <c r="C91" s="163">
        <v>354</v>
      </c>
      <c r="D91" s="163">
        <v>42</v>
      </c>
      <c r="E91" s="163">
        <v>166</v>
      </c>
      <c r="F91" s="163">
        <v>161</v>
      </c>
      <c r="G91" s="163">
        <v>98</v>
      </c>
      <c r="H91" s="164">
        <f t="shared" si="18"/>
        <v>-0.39130434782608692</v>
      </c>
      <c r="I91" s="165">
        <f t="shared" si="19"/>
        <v>-0.7231638418079096</v>
      </c>
      <c r="J91" s="164">
        <f t="shared" si="20"/>
        <v>1.7546089818075696E-4</v>
      </c>
    </row>
    <row r="92" spans="2:10" x14ac:dyDescent="0.25">
      <c r="B92" s="168" t="s">
        <v>145</v>
      </c>
      <c r="C92" s="169">
        <f>C84-SUM(C85:C91)</f>
        <v>12523</v>
      </c>
      <c r="D92" s="169">
        <f>D84-SUM(D85:D91)</f>
        <v>7063</v>
      </c>
      <c r="E92" s="169">
        <f>E84-SUM(E85:E91)</f>
        <v>11768</v>
      </c>
      <c r="F92" s="169">
        <f>F84-SUM(F85:F91)</f>
        <v>15575</v>
      </c>
      <c r="G92" s="169">
        <f>G84-SUM(G85:G91)</f>
        <v>18087</v>
      </c>
      <c r="H92" s="170">
        <f t="shared" si="18"/>
        <v>0.1612841091492776</v>
      </c>
      <c r="I92" s="171">
        <f t="shared" si="19"/>
        <v>0.44430248343048784</v>
      </c>
      <c r="J92" s="170">
        <f t="shared" si="20"/>
        <v>3.2383278218319905E-2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4535</v>
      </c>
      <c r="D94" s="176">
        <v>2531</v>
      </c>
      <c r="E94" s="176">
        <v>4460</v>
      </c>
      <c r="F94" s="176">
        <v>4564</v>
      </c>
      <c r="G94" s="176">
        <v>4705</v>
      </c>
      <c r="H94" s="177">
        <f t="shared" ref="H94:H106" si="21">IFERROR(G94/F94-1,"-")</f>
        <v>3.0893952673093805E-2</v>
      </c>
      <c r="I94" s="177">
        <f t="shared" ref="I94:I106" si="22">IFERROR(G94/C94-1,"-")</f>
        <v>3.7486218302094754E-2</v>
      </c>
      <c r="J94" s="177">
        <f t="shared" ref="J94:J106" si="23">G94/G$10</f>
        <v>8.4239135300047084E-3</v>
      </c>
    </row>
    <row r="95" spans="2:10" x14ac:dyDescent="0.25">
      <c r="B95" s="157" t="s">
        <v>97</v>
      </c>
      <c r="C95" s="158">
        <v>3456</v>
      </c>
      <c r="D95" s="158">
        <v>1673</v>
      </c>
      <c r="E95" s="158">
        <v>3404</v>
      </c>
      <c r="F95" s="158">
        <v>3332</v>
      </c>
      <c r="G95" s="158">
        <v>3522</v>
      </c>
      <c r="H95" s="159">
        <f t="shared" si="21"/>
        <v>5.7022809123649543E-2</v>
      </c>
      <c r="I95" s="160">
        <f t="shared" si="22"/>
        <v>1.9097222222222321E-2</v>
      </c>
      <c r="J95" s="159">
        <f t="shared" si="23"/>
        <v>6.3058498305369999E-3</v>
      </c>
    </row>
    <row r="96" spans="2:10" x14ac:dyDescent="0.25">
      <c r="B96" s="162" t="s">
        <v>103</v>
      </c>
      <c r="C96" s="163">
        <v>1798</v>
      </c>
      <c r="D96" s="163">
        <v>647</v>
      </c>
      <c r="E96" s="163">
        <v>1737</v>
      </c>
      <c r="F96" s="163">
        <v>1249</v>
      </c>
      <c r="G96" s="163">
        <v>1629</v>
      </c>
      <c r="H96" s="164">
        <f t="shared" si="21"/>
        <v>0.30424339471577255</v>
      </c>
      <c r="I96" s="165">
        <f t="shared" si="22"/>
        <v>-9.3993325917686277E-2</v>
      </c>
      <c r="J96" s="164">
        <f t="shared" si="23"/>
        <v>2.9165898279229904E-3</v>
      </c>
    </row>
    <row r="97" spans="2:10" x14ac:dyDescent="0.25">
      <c r="B97" s="162" t="s">
        <v>100</v>
      </c>
      <c r="C97" s="163">
        <v>1658</v>
      </c>
      <c r="D97" s="163">
        <v>1026</v>
      </c>
      <c r="E97" s="163">
        <v>1667</v>
      </c>
      <c r="F97" s="163">
        <v>2083</v>
      </c>
      <c r="G97" s="163">
        <v>1893</v>
      </c>
      <c r="H97" s="164">
        <f t="shared" si="21"/>
        <v>-9.1214594335093602E-2</v>
      </c>
      <c r="I97" s="165">
        <f t="shared" si="22"/>
        <v>0.14173703256936077</v>
      </c>
      <c r="J97" s="164">
        <f t="shared" si="23"/>
        <v>3.3892600026140091E-3</v>
      </c>
    </row>
    <row r="98" spans="2:10" x14ac:dyDescent="0.25">
      <c r="B98" s="157" t="s">
        <v>107</v>
      </c>
      <c r="C98" s="158">
        <v>1079</v>
      </c>
      <c r="D98" s="158">
        <v>858</v>
      </c>
      <c r="E98" s="158">
        <v>1056</v>
      </c>
      <c r="F98" s="158">
        <v>1232</v>
      </c>
      <c r="G98" s="158">
        <v>1183</v>
      </c>
      <c r="H98" s="159">
        <f t="shared" si="21"/>
        <v>-3.9772727272727293E-2</v>
      </c>
      <c r="I98" s="160">
        <f t="shared" si="22"/>
        <v>9.6385542168674787E-2</v>
      </c>
      <c r="J98" s="159">
        <f t="shared" si="23"/>
        <v>2.1180636994677089E-3</v>
      </c>
    </row>
    <row r="99" spans="2:10" x14ac:dyDescent="0.25">
      <c r="B99" s="162" t="s">
        <v>110</v>
      </c>
      <c r="C99" s="163">
        <v>131</v>
      </c>
      <c r="D99" s="163">
        <v>58</v>
      </c>
      <c r="E99" s="163">
        <v>101</v>
      </c>
      <c r="F99" s="163">
        <v>174</v>
      </c>
      <c r="G99" s="163">
        <v>160</v>
      </c>
      <c r="H99" s="164">
        <f t="shared" si="21"/>
        <v>-8.0459770114942541E-2</v>
      </c>
      <c r="I99" s="165">
        <f t="shared" si="22"/>
        <v>0.22137404580152675</v>
      </c>
      <c r="J99" s="164">
        <f t="shared" si="23"/>
        <v>2.8646677254001138E-4</v>
      </c>
    </row>
    <row r="100" spans="2:10" x14ac:dyDescent="0.25">
      <c r="B100" s="162" t="s">
        <v>113</v>
      </c>
      <c r="C100" s="163">
        <v>91</v>
      </c>
      <c r="D100" s="163">
        <v>149</v>
      </c>
      <c r="E100" s="163">
        <v>159</v>
      </c>
      <c r="F100" s="163">
        <v>128</v>
      </c>
      <c r="G100" s="163">
        <v>126</v>
      </c>
      <c r="H100" s="164">
        <f t="shared" si="21"/>
        <v>-1.5625E-2</v>
      </c>
      <c r="I100" s="165">
        <f t="shared" si="22"/>
        <v>0.38461538461538458</v>
      </c>
      <c r="J100" s="164">
        <f t="shared" si="23"/>
        <v>2.2559258337525895E-4</v>
      </c>
    </row>
    <row r="101" spans="2:10" x14ac:dyDescent="0.25">
      <c r="B101" s="162" t="s">
        <v>116</v>
      </c>
      <c r="C101" s="163">
        <v>227</v>
      </c>
      <c r="D101" s="163">
        <v>219</v>
      </c>
      <c r="E101" s="163">
        <v>201</v>
      </c>
      <c r="F101" s="163">
        <v>190</v>
      </c>
      <c r="G101" s="163">
        <v>188</v>
      </c>
      <c r="H101" s="164">
        <f t="shared" si="21"/>
        <v>-1.0526315789473717E-2</v>
      </c>
      <c r="I101" s="165">
        <f t="shared" si="22"/>
        <v>-0.17180616740088106</v>
      </c>
      <c r="J101" s="164">
        <f t="shared" si="23"/>
        <v>3.3659845773451334E-4</v>
      </c>
    </row>
    <row r="102" spans="2:10" x14ac:dyDescent="0.25">
      <c r="B102" s="162" t="s">
        <v>123</v>
      </c>
      <c r="C102" s="163">
        <v>52</v>
      </c>
      <c r="D102" s="163">
        <v>15</v>
      </c>
      <c r="E102" s="163">
        <v>55</v>
      </c>
      <c r="F102" s="163">
        <v>44</v>
      </c>
      <c r="G102" s="163">
        <v>35</v>
      </c>
      <c r="H102" s="164">
        <f t="shared" si="21"/>
        <v>-0.20454545454545459</v>
      </c>
      <c r="I102" s="165">
        <f t="shared" si="22"/>
        <v>-0.32692307692307687</v>
      </c>
      <c r="J102" s="164">
        <f t="shared" si="23"/>
        <v>6.2664606493127484E-5</v>
      </c>
    </row>
    <row r="103" spans="2:10" x14ac:dyDescent="0.25">
      <c r="B103" s="162" t="s">
        <v>119</v>
      </c>
      <c r="C103" s="163">
        <v>26</v>
      </c>
      <c r="D103" s="163">
        <v>47</v>
      </c>
      <c r="E103" s="163">
        <v>62</v>
      </c>
      <c r="F103" s="163">
        <v>43</v>
      </c>
      <c r="G103" s="163">
        <v>25</v>
      </c>
      <c r="H103" s="164">
        <f t="shared" si="21"/>
        <v>-0.41860465116279066</v>
      </c>
      <c r="I103" s="165">
        <f t="shared" si="22"/>
        <v>-3.8461538461538436E-2</v>
      </c>
      <c r="J103" s="164">
        <f t="shared" si="23"/>
        <v>4.4760433209376776E-5</v>
      </c>
    </row>
    <row r="104" spans="2:10" x14ac:dyDescent="0.25">
      <c r="B104" s="162" t="s">
        <v>128</v>
      </c>
      <c r="C104" s="163">
        <v>3</v>
      </c>
      <c r="D104" s="163">
        <v>2</v>
      </c>
      <c r="E104" s="163">
        <v>8</v>
      </c>
      <c r="F104" s="163">
        <v>9</v>
      </c>
      <c r="G104" s="163">
        <v>12</v>
      </c>
      <c r="H104" s="164">
        <f t="shared" si="21"/>
        <v>0.33333333333333326</v>
      </c>
      <c r="I104" s="165">
        <f t="shared" si="22"/>
        <v>3</v>
      </c>
      <c r="J104" s="164">
        <f t="shared" si="23"/>
        <v>2.1485007940500852E-5</v>
      </c>
    </row>
    <row r="105" spans="2:10" x14ac:dyDescent="0.25">
      <c r="B105" s="162" t="s">
        <v>131</v>
      </c>
      <c r="C105" s="163">
        <v>13</v>
      </c>
      <c r="D105" s="163">
        <v>2</v>
      </c>
      <c r="E105" s="163">
        <v>5</v>
      </c>
      <c r="F105" s="163">
        <v>9</v>
      </c>
      <c r="G105" s="163">
        <v>2</v>
      </c>
      <c r="H105" s="164">
        <f t="shared" si="21"/>
        <v>-0.77777777777777779</v>
      </c>
      <c r="I105" s="165">
        <f t="shared" si="22"/>
        <v>-0.84615384615384615</v>
      </c>
      <c r="J105" s="164">
        <f t="shared" si="23"/>
        <v>3.5808346567501417E-6</v>
      </c>
    </row>
    <row r="106" spans="2:10" x14ac:dyDescent="0.25">
      <c r="B106" s="168" t="s">
        <v>145</v>
      </c>
      <c r="C106" s="169">
        <f>C98-SUM(C99:C105)</f>
        <v>536</v>
      </c>
      <c r="D106" s="169">
        <f>D98-SUM(D99:D105)</f>
        <v>366</v>
      </c>
      <c r="E106" s="169">
        <f>E98-SUM(E99:E105)</f>
        <v>465</v>
      </c>
      <c r="F106" s="169">
        <f>F98-SUM(F99:F105)</f>
        <v>635</v>
      </c>
      <c r="G106" s="169">
        <f>G98-SUM(G99:G105)</f>
        <v>635</v>
      </c>
      <c r="H106" s="170">
        <f t="shared" si="21"/>
        <v>0</v>
      </c>
      <c r="I106" s="171">
        <f t="shared" si="22"/>
        <v>0.18470149253731338</v>
      </c>
      <c r="J106" s="170">
        <f t="shared" si="23"/>
        <v>1.13691500351817E-3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15254</v>
      </c>
      <c r="D108" s="176">
        <v>12400</v>
      </c>
      <c r="E108" s="176">
        <v>17775</v>
      </c>
      <c r="F108" s="176">
        <v>24316</v>
      </c>
      <c r="G108" s="176">
        <v>23859</v>
      </c>
      <c r="H108" s="177">
        <f t="shared" ref="H108:H120" si="24">IFERROR(G108/F108-1,"-")</f>
        <v>-1.8794209573943066E-2</v>
      </c>
      <c r="I108" s="177">
        <f t="shared" ref="I108:I120" si="25">IFERROR(G108/C108-1,"-")</f>
        <v>0.56411433066736594</v>
      </c>
      <c r="J108" s="177">
        <f t="shared" ref="J108:J120" si="26">G108/G$10</f>
        <v>4.271756703770082E-2</v>
      </c>
    </row>
    <row r="109" spans="2:10" x14ac:dyDescent="0.25">
      <c r="B109" s="157" t="s">
        <v>97</v>
      </c>
      <c r="C109" s="158">
        <v>4910</v>
      </c>
      <c r="D109" s="158">
        <v>6642</v>
      </c>
      <c r="E109" s="158">
        <v>5780</v>
      </c>
      <c r="F109" s="158">
        <v>7532</v>
      </c>
      <c r="G109" s="158">
        <v>6028</v>
      </c>
      <c r="H109" s="159">
        <f t="shared" si="24"/>
        <v>-0.19968135953266064</v>
      </c>
      <c r="I109" s="160">
        <f t="shared" si="25"/>
        <v>0.22769857433808549</v>
      </c>
      <c r="J109" s="159">
        <f t="shared" si="26"/>
        <v>1.0792635655444928E-2</v>
      </c>
    </row>
    <row r="110" spans="2:10" x14ac:dyDescent="0.25">
      <c r="B110" s="162" t="s">
        <v>103</v>
      </c>
      <c r="C110" s="163">
        <v>1965</v>
      </c>
      <c r="D110" s="163">
        <v>2137</v>
      </c>
      <c r="E110" s="163">
        <v>1312</v>
      </c>
      <c r="F110" s="163">
        <v>3177</v>
      </c>
      <c r="G110" s="163">
        <v>2143</v>
      </c>
      <c r="H110" s="164">
        <f t="shared" si="24"/>
        <v>-0.32546427447277304</v>
      </c>
      <c r="I110" s="165">
        <f t="shared" si="25"/>
        <v>9.0585241730279931E-2</v>
      </c>
      <c r="J110" s="164">
        <f t="shared" si="26"/>
        <v>3.8368643347077768E-3</v>
      </c>
    </row>
    <row r="111" spans="2:10" x14ac:dyDescent="0.25">
      <c r="B111" s="162" t="s">
        <v>100</v>
      </c>
      <c r="C111" s="163">
        <v>2945</v>
      </c>
      <c r="D111" s="163">
        <v>4505</v>
      </c>
      <c r="E111" s="163">
        <v>4468</v>
      </c>
      <c r="F111" s="163">
        <v>4355</v>
      </c>
      <c r="G111" s="163">
        <v>3885</v>
      </c>
      <c r="H111" s="164">
        <f t="shared" si="24"/>
        <v>-0.10792192881745122</v>
      </c>
      <c r="I111" s="165">
        <f t="shared" si="25"/>
        <v>0.31918505942275033</v>
      </c>
      <c r="J111" s="164">
        <f t="shared" si="26"/>
        <v>6.9557713207371507E-3</v>
      </c>
    </row>
    <row r="112" spans="2:10" x14ac:dyDescent="0.25">
      <c r="B112" s="157" t="s">
        <v>107</v>
      </c>
      <c r="C112" s="158">
        <v>10344</v>
      </c>
      <c r="D112" s="158">
        <v>5758</v>
      </c>
      <c r="E112" s="158">
        <v>11995</v>
      </c>
      <c r="F112" s="158">
        <v>16784</v>
      </c>
      <c r="G112" s="158">
        <v>17831</v>
      </c>
      <c r="H112" s="159">
        <f t="shared" si="24"/>
        <v>6.2380838894184887E-2</v>
      </c>
      <c r="I112" s="160">
        <f t="shared" si="25"/>
        <v>0.72380123743232794</v>
      </c>
      <c r="J112" s="159">
        <f t="shared" si="26"/>
        <v>3.192493138225589E-2</v>
      </c>
    </row>
    <row r="113" spans="2:10" x14ac:dyDescent="0.25">
      <c r="B113" s="162" t="s">
        <v>110</v>
      </c>
      <c r="C113" s="163">
        <v>6355</v>
      </c>
      <c r="D113" s="163">
        <v>1423</v>
      </c>
      <c r="E113" s="163">
        <v>7409</v>
      </c>
      <c r="F113" s="163">
        <v>11006</v>
      </c>
      <c r="G113" s="163">
        <v>11723</v>
      </c>
      <c r="H113" s="164">
        <f t="shared" si="24"/>
        <v>6.514628384517529E-2</v>
      </c>
      <c r="I113" s="165">
        <f t="shared" si="25"/>
        <v>0.84468922108575928</v>
      </c>
      <c r="J113" s="164">
        <f t="shared" si="26"/>
        <v>2.0989062340540956E-2</v>
      </c>
    </row>
    <row r="114" spans="2:10" x14ac:dyDescent="0.25">
      <c r="B114" s="162" t="s">
        <v>113</v>
      </c>
      <c r="C114" s="163">
        <v>556</v>
      </c>
      <c r="D114" s="163">
        <v>516</v>
      </c>
      <c r="E114" s="163">
        <v>315</v>
      </c>
      <c r="F114" s="163">
        <v>405</v>
      </c>
      <c r="G114" s="163">
        <v>602</v>
      </c>
      <c r="H114" s="164">
        <f t="shared" si="24"/>
        <v>0.48641975308641983</v>
      </c>
      <c r="I114" s="165">
        <f t="shared" si="25"/>
        <v>8.2733812949640217E-2</v>
      </c>
      <c r="J114" s="164">
        <f t="shared" si="26"/>
        <v>1.0778312316817927E-3</v>
      </c>
    </row>
    <row r="115" spans="2:10" x14ac:dyDescent="0.25">
      <c r="B115" s="162" t="s">
        <v>116</v>
      </c>
      <c r="C115" s="163">
        <v>1045</v>
      </c>
      <c r="D115" s="163">
        <v>902</v>
      </c>
      <c r="E115" s="163">
        <v>554</v>
      </c>
      <c r="F115" s="163">
        <v>840</v>
      </c>
      <c r="G115" s="163">
        <v>1350</v>
      </c>
      <c r="H115" s="164">
        <f t="shared" si="24"/>
        <v>0.60714285714285721</v>
      </c>
      <c r="I115" s="165">
        <f t="shared" si="25"/>
        <v>0.29186602870813405</v>
      </c>
      <c r="J115" s="164">
        <f t="shared" si="26"/>
        <v>2.4170633933063459E-3</v>
      </c>
    </row>
    <row r="116" spans="2:10" x14ac:dyDescent="0.25">
      <c r="B116" s="162" t="s">
        <v>123</v>
      </c>
      <c r="C116" s="163">
        <v>139</v>
      </c>
      <c r="D116" s="163">
        <v>496</v>
      </c>
      <c r="E116" s="163">
        <v>283</v>
      </c>
      <c r="F116" s="163">
        <v>444</v>
      </c>
      <c r="G116" s="163">
        <v>333</v>
      </c>
      <c r="H116" s="164">
        <f t="shared" si="24"/>
        <v>-0.25</v>
      </c>
      <c r="I116" s="165">
        <f t="shared" si="25"/>
        <v>1.3956834532374103</v>
      </c>
      <c r="J116" s="164">
        <f t="shared" si="26"/>
        <v>5.9620897034889865E-4</v>
      </c>
    </row>
    <row r="117" spans="2:10" x14ac:dyDescent="0.25">
      <c r="B117" s="162" t="s">
        <v>119</v>
      </c>
      <c r="C117" s="163">
        <v>605</v>
      </c>
      <c r="D117" s="163">
        <v>713</v>
      </c>
      <c r="E117" s="163">
        <v>646</v>
      </c>
      <c r="F117" s="163">
        <v>1087</v>
      </c>
      <c r="G117" s="163">
        <v>382</v>
      </c>
      <c r="H117" s="164">
        <f t="shared" si="24"/>
        <v>-0.64857405703771853</v>
      </c>
      <c r="I117" s="165">
        <f t="shared" si="25"/>
        <v>-0.36859504132231402</v>
      </c>
      <c r="J117" s="164">
        <f t="shared" si="26"/>
        <v>6.8393941943927709E-4</v>
      </c>
    </row>
    <row r="118" spans="2:10" x14ac:dyDescent="0.25">
      <c r="B118" s="162" t="s">
        <v>128</v>
      </c>
      <c r="C118" s="163">
        <v>27</v>
      </c>
      <c r="D118" s="163">
        <v>30</v>
      </c>
      <c r="E118" s="163">
        <v>29</v>
      </c>
      <c r="F118" s="163">
        <v>153</v>
      </c>
      <c r="G118" s="163">
        <v>23</v>
      </c>
      <c r="H118" s="164">
        <f t="shared" si="24"/>
        <v>-0.84967320261437906</v>
      </c>
      <c r="I118" s="165">
        <f t="shared" si="25"/>
        <v>-0.14814814814814814</v>
      </c>
      <c r="J118" s="164">
        <f t="shared" si="26"/>
        <v>4.1179598552626632E-5</v>
      </c>
    </row>
    <row r="119" spans="2:10" x14ac:dyDescent="0.25">
      <c r="B119" s="162" t="s">
        <v>131</v>
      </c>
      <c r="C119" s="163">
        <v>43</v>
      </c>
      <c r="D119" s="163">
        <v>1</v>
      </c>
      <c r="E119" s="163">
        <v>7</v>
      </c>
      <c r="F119" s="163">
        <v>18</v>
      </c>
      <c r="G119" s="163">
        <v>55</v>
      </c>
      <c r="H119" s="164">
        <f t="shared" si="24"/>
        <v>2.0555555555555554</v>
      </c>
      <c r="I119" s="165">
        <f t="shared" si="25"/>
        <v>0.27906976744186052</v>
      </c>
      <c r="J119" s="164">
        <f t="shared" si="26"/>
        <v>9.8472953060628899E-5</v>
      </c>
    </row>
    <row r="120" spans="2:10" x14ac:dyDescent="0.25">
      <c r="B120" s="168" t="s">
        <v>145</v>
      </c>
      <c r="C120" s="169">
        <f>C112-SUM(C113:C119)</f>
        <v>1574</v>
      </c>
      <c r="D120" s="169">
        <f>D112-SUM(D113:D119)</f>
        <v>1677</v>
      </c>
      <c r="E120" s="169">
        <f>E112-SUM(E113:E119)</f>
        <v>2752</v>
      </c>
      <c r="F120" s="169">
        <f>F112-SUM(F113:F119)</f>
        <v>2831</v>
      </c>
      <c r="G120" s="169">
        <f>G112-SUM(G113:G119)</f>
        <v>3363</v>
      </c>
      <c r="H120" s="170">
        <f t="shared" si="24"/>
        <v>0.18791946308724827</v>
      </c>
      <c r="I120" s="171">
        <f t="shared" si="25"/>
        <v>1.136594663278272</v>
      </c>
      <c r="J120" s="170">
        <f t="shared" si="26"/>
        <v>6.0211734753253636E-3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17645</v>
      </c>
      <c r="D122" s="176">
        <v>14859</v>
      </c>
      <c r="E122" s="176">
        <v>18761</v>
      </c>
      <c r="F122" s="176">
        <v>17627</v>
      </c>
      <c r="G122" s="176">
        <v>22231</v>
      </c>
      <c r="H122" s="177">
        <f t="shared" ref="H122:H134" si="27">IFERROR(G122/F122-1,"-")</f>
        <v>0.26119021954955457</v>
      </c>
      <c r="I122" s="177">
        <f t="shared" ref="I122:I134" si="28">IFERROR(G122/C122-1,"-")</f>
        <v>0.25990365542646643</v>
      </c>
      <c r="J122" s="177">
        <f t="shared" ref="J122:J134" si="29">G122/G$10</f>
        <v>3.9802767627106203E-2</v>
      </c>
    </row>
    <row r="123" spans="2:10" x14ac:dyDescent="0.25">
      <c r="B123" s="157" t="s">
        <v>97</v>
      </c>
      <c r="C123" s="158">
        <v>11036</v>
      </c>
      <c r="D123" s="158">
        <v>10238</v>
      </c>
      <c r="E123" s="158">
        <v>12867</v>
      </c>
      <c r="F123" s="158">
        <v>12297</v>
      </c>
      <c r="G123" s="158">
        <v>16725</v>
      </c>
      <c r="H123" s="159">
        <f t="shared" si="27"/>
        <v>0.36008782629909741</v>
      </c>
      <c r="I123" s="160">
        <f t="shared" si="28"/>
        <v>0.51549474447263499</v>
      </c>
      <c r="J123" s="159">
        <f t="shared" si="29"/>
        <v>2.9944729817073062E-2</v>
      </c>
    </row>
    <row r="124" spans="2:10" x14ac:dyDescent="0.25">
      <c r="B124" s="162" t="s">
        <v>103</v>
      </c>
      <c r="C124" s="163">
        <v>6080</v>
      </c>
      <c r="D124" s="163">
        <v>4713</v>
      </c>
      <c r="E124" s="163">
        <v>7496</v>
      </c>
      <c r="F124" s="163">
        <v>4739</v>
      </c>
      <c r="G124" s="163">
        <v>10068</v>
      </c>
      <c r="H124" s="164">
        <f t="shared" si="27"/>
        <v>1.1244988394175985</v>
      </c>
      <c r="I124" s="165">
        <f t="shared" si="28"/>
        <v>0.65592105263157885</v>
      </c>
      <c r="J124" s="164">
        <f t="shared" si="29"/>
        <v>1.8025921662080214E-2</v>
      </c>
    </row>
    <row r="125" spans="2:10" x14ac:dyDescent="0.25">
      <c r="B125" s="162" t="s">
        <v>100</v>
      </c>
      <c r="C125" s="163">
        <v>4956</v>
      </c>
      <c r="D125" s="163">
        <v>5525</v>
      </c>
      <c r="E125" s="163">
        <v>5371</v>
      </c>
      <c r="F125" s="163">
        <v>7558</v>
      </c>
      <c r="G125" s="163">
        <v>6657</v>
      </c>
      <c r="H125" s="164">
        <f t="shared" si="27"/>
        <v>-0.11921143159566028</v>
      </c>
      <c r="I125" s="165">
        <f t="shared" si="28"/>
        <v>0.34322033898305082</v>
      </c>
      <c r="J125" s="164">
        <f t="shared" si="29"/>
        <v>1.1918808154992848E-2</v>
      </c>
    </row>
    <row r="126" spans="2:10" x14ac:dyDescent="0.25">
      <c r="B126" s="157" t="s">
        <v>107</v>
      </c>
      <c r="C126" s="158">
        <v>6609</v>
      </c>
      <c r="D126" s="158">
        <v>4621</v>
      </c>
      <c r="E126" s="158">
        <v>5894</v>
      </c>
      <c r="F126" s="158">
        <v>5330</v>
      </c>
      <c r="G126" s="158">
        <v>5506</v>
      </c>
      <c r="H126" s="159">
        <f t="shared" si="27"/>
        <v>3.3020637898686589E-2</v>
      </c>
      <c r="I126" s="160">
        <f t="shared" si="28"/>
        <v>-0.16689362989862311</v>
      </c>
      <c r="J126" s="159">
        <f t="shared" si="29"/>
        <v>9.8580378100331413E-3</v>
      </c>
    </row>
    <row r="127" spans="2:10" x14ac:dyDescent="0.25">
      <c r="B127" s="162" t="s">
        <v>110</v>
      </c>
      <c r="C127" s="163">
        <v>692</v>
      </c>
      <c r="D127" s="163">
        <v>177</v>
      </c>
      <c r="E127" s="163">
        <v>781</v>
      </c>
      <c r="F127" s="163">
        <v>690</v>
      </c>
      <c r="G127" s="163">
        <v>648</v>
      </c>
      <c r="H127" s="164">
        <f t="shared" si="27"/>
        <v>-6.0869565217391286E-2</v>
      </c>
      <c r="I127" s="165">
        <f t="shared" si="28"/>
        <v>-6.3583815028901758E-2</v>
      </c>
      <c r="J127" s="164">
        <f t="shared" si="29"/>
        <v>1.160190428787046E-3</v>
      </c>
    </row>
    <row r="128" spans="2:10" x14ac:dyDescent="0.25">
      <c r="B128" s="162" t="s">
        <v>113</v>
      </c>
      <c r="C128" s="163">
        <v>366</v>
      </c>
      <c r="D128" s="163">
        <v>478</v>
      </c>
      <c r="E128" s="163">
        <v>489</v>
      </c>
      <c r="F128" s="163">
        <v>540</v>
      </c>
      <c r="G128" s="163">
        <v>506</v>
      </c>
      <c r="H128" s="164">
        <f t="shared" si="27"/>
        <v>-6.2962962962962998E-2</v>
      </c>
      <c r="I128" s="165">
        <f t="shared" si="28"/>
        <v>0.38251366120218577</v>
      </c>
      <c r="J128" s="164">
        <f t="shared" si="29"/>
        <v>9.0595116815778587E-4</v>
      </c>
    </row>
    <row r="129" spans="2:10" x14ac:dyDescent="0.25">
      <c r="B129" s="162" t="s">
        <v>116</v>
      </c>
      <c r="C129" s="163">
        <v>428</v>
      </c>
      <c r="D129" s="163">
        <v>592</v>
      </c>
      <c r="E129" s="163">
        <v>421</v>
      </c>
      <c r="F129" s="163">
        <v>499</v>
      </c>
      <c r="G129" s="163">
        <v>455</v>
      </c>
      <c r="H129" s="164">
        <f t="shared" si="27"/>
        <v>-8.8176352705410799E-2</v>
      </c>
      <c r="I129" s="165">
        <f t="shared" si="28"/>
        <v>6.308411214953269E-2</v>
      </c>
      <c r="J129" s="164">
        <f t="shared" si="29"/>
        <v>8.1463988441065726E-4</v>
      </c>
    </row>
    <row r="130" spans="2:10" x14ac:dyDescent="0.25">
      <c r="B130" s="162" t="s">
        <v>123</v>
      </c>
      <c r="C130" s="163">
        <v>109</v>
      </c>
      <c r="D130" s="163">
        <v>138</v>
      </c>
      <c r="E130" s="163">
        <v>101</v>
      </c>
      <c r="F130" s="163">
        <v>306</v>
      </c>
      <c r="G130" s="163">
        <v>151</v>
      </c>
      <c r="H130" s="164">
        <f t="shared" si="27"/>
        <v>-0.50653594771241828</v>
      </c>
      <c r="I130" s="165">
        <f t="shared" si="28"/>
        <v>0.3853211009174311</v>
      </c>
      <c r="J130" s="164">
        <f t="shared" si="29"/>
        <v>2.7035301658463572E-4</v>
      </c>
    </row>
    <row r="131" spans="2:10" x14ac:dyDescent="0.25">
      <c r="B131" s="162" t="s">
        <v>119</v>
      </c>
      <c r="C131" s="163">
        <v>81</v>
      </c>
      <c r="D131" s="163">
        <v>87</v>
      </c>
      <c r="E131" s="163">
        <v>117</v>
      </c>
      <c r="F131" s="163">
        <v>139</v>
      </c>
      <c r="G131" s="163">
        <v>123</v>
      </c>
      <c r="H131" s="164">
        <f t="shared" si="27"/>
        <v>-0.1151079136690647</v>
      </c>
      <c r="I131" s="165">
        <f t="shared" si="28"/>
        <v>0.5185185185185186</v>
      </c>
      <c r="J131" s="164">
        <f t="shared" si="29"/>
        <v>2.2022133139013372E-4</v>
      </c>
    </row>
    <row r="132" spans="2:10" x14ac:dyDescent="0.25">
      <c r="B132" s="162" t="s">
        <v>128</v>
      </c>
      <c r="C132" s="163">
        <v>37</v>
      </c>
      <c r="D132" s="163">
        <v>29</v>
      </c>
      <c r="E132" s="163">
        <v>33</v>
      </c>
      <c r="F132" s="163">
        <v>33</v>
      </c>
      <c r="G132" s="163">
        <v>53</v>
      </c>
      <c r="H132" s="164">
        <f t="shared" si="27"/>
        <v>0.60606060606060597</v>
      </c>
      <c r="I132" s="165">
        <f t="shared" si="28"/>
        <v>0.43243243243243246</v>
      </c>
      <c r="J132" s="164">
        <f t="shared" si="29"/>
        <v>9.4892118403878755E-5</v>
      </c>
    </row>
    <row r="133" spans="2:10" x14ac:dyDescent="0.25">
      <c r="B133" s="162" t="s">
        <v>131</v>
      </c>
      <c r="C133" s="163">
        <v>54</v>
      </c>
      <c r="D133" s="163">
        <v>30</v>
      </c>
      <c r="E133" s="163">
        <v>30</v>
      </c>
      <c r="F133" s="163">
        <v>42</v>
      </c>
      <c r="G133" s="163">
        <v>49</v>
      </c>
      <c r="H133" s="164">
        <f t="shared" si="27"/>
        <v>0.16666666666666674</v>
      </c>
      <c r="I133" s="165">
        <f t="shared" si="28"/>
        <v>-9.259259259259256E-2</v>
      </c>
      <c r="J133" s="164">
        <f t="shared" si="29"/>
        <v>8.773044909037848E-5</v>
      </c>
    </row>
    <row r="134" spans="2:10" x14ac:dyDescent="0.25">
      <c r="B134" s="168" t="s">
        <v>145</v>
      </c>
      <c r="C134" s="169">
        <f>C126-SUM(C127:C133)</f>
        <v>4842</v>
      </c>
      <c r="D134" s="169">
        <f>D126-SUM(D127:D133)</f>
        <v>3090</v>
      </c>
      <c r="E134" s="169">
        <f>E126-SUM(E127:E133)</f>
        <v>3922</v>
      </c>
      <c r="F134" s="169">
        <f>F126-SUM(F127:F133)</f>
        <v>3081</v>
      </c>
      <c r="G134" s="169">
        <f>G126-SUM(G127:G133)</f>
        <v>3521</v>
      </c>
      <c r="H134" s="170">
        <f t="shared" si="27"/>
        <v>0.14281077572216816</v>
      </c>
      <c r="I134" s="171">
        <f t="shared" si="28"/>
        <v>-0.27282114828583226</v>
      </c>
      <c r="J134" s="170">
        <f t="shared" si="29"/>
        <v>6.3040594132086252E-3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29596</v>
      </c>
      <c r="D136" s="176">
        <v>10937</v>
      </c>
      <c r="E136" s="176">
        <v>26589</v>
      </c>
      <c r="F136" s="176">
        <v>28421</v>
      </c>
      <c r="G136" s="176">
        <v>29387</v>
      </c>
      <c r="H136" s="177">
        <f t="shared" ref="H136:H148" si="30">IFERROR(G136/F136-1,"-")</f>
        <v>3.3988951831392278E-2</v>
      </c>
      <c r="I136" s="177">
        <f t="shared" ref="I136:I148" si="31">IFERROR(G136/C136-1,"-")</f>
        <v>-7.0617651033924034E-3</v>
      </c>
      <c r="J136" s="177">
        <f t="shared" ref="J136:J148" si="32">G136/G$10</f>
        <v>5.2614994028958209E-2</v>
      </c>
    </row>
    <row r="137" spans="2:10" x14ac:dyDescent="0.25">
      <c r="B137" s="157" t="s">
        <v>97</v>
      </c>
      <c r="C137" s="158">
        <v>7179</v>
      </c>
      <c r="D137" s="158">
        <v>4324</v>
      </c>
      <c r="E137" s="158">
        <v>4253</v>
      </c>
      <c r="F137" s="158">
        <v>4890</v>
      </c>
      <c r="G137" s="158">
        <v>4326</v>
      </c>
      <c r="H137" s="159">
        <f t="shared" si="30"/>
        <v>-0.11533742331288344</v>
      </c>
      <c r="I137" s="160">
        <f t="shared" si="31"/>
        <v>-0.39740910990388634</v>
      </c>
      <c r="J137" s="159">
        <f t="shared" si="32"/>
        <v>7.7453453625505571E-3</v>
      </c>
    </row>
    <row r="138" spans="2:10" x14ac:dyDescent="0.25">
      <c r="B138" s="162" t="s">
        <v>103</v>
      </c>
      <c r="C138" s="163">
        <v>4248</v>
      </c>
      <c r="D138" s="163">
        <v>2204</v>
      </c>
      <c r="E138" s="163">
        <v>2736</v>
      </c>
      <c r="F138" s="163">
        <v>3180</v>
      </c>
      <c r="G138" s="163">
        <v>2940</v>
      </c>
      <c r="H138" s="164">
        <f t="shared" si="30"/>
        <v>-7.547169811320753E-2</v>
      </c>
      <c r="I138" s="165">
        <f t="shared" si="31"/>
        <v>-0.30790960451977401</v>
      </c>
      <c r="J138" s="164">
        <f t="shared" si="32"/>
        <v>5.263826945422709E-3</v>
      </c>
    </row>
    <row r="139" spans="2:10" x14ac:dyDescent="0.25">
      <c r="B139" s="162" t="s">
        <v>100</v>
      </c>
      <c r="C139" s="163">
        <v>2931</v>
      </c>
      <c r="D139" s="163">
        <v>2120</v>
      </c>
      <c r="E139" s="163">
        <v>1517</v>
      </c>
      <c r="F139" s="163">
        <v>1710</v>
      </c>
      <c r="G139" s="163">
        <v>1386</v>
      </c>
      <c r="H139" s="164">
        <f t="shared" si="30"/>
        <v>-0.18947368421052635</v>
      </c>
      <c r="I139" s="165">
        <f t="shared" si="31"/>
        <v>-0.52712384851586491</v>
      </c>
      <c r="J139" s="164">
        <f t="shared" si="32"/>
        <v>2.4815184171278482E-3</v>
      </c>
    </row>
    <row r="140" spans="2:10" x14ac:dyDescent="0.25">
      <c r="B140" s="157" t="s">
        <v>107</v>
      </c>
      <c r="C140" s="158">
        <v>22417</v>
      </c>
      <c r="D140" s="158">
        <v>6613</v>
      </c>
      <c r="E140" s="158">
        <v>22336</v>
      </c>
      <c r="F140" s="158">
        <v>23531</v>
      </c>
      <c r="G140" s="158">
        <v>25061</v>
      </c>
      <c r="H140" s="159">
        <f t="shared" si="30"/>
        <v>6.5020611108750126E-2</v>
      </c>
      <c r="I140" s="160">
        <f t="shared" si="31"/>
        <v>0.11794620154347157</v>
      </c>
      <c r="J140" s="159">
        <f t="shared" si="32"/>
        <v>4.4869648666407656E-2</v>
      </c>
    </row>
    <row r="141" spans="2:10" x14ac:dyDescent="0.25">
      <c r="B141" s="162" t="s">
        <v>110</v>
      </c>
      <c r="C141" s="163">
        <v>11792</v>
      </c>
      <c r="D141" s="163">
        <v>693</v>
      </c>
      <c r="E141" s="163">
        <v>9847</v>
      </c>
      <c r="F141" s="163">
        <v>11091</v>
      </c>
      <c r="G141" s="163">
        <v>12176</v>
      </c>
      <c r="H141" s="164">
        <f t="shared" si="30"/>
        <v>9.7827066991254208E-2</v>
      </c>
      <c r="I141" s="165">
        <f t="shared" si="31"/>
        <v>3.256445047489831E-2</v>
      </c>
      <c r="J141" s="164">
        <f t="shared" si="32"/>
        <v>2.1800121390294865E-2</v>
      </c>
    </row>
    <row r="142" spans="2:10" x14ac:dyDescent="0.25">
      <c r="B142" s="162" t="s">
        <v>113</v>
      </c>
      <c r="C142" s="163">
        <v>1684</v>
      </c>
      <c r="D142" s="163">
        <v>767</v>
      </c>
      <c r="E142" s="163">
        <v>1340</v>
      </c>
      <c r="F142" s="163">
        <v>1783</v>
      </c>
      <c r="G142" s="163">
        <v>1475</v>
      </c>
      <c r="H142" s="164">
        <f t="shared" si="30"/>
        <v>-0.17274256870443072</v>
      </c>
      <c r="I142" s="165">
        <f t="shared" si="31"/>
        <v>-0.12410926365795727</v>
      </c>
      <c r="J142" s="164">
        <f t="shared" si="32"/>
        <v>2.6408655593532296E-3</v>
      </c>
    </row>
    <row r="143" spans="2:10" x14ac:dyDescent="0.25">
      <c r="B143" s="162" t="s">
        <v>116</v>
      </c>
      <c r="C143" s="163">
        <v>2402</v>
      </c>
      <c r="D143" s="163">
        <v>1251</v>
      </c>
      <c r="E143" s="163">
        <v>2917</v>
      </c>
      <c r="F143" s="163">
        <v>2194</v>
      </c>
      <c r="G143" s="163">
        <v>2222</v>
      </c>
      <c r="H143" s="164">
        <f t="shared" si="30"/>
        <v>1.2762078395624377E-2</v>
      </c>
      <c r="I143" s="165">
        <f t="shared" si="31"/>
        <v>-7.4937552039966659E-2</v>
      </c>
      <c r="J143" s="164">
        <f t="shared" si="32"/>
        <v>3.9783073036494081E-3</v>
      </c>
    </row>
    <row r="144" spans="2:10" x14ac:dyDescent="0.25">
      <c r="B144" s="162" t="s">
        <v>123</v>
      </c>
      <c r="C144" s="163">
        <v>522</v>
      </c>
      <c r="D144" s="163">
        <v>172</v>
      </c>
      <c r="E144" s="163">
        <v>1276</v>
      </c>
      <c r="F144" s="163">
        <v>989</v>
      </c>
      <c r="G144" s="163">
        <v>653</v>
      </c>
      <c r="H144" s="164">
        <f t="shared" si="30"/>
        <v>-0.33973710819009095</v>
      </c>
      <c r="I144" s="165">
        <f t="shared" si="31"/>
        <v>0.25095785440613017</v>
      </c>
      <c r="J144" s="164">
        <f t="shared" si="32"/>
        <v>1.1691425154289213E-3</v>
      </c>
    </row>
    <row r="145" spans="2:10" x14ac:dyDescent="0.25">
      <c r="B145" s="162" t="s">
        <v>119</v>
      </c>
      <c r="C145" s="163">
        <v>712</v>
      </c>
      <c r="D145" s="163">
        <v>221</v>
      </c>
      <c r="E145" s="163">
        <v>607</v>
      </c>
      <c r="F145" s="163">
        <v>770</v>
      </c>
      <c r="G145" s="163">
        <v>753</v>
      </c>
      <c r="H145" s="164">
        <f t="shared" si="30"/>
        <v>-2.207792207792203E-2</v>
      </c>
      <c r="I145" s="165">
        <f t="shared" si="31"/>
        <v>5.7584269662921406E-2</v>
      </c>
      <c r="J145" s="164">
        <f t="shared" si="32"/>
        <v>1.3481842482664283E-3</v>
      </c>
    </row>
    <row r="146" spans="2:10" x14ac:dyDescent="0.25">
      <c r="B146" s="162" t="s">
        <v>128</v>
      </c>
      <c r="C146" s="163">
        <v>47</v>
      </c>
      <c r="D146" s="163">
        <v>28</v>
      </c>
      <c r="E146" s="163">
        <v>94</v>
      </c>
      <c r="F146" s="163">
        <v>7</v>
      </c>
      <c r="G146" s="163">
        <v>19</v>
      </c>
      <c r="H146" s="164">
        <f t="shared" si="30"/>
        <v>1.7142857142857144</v>
      </c>
      <c r="I146" s="165">
        <f t="shared" si="31"/>
        <v>-0.5957446808510638</v>
      </c>
      <c r="J146" s="164">
        <f t="shared" si="32"/>
        <v>3.401792923912635E-5</v>
      </c>
    </row>
    <row r="147" spans="2:10" x14ac:dyDescent="0.25">
      <c r="B147" s="162" t="s">
        <v>131</v>
      </c>
      <c r="C147" s="163">
        <v>105</v>
      </c>
      <c r="D147" s="163">
        <v>12</v>
      </c>
      <c r="E147" s="163">
        <v>37</v>
      </c>
      <c r="F147" s="163">
        <v>21</v>
      </c>
      <c r="G147" s="163">
        <v>25</v>
      </c>
      <c r="H147" s="164">
        <f t="shared" si="30"/>
        <v>0.19047619047619047</v>
      </c>
      <c r="I147" s="165">
        <f t="shared" si="31"/>
        <v>-0.76190476190476186</v>
      </c>
      <c r="J147" s="164">
        <f t="shared" si="32"/>
        <v>4.4760433209376776E-5</v>
      </c>
    </row>
    <row r="148" spans="2:10" x14ac:dyDescent="0.25">
      <c r="B148" s="168" t="s">
        <v>145</v>
      </c>
      <c r="C148" s="169">
        <f>C140-SUM(C141:C147)</f>
        <v>5153</v>
      </c>
      <c r="D148" s="169">
        <f>D140-SUM(D141:D147)</f>
        <v>3469</v>
      </c>
      <c r="E148" s="169">
        <f>E140-SUM(E141:E147)</f>
        <v>6218</v>
      </c>
      <c r="F148" s="169">
        <f>F140-SUM(F141:F147)</f>
        <v>6676</v>
      </c>
      <c r="G148" s="169">
        <f>G140-SUM(G141:G147)</f>
        <v>7738</v>
      </c>
      <c r="H148" s="170">
        <f t="shared" si="30"/>
        <v>0.15907729179149199</v>
      </c>
      <c r="I148" s="171">
        <f t="shared" si="31"/>
        <v>0.50164952454880662</v>
      </c>
      <c r="J148" s="170">
        <f t="shared" si="32"/>
        <v>1.3854249286966299E-2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12399</v>
      </c>
      <c r="D150" s="176">
        <v>5539</v>
      </c>
      <c r="E150" s="176">
        <v>10249</v>
      </c>
      <c r="F150" s="176">
        <v>11208</v>
      </c>
      <c r="G150" s="176">
        <v>13055</v>
      </c>
      <c r="H150" s="177">
        <f t="shared" ref="H150:H162" si="33">IFERROR(G150/F150-1,"-")</f>
        <v>0.16479300499643101</v>
      </c>
      <c r="I150" s="177">
        <f t="shared" ref="I150:I162" si="34">IFERROR(G150/C150-1,"-")</f>
        <v>5.2907492539721046E-2</v>
      </c>
      <c r="J150" s="177">
        <f t="shared" ref="J150:J162" si="35">G150/G$10</f>
        <v>2.337389822193655E-2</v>
      </c>
    </row>
    <row r="151" spans="2:10" x14ac:dyDescent="0.25">
      <c r="B151" s="157" t="s">
        <v>97</v>
      </c>
      <c r="C151" s="158">
        <v>6396</v>
      </c>
      <c r="D151" s="158">
        <v>3340</v>
      </c>
      <c r="E151" s="158">
        <v>5747</v>
      </c>
      <c r="F151" s="158">
        <v>6603</v>
      </c>
      <c r="G151" s="158">
        <v>7242</v>
      </c>
      <c r="H151" s="159">
        <f t="shared" si="33"/>
        <v>9.6774193548387011E-2</v>
      </c>
      <c r="I151" s="160">
        <f t="shared" si="34"/>
        <v>0.13227016885553478</v>
      </c>
      <c r="J151" s="159">
        <f t="shared" si="35"/>
        <v>1.2966202292092263E-2</v>
      </c>
    </row>
    <row r="152" spans="2:10" x14ac:dyDescent="0.25">
      <c r="B152" s="162" t="s">
        <v>103</v>
      </c>
      <c r="C152" s="163">
        <v>4149</v>
      </c>
      <c r="D152" s="163">
        <v>2340</v>
      </c>
      <c r="E152" s="163">
        <v>4364</v>
      </c>
      <c r="F152" s="163">
        <v>5247</v>
      </c>
      <c r="G152" s="163">
        <v>5289</v>
      </c>
      <c r="H152" s="164">
        <f t="shared" si="33"/>
        <v>8.0045740423098088E-3</v>
      </c>
      <c r="I152" s="165">
        <f t="shared" si="34"/>
        <v>0.27476500361532907</v>
      </c>
      <c r="J152" s="164">
        <f t="shared" si="35"/>
        <v>9.4695172497757506E-3</v>
      </c>
    </row>
    <row r="153" spans="2:10" x14ac:dyDescent="0.25">
      <c r="B153" s="162" t="s">
        <v>100</v>
      </c>
      <c r="C153" s="163">
        <v>2247</v>
      </c>
      <c r="D153" s="163">
        <v>1000</v>
      </c>
      <c r="E153" s="163">
        <v>1383</v>
      </c>
      <c r="F153" s="163">
        <v>1356</v>
      </c>
      <c r="G153" s="163">
        <v>1953</v>
      </c>
      <c r="H153" s="164">
        <f t="shared" si="33"/>
        <v>0.44026548672566368</v>
      </c>
      <c r="I153" s="165">
        <f t="shared" si="34"/>
        <v>-0.13084112149532712</v>
      </c>
      <c r="J153" s="164">
        <f t="shared" si="35"/>
        <v>3.4966850423165134E-3</v>
      </c>
    </row>
    <row r="154" spans="2:10" x14ac:dyDescent="0.25">
      <c r="B154" s="157" t="s">
        <v>107</v>
      </c>
      <c r="C154" s="158">
        <v>6003</v>
      </c>
      <c r="D154" s="158">
        <v>2199</v>
      </c>
      <c r="E154" s="158">
        <v>4502</v>
      </c>
      <c r="F154" s="158">
        <v>4605</v>
      </c>
      <c r="G154" s="158">
        <v>5813</v>
      </c>
      <c r="H154" s="159">
        <f t="shared" si="33"/>
        <v>0.26232356134636259</v>
      </c>
      <c r="I154" s="160">
        <f t="shared" si="34"/>
        <v>-3.1650841246043671E-2</v>
      </c>
      <c r="J154" s="159">
        <f t="shared" si="35"/>
        <v>1.0407695929844288E-2</v>
      </c>
    </row>
    <row r="155" spans="2:10" x14ac:dyDescent="0.25">
      <c r="B155" s="162" t="s">
        <v>110</v>
      </c>
      <c r="C155" s="163">
        <v>1894</v>
      </c>
      <c r="D155" s="163">
        <v>137</v>
      </c>
      <c r="E155" s="163">
        <v>1991</v>
      </c>
      <c r="F155" s="163">
        <v>1582</v>
      </c>
      <c r="G155" s="163">
        <v>1869</v>
      </c>
      <c r="H155" s="164">
        <f t="shared" si="33"/>
        <v>0.18141592920353977</v>
      </c>
      <c r="I155" s="165">
        <f t="shared" si="34"/>
        <v>-1.3199577613516422E-2</v>
      </c>
      <c r="J155" s="164">
        <f t="shared" si="35"/>
        <v>3.3462899867330075E-3</v>
      </c>
    </row>
    <row r="156" spans="2:10" x14ac:dyDescent="0.25">
      <c r="B156" s="162" t="s">
        <v>113</v>
      </c>
      <c r="C156" s="163">
        <v>1290</v>
      </c>
      <c r="D156" s="163">
        <v>492</v>
      </c>
      <c r="E156" s="163">
        <v>524</v>
      </c>
      <c r="F156" s="163">
        <v>656</v>
      </c>
      <c r="G156" s="163">
        <v>561</v>
      </c>
      <c r="H156" s="164">
        <f t="shared" si="33"/>
        <v>-0.14481707317073167</v>
      </c>
      <c r="I156" s="165">
        <f t="shared" si="34"/>
        <v>-0.56511627906976747</v>
      </c>
      <c r="J156" s="164">
        <f t="shared" si="35"/>
        <v>1.0044241212184147E-3</v>
      </c>
    </row>
    <row r="157" spans="2:10" x14ac:dyDescent="0.25">
      <c r="B157" s="162" t="s">
        <v>116</v>
      </c>
      <c r="C157" s="163">
        <v>1040</v>
      </c>
      <c r="D157" s="163">
        <v>492</v>
      </c>
      <c r="E157" s="163">
        <v>556</v>
      </c>
      <c r="F157" s="163">
        <v>861</v>
      </c>
      <c r="G157" s="163">
        <v>1146</v>
      </c>
      <c r="H157" s="164">
        <f t="shared" si="33"/>
        <v>0.33101045296167242</v>
      </c>
      <c r="I157" s="165">
        <f t="shared" si="34"/>
        <v>0.10192307692307701</v>
      </c>
      <c r="J157" s="164">
        <f t="shared" si="35"/>
        <v>2.0518182583178315E-3</v>
      </c>
    </row>
    <row r="158" spans="2:10" x14ac:dyDescent="0.25">
      <c r="B158" s="162" t="s">
        <v>123</v>
      </c>
      <c r="C158" s="163">
        <v>98</v>
      </c>
      <c r="D158" s="163">
        <v>46</v>
      </c>
      <c r="E158" s="163">
        <v>152</v>
      </c>
      <c r="F158" s="163">
        <v>135</v>
      </c>
      <c r="G158" s="163">
        <v>188</v>
      </c>
      <c r="H158" s="164">
        <f t="shared" si="33"/>
        <v>0.3925925925925926</v>
      </c>
      <c r="I158" s="165">
        <f t="shared" si="34"/>
        <v>0.91836734693877542</v>
      </c>
      <c r="J158" s="164">
        <f t="shared" si="35"/>
        <v>3.3659845773451334E-4</v>
      </c>
    </row>
    <row r="159" spans="2:10" x14ac:dyDescent="0.25">
      <c r="B159" s="162" t="s">
        <v>119</v>
      </c>
      <c r="C159" s="163">
        <v>319</v>
      </c>
      <c r="D159" s="163">
        <v>232</v>
      </c>
      <c r="E159" s="163">
        <v>551</v>
      </c>
      <c r="F159" s="163">
        <v>289</v>
      </c>
      <c r="G159" s="163">
        <v>504</v>
      </c>
      <c r="H159" s="164">
        <f t="shared" si="33"/>
        <v>0.74394463667820077</v>
      </c>
      <c r="I159" s="165">
        <f t="shared" si="34"/>
        <v>0.57993730407523514</v>
      </c>
      <c r="J159" s="164">
        <f t="shared" si="35"/>
        <v>9.0237033350103581E-4</v>
      </c>
    </row>
    <row r="160" spans="2:10" x14ac:dyDescent="0.25">
      <c r="B160" s="162" t="s">
        <v>128</v>
      </c>
      <c r="C160" s="163">
        <v>48</v>
      </c>
      <c r="D160" s="163">
        <v>5</v>
      </c>
      <c r="E160" s="163">
        <v>19</v>
      </c>
      <c r="F160" s="163">
        <v>12</v>
      </c>
      <c r="G160" s="163">
        <v>6</v>
      </c>
      <c r="H160" s="164">
        <f t="shared" si="33"/>
        <v>-0.5</v>
      </c>
      <c r="I160" s="165">
        <f t="shared" si="34"/>
        <v>-0.875</v>
      </c>
      <c r="J160" s="164">
        <f t="shared" si="35"/>
        <v>1.0742503970250426E-5</v>
      </c>
    </row>
    <row r="161" spans="2:10" x14ac:dyDescent="0.25">
      <c r="B161" s="162" t="s">
        <v>131</v>
      </c>
      <c r="C161" s="163">
        <v>14</v>
      </c>
      <c r="D161" s="163">
        <v>6</v>
      </c>
      <c r="E161" s="163">
        <v>13</v>
      </c>
      <c r="F161" s="163">
        <v>15</v>
      </c>
      <c r="G161" s="163">
        <v>6</v>
      </c>
      <c r="H161" s="164">
        <f t="shared" si="33"/>
        <v>-0.6</v>
      </c>
      <c r="I161" s="165">
        <f t="shared" si="34"/>
        <v>-0.5714285714285714</v>
      </c>
      <c r="J161" s="164">
        <f t="shared" si="35"/>
        <v>1.0742503970250426E-5</v>
      </c>
    </row>
    <row r="162" spans="2:10" x14ac:dyDescent="0.25">
      <c r="B162" s="168" t="s">
        <v>145</v>
      </c>
      <c r="C162" s="169">
        <f>C154-SUM(C155:C161)</f>
        <v>1300</v>
      </c>
      <c r="D162" s="169">
        <f>D154-SUM(D155:D161)</f>
        <v>789</v>
      </c>
      <c r="E162" s="169">
        <f>E154-SUM(E155:E161)</f>
        <v>696</v>
      </c>
      <c r="F162" s="169">
        <f>F154-SUM(F155:F161)</f>
        <v>1055</v>
      </c>
      <c r="G162" s="169">
        <f>G154-SUM(G155:G161)</f>
        <v>1533</v>
      </c>
      <c r="H162" s="170">
        <f t="shared" si="33"/>
        <v>0.45308056872037916</v>
      </c>
      <c r="I162" s="171">
        <f t="shared" si="34"/>
        <v>0.1792307692307693</v>
      </c>
      <c r="J162" s="170">
        <f t="shared" si="35"/>
        <v>2.7447097643989839E-3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52C2B-F79D-4B62-9464-9E4FCBF3D8B3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46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3336450</v>
      </c>
      <c r="D9" s="176">
        <v>3334544</v>
      </c>
      <c r="E9" s="176">
        <v>1300354</v>
      </c>
      <c r="F9" s="176">
        <v>3127308</v>
      </c>
      <c r="G9" s="176">
        <v>3127308</v>
      </c>
      <c r="H9" s="176">
        <v>3519163</v>
      </c>
      <c r="I9" s="176">
        <v>3743983</v>
      </c>
      <c r="J9" s="177">
        <f>IFERROR(I9/H9-1,"-")</f>
        <v>6.3884508901690618E-2</v>
      </c>
      <c r="K9" s="177">
        <f>IFERROR(I9/D9-1,"-")</f>
        <v>0.12278710372392743</v>
      </c>
      <c r="L9" s="176">
        <f>I9-H9</f>
        <v>224820</v>
      </c>
      <c r="M9" s="176">
        <f>I9-D9</f>
        <v>409439</v>
      </c>
      <c r="N9" s="177">
        <f t="shared" ref="N9:N21" si="0">I9/I$9</f>
        <v>1</v>
      </c>
      <c r="Q9" s="154" t="s">
        <v>68</v>
      </c>
      <c r="R9" s="176">
        <v>30071</v>
      </c>
      <c r="S9" s="176">
        <v>30021</v>
      </c>
      <c r="T9" s="176">
        <v>11900</v>
      </c>
      <c r="U9" s="176">
        <v>21504</v>
      </c>
      <c r="V9" s="176">
        <v>32605</v>
      </c>
      <c r="W9" s="176">
        <v>28406</v>
      </c>
      <c r="X9" s="177">
        <f>IFERROR(W9/V9-1,"-")</f>
        <v>-0.12878392884526912</v>
      </c>
      <c r="Y9" s="177">
        <f>IFERROR(W9/S9-1,"-")</f>
        <v>-5.3795676359881361E-2</v>
      </c>
      <c r="Z9" s="176">
        <f>W9-V9</f>
        <v>-4199</v>
      </c>
      <c r="AA9" s="176">
        <f>W9-S9</f>
        <v>-1615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642751</v>
      </c>
      <c r="D10" s="158">
        <v>649823</v>
      </c>
      <c r="E10" s="158">
        <v>213839</v>
      </c>
      <c r="F10" s="158">
        <v>632958</v>
      </c>
      <c r="G10" s="158">
        <v>632958</v>
      </c>
      <c r="H10" s="158">
        <v>670074</v>
      </c>
      <c r="I10" s="158">
        <v>659003</v>
      </c>
      <c r="J10" s="160">
        <f>IFERROR(I10/H10-1,"-")</f>
        <v>-1.6522055772944522E-2</v>
      </c>
      <c r="K10" s="159">
        <f t="shared" ref="K10:K21" si="2">IFERROR(I10/D10-1,"-")</f>
        <v>1.4126923793094326E-2</v>
      </c>
      <c r="L10" s="157">
        <f t="shared" ref="L10:L20" si="3">I10-H10</f>
        <v>-11071</v>
      </c>
      <c r="M10" s="158">
        <f t="shared" ref="M10:M21" si="4">I10-D10</f>
        <v>9180</v>
      </c>
      <c r="N10" s="159">
        <f t="shared" si="0"/>
        <v>0.17601655776748987</v>
      </c>
      <c r="Q10" s="157" t="s">
        <v>97</v>
      </c>
      <c r="R10" s="158">
        <v>6637</v>
      </c>
      <c r="S10" s="158">
        <v>6424</v>
      </c>
      <c r="T10" s="158">
        <v>1180</v>
      </c>
      <c r="U10" s="158">
        <v>2754</v>
      </c>
      <c r="V10" s="158">
        <v>13771</v>
      </c>
      <c r="W10" s="158">
        <v>7447</v>
      </c>
      <c r="X10" s="160">
        <f>IFERROR(W10/V10-1,"-")</f>
        <v>-0.45922590952000586</v>
      </c>
      <c r="Y10" s="159">
        <f t="shared" ref="Y10:Y21" si="5">IFERROR(W10/S10-1,"-")</f>
        <v>0.15924657534246567</v>
      </c>
      <c r="Z10" s="157">
        <f t="shared" ref="Z10:Z20" si="6">W10-V10</f>
        <v>-6324</v>
      </c>
      <c r="AA10" s="158">
        <f t="shared" ref="AA10:AA21" si="7">W10-S10</f>
        <v>1023</v>
      </c>
      <c r="AB10" s="159">
        <f t="shared" si="1"/>
        <v>0.2621629233260579</v>
      </c>
    </row>
    <row r="11" spans="1:28" x14ac:dyDescent="0.25">
      <c r="A11" s="161" t="s">
        <v>103</v>
      </c>
      <c r="B11" s="162" t="s">
        <v>103</v>
      </c>
      <c r="C11" s="163">
        <v>252107</v>
      </c>
      <c r="D11" s="163">
        <v>243859</v>
      </c>
      <c r="E11" s="163">
        <v>82759</v>
      </c>
      <c r="F11" s="163">
        <v>264724</v>
      </c>
      <c r="G11" s="163">
        <v>264724</v>
      </c>
      <c r="H11" s="163">
        <v>272122</v>
      </c>
      <c r="I11" s="163">
        <v>259877</v>
      </c>
      <c r="J11" s="165">
        <f>IFERROR(I11/H11-1,"-")</f>
        <v>-4.4998199337062061E-2</v>
      </c>
      <c r="K11" s="164">
        <f t="shared" si="2"/>
        <v>6.568549858729833E-2</v>
      </c>
      <c r="L11" s="162">
        <f t="shared" si="3"/>
        <v>-12245</v>
      </c>
      <c r="M11" s="163">
        <f t="shared" si="4"/>
        <v>16018</v>
      </c>
      <c r="N11" s="164">
        <f t="shared" si="0"/>
        <v>6.9411907051928387E-2</v>
      </c>
      <c r="Q11" s="162" t="s">
        <v>103</v>
      </c>
      <c r="R11" s="163">
        <v>4036</v>
      </c>
      <c r="S11" s="163">
        <v>3432</v>
      </c>
      <c r="T11" s="163">
        <v>576</v>
      </c>
      <c r="U11" s="163">
        <v>1068</v>
      </c>
      <c r="V11" s="163">
        <v>10205</v>
      </c>
      <c r="W11" s="163">
        <v>4969</v>
      </c>
      <c r="X11" s="165">
        <f>IFERROR(W11/V11-1,"-")</f>
        <v>-0.5130818226359628</v>
      </c>
      <c r="Y11" s="164">
        <f t="shared" si="5"/>
        <v>0.44784382284382285</v>
      </c>
      <c r="Z11" s="162">
        <f t="shared" si="6"/>
        <v>-5236</v>
      </c>
      <c r="AA11" s="163">
        <f t="shared" si="7"/>
        <v>1537</v>
      </c>
      <c r="AB11" s="164">
        <f t="shared" si="1"/>
        <v>0.17492783214813773</v>
      </c>
    </row>
    <row r="12" spans="1:28" x14ac:dyDescent="0.25">
      <c r="A12" s="161" t="s">
        <v>100</v>
      </c>
      <c r="B12" s="162" t="s">
        <v>100</v>
      </c>
      <c r="C12" s="163">
        <v>390644</v>
      </c>
      <c r="D12" s="163">
        <v>405964</v>
      </c>
      <c r="E12" s="163">
        <v>131080</v>
      </c>
      <c r="F12" s="163">
        <v>368234</v>
      </c>
      <c r="G12" s="163">
        <v>368234</v>
      </c>
      <c r="H12" s="163">
        <v>397952</v>
      </c>
      <c r="I12" s="163">
        <v>399126</v>
      </c>
      <c r="J12" s="165">
        <f>IFERROR(I12/H12-1,"-")</f>
        <v>2.9501045352202659E-3</v>
      </c>
      <c r="K12" s="164">
        <f t="shared" si="2"/>
        <v>-1.6843858076085572E-2</v>
      </c>
      <c r="L12" s="162">
        <f t="shared" si="3"/>
        <v>1174</v>
      </c>
      <c r="M12" s="163">
        <f t="shared" si="4"/>
        <v>-6838</v>
      </c>
      <c r="N12" s="164">
        <f t="shared" si="0"/>
        <v>0.10660465071556148</v>
      </c>
      <c r="Q12" s="162" t="s">
        <v>100</v>
      </c>
      <c r="R12" s="163">
        <v>2601</v>
      </c>
      <c r="S12" s="163">
        <v>2992</v>
      </c>
      <c r="T12" s="163">
        <v>604</v>
      </c>
      <c r="U12" s="163">
        <v>1686</v>
      </c>
      <c r="V12" s="163">
        <v>3566</v>
      </c>
      <c r="W12" s="163">
        <v>2478</v>
      </c>
      <c r="X12" s="165">
        <f>IFERROR(W12/V12-1,"-")</f>
        <v>-0.30510375771172182</v>
      </c>
      <c r="Y12" s="164">
        <f t="shared" si="5"/>
        <v>-0.17179144385026734</v>
      </c>
      <c r="Z12" s="162">
        <f t="shared" si="6"/>
        <v>-1088</v>
      </c>
      <c r="AA12" s="163">
        <f t="shared" si="7"/>
        <v>-514</v>
      </c>
      <c r="AB12" s="164">
        <f t="shared" si="1"/>
        <v>8.7235091177920152E-2</v>
      </c>
    </row>
    <row r="13" spans="1:28" x14ac:dyDescent="0.25">
      <c r="A13" s="1"/>
      <c r="B13" s="157" t="s">
        <v>107</v>
      </c>
      <c r="C13" s="158">
        <v>2693699</v>
      </c>
      <c r="D13" s="158">
        <v>2684721</v>
      </c>
      <c r="E13" s="158">
        <v>1086515</v>
      </c>
      <c r="F13" s="158">
        <v>2494350</v>
      </c>
      <c r="G13" s="158">
        <v>2494350</v>
      </c>
      <c r="H13" s="158">
        <v>2849089</v>
      </c>
      <c r="I13" s="158">
        <v>3084980</v>
      </c>
      <c r="J13" s="160">
        <f>IFERROR(I13/H13-1,"-")</f>
        <v>8.279523735481753E-2</v>
      </c>
      <c r="K13" s="159">
        <f t="shared" si="2"/>
        <v>0.14908774505805256</v>
      </c>
      <c r="L13" s="157">
        <f t="shared" si="3"/>
        <v>235891</v>
      </c>
      <c r="M13" s="158">
        <f t="shared" si="4"/>
        <v>400259</v>
      </c>
      <c r="N13" s="159">
        <f t="shared" si="0"/>
        <v>0.82398344223251019</v>
      </c>
      <c r="Q13" s="157" t="s">
        <v>107</v>
      </c>
      <c r="R13" s="158">
        <v>23434</v>
      </c>
      <c r="S13" s="158">
        <v>23597</v>
      </c>
      <c r="T13" s="158">
        <v>10720</v>
      </c>
      <c r="U13" s="158">
        <v>18750</v>
      </c>
      <c r="V13" s="158">
        <v>18834</v>
      </c>
      <c r="W13" s="158">
        <v>20959</v>
      </c>
      <c r="X13" s="160">
        <f>IFERROR(W13/V13-1,"-")</f>
        <v>0.11282786450037174</v>
      </c>
      <c r="Y13" s="159">
        <f t="shared" si="5"/>
        <v>-0.11179387210238589</v>
      </c>
      <c r="Z13" s="157">
        <f t="shared" si="6"/>
        <v>2125</v>
      </c>
      <c r="AA13" s="158">
        <f t="shared" si="7"/>
        <v>-2638</v>
      </c>
      <c r="AB13" s="159">
        <f t="shared" si="1"/>
        <v>0.73783707667394216</v>
      </c>
    </row>
    <row r="14" spans="1:28" s="56" customFormat="1" x14ac:dyDescent="0.25">
      <c r="B14" s="162" t="s">
        <v>110</v>
      </c>
      <c r="C14" s="163">
        <v>1170140</v>
      </c>
      <c r="D14" s="163">
        <v>1223321</v>
      </c>
      <c r="E14" s="163">
        <v>442786</v>
      </c>
      <c r="F14" s="163">
        <v>1127278</v>
      </c>
      <c r="G14" s="163">
        <v>1127278</v>
      </c>
      <c r="H14" s="163">
        <v>1313537</v>
      </c>
      <c r="I14" s="163">
        <v>1429862</v>
      </c>
      <c r="J14" s="165">
        <f t="shared" ref="J14:J21" si="8">IFERROR(I14/H14-1,"-")</f>
        <v>8.85586016990767E-2</v>
      </c>
      <c r="K14" s="164">
        <f t="shared" si="2"/>
        <v>0.16883630706903574</v>
      </c>
      <c r="L14" s="162">
        <f t="shared" si="3"/>
        <v>116325</v>
      </c>
      <c r="M14" s="163">
        <f t="shared" si="4"/>
        <v>206541</v>
      </c>
      <c r="N14" s="164">
        <f t="shared" si="0"/>
        <v>0.38190931956688906</v>
      </c>
      <c r="Q14" s="162" t="s">
        <v>110</v>
      </c>
      <c r="R14" s="163">
        <v>6629</v>
      </c>
      <c r="S14" s="163">
        <v>7193</v>
      </c>
      <c r="T14" s="163">
        <v>3648</v>
      </c>
      <c r="U14" s="163">
        <v>7073</v>
      </c>
      <c r="V14" s="163">
        <v>6156</v>
      </c>
      <c r="W14" s="163">
        <v>7484</v>
      </c>
      <c r="X14" s="165">
        <f t="shared" ref="X14:X21" si="9">IFERROR(W14/V14-1,"-")</f>
        <v>0.2157244964262508</v>
      </c>
      <c r="Y14" s="164">
        <f t="shared" si="5"/>
        <v>4.0455998887807487E-2</v>
      </c>
      <c r="Z14" s="162">
        <f t="shared" si="6"/>
        <v>1328</v>
      </c>
      <c r="AA14" s="163">
        <f t="shared" si="7"/>
        <v>291</v>
      </c>
      <c r="AB14" s="164">
        <f t="shared" si="1"/>
        <v>0.26346546504259666</v>
      </c>
    </row>
    <row r="15" spans="1:28" s="56" customFormat="1" x14ac:dyDescent="0.25">
      <c r="B15" s="162" t="s">
        <v>113</v>
      </c>
      <c r="C15" s="163">
        <v>415750</v>
      </c>
      <c r="D15" s="163">
        <v>360700</v>
      </c>
      <c r="E15" s="163">
        <v>142831</v>
      </c>
      <c r="F15" s="163">
        <v>260715</v>
      </c>
      <c r="G15" s="163">
        <v>260715</v>
      </c>
      <c r="H15" s="163">
        <v>300167</v>
      </c>
      <c r="I15" s="163">
        <v>318449</v>
      </c>
      <c r="J15" s="165">
        <f t="shared" si="8"/>
        <v>6.0906095606778843E-2</v>
      </c>
      <c r="K15" s="164">
        <f t="shared" si="2"/>
        <v>-0.11713612420293873</v>
      </c>
      <c r="L15" s="162">
        <f t="shared" si="3"/>
        <v>18282</v>
      </c>
      <c r="M15" s="163">
        <f t="shared" si="4"/>
        <v>-42251</v>
      </c>
      <c r="N15" s="164">
        <f t="shared" si="0"/>
        <v>8.5056208855649185E-2</v>
      </c>
      <c r="Q15" s="162" t="s">
        <v>113</v>
      </c>
      <c r="R15" s="163">
        <v>7829</v>
      </c>
      <c r="S15" s="163">
        <v>6473</v>
      </c>
      <c r="T15" s="163">
        <v>2760</v>
      </c>
      <c r="U15" s="163">
        <v>4389</v>
      </c>
      <c r="V15" s="163">
        <v>3385</v>
      </c>
      <c r="W15" s="163">
        <v>4335</v>
      </c>
      <c r="X15" s="165">
        <f t="shared" si="9"/>
        <v>0.28064992614475637</v>
      </c>
      <c r="Y15" s="164">
        <f t="shared" si="5"/>
        <v>-0.3302950718368608</v>
      </c>
      <c r="Z15" s="162">
        <f t="shared" si="6"/>
        <v>950</v>
      </c>
      <c r="AA15" s="163">
        <f t="shared" si="7"/>
        <v>-2138</v>
      </c>
      <c r="AB15" s="164">
        <f t="shared" si="1"/>
        <v>0.1526086038160952</v>
      </c>
    </row>
    <row r="16" spans="1:28" x14ac:dyDescent="0.25">
      <c r="A16" s="1"/>
      <c r="B16" s="162" t="s">
        <v>116</v>
      </c>
      <c r="C16" s="163">
        <v>118081</v>
      </c>
      <c r="D16" s="163">
        <v>116741</v>
      </c>
      <c r="E16" s="163">
        <v>46477</v>
      </c>
      <c r="F16" s="163">
        <v>128327</v>
      </c>
      <c r="G16" s="163">
        <v>128327</v>
      </c>
      <c r="H16" s="163">
        <v>147093</v>
      </c>
      <c r="I16" s="163">
        <v>162475</v>
      </c>
      <c r="J16" s="165">
        <f t="shared" si="8"/>
        <v>0.10457329716573871</v>
      </c>
      <c r="K16" s="164">
        <f t="shared" si="2"/>
        <v>0.39175610967869035</v>
      </c>
      <c r="L16" s="162">
        <f t="shared" si="3"/>
        <v>15382</v>
      </c>
      <c r="M16" s="163">
        <f t="shared" si="4"/>
        <v>45734</v>
      </c>
      <c r="N16" s="164">
        <f t="shared" si="0"/>
        <v>4.339629747250455E-2</v>
      </c>
      <c r="Q16" s="162" t="s">
        <v>116</v>
      </c>
      <c r="R16" s="163">
        <v>1473</v>
      </c>
      <c r="S16" s="163">
        <v>1617</v>
      </c>
      <c r="T16" s="163">
        <v>468</v>
      </c>
      <c r="U16" s="163">
        <v>1341</v>
      </c>
      <c r="V16" s="163">
        <v>1819</v>
      </c>
      <c r="W16" s="163">
        <v>1343</v>
      </c>
      <c r="X16" s="165">
        <f t="shared" si="9"/>
        <v>-0.26168224299065423</v>
      </c>
      <c r="Y16" s="164">
        <f t="shared" si="5"/>
        <v>-0.16944959802102655</v>
      </c>
      <c r="Z16" s="162">
        <f t="shared" si="6"/>
        <v>-476</v>
      </c>
      <c r="AA16" s="163">
        <f t="shared" si="7"/>
        <v>-274</v>
      </c>
      <c r="AB16" s="164">
        <f t="shared" si="1"/>
        <v>4.7278743927339294E-2</v>
      </c>
    </row>
    <row r="17" spans="1:28" x14ac:dyDescent="0.25">
      <c r="A17" s="1"/>
      <c r="B17" s="162" t="s">
        <v>123</v>
      </c>
      <c r="C17" s="163">
        <v>106132</v>
      </c>
      <c r="D17" s="163">
        <v>98754</v>
      </c>
      <c r="E17" s="163">
        <v>37288</v>
      </c>
      <c r="F17" s="163">
        <v>126535</v>
      </c>
      <c r="G17" s="163">
        <v>126535</v>
      </c>
      <c r="H17" s="163">
        <v>113375</v>
      </c>
      <c r="I17" s="163">
        <v>121200</v>
      </c>
      <c r="J17" s="165">
        <f t="shared" si="8"/>
        <v>6.9018743109151126E-2</v>
      </c>
      <c r="K17" s="164">
        <f t="shared" si="2"/>
        <v>0.2272920590558356</v>
      </c>
      <c r="L17" s="162">
        <f t="shared" si="3"/>
        <v>7825</v>
      </c>
      <c r="M17" s="163">
        <f t="shared" si="4"/>
        <v>22446</v>
      </c>
      <c r="N17" s="164">
        <f t="shared" si="0"/>
        <v>3.2371941859778743E-2</v>
      </c>
      <c r="Q17" s="162" t="s">
        <v>123</v>
      </c>
      <c r="R17" s="163">
        <v>424</v>
      </c>
      <c r="S17" s="163">
        <v>572</v>
      </c>
      <c r="T17" s="163">
        <v>223</v>
      </c>
      <c r="U17" s="163">
        <v>521</v>
      </c>
      <c r="V17" s="163">
        <v>424</v>
      </c>
      <c r="W17" s="163">
        <v>679</v>
      </c>
      <c r="X17" s="165">
        <f t="shared" si="9"/>
        <v>0.60141509433962259</v>
      </c>
      <c r="Y17" s="164">
        <f t="shared" si="5"/>
        <v>0.18706293706293708</v>
      </c>
      <c r="Z17" s="162">
        <f t="shared" si="6"/>
        <v>255</v>
      </c>
      <c r="AA17" s="163">
        <f t="shared" si="7"/>
        <v>107</v>
      </c>
      <c r="AB17" s="164">
        <f t="shared" si="1"/>
        <v>2.390340068999507E-2</v>
      </c>
    </row>
    <row r="18" spans="1:28" x14ac:dyDescent="0.25">
      <c r="A18" s="1"/>
      <c r="B18" s="162" t="s">
        <v>119</v>
      </c>
      <c r="C18" s="163">
        <v>97835</v>
      </c>
      <c r="D18" s="163">
        <v>95404</v>
      </c>
      <c r="E18" s="163">
        <v>42225</v>
      </c>
      <c r="F18" s="163">
        <v>105149</v>
      </c>
      <c r="G18" s="163">
        <v>105149</v>
      </c>
      <c r="H18" s="163">
        <v>103289</v>
      </c>
      <c r="I18" s="163">
        <v>111827</v>
      </c>
      <c r="J18" s="165">
        <f t="shared" si="8"/>
        <v>8.2661270803280118E-2</v>
      </c>
      <c r="K18" s="164">
        <f t="shared" si="2"/>
        <v>0.17214162928179122</v>
      </c>
      <c r="L18" s="162">
        <f t="shared" si="3"/>
        <v>8538</v>
      </c>
      <c r="M18" s="163">
        <f t="shared" si="4"/>
        <v>16423</v>
      </c>
      <c r="N18" s="164">
        <f t="shared" si="0"/>
        <v>2.9868458270243214E-2</v>
      </c>
      <c r="Q18" s="162" t="s">
        <v>119</v>
      </c>
      <c r="R18" s="163">
        <v>426</v>
      </c>
      <c r="S18" s="163">
        <v>594</v>
      </c>
      <c r="T18" s="163">
        <v>213</v>
      </c>
      <c r="U18" s="163">
        <v>470</v>
      </c>
      <c r="V18" s="163">
        <v>433</v>
      </c>
      <c r="W18" s="163">
        <v>459</v>
      </c>
      <c r="X18" s="165">
        <f t="shared" si="9"/>
        <v>6.004618937644346E-2</v>
      </c>
      <c r="Y18" s="164">
        <f t="shared" si="5"/>
        <v>-0.22727272727272729</v>
      </c>
      <c r="Z18" s="162">
        <f t="shared" si="6"/>
        <v>26</v>
      </c>
      <c r="AA18" s="163">
        <f t="shared" si="7"/>
        <v>-135</v>
      </c>
      <c r="AB18" s="164">
        <f t="shared" si="1"/>
        <v>1.6158558051115962E-2</v>
      </c>
    </row>
    <row r="19" spans="1:28" x14ac:dyDescent="0.25">
      <c r="A19" s="1"/>
      <c r="B19" s="162" t="s">
        <v>128</v>
      </c>
      <c r="C19" s="163">
        <v>53377</v>
      </c>
      <c r="D19" s="163">
        <v>59836</v>
      </c>
      <c r="E19" s="163">
        <v>35555</v>
      </c>
      <c r="F19" s="163">
        <v>43306</v>
      </c>
      <c r="G19" s="163">
        <v>43306</v>
      </c>
      <c r="H19" s="163">
        <v>53709</v>
      </c>
      <c r="I19" s="163">
        <v>50551</v>
      </c>
      <c r="J19" s="165">
        <f t="shared" si="8"/>
        <v>-5.8798339198272154E-2</v>
      </c>
      <c r="K19" s="164">
        <f t="shared" si="2"/>
        <v>-0.15517414265659468</v>
      </c>
      <c r="L19" s="162">
        <f t="shared" si="3"/>
        <v>-3158</v>
      </c>
      <c r="M19" s="163">
        <f t="shared" si="4"/>
        <v>-9285</v>
      </c>
      <c r="N19" s="164">
        <f t="shared" si="0"/>
        <v>1.3501930964964317E-2</v>
      </c>
      <c r="Q19" s="162" t="s">
        <v>128</v>
      </c>
      <c r="R19" s="163">
        <v>268</v>
      </c>
      <c r="S19" s="163">
        <v>189</v>
      </c>
      <c r="T19" s="163">
        <v>147</v>
      </c>
      <c r="U19" s="163">
        <v>68</v>
      </c>
      <c r="V19" s="163">
        <v>170</v>
      </c>
      <c r="W19" s="163">
        <v>99</v>
      </c>
      <c r="X19" s="165">
        <f t="shared" si="9"/>
        <v>-0.41764705882352937</v>
      </c>
      <c r="Y19" s="164">
        <f t="shared" si="5"/>
        <v>-0.47619047619047616</v>
      </c>
      <c r="Z19" s="162">
        <f t="shared" si="6"/>
        <v>-71</v>
      </c>
      <c r="AA19" s="163">
        <f t="shared" si="7"/>
        <v>-90</v>
      </c>
      <c r="AB19" s="164">
        <f t="shared" si="1"/>
        <v>3.4851791874955995E-3</v>
      </c>
    </row>
    <row r="20" spans="1:28" x14ac:dyDescent="0.25">
      <c r="A20" s="161" t="s">
        <v>144</v>
      </c>
      <c r="B20" s="162" t="s">
        <v>131</v>
      </c>
      <c r="C20" s="163">
        <v>90549</v>
      </c>
      <c r="D20" s="163">
        <v>76827</v>
      </c>
      <c r="E20" s="163">
        <v>51599</v>
      </c>
      <c r="F20" s="163">
        <v>33918</v>
      </c>
      <c r="G20" s="163">
        <v>33918</v>
      </c>
      <c r="H20" s="163">
        <v>49205</v>
      </c>
      <c r="I20" s="163">
        <v>53158</v>
      </c>
      <c r="J20" s="165">
        <f t="shared" si="8"/>
        <v>8.0337364089015262E-2</v>
      </c>
      <c r="K20" s="164">
        <f t="shared" si="2"/>
        <v>-0.30808179416090697</v>
      </c>
      <c r="L20" s="162">
        <f t="shared" si="3"/>
        <v>3953</v>
      </c>
      <c r="M20" s="163">
        <f t="shared" si="4"/>
        <v>-23669</v>
      </c>
      <c r="N20" s="164">
        <f t="shared" si="0"/>
        <v>1.4198248229225399E-2</v>
      </c>
      <c r="Q20" s="162" t="s">
        <v>131</v>
      </c>
      <c r="R20" s="163">
        <v>306</v>
      </c>
      <c r="S20" s="163">
        <v>325</v>
      </c>
      <c r="T20" s="163">
        <v>253</v>
      </c>
      <c r="U20" s="163">
        <v>101</v>
      </c>
      <c r="V20" s="163">
        <v>159</v>
      </c>
      <c r="W20" s="163">
        <v>97</v>
      </c>
      <c r="X20" s="165">
        <f t="shared" si="9"/>
        <v>-0.38993710691823902</v>
      </c>
      <c r="Y20" s="164">
        <f t="shared" si="5"/>
        <v>-0.70153846153846156</v>
      </c>
      <c r="Z20" s="162">
        <f t="shared" si="6"/>
        <v>-62</v>
      </c>
      <c r="AA20" s="163">
        <f t="shared" si="7"/>
        <v>-228</v>
      </c>
      <c r="AB20" s="164">
        <f t="shared" si="1"/>
        <v>3.4147715271421529E-3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641835</v>
      </c>
      <c r="D21" s="169">
        <f t="shared" si="10"/>
        <v>653138</v>
      </c>
      <c r="E21" s="169">
        <f t="shared" si="10"/>
        <v>287754</v>
      </c>
      <c r="F21" s="169">
        <f t="shared" ref="F21" si="11">F13-SUM(F14:F20)</f>
        <v>669122</v>
      </c>
      <c r="G21" s="169">
        <f t="shared" si="10"/>
        <v>669122</v>
      </c>
      <c r="H21" s="169">
        <f t="shared" si="10"/>
        <v>768714</v>
      </c>
      <c r="I21" s="169">
        <f t="shared" si="10"/>
        <v>837458</v>
      </c>
      <c r="J21" s="171">
        <f t="shared" si="8"/>
        <v>8.9427277244852998E-2</v>
      </c>
      <c r="K21" s="170">
        <f t="shared" si="2"/>
        <v>0.28220682306036404</v>
      </c>
      <c r="L21" s="168">
        <f>I21-H21</f>
        <v>68744</v>
      </c>
      <c r="M21" s="169">
        <f t="shared" si="4"/>
        <v>184320</v>
      </c>
      <c r="N21" s="170">
        <f t="shared" si="0"/>
        <v>0.22368103701325567</v>
      </c>
      <c r="Q21" s="168" t="s">
        <v>145</v>
      </c>
      <c r="R21" s="169">
        <f t="shared" ref="R21:W21" si="12">R13-SUM(R14:R20)</f>
        <v>6079</v>
      </c>
      <c r="S21" s="169">
        <f t="shared" si="12"/>
        <v>6634</v>
      </c>
      <c r="T21" s="169">
        <f t="shared" si="12"/>
        <v>3008</v>
      </c>
      <c r="U21" s="169">
        <f t="shared" si="12"/>
        <v>4787</v>
      </c>
      <c r="V21" s="169">
        <f t="shared" si="12"/>
        <v>6288</v>
      </c>
      <c r="W21" s="169">
        <f t="shared" si="12"/>
        <v>6463</v>
      </c>
      <c r="X21" s="171">
        <f t="shared" si="9"/>
        <v>2.7830788804071194E-2</v>
      </c>
      <c r="Y21" s="170">
        <f t="shared" si="5"/>
        <v>-2.5776303889056384E-2</v>
      </c>
      <c r="Z21" s="168">
        <f>W21-V21</f>
        <v>175</v>
      </c>
      <c r="AA21" s="169">
        <f t="shared" si="7"/>
        <v>-171</v>
      </c>
      <c r="AB21" s="170">
        <f t="shared" si="1"/>
        <v>0.22752235443216223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1179317</v>
      </c>
      <c r="D23" s="176">
        <v>1236275</v>
      </c>
      <c r="E23" s="176">
        <v>439711</v>
      </c>
      <c r="F23" s="176">
        <v>1189041</v>
      </c>
      <c r="G23" s="176">
        <v>1189041</v>
      </c>
      <c r="H23" s="176">
        <v>1299694</v>
      </c>
      <c r="I23" s="176">
        <v>1355014</v>
      </c>
      <c r="J23" s="177">
        <f>IFERROR(I23/H23-1,"-")</f>
        <v>4.2563865032846149E-2</v>
      </c>
      <c r="K23" s="177">
        <f>IFERROR(I23/D23-1,"-")</f>
        <v>9.6045782693980009E-2</v>
      </c>
      <c r="L23" s="176">
        <f>I23-H23</f>
        <v>55320</v>
      </c>
      <c r="M23" s="176">
        <f>I23-D23</f>
        <v>118739</v>
      </c>
      <c r="N23" s="177">
        <f t="shared" ref="N23:N35" si="13">I23/I$9</f>
        <v>0.36191777580186663</v>
      </c>
    </row>
    <row r="24" spans="1:28" x14ac:dyDescent="0.25">
      <c r="A24" s="1" t="s">
        <v>96</v>
      </c>
      <c r="B24" s="157" t="s">
        <v>97</v>
      </c>
      <c r="C24" s="158">
        <v>108370</v>
      </c>
      <c r="D24" s="158">
        <v>131964</v>
      </c>
      <c r="E24" s="158">
        <v>24401</v>
      </c>
      <c r="F24" s="158">
        <v>129908</v>
      </c>
      <c r="G24" s="158">
        <v>129908</v>
      </c>
      <c r="H24" s="158">
        <v>115754</v>
      </c>
      <c r="I24" s="158">
        <v>100261</v>
      </c>
      <c r="J24" s="160">
        <f>IFERROR(I24/H24-1,"-")</f>
        <v>-0.13384418680995902</v>
      </c>
      <c r="K24" s="159">
        <f t="shared" ref="K24:K35" si="14">IFERROR(I24/D24-1,"-")</f>
        <v>-0.24023976235943134</v>
      </c>
      <c r="L24" s="157">
        <f t="shared" ref="L24:L34" si="15">I24-H24</f>
        <v>-15493</v>
      </c>
      <c r="M24" s="158">
        <f t="shared" ref="M24:M35" si="16">I24-D24</f>
        <v>-31703</v>
      </c>
      <c r="N24" s="159">
        <f t="shared" si="13"/>
        <v>2.6779234841611193E-2</v>
      </c>
    </row>
    <row r="25" spans="1:28" x14ac:dyDescent="0.25">
      <c r="A25" s="161" t="s">
        <v>103</v>
      </c>
      <c r="B25" s="162" t="s">
        <v>103</v>
      </c>
      <c r="C25" s="163">
        <v>50164</v>
      </c>
      <c r="D25" s="163">
        <v>64627</v>
      </c>
      <c r="E25" s="163">
        <v>10723</v>
      </c>
      <c r="F25" s="163">
        <v>55274</v>
      </c>
      <c r="G25" s="163">
        <v>55274</v>
      </c>
      <c r="H25" s="163">
        <v>47717</v>
      </c>
      <c r="I25" s="163">
        <v>37846</v>
      </c>
      <c r="J25" s="165">
        <f>IFERROR(I25/H25-1,"-")</f>
        <v>-0.20686547771234576</v>
      </c>
      <c r="K25" s="164">
        <f t="shared" si="14"/>
        <v>-0.41439336500224366</v>
      </c>
      <c r="L25" s="162">
        <f t="shared" si="15"/>
        <v>-9871</v>
      </c>
      <c r="M25" s="163">
        <f t="shared" si="16"/>
        <v>-26781</v>
      </c>
      <c r="N25" s="164">
        <f t="shared" si="13"/>
        <v>1.0108486069514739E-2</v>
      </c>
    </row>
    <row r="26" spans="1:28" x14ac:dyDescent="0.25">
      <c r="A26" s="161" t="s">
        <v>100</v>
      </c>
      <c r="B26" s="162" t="s">
        <v>100</v>
      </c>
      <c r="C26" s="163">
        <v>58206</v>
      </c>
      <c r="D26" s="163">
        <v>67337</v>
      </c>
      <c r="E26" s="163">
        <v>13678</v>
      </c>
      <c r="F26" s="163">
        <v>74634</v>
      </c>
      <c r="G26" s="163">
        <v>74634</v>
      </c>
      <c r="H26" s="163">
        <v>68037</v>
      </c>
      <c r="I26" s="163">
        <v>62415</v>
      </c>
      <c r="J26" s="165">
        <f>IFERROR(I26/H26-1,"-")</f>
        <v>-8.2631509325807984E-2</v>
      </c>
      <c r="K26" s="164">
        <f t="shared" si="14"/>
        <v>-7.3095029478592699E-2</v>
      </c>
      <c r="L26" s="162">
        <f t="shared" si="15"/>
        <v>-5622</v>
      </c>
      <c r="M26" s="163">
        <f t="shared" si="16"/>
        <v>-4922</v>
      </c>
      <c r="N26" s="164">
        <f t="shared" si="13"/>
        <v>1.6670748772096455E-2</v>
      </c>
    </row>
    <row r="27" spans="1:28" x14ac:dyDescent="0.25">
      <c r="A27" s="1"/>
      <c r="B27" s="157" t="s">
        <v>107</v>
      </c>
      <c r="C27" s="158">
        <v>1070947</v>
      </c>
      <c r="D27" s="158">
        <v>1104311</v>
      </c>
      <c r="E27" s="158">
        <v>415310</v>
      </c>
      <c r="F27" s="158">
        <v>1059133</v>
      </c>
      <c r="G27" s="158">
        <v>1059133</v>
      </c>
      <c r="H27" s="158">
        <v>1183940</v>
      </c>
      <c r="I27" s="158">
        <v>1254753</v>
      </c>
      <c r="J27" s="160">
        <f>IFERROR(I27/H27-1,"-")</f>
        <v>5.9811308005473185E-2</v>
      </c>
      <c r="K27" s="159">
        <f t="shared" si="14"/>
        <v>0.13623155071352189</v>
      </c>
      <c r="L27" s="157">
        <f t="shared" si="15"/>
        <v>70813</v>
      </c>
      <c r="M27" s="158">
        <f t="shared" si="16"/>
        <v>150442</v>
      </c>
      <c r="N27" s="159">
        <f t="shared" si="13"/>
        <v>0.33513854096025542</v>
      </c>
    </row>
    <row r="28" spans="1:28" s="56" customFormat="1" x14ac:dyDescent="0.25">
      <c r="B28" s="162" t="s">
        <v>110</v>
      </c>
      <c r="C28" s="163">
        <v>505755</v>
      </c>
      <c r="D28" s="163">
        <v>545138</v>
      </c>
      <c r="E28" s="163">
        <v>190725</v>
      </c>
      <c r="F28" s="163">
        <v>521684</v>
      </c>
      <c r="G28" s="163">
        <v>521684</v>
      </c>
      <c r="H28" s="163">
        <v>604021</v>
      </c>
      <c r="I28" s="163">
        <v>646021</v>
      </c>
      <c r="J28" s="165">
        <f t="shared" ref="J28:J35" si="17">IFERROR(I28/H28-1,"-")</f>
        <v>6.9534006267993886E-2</v>
      </c>
      <c r="K28" s="164">
        <f t="shared" si="14"/>
        <v>0.18505956289966941</v>
      </c>
      <c r="L28" s="162">
        <f t="shared" si="15"/>
        <v>42000</v>
      </c>
      <c r="M28" s="163">
        <f t="shared" si="16"/>
        <v>100883</v>
      </c>
      <c r="N28" s="164">
        <f t="shared" si="13"/>
        <v>0.17254912749336737</v>
      </c>
    </row>
    <row r="29" spans="1:28" s="56" customFormat="1" x14ac:dyDescent="0.25">
      <c r="B29" s="162" t="s">
        <v>113</v>
      </c>
      <c r="C29" s="163">
        <v>156200</v>
      </c>
      <c r="D29" s="163">
        <v>146095</v>
      </c>
      <c r="E29" s="163">
        <v>50910</v>
      </c>
      <c r="F29" s="163">
        <v>115599</v>
      </c>
      <c r="G29" s="163">
        <v>115599</v>
      </c>
      <c r="H29" s="163">
        <v>127151</v>
      </c>
      <c r="I29" s="163">
        <v>128479</v>
      </c>
      <c r="J29" s="165">
        <f t="shared" si="17"/>
        <v>1.0444274917224439E-2</v>
      </c>
      <c r="K29" s="164">
        <f t="shared" si="14"/>
        <v>-0.12057907525924916</v>
      </c>
      <c r="L29" s="162">
        <f t="shared" si="15"/>
        <v>1328</v>
      </c>
      <c r="M29" s="163">
        <f t="shared" si="16"/>
        <v>-17616</v>
      </c>
      <c r="N29" s="164">
        <f t="shared" si="13"/>
        <v>3.4316128037974535E-2</v>
      </c>
    </row>
    <row r="30" spans="1:28" x14ac:dyDescent="0.25">
      <c r="A30" s="1"/>
      <c r="B30" s="162" t="s">
        <v>116</v>
      </c>
      <c r="C30" s="163">
        <v>36077</v>
      </c>
      <c r="D30" s="163">
        <v>38118</v>
      </c>
      <c r="E30" s="163">
        <v>16130</v>
      </c>
      <c r="F30" s="163">
        <v>43397</v>
      </c>
      <c r="G30" s="163">
        <v>43397</v>
      </c>
      <c r="H30" s="163">
        <v>45290</v>
      </c>
      <c r="I30" s="163">
        <v>45062</v>
      </c>
      <c r="J30" s="165">
        <f t="shared" si="17"/>
        <v>-5.0342238904835801E-3</v>
      </c>
      <c r="K30" s="164">
        <f t="shared" si="14"/>
        <v>0.18217115273624018</v>
      </c>
      <c r="L30" s="162">
        <f t="shared" si="15"/>
        <v>-228</v>
      </c>
      <c r="M30" s="163">
        <f t="shared" si="16"/>
        <v>6944</v>
      </c>
      <c r="N30" s="164">
        <f t="shared" si="13"/>
        <v>1.2035845248228958E-2</v>
      </c>
    </row>
    <row r="31" spans="1:28" x14ac:dyDescent="0.25">
      <c r="A31" s="1"/>
      <c r="B31" s="162" t="s">
        <v>123</v>
      </c>
      <c r="C31" s="163">
        <v>48391</v>
      </c>
      <c r="D31" s="163">
        <v>44324</v>
      </c>
      <c r="E31" s="163">
        <v>15632</v>
      </c>
      <c r="F31" s="163">
        <v>58721</v>
      </c>
      <c r="G31" s="163">
        <v>58721</v>
      </c>
      <c r="H31" s="163">
        <v>50568</v>
      </c>
      <c r="I31" s="163">
        <v>50573</v>
      </c>
      <c r="J31" s="165">
        <f t="shared" si="17"/>
        <v>9.8876760006305631E-5</v>
      </c>
      <c r="K31" s="164">
        <f t="shared" si="14"/>
        <v>0.14098456817976723</v>
      </c>
      <c r="L31" s="162">
        <f t="shared" si="15"/>
        <v>5</v>
      </c>
      <c r="M31" s="163">
        <f t="shared" si="16"/>
        <v>6249</v>
      </c>
      <c r="N31" s="164">
        <f t="shared" si="13"/>
        <v>1.3507807060021373E-2</v>
      </c>
    </row>
    <row r="32" spans="1:28" x14ac:dyDescent="0.25">
      <c r="A32" s="1"/>
      <c r="B32" s="162" t="s">
        <v>119</v>
      </c>
      <c r="C32" s="163">
        <v>52038</v>
      </c>
      <c r="D32" s="163">
        <v>51433</v>
      </c>
      <c r="E32" s="163">
        <v>20897</v>
      </c>
      <c r="F32" s="163">
        <v>61289</v>
      </c>
      <c r="G32" s="163">
        <v>61289</v>
      </c>
      <c r="H32" s="163">
        <v>55451</v>
      </c>
      <c r="I32" s="163">
        <v>58385</v>
      </c>
      <c r="J32" s="165">
        <f t="shared" si="17"/>
        <v>5.2911579592793689E-2</v>
      </c>
      <c r="K32" s="164">
        <f t="shared" si="14"/>
        <v>0.13516613847140935</v>
      </c>
      <c r="L32" s="162">
        <f t="shared" si="15"/>
        <v>2934</v>
      </c>
      <c r="M32" s="163">
        <f t="shared" si="16"/>
        <v>6952</v>
      </c>
      <c r="N32" s="164">
        <f t="shared" si="13"/>
        <v>1.5594354995735825E-2</v>
      </c>
    </row>
    <row r="33" spans="1:14" x14ac:dyDescent="0.25">
      <c r="A33" s="1"/>
      <c r="B33" s="162" t="s">
        <v>128</v>
      </c>
      <c r="C33" s="163">
        <v>21599</v>
      </c>
      <c r="D33" s="163">
        <v>25417</v>
      </c>
      <c r="E33" s="163">
        <v>14159</v>
      </c>
      <c r="F33" s="163">
        <v>16676</v>
      </c>
      <c r="G33" s="163">
        <v>16676</v>
      </c>
      <c r="H33" s="163">
        <v>18996</v>
      </c>
      <c r="I33" s="163">
        <v>18776</v>
      </c>
      <c r="J33" s="165">
        <f t="shared" si="17"/>
        <v>-1.1581385554853663E-2</v>
      </c>
      <c r="K33" s="164">
        <f t="shared" si="14"/>
        <v>-0.26128181925482941</v>
      </c>
      <c r="L33" s="162">
        <f t="shared" si="15"/>
        <v>-220</v>
      </c>
      <c r="M33" s="163">
        <f t="shared" si="16"/>
        <v>-6641</v>
      </c>
      <c r="N33" s="164">
        <f t="shared" si="13"/>
        <v>5.0149800359670441E-3</v>
      </c>
    </row>
    <row r="34" spans="1:14" x14ac:dyDescent="0.25">
      <c r="A34" s="161" t="s">
        <v>144</v>
      </c>
      <c r="B34" s="162" t="s">
        <v>131</v>
      </c>
      <c r="C34" s="163">
        <v>27579</v>
      </c>
      <c r="D34" s="163">
        <v>24370</v>
      </c>
      <c r="E34" s="163">
        <v>16043</v>
      </c>
      <c r="F34" s="163">
        <v>10519</v>
      </c>
      <c r="G34" s="163">
        <v>10519</v>
      </c>
      <c r="H34" s="163">
        <v>17297</v>
      </c>
      <c r="I34" s="163">
        <v>17552</v>
      </c>
      <c r="J34" s="165">
        <f t="shared" si="17"/>
        <v>1.4742440885702646E-2</v>
      </c>
      <c r="K34" s="164">
        <f t="shared" si="14"/>
        <v>-0.27977020927369722</v>
      </c>
      <c r="L34" s="162">
        <f t="shared" si="15"/>
        <v>255</v>
      </c>
      <c r="M34" s="163">
        <f t="shared" si="16"/>
        <v>-6818</v>
      </c>
      <c r="N34" s="164">
        <f t="shared" si="13"/>
        <v>4.6880554746108619E-3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223308</v>
      </c>
      <c r="D35" s="169">
        <f t="shared" si="18"/>
        <v>229416</v>
      </c>
      <c r="E35" s="169">
        <f t="shared" si="18"/>
        <v>90814</v>
      </c>
      <c r="F35" s="169">
        <f t="shared" ref="F35" si="19">F27-SUM(F28:F34)</f>
        <v>231248</v>
      </c>
      <c r="G35" s="169">
        <f t="shared" si="18"/>
        <v>231248</v>
      </c>
      <c r="H35" s="169">
        <f t="shared" si="18"/>
        <v>265166</v>
      </c>
      <c r="I35" s="169">
        <f t="shared" si="18"/>
        <v>289905</v>
      </c>
      <c r="J35" s="171">
        <f t="shared" si="17"/>
        <v>9.3296274786360156E-2</v>
      </c>
      <c r="K35" s="170">
        <f t="shared" si="14"/>
        <v>0.2636651323360184</v>
      </c>
      <c r="L35" s="168">
        <f>I35-H35</f>
        <v>24739</v>
      </c>
      <c r="M35" s="169">
        <f t="shared" si="16"/>
        <v>60489</v>
      </c>
      <c r="N35" s="170">
        <f t="shared" si="13"/>
        <v>7.7432242614349472E-2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917169</v>
      </c>
      <c r="D37" s="176">
        <v>918946</v>
      </c>
      <c r="E37" s="176">
        <v>324285</v>
      </c>
      <c r="F37" s="176">
        <v>824563</v>
      </c>
      <c r="G37" s="176">
        <v>824563</v>
      </c>
      <c r="H37" s="176">
        <v>905307</v>
      </c>
      <c r="I37" s="176">
        <v>958144</v>
      </c>
      <c r="J37" s="177">
        <f>IFERROR(I37/H37-1,"-")</f>
        <v>5.8363626924347267E-2</v>
      </c>
      <c r="K37" s="177">
        <f>IFERROR(I37/D37-1,"-")</f>
        <v>4.2655389979389335E-2</v>
      </c>
      <c r="L37" s="176">
        <f>I37-H37</f>
        <v>52837</v>
      </c>
      <c r="M37" s="176">
        <f>I37-D37</f>
        <v>39198</v>
      </c>
      <c r="N37" s="177">
        <f t="shared" ref="N37:N49" si="20">I37/I$9</f>
        <v>0.25591569192488323</v>
      </c>
    </row>
    <row r="38" spans="1:14" x14ac:dyDescent="0.25">
      <c r="A38" s="1" t="s">
        <v>96</v>
      </c>
      <c r="B38" s="157" t="s">
        <v>97</v>
      </c>
      <c r="C38" s="158">
        <v>79998</v>
      </c>
      <c r="D38" s="158">
        <v>78092</v>
      </c>
      <c r="E38" s="158">
        <v>17239</v>
      </c>
      <c r="F38" s="158">
        <v>75385</v>
      </c>
      <c r="G38" s="158">
        <v>75385</v>
      </c>
      <c r="H38" s="158">
        <v>69669</v>
      </c>
      <c r="I38" s="158">
        <v>69133</v>
      </c>
      <c r="J38" s="160">
        <f>IFERROR(I38/H38-1,"-")</f>
        <v>-7.6935222265283043E-3</v>
      </c>
      <c r="K38" s="159">
        <f t="shared" ref="K38:K49" si="21">IFERROR(I38/D38-1,"-")</f>
        <v>-0.11472365927367723</v>
      </c>
      <c r="L38" s="157">
        <f t="shared" ref="L38:L48" si="22">I38-H38</f>
        <v>-536</v>
      </c>
      <c r="M38" s="158">
        <f t="shared" ref="M38:M49" si="23">I38-D38</f>
        <v>-8959</v>
      </c>
      <c r="N38" s="159">
        <f t="shared" si="20"/>
        <v>1.8465094526337326E-2</v>
      </c>
    </row>
    <row r="39" spans="1:14" x14ac:dyDescent="0.25">
      <c r="A39" s="161" t="s">
        <v>103</v>
      </c>
      <c r="B39" s="162" t="s">
        <v>103</v>
      </c>
      <c r="C39" s="163">
        <v>24982</v>
      </c>
      <c r="D39" s="163">
        <v>30969</v>
      </c>
      <c r="E39" s="163">
        <v>6178</v>
      </c>
      <c r="F39" s="163">
        <v>30455</v>
      </c>
      <c r="G39" s="163">
        <v>30455</v>
      </c>
      <c r="H39" s="163">
        <v>28706</v>
      </c>
      <c r="I39" s="163">
        <v>30716</v>
      </c>
      <c r="J39" s="165">
        <f>IFERROR(I39/H39-1,"-")</f>
        <v>7.0020204835226085E-2</v>
      </c>
      <c r="K39" s="164">
        <f t="shared" si="21"/>
        <v>-8.1694597823630533E-3</v>
      </c>
      <c r="L39" s="162">
        <f t="shared" si="22"/>
        <v>2010</v>
      </c>
      <c r="M39" s="163">
        <f t="shared" si="23"/>
        <v>-253</v>
      </c>
      <c r="N39" s="164">
        <f t="shared" si="20"/>
        <v>8.2040970805690085E-3</v>
      </c>
    </row>
    <row r="40" spans="1:14" x14ac:dyDescent="0.25">
      <c r="A40" s="161" t="s">
        <v>100</v>
      </c>
      <c r="B40" s="162" t="s">
        <v>100</v>
      </c>
      <c r="C40" s="163">
        <v>55016</v>
      </c>
      <c r="D40" s="163">
        <v>47123</v>
      </c>
      <c r="E40" s="163">
        <v>11061</v>
      </c>
      <c r="F40" s="163">
        <v>44930</v>
      </c>
      <c r="G40" s="163">
        <v>44930</v>
      </c>
      <c r="H40" s="163">
        <v>40963</v>
      </c>
      <c r="I40" s="163">
        <v>38417</v>
      </c>
      <c r="J40" s="165">
        <f>IFERROR(I40/H40-1,"-")</f>
        <v>-6.2153650855650167E-2</v>
      </c>
      <c r="K40" s="164">
        <f t="shared" si="21"/>
        <v>-0.18475054644228928</v>
      </c>
      <c r="L40" s="162">
        <f t="shared" si="22"/>
        <v>-2546</v>
      </c>
      <c r="M40" s="163">
        <f t="shared" si="23"/>
        <v>-8706</v>
      </c>
      <c r="N40" s="164">
        <f t="shared" si="20"/>
        <v>1.0260997445768317E-2</v>
      </c>
    </row>
    <row r="41" spans="1:14" x14ac:dyDescent="0.25">
      <c r="A41" s="1"/>
      <c r="B41" s="157" t="s">
        <v>107</v>
      </c>
      <c r="C41" s="158">
        <v>837171</v>
      </c>
      <c r="D41" s="158">
        <v>840854</v>
      </c>
      <c r="E41" s="158">
        <v>307046</v>
      </c>
      <c r="F41" s="158">
        <v>749178</v>
      </c>
      <c r="G41" s="158">
        <v>749178</v>
      </c>
      <c r="H41" s="158">
        <v>835638</v>
      </c>
      <c r="I41" s="158">
        <v>889011</v>
      </c>
      <c r="J41" s="160">
        <f>IFERROR(I41/H41-1,"-")</f>
        <v>6.3870958477235451E-2</v>
      </c>
      <c r="K41" s="159">
        <f t="shared" si="21"/>
        <v>5.727153584332112E-2</v>
      </c>
      <c r="L41" s="157">
        <f t="shared" si="22"/>
        <v>53373</v>
      </c>
      <c r="M41" s="158">
        <f t="shared" si="23"/>
        <v>48157</v>
      </c>
      <c r="N41" s="159">
        <f t="shared" si="20"/>
        <v>0.23745059739854588</v>
      </c>
    </row>
    <row r="42" spans="1:14" s="56" customFormat="1" x14ac:dyDescent="0.25">
      <c r="B42" s="162" t="s">
        <v>110</v>
      </c>
      <c r="C42" s="163">
        <v>425523</v>
      </c>
      <c r="D42" s="163">
        <v>456808</v>
      </c>
      <c r="E42" s="163">
        <v>140970</v>
      </c>
      <c r="F42" s="163">
        <v>377874</v>
      </c>
      <c r="G42" s="163">
        <v>377874</v>
      </c>
      <c r="H42" s="163">
        <v>433276</v>
      </c>
      <c r="I42" s="163">
        <v>469809</v>
      </c>
      <c r="J42" s="165">
        <f t="shared" ref="J42:J49" si="24">IFERROR(I42/H42-1,"-")</f>
        <v>8.4318079007376312E-2</v>
      </c>
      <c r="K42" s="164">
        <f t="shared" si="21"/>
        <v>2.846053484177169E-2</v>
      </c>
      <c r="L42" s="162">
        <f t="shared" si="22"/>
        <v>36533</v>
      </c>
      <c r="M42" s="163">
        <f t="shared" si="23"/>
        <v>13001</v>
      </c>
      <c r="N42" s="164">
        <f t="shared" si="20"/>
        <v>0.12548374284819136</v>
      </c>
    </row>
    <row r="43" spans="1:14" s="56" customFormat="1" x14ac:dyDescent="0.25">
      <c r="B43" s="162" t="s">
        <v>113</v>
      </c>
      <c r="C43" s="163">
        <v>53193</v>
      </c>
      <c r="D43" s="163">
        <v>39935</v>
      </c>
      <c r="E43" s="163">
        <v>14886</v>
      </c>
      <c r="F43" s="163">
        <v>25918</v>
      </c>
      <c r="G43" s="163">
        <v>25918</v>
      </c>
      <c r="H43" s="163">
        <v>30910</v>
      </c>
      <c r="I43" s="163">
        <v>30281</v>
      </c>
      <c r="J43" s="165">
        <f t="shared" si="24"/>
        <v>-2.0349401488191532E-2</v>
      </c>
      <c r="K43" s="164">
        <f t="shared" si="21"/>
        <v>-0.24174283210216607</v>
      </c>
      <c r="L43" s="162">
        <f t="shared" si="22"/>
        <v>-629</v>
      </c>
      <c r="M43" s="163">
        <f t="shared" si="23"/>
        <v>-9654</v>
      </c>
      <c r="N43" s="164">
        <f t="shared" si="20"/>
        <v>8.0879106555772282E-3</v>
      </c>
    </row>
    <row r="44" spans="1:14" x14ac:dyDescent="0.25">
      <c r="A44" s="1"/>
      <c r="B44" s="162" t="s">
        <v>116</v>
      </c>
      <c r="C44" s="163">
        <v>17934</v>
      </c>
      <c r="D44" s="163">
        <v>17509</v>
      </c>
      <c r="E44" s="163">
        <v>7059</v>
      </c>
      <c r="F44" s="163">
        <v>17777</v>
      </c>
      <c r="G44" s="163">
        <v>17777</v>
      </c>
      <c r="H44" s="163">
        <v>20198</v>
      </c>
      <c r="I44" s="163">
        <v>20812</v>
      </c>
      <c r="J44" s="165">
        <f t="shared" si="24"/>
        <v>3.0399049410832824E-2</v>
      </c>
      <c r="K44" s="164">
        <f t="shared" si="21"/>
        <v>0.18864583928265466</v>
      </c>
      <c r="L44" s="162">
        <f t="shared" si="22"/>
        <v>614</v>
      </c>
      <c r="M44" s="163">
        <f t="shared" si="23"/>
        <v>3303</v>
      </c>
      <c r="N44" s="164">
        <f t="shared" si="20"/>
        <v>5.558785923974548E-3</v>
      </c>
    </row>
    <row r="45" spans="1:14" x14ac:dyDescent="0.25">
      <c r="A45" s="1"/>
      <c r="B45" s="162" t="s">
        <v>123</v>
      </c>
      <c r="C45" s="163">
        <v>39963</v>
      </c>
      <c r="D45" s="163">
        <v>38899</v>
      </c>
      <c r="E45" s="163">
        <v>13054</v>
      </c>
      <c r="F45" s="163">
        <v>42948</v>
      </c>
      <c r="G45" s="163">
        <v>42948</v>
      </c>
      <c r="H45" s="163">
        <v>38443</v>
      </c>
      <c r="I45" s="163">
        <v>40791</v>
      </c>
      <c r="J45" s="165">
        <f t="shared" si="24"/>
        <v>6.1077439325754934E-2</v>
      </c>
      <c r="K45" s="164">
        <f t="shared" si="21"/>
        <v>4.8638782487981702E-2</v>
      </c>
      <c r="L45" s="162">
        <f t="shared" si="22"/>
        <v>2348</v>
      </c>
      <c r="M45" s="163">
        <f t="shared" si="23"/>
        <v>1892</v>
      </c>
      <c r="N45" s="164">
        <f t="shared" si="20"/>
        <v>1.0895081521470583E-2</v>
      </c>
    </row>
    <row r="46" spans="1:14" x14ac:dyDescent="0.25">
      <c r="A46" s="1"/>
      <c r="B46" s="162" t="s">
        <v>119</v>
      </c>
      <c r="C46" s="163">
        <v>30655</v>
      </c>
      <c r="D46" s="163">
        <v>28374</v>
      </c>
      <c r="E46" s="163">
        <v>11786</v>
      </c>
      <c r="F46" s="163">
        <v>26262</v>
      </c>
      <c r="G46" s="163">
        <v>26262</v>
      </c>
      <c r="H46" s="163">
        <v>29696</v>
      </c>
      <c r="I46" s="163">
        <v>32519</v>
      </c>
      <c r="J46" s="165">
        <f t="shared" si="24"/>
        <v>9.5063308189655249E-2</v>
      </c>
      <c r="K46" s="164">
        <f t="shared" si="21"/>
        <v>0.14608444350461691</v>
      </c>
      <c r="L46" s="162">
        <f t="shared" si="22"/>
        <v>2823</v>
      </c>
      <c r="M46" s="163">
        <f t="shared" si="23"/>
        <v>4145</v>
      </c>
      <c r="N46" s="164">
        <f t="shared" si="20"/>
        <v>8.685669780017698E-3</v>
      </c>
    </row>
    <row r="47" spans="1:14" x14ac:dyDescent="0.25">
      <c r="A47" s="1"/>
      <c r="B47" s="162" t="s">
        <v>128</v>
      </c>
      <c r="C47" s="163">
        <v>21289</v>
      </c>
      <c r="D47" s="163">
        <v>22094</v>
      </c>
      <c r="E47" s="163">
        <v>12179</v>
      </c>
      <c r="F47" s="163">
        <v>16381</v>
      </c>
      <c r="G47" s="163">
        <v>16381</v>
      </c>
      <c r="H47" s="163">
        <v>18548</v>
      </c>
      <c r="I47" s="163">
        <v>17489</v>
      </c>
      <c r="J47" s="165">
        <f t="shared" si="24"/>
        <v>-5.7095104593487211E-2</v>
      </c>
      <c r="K47" s="164">
        <f t="shared" si="21"/>
        <v>-0.20842762741015664</v>
      </c>
      <c r="L47" s="162">
        <f t="shared" si="22"/>
        <v>-1059</v>
      </c>
      <c r="M47" s="163">
        <f t="shared" si="23"/>
        <v>-4605</v>
      </c>
      <c r="N47" s="164">
        <f t="shared" si="20"/>
        <v>4.6712284751292939E-3</v>
      </c>
    </row>
    <row r="48" spans="1:14" x14ac:dyDescent="0.25">
      <c r="A48" s="161" t="s">
        <v>144</v>
      </c>
      <c r="B48" s="162" t="s">
        <v>131</v>
      </c>
      <c r="C48" s="163">
        <v>36554</v>
      </c>
      <c r="D48" s="163">
        <v>32257</v>
      </c>
      <c r="E48" s="163">
        <v>20180</v>
      </c>
      <c r="F48" s="163">
        <v>14923</v>
      </c>
      <c r="G48" s="163">
        <v>14923</v>
      </c>
      <c r="H48" s="163">
        <v>18408</v>
      </c>
      <c r="I48" s="163">
        <v>19925</v>
      </c>
      <c r="J48" s="165">
        <f t="shared" si="24"/>
        <v>8.2409821816601392E-2</v>
      </c>
      <c r="K48" s="164">
        <f t="shared" si="21"/>
        <v>-0.38230461605232968</v>
      </c>
      <c r="L48" s="162">
        <f t="shared" si="22"/>
        <v>1517</v>
      </c>
      <c r="M48" s="163">
        <f t="shared" si="23"/>
        <v>-12332</v>
      </c>
      <c r="N48" s="164">
        <f t="shared" si="20"/>
        <v>5.3218724550832628E-3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212060</v>
      </c>
      <c r="D49" s="169">
        <f t="shared" si="25"/>
        <v>204978</v>
      </c>
      <c r="E49" s="169">
        <f t="shared" si="25"/>
        <v>86932</v>
      </c>
      <c r="F49" s="169">
        <f t="shared" ref="F49" si="26">F41-SUM(F42:F48)</f>
        <v>227095</v>
      </c>
      <c r="G49" s="169">
        <f t="shared" si="25"/>
        <v>227095</v>
      </c>
      <c r="H49" s="169">
        <f t="shared" si="25"/>
        <v>246159</v>
      </c>
      <c r="I49" s="169">
        <f t="shared" si="25"/>
        <v>257385</v>
      </c>
      <c r="J49" s="171">
        <f t="shared" si="24"/>
        <v>4.5604670152218585E-2</v>
      </c>
      <c r="K49" s="170">
        <f t="shared" si="21"/>
        <v>0.25567134033896322</v>
      </c>
      <c r="L49" s="168">
        <f>I49-H49</f>
        <v>11226</v>
      </c>
      <c r="M49" s="169">
        <f t="shared" si="23"/>
        <v>52407</v>
      </c>
      <c r="N49" s="170">
        <f t="shared" si="20"/>
        <v>6.8746305739101912E-2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30071</v>
      </c>
      <c r="D51" s="176">
        <v>30021</v>
      </c>
      <c r="E51" s="176">
        <v>11900</v>
      </c>
      <c r="F51" s="176">
        <v>21504</v>
      </c>
      <c r="G51" s="176">
        <v>21504</v>
      </c>
      <c r="H51" s="176">
        <v>32605</v>
      </c>
      <c r="I51" s="176">
        <v>28406</v>
      </c>
      <c r="J51" s="177">
        <f>IFERROR(I51/H51-1,"-")</f>
        <v>-0.12878392884526912</v>
      </c>
      <c r="K51" s="177">
        <f>IFERROR(I51/D51-1,"-")</f>
        <v>-5.3795676359881361E-2</v>
      </c>
      <c r="L51" s="176">
        <f>I51-H51</f>
        <v>-4199</v>
      </c>
      <c r="M51" s="176">
        <f>I51-D51</f>
        <v>-1615</v>
      </c>
      <c r="N51" s="177">
        <f t="shared" ref="N51:N63" si="27">I51/I$9</f>
        <v>7.5871070995781765E-3</v>
      </c>
    </row>
    <row r="52" spans="1:14" x14ac:dyDescent="0.25">
      <c r="A52" s="1" t="s">
        <v>96</v>
      </c>
      <c r="B52" s="157" t="s">
        <v>97</v>
      </c>
      <c r="C52" s="158">
        <v>6637</v>
      </c>
      <c r="D52" s="158">
        <v>6424</v>
      </c>
      <c r="E52" s="158">
        <v>1180</v>
      </c>
      <c r="F52" s="158">
        <v>2754</v>
      </c>
      <c r="G52" s="158">
        <v>2754</v>
      </c>
      <c r="H52" s="158">
        <v>13771</v>
      </c>
      <c r="I52" s="158">
        <v>7447</v>
      </c>
      <c r="J52" s="160">
        <f>IFERROR(I52/H52-1,"-")</f>
        <v>-0.45922590952000586</v>
      </c>
      <c r="K52" s="159">
        <f t="shared" ref="K52:K63" si="28">IFERROR(I52/D52-1,"-")</f>
        <v>0.15924657534246567</v>
      </c>
      <c r="L52" s="157">
        <f t="shared" ref="L52:L62" si="29">I52-H52</f>
        <v>-6324</v>
      </c>
      <c r="M52" s="158">
        <f t="shared" ref="M52:M63" si="30">I52-D52</f>
        <v>1023</v>
      </c>
      <c r="N52" s="159">
        <f t="shared" si="27"/>
        <v>1.9890581768133029E-3</v>
      </c>
    </row>
    <row r="53" spans="1:14" x14ac:dyDescent="0.25">
      <c r="A53" s="161" t="s">
        <v>103</v>
      </c>
      <c r="B53" s="162" t="s">
        <v>103</v>
      </c>
      <c r="C53" s="163">
        <v>4036</v>
      </c>
      <c r="D53" s="163">
        <v>3432</v>
      </c>
      <c r="E53" s="163">
        <v>576</v>
      </c>
      <c r="F53" s="163">
        <v>1068</v>
      </c>
      <c r="G53" s="163">
        <v>1068</v>
      </c>
      <c r="H53" s="163">
        <v>10205</v>
      </c>
      <c r="I53" s="163">
        <v>4969</v>
      </c>
      <c r="J53" s="165">
        <f>IFERROR(I53/H53-1,"-")</f>
        <v>-0.5130818226359628</v>
      </c>
      <c r="K53" s="164">
        <f t="shared" si="28"/>
        <v>0.44784382284382285</v>
      </c>
      <c r="L53" s="162">
        <f t="shared" si="29"/>
        <v>-5236</v>
      </c>
      <c r="M53" s="163">
        <f t="shared" si="30"/>
        <v>1537</v>
      </c>
      <c r="N53" s="164">
        <f t="shared" si="27"/>
        <v>1.3271961972049552E-3</v>
      </c>
    </row>
    <row r="54" spans="1:14" x14ac:dyDescent="0.25">
      <c r="A54" s="161" t="s">
        <v>100</v>
      </c>
      <c r="B54" s="162" t="s">
        <v>100</v>
      </c>
      <c r="C54" s="163">
        <v>2601</v>
      </c>
      <c r="D54" s="163">
        <v>2992</v>
      </c>
      <c r="E54" s="163">
        <v>604</v>
      </c>
      <c r="F54" s="163">
        <v>1686</v>
      </c>
      <c r="G54" s="163">
        <v>1686</v>
      </c>
      <c r="H54" s="163">
        <v>3566</v>
      </c>
      <c r="I54" s="163">
        <v>2478</v>
      </c>
      <c r="J54" s="165">
        <f>IFERROR(I54/H54-1,"-")</f>
        <v>-0.30510375771172182</v>
      </c>
      <c r="K54" s="164">
        <f t="shared" si="28"/>
        <v>-0.17179144385026734</v>
      </c>
      <c r="L54" s="162">
        <f t="shared" si="29"/>
        <v>-1088</v>
      </c>
      <c r="M54" s="163">
        <f t="shared" si="30"/>
        <v>-514</v>
      </c>
      <c r="N54" s="164">
        <f t="shared" si="27"/>
        <v>6.6186197960834759E-4</v>
      </c>
    </row>
    <row r="55" spans="1:14" x14ac:dyDescent="0.25">
      <c r="A55" s="1"/>
      <c r="B55" s="157" t="s">
        <v>107</v>
      </c>
      <c r="C55" s="158">
        <v>23434</v>
      </c>
      <c r="D55" s="158">
        <v>23597</v>
      </c>
      <c r="E55" s="158">
        <v>10720</v>
      </c>
      <c r="F55" s="158">
        <v>18750</v>
      </c>
      <c r="G55" s="158">
        <v>18750</v>
      </c>
      <c r="H55" s="158">
        <v>18834</v>
      </c>
      <c r="I55" s="158">
        <v>20959</v>
      </c>
      <c r="J55" s="160">
        <f>IFERROR(I55/H55-1,"-")</f>
        <v>0.11282786450037174</v>
      </c>
      <c r="K55" s="159">
        <f t="shared" si="28"/>
        <v>-0.11179387210238589</v>
      </c>
      <c r="L55" s="157">
        <f t="shared" si="29"/>
        <v>2125</v>
      </c>
      <c r="M55" s="158">
        <f t="shared" si="30"/>
        <v>-2638</v>
      </c>
      <c r="N55" s="159">
        <f t="shared" si="27"/>
        <v>5.5980489227648736E-3</v>
      </c>
    </row>
    <row r="56" spans="1:14" s="56" customFormat="1" x14ac:dyDescent="0.25">
      <c r="B56" s="162" t="s">
        <v>110</v>
      </c>
      <c r="C56" s="163">
        <v>6629</v>
      </c>
      <c r="D56" s="163">
        <v>7193</v>
      </c>
      <c r="E56" s="163">
        <v>3648</v>
      </c>
      <c r="F56" s="163">
        <v>7073</v>
      </c>
      <c r="G56" s="163">
        <v>7073</v>
      </c>
      <c r="H56" s="163">
        <v>6156</v>
      </c>
      <c r="I56" s="163">
        <v>7484</v>
      </c>
      <c r="J56" s="165">
        <f t="shared" ref="J56:J63" si="31">IFERROR(I56/H56-1,"-")</f>
        <v>0.2157244964262508</v>
      </c>
      <c r="K56" s="164">
        <f t="shared" si="28"/>
        <v>4.0455998887807487E-2</v>
      </c>
      <c r="L56" s="162">
        <f t="shared" si="29"/>
        <v>1328</v>
      </c>
      <c r="M56" s="163">
        <f t="shared" si="30"/>
        <v>291</v>
      </c>
      <c r="N56" s="164">
        <f t="shared" si="27"/>
        <v>1.9989407003183509E-3</v>
      </c>
    </row>
    <row r="57" spans="1:14" s="56" customFormat="1" x14ac:dyDescent="0.25">
      <c r="B57" s="162" t="s">
        <v>113</v>
      </c>
      <c r="C57" s="163">
        <v>7829</v>
      </c>
      <c r="D57" s="163">
        <v>6473</v>
      </c>
      <c r="E57" s="163">
        <v>2760</v>
      </c>
      <c r="F57" s="163">
        <v>4389</v>
      </c>
      <c r="G57" s="163">
        <v>4389</v>
      </c>
      <c r="H57" s="163">
        <v>3385</v>
      </c>
      <c r="I57" s="163">
        <v>4335</v>
      </c>
      <c r="J57" s="165">
        <f t="shared" si="31"/>
        <v>0.28064992614475637</v>
      </c>
      <c r="K57" s="164">
        <f t="shared" si="28"/>
        <v>-0.3302950718368608</v>
      </c>
      <c r="L57" s="162">
        <f t="shared" si="29"/>
        <v>950</v>
      </c>
      <c r="M57" s="163">
        <f t="shared" si="30"/>
        <v>-2138</v>
      </c>
      <c r="N57" s="164">
        <f t="shared" si="27"/>
        <v>1.157857821469809E-3</v>
      </c>
    </row>
    <row r="58" spans="1:14" x14ac:dyDescent="0.25">
      <c r="A58" s="1"/>
      <c r="B58" s="162" t="s">
        <v>116</v>
      </c>
      <c r="C58" s="163">
        <v>1473</v>
      </c>
      <c r="D58" s="163">
        <v>1617</v>
      </c>
      <c r="E58" s="163">
        <v>468</v>
      </c>
      <c r="F58" s="163">
        <v>1341</v>
      </c>
      <c r="G58" s="163">
        <v>1341</v>
      </c>
      <c r="H58" s="163">
        <v>1819</v>
      </c>
      <c r="I58" s="163">
        <v>1343</v>
      </c>
      <c r="J58" s="165">
        <f t="shared" si="31"/>
        <v>-0.26168224299065423</v>
      </c>
      <c r="K58" s="164">
        <f t="shared" si="28"/>
        <v>-0.16944959802102655</v>
      </c>
      <c r="L58" s="162">
        <f t="shared" si="29"/>
        <v>-476</v>
      </c>
      <c r="M58" s="163">
        <f t="shared" si="30"/>
        <v>-274</v>
      </c>
      <c r="N58" s="164">
        <f t="shared" si="27"/>
        <v>3.5870889371025457E-4</v>
      </c>
    </row>
    <row r="59" spans="1:14" x14ac:dyDescent="0.25">
      <c r="A59" s="1"/>
      <c r="B59" s="162" t="s">
        <v>123</v>
      </c>
      <c r="C59" s="163">
        <v>424</v>
      </c>
      <c r="D59" s="163">
        <v>572</v>
      </c>
      <c r="E59" s="163">
        <v>223</v>
      </c>
      <c r="F59" s="163">
        <v>521</v>
      </c>
      <c r="G59" s="163">
        <v>521</v>
      </c>
      <c r="H59" s="163">
        <v>424</v>
      </c>
      <c r="I59" s="163">
        <v>679</v>
      </c>
      <c r="J59" s="165">
        <f t="shared" si="31"/>
        <v>0.60141509433962259</v>
      </c>
      <c r="K59" s="164">
        <f t="shared" si="28"/>
        <v>0.18706293706293708</v>
      </c>
      <c r="L59" s="162">
        <f t="shared" si="29"/>
        <v>255</v>
      </c>
      <c r="M59" s="163">
        <f t="shared" si="30"/>
        <v>107</v>
      </c>
      <c r="N59" s="164">
        <f t="shared" si="27"/>
        <v>1.8135766107912348E-4</v>
      </c>
    </row>
    <row r="60" spans="1:14" x14ac:dyDescent="0.25">
      <c r="A60" s="1"/>
      <c r="B60" s="162" t="s">
        <v>119</v>
      </c>
      <c r="C60" s="163">
        <v>426</v>
      </c>
      <c r="D60" s="163">
        <v>594</v>
      </c>
      <c r="E60" s="163">
        <v>213</v>
      </c>
      <c r="F60" s="163">
        <v>470</v>
      </c>
      <c r="G60" s="163">
        <v>470</v>
      </c>
      <c r="H60" s="163">
        <v>433</v>
      </c>
      <c r="I60" s="163">
        <v>459</v>
      </c>
      <c r="J60" s="165">
        <f t="shared" si="31"/>
        <v>6.004618937644346E-2</v>
      </c>
      <c r="K60" s="164">
        <f t="shared" si="28"/>
        <v>-0.22727272727272729</v>
      </c>
      <c r="L60" s="162">
        <f t="shared" si="29"/>
        <v>26</v>
      </c>
      <c r="M60" s="163">
        <f t="shared" si="30"/>
        <v>-135</v>
      </c>
      <c r="N60" s="164">
        <f t="shared" si="27"/>
        <v>1.2259671050856801E-4</v>
      </c>
    </row>
    <row r="61" spans="1:14" x14ac:dyDescent="0.25">
      <c r="A61" s="1"/>
      <c r="B61" s="162" t="s">
        <v>128</v>
      </c>
      <c r="C61" s="163">
        <v>268</v>
      </c>
      <c r="D61" s="163">
        <v>189</v>
      </c>
      <c r="E61" s="163">
        <v>147</v>
      </c>
      <c r="F61" s="163">
        <v>68</v>
      </c>
      <c r="G61" s="163">
        <v>68</v>
      </c>
      <c r="H61" s="163">
        <v>170</v>
      </c>
      <c r="I61" s="163">
        <v>99</v>
      </c>
      <c r="J61" s="165">
        <f t="shared" si="31"/>
        <v>-0.41764705882352937</v>
      </c>
      <c r="K61" s="164">
        <f t="shared" si="28"/>
        <v>-0.47619047619047616</v>
      </c>
      <c r="L61" s="162">
        <f t="shared" si="29"/>
        <v>-71</v>
      </c>
      <c r="M61" s="163">
        <f t="shared" si="30"/>
        <v>-90</v>
      </c>
      <c r="N61" s="164">
        <f t="shared" si="27"/>
        <v>2.6442427756749965E-5</v>
      </c>
    </row>
    <row r="62" spans="1:14" x14ac:dyDescent="0.25">
      <c r="A62" s="161" t="s">
        <v>144</v>
      </c>
      <c r="B62" s="162" t="s">
        <v>131</v>
      </c>
      <c r="C62" s="163">
        <v>306</v>
      </c>
      <c r="D62" s="163">
        <v>325</v>
      </c>
      <c r="E62" s="163">
        <v>253</v>
      </c>
      <c r="F62" s="163">
        <v>101</v>
      </c>
      <c r="G62" s="163">
        <v>101</v>
      </c>
      <c r="H62" s="163">
        <v>159</v>
      </c>
      <c r="I62" s="163">
        <v>97</v>
      </c>
      <c r="J62" s="165">
        <f t="shared" si="31"/>
        <v>-0.38993710691823902</v>
      </c>
      <c r="K62" s="164">
        <f t="shared" si="28"/>
        <v>-0.70153846153846156</v>
      </c>
      <c r="L62" s="162">
        <f t="shared" si="29"/>
        <v>-62</v>
      </c>
      <c r="M62" s="163">
        <f t="shared" si="30"/>
        <v>-228</v>
      </c>
      <c r="N62" s="164">
        <f t="shared" si="27"/>
        <v>2.5908237297017641E-5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6079</v>
      </c>
      <c r="D63" s="169">
        <f t="shared" si="32"/>
        <v>6634</v>
      </c>
      <c r="E63" s="169">
        <f t="shared" si="32"/>
        <v>3008</v>
      </c>
      <c r="F63" s="169">
        <f t="shared" ref="F63" si="33">F55-SUM(F56:F62)</f>
        <v>4787</v>
      </c>
      <c r="G63" s="169">
        <f t="shared" si="32"/>
        <v>4787</v>
      </c>
      <c r="H63" s="169">
        <f t="shared" si="32"/>
        <v>6288</v>
      </c>
      <c r="I63" s="169">
        <f t="shared" si="32"/>
        <v>6463</v>
      </c>
      <c r="J63" s="171">
        <f t="shared" si="31"/>
        <v>2.7830788804071194E-2</v>
      </c>
      <c r="K63" s="170">
        <f t="shared" si="28"/>
        <v>-2.5776303889056384E-2</v>
      </c>
      <c r="L63" s="168">
        <f>I63-H63</f>
        <v>175</v>
      </c>
      <c r="M63" s="169">
        <f t="shared" si="30"/>
        <v>-171</v>
      </c>
      <c r="N63" s="170">
        <f t="shared" si="27"/>
        <v>1.7262364706250003E-3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95089</v>
      </c>
      <c r="D65" s="176">
        <v>90031</v>
      </c>
      <c r="E65" s="176">
        <v>29538</v>
      </c>
      <c r="F65" s="176">
        <v>106766</v>
      </c>
      <c r="G65" s="176">
        <v>106766</v>
      </c>
      <c r="H65" s="176">
        <v>127703</v>
      </c>
      <c r="I65" s="176">
        <v>155107</v>
      </c>
      <c r="J65" s="177">
        <f>IFERROR(I65/H65-1,"-")</f>
        <v>0.21459166973367894</v>
      </c>
      <c r="K65" s="177">
        <f>IFERROR(I65/D65-1,"-")</f>
        <v>0.72281769612688973</v>
      </c>
      <c r="L65" s="176">
        <f>I65-H65</f>
        <v>27404</v>
      </c>
      <c r="M65" s="176">
        <f>I65-D65</f>
        <v>65076</v>
      </c>
      <c r="N65" s="177">
        <f t="shared" ref="N65:N77" si="34">I65/I$9</f>
        <v>4.1428339818850676E-2</v>
      </c>
    </row>
    <row r="66" spans="1:14" x14ac:dyDescent="0.25">
      <c r="A66" s="1" t="s">
        <v>96</v>
      </c>
      <c r="B66" s="157" t="s">
        <v>97</v>
      </c>
      <c r="C66" s="158">
        <v>20524</v>
      </c>
      <c r="D66" s="158">
        <v>23540</v>
      </c>
      <c r="E66" s="158">
        <v>6589</v>
      </c>
      <c r="F66" s="158">
        <v>29253</v>
      </c>
      <c r="G66" s="158">
        <v>29253</v>
      </c>
      <c r="H66" s="158">
        <v>30243</v>
      </c>
      <c r="I66" s="158">
        <v>36940</v>
      </c>
      <c r="J66" s="160">
        <f>IFERROR(I66/H66-1,"-")</f>
        <v>0.22143967199021253</v>
      </c>
      <c r="K66" s="159">
        <f t="shared" ref="K66:K77" si="35">IFERROR(I66/D66-1,"-")</f>
        <v>0.56924384027187758</v>
      </c>
      <c r="L66" s="157">
        <f t="shared" ref="L66:L76" si="36">I66-H66</f>
        <v>6697</v>
      </c>
      <c r="M66" s="158">
        <f t="shared" ref="M66:M77" si="37">I66-D66</f>
        <v>13400</v>
      </c>
      <c r="N66" s="159">
        <f t="shared" si="34"/>
        <v>9.8664977912559966E-3</v>
      </c>
    </row>
    <row r="67" spans="1:14" x14ac:dyDescent="0.25">
      <c r="A67" s="161" t="s">
        <v>103</v>
      </c>
      <c r="B67" s="162" t="s">
        <v>103</v>
      </c>
      <c r="C67" s="163">
        <v>11738</v>
      </c>
      <c r="D67" s="163">
        <v>12422</v>
      </c>
      <c r="E67" s="163">
        <v>2565</v>
      </c>
      <c r="F67" s="163">
        <v>23432</v>
      </c>
      <c r="G67" s="163">
        <v>23432</v>
      </c>
      <c r="H67" s="163">
        <v>22337</v>
      </c>
      <c r="I67" s="163">
        <v>21299</v>
      </c>
      <c r="J67" s="165">
        <f>IFERROR(I67/H67-1,"-")</f>
        <v>-4.6469982540179977E-2</v>
      </c>
      <c r="K67" s="164">
        <f t="shared" si="35"/>
        <v>0.71461922395749466</v>
      </c>
      <c r="L67" s="162">
        <f t="shared" si="36"/>
        <v>-1038</v>
      </c>
      <c r="M67" s="163">
        <f t="shared" si="37"/>
        <v>8877</v>
      </c>
      <c r="N67" s="164">
        <f t="shared" si="34"/>
        <v>5.6888613009193683E-3</v>
      </c>
    </row>
    <row r="68" spans="1:14" x14ac:dyDescent="0.25">
      <c r="A68" s="161" t="s">
        <v>100</v>
      </c>
      <c r="B68" s="162" t="s">
        <v>100</v>
      </c>
      <c r="C68" s="163">
        <v>8786</v>
      </c>
      <c r="D68" s="163">
        <v>11118</v>
      </c>
      <c r="E68" s="163">
        <v>4024</v>
      </c>
      <c r="F68" s="163">
        <v>5821</v>
      </c>
      <c r="G68" s="163">
        <v>5821</v>
      </c>
      <c r="H68" s="163">
        <v>7906</v>
      </c>
      <c r="I68" s="163">
        <v>15641</v>
      </c>
      <c r="J68" s="165">
        <f>IFERROR(I68/H68-1,"-")</f>
        <v>0.9783708575765242</v>
      </c>
      <c r="K68" s="164">
        <f t="shared" si="35"/>
        <v>0.40681777298075184</v>
      </c>
      <c r="L68" s="162">
        <f t="shared" si="36"/>
        <v>7735</v>
      </c>
      <c r="M68" s="163">
        <f t="shared" si="37"/>
        <v>4523</v>
      </c>
      <c r="N68" s="164">
        <f t="shared" si="34"/>
        <v>4.1776364903366283E-3</v>
      </c>
    </row>
    <row r="69" spans="1:14" x14ac:dyDescent="0.25">
      <c r="A69" s="1"/>
      <c r="B69" s="157" t="s">
        <v>107</v>
      </c>
      <c r="C69" s="158">
        <v>74565</v>
      </c>
      <c r="D69" s="158">
        <v>66491</v>
      </c>
      <c r="E69" s="158">
        <v>22949</v>
      </c>
      <c r="F69" s="158">
        <v>77513</v>
      </c>
      <c r="G69" s="158">
        <v>77513</v>
      </c>
      <c r="H69" s="158">
        <v>97460</v>
      </c>
      <c r="I69" s="158">
        <v>118167</v>
      </c>
      <c r="J69" s="160">
        <f>IFERROR(I69/H69-1,"-")</f>
        <v>0.21246665298584033</v>
      </c>
      <c r="K69" s="159">
        <f t="shared" si="35"/>
        <v>0.77718789009038813</v>
      </c>
      <c r="L69" s="157">
        <f t="shared" si="36"/>
        <v>20707</v>
      </c>
      <c r="M69" s="158">
        <f t="shared" si="37"/>
        <v>51676</v>
      </c>
      <c r="N69" s="159">
        <f t="shared" si="34"/>
        <v>3.1561842027594676E-2</v>
      </c>
    </row>
    <row r="70" spans="1:14" s="56" customFormat="1" x14ac:dyDescent="0.25">
      <c r="B70" s="162" t="s">
        <v>110</v>
      </c>
      <c r="C70" s="163">
        <v>34176</v>
      </c>
      <c r="D70" s="163">
        <v>29255</v>
      </c>
      <c r="E70" s="163">
        <v>9198</v>
      </c>
      <c r="F70" s="163">
        <v>33813</v>
      </c>
      <c r="G70" s="163">
        <v>33813</v>
      </c>
      <c r="H70" s="163">
        <v>34901</v>
      </c>
      <c r="I70" s="163">
        <v>48623</v>
      </c>
      <c r="J70" s="165">
        <f t="shared" ref="J70:J77" si="38">IFERROR(I70/H70-1,"-")</f>
        <v>0.39316925016475168</v>
      </c>
      <c r="K70" s="164">
        <f t="shared" si="35"/>
        <v>0.66204067680738343</v>
      </c>
      <c r="L70" s="162">
        <f t="shared" si="36"/>
        <v>13722</v>
      </c>
      <c r="M70" s="163">
        <f t="shared" si="37"/>
        <v>19368</v>
      </c>
      <c r="N70" s="164">
        <f t="shared" si="34"/>
        <v>1.2986971361782359E-2</v>
      </c>
    </row>
    <row r="71" spans="1:14" s="56" customFormat="1" x14ac:dyDescent="0.25">
      <c r="B71" s="162" t="s">
        <v>113</v>
      </c>
      <c r="C71" s="163">
        <v>9286</v>
      </c>
      <c r="D71" s="163">
        <v>8049</v>
      </c>
      <c r="E71" s="163">
        <v>2626</v>
      </c>
      <c r="F71" s="163">
        <v>6702</v>
      </c>
      <c r="G71" s="163">
        <v>6702</v>
      </c>
      <c r="H71" s="163">
        <v>6992</v>
      </c>
      <c r="I71" s="163">
        <v>7510</v>
      </c>
      <c r="J71" s="165">
        <f t="shared" si="38"/>
        <v>7.4084668192219594E-2</v>
      </c>
      <c r="K71" s="164">
        <f t="shared" si="35"/>
        <v>-6.6964840352838895E-2</v>
      </c>
      <c r="L71" s="162">
        <f t="shared" si="36"/>
        <v>518</v>
      </c>
      <c r="M71" s="163">
        <f t="shared" si="37"/>
        <v>-539</v>
      </c>
      <c r="N71" s="164">
        <f t="shared" si="34"/>
        <v>2.0058851762948708E-3</v>
      </c>
    </row>
    <row r="72" spans="1:14" x14ac:dyDescent="0.25">
      <c r="A72" s="1"/>
      <c r="B72" s="162" t="s">
        <v>116</v>
      </c>
      <c r="C72" s="163">
        <v>4729</v>
      </c>
      <c r="D72" s="163">
        <v>7284</v>
      </c>
      <c r="E72" s="163">
        <v>2915</v>
      </c>
      <c r="F72" s="163">
        <v>9988</v>
      </c>
      <c r="G72" s="163">
        <v>9988</v>
      </c>
      <c r="H72" s="163">
        <v>12374</v>
      </c>
      <c r="I72" s="163">
        <v>13532</v>
      </c>
      <c r="J72" s="165">
        <f t="shared" si="38"/>
        <v>9.3583319864231518E-2</v>
      </c>
      <c r="K72" s="164">
        <f t="shared" si="35"/>
        <v>0.85777045579351996</v>
      </c>
      <c r="L72" s="162">
        <f t="shared" si="36"/>
        <v>1158</v>
      </c>
      <c r="M72" s="163">
        <f t="shared" si="37"/>
        <v>6248</v>
      </c>
      <c r="N72" s="164">
        <f t="shared" si="34"/>
        <v>3.6143326505488939E-3</v>
      </c>
    </row>
    <row r="73" spans="1:14" x14ac:dyDescent="0.25">
      <c r="A73" s="1"/>
      <c r="B73" s="162" t="s">
        <v>123</v>
      </c>
      <c r="C73" s="163">
        <v>1701</v>
      </c>
      <c r="D73" s="163">
        <v>1421</v>
      </c>
      <c r="E73" s="163">
        <v>233</v>
      </c>
      <c r="F73" s="163">
        <v>2462</v>
      </c>
      <c r="G73" s="163">
        <v>2462</v>
      </c>
      <c r="H73" s="163">
        <v>2846</v>
      </c>
      <c r="I73" s="163">
        <v>4373</v>
      </c>
      <c r="J73" s="165">
        <f t="shared" si="38"/>
        <v>0.53654251581166545</v>
      </c>
      <c r="K73" s="164">
        <f t="shared" si="35"/>
        <v>2.0774102744546092</v>
      </c>
      <c r="L73" s="162">
        <f t="shared" si="36"/>
        <v>1527</v>
      </c>
      <c r="M73" s="163">
        <f t="shared" si="37"/>
        <v>2952</v>
      </c>
      <c r="N73" s="164">
        <f t="shared" si="34"/>
        <v>1.1680074402047231E-3</v>
      </c>
    </row>
    <row r="74" spans="1:14" x14ac:dyDescent="0.25">
      <c r="A74" s="1"/>
      <c r="B74" s="162" t="s">
        <v>119</v>
      </c>
      <c r="C74" s="163">
        <v>2158</v>
      </c>
      <c r="D74" s="163">
        <v>1552</v>
      </c>
      <c r="E74" s="163">
        <v>590</v>
      </c>
      <c r="F74" s="163">
        <v>2363</v>
      </c>
      <c r="G74" s="163">
        <v>2363</v>
      </c>
      <c r="H74" s="163">
        <v>2338</v>
      </c>
      <c r="I74" s="163">
        <v>2820</v>
      </c>
      <c r="J74" s="165">
        <f t="shared" si="38"/>
        <v>0.2061591103507272</v>
      </c>
      <c r="K74" s="164">
        <f t="shared" si="35"/>
        <v>0.8170103092783505</v>
      </c>
      <c r="L74" s="162">
        <f t="shared" si="36"/>
        <v>482</v>
      </c>
      <c r="M74" s="163">
        <f t="shared" si="37"/>
        <v>1268</v>
      </c>
      <c r="N74" s="164">
        <f t="shared" si="34"/>
        <v>7.5320854822257476E-4</v>
      </c>
    </row>
    <row r="75" spans="1:14" x14ac:dyDescent="0.25">
      <c r="A75" s="1"/>
      <c r="B75" s="162" t="s">
        <v>128</v>
      </c>
      <c r="C75" s="163">
        <v>1064</v>
      </c>
      <c r="D75" s="163">
        <v>1400</v>
      </c>
      <c r="E75" s="163">
        <v>833</v>
      </c>
      <c r="F75" s="163">
        <v>1447</v>
      </c>
      <c r="G75" s="163">
        <v>1447</v>
      </c>
      <c r="H75" s="163">
        <v>3939</v>
      </c>
      <c r="I75" s="163">
        <v>2835</v>
      </c>
      <c r="J75" s="165">
        <f t="shared" si="38"/>
        <v>-0.28027418126428028</v>
      </c>
      <c r="K75" s="164">
        <f t="shared" si="35"/>
        <v>1.0249999999999999</v>
      </c>
      <c r="L75" s="162">
        <f t="shared" si="36"/>
        <v>-1104</v>
      </c>
      <c r="M75" s="163">
        <f t="shared" si="37"/>
        <v>1435</v>
      </c>
      <c r="N75" s="164">
        <f t="shared" si="34"/>
        <v>7.572149766705671E-4</v>
      </c>
    </row>
    <row r="76" spans="1:14" x14ac:dyDescent="0.25">
      <c r="A76" s="161" t="s">
        <v>144</v>
      </c>
      <c r="B76" s="162" t="s">
        <v>131</v>
      </c>
      <c r="C76" s="163">
        <v>2067</v>
      </c>
      <c r="D76" s="163">
        <v>1511</v>
      </c>
      <c r="E76" s="163">
        <v>961</v>
      </c>
      <c r="F76" s="163">
        <v>479</v>
      </c>
      <c r="G76" s="163">
        <v>479</v>
      </c>
      <c r="H76" s="163">
        <v>1088</v>
      </c>
      <c r="I76" s="163">
        <v>2071</v>
      </c>
      <c r="J76" s="165">
        <f t="shared" si="38"/>
        <v>0.90349264705882359</v>
      </c>
      <c r="K76" s="164">
        <f t="shared" si="35"/>
        <v>0.37061548643282594</v>
      </c>
      <c r="L76" s="162">
        <f t="shared" si="36"/>
        <v>983</v>
      </c>
      <c r="M76" s="163">
        <f t="shared" si="37"/>
        <v>560</v>
      </c>
      <c r="N76" s="164">
        <f t="shared" si="34"/>
        <v>5.5315422105281997E-4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19384</v>
      </c>
      <c r="D77" s="169">
        <f t="shared" si="39"/>
        <v>16019</v>
      </c>
      <c r="E77" s="169">
        <f t="shared" si="39"/>
        <v>5593</v>
      </c>
      <c r="F77" s="169">
        <f t="shared" ref="F77" si="40">F69-SUM(F70:F76)</f>
        <v>20259</v>
      </c>
      <c r="G77" s="169">
        <f t="shared" si="39"/>
        <v>20259</v>
      </c>
      <c r="H77" s="169">
        <f t="shared" si="39"/>
        <v>32982</v>
      </c>
      <c r="I77" s="169">
        <f t="shared" si="39"/>
        <v>36403</v>
      </c>
      <c r="J77" s="171">
        <f t="shared" si="38"/>
        <v>0.10372324298101998</v>
      </c>
      <c r="K77" s="170">
        <f t="shared" si="35"/>
        <v>1.272488919408203</v>
      </c>
      <c r="L77" s="168">
        <f>I77-H77</f>
        <v>3421</v>
      </c>
      <c r="M77" s="169">
        <f t="shared" si="37"/>
        <v>20384</v>
      </c>
      <c r="N77" s="170">
        <f t="shared" si="34"/>
        <v>9.7230676528178676E-3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557439</v>
      </c>
      <c r="D79" s="176">
        <v>537772</v>
      </c>
      <c r="E79" s="176">
        <v>183101</v>
      </c>
      <c r="F79" s="176">
        <v>456752</v>
      </c>
      <c r="G79" s="176">
        <v>456752</v>
      </c>
      <c r="H79" s="176">
        <v>530374</v>
      </c>
      <c r="I79" s="176">
        <v>611065</v>
      </c>
      <c r="J79" s="177">
        <f>IFERROR(I79/H79-1,"-")</f>
        <v>0.15213981077503802</v>
      </c>
      <c r="K79" s="177">
        <f>IFERROR(I79/D79-1,"-")</f>
        <v>0.13629010063744484</v>
      </c>
      <c r="L79" s="176">
        <f>I79-H79</f>
        <v>80691</v>
      </c>
      <c r="M79" s="176">
        <f>I79-D79</f>
        <v>73293</v>
      </c>
      <c r="N79" s="177">
        <f t="shared" ref="N79:N91" si="41">I79/I$9</f>
        <v>0.16321254663816581</v>
      </c>
    </row>
    <row r="80" spans="1:14" x14ac:dyDescent="0.25">
      <c r="A80" s="1" t="s">
        <v>96</v>
      </c>
      <c r="B80" s="157" t="s">
        <v>97</v>
      </c>
      <c r="C80" s="158">
        <v>236930</v>
      </c>
      <c r="D80" s="158">
        <v>234355</v>
      </c>
      <c r="E80" s="158">
        <v>56011</v>
      </c>
      <c r="F80" s="158">
        <v>219164</v>
      </c>
      <c r="G80" s="158">
        <v>219164</v>
      </c>
      <c r="H80" s="158">
        <v>231110</v>
      </c>
      <c r="I80" s="158">
        <v>244578</v>
      </c>
      <c r="J80" s="160">
        <f>IFERROR(I80/H80-1,"-")</f>
        <v>5.827528016961625E-2</v>
      </c>
      <c r="K80" s="159">
        <f t="shared" ref="K80:K91" si="42">IFERROR(I80/D80-1,"-")</f>
        <v>4.3621855731689196E-2</v>
      </c>
      <c r="L80" s="157">
        <f t="shared" ref="L80:L90" si="43">I80-H80</f>
        <v>13468</v>
      </c>
      <c r="M80" s="158">
        <f t="shared" ref="M80:M91" si="44">I80-D80</f>
        <v>10223</v>
      </c>
      <c r="N80" s="159">
        <f t="shared" si="41"/>
        <v>6.5325617130205987E-2</v>
      </c>
    </row>
    <row r="81" spans="1:14" x14ac:dyDescent="0.25">
      <c r="A81" s="161" t="s">
        <v>103</v>
      </c>
      <c r="B81" s="162" t="s">
        <v>103</v>
      </c>
      <c r="C81" s="163">
        <v>54710</v>
      </c>
      <c r="D81" s="163">
        <v>42706</v>
      </c>
      <c r="E81" s="163">
        <v>9469</v>
      </c>
      <c r="F81" s="163">
        <v>59972</v>
      </c>
      <c r="G81" s="163">
        <v>59972</v>
      </c>
      <c r="H81" s="163">
        <v>59964</v>
      </c>
      <c r="I81" s="163">
        <v>68617</v>
      </c>
      <c r="J81" s="165">
        <f>IFERROR(I81/H81-1,"-")</f>
        <v>0.14430324861583621</v>
      </c>
      <c r="K81" s="164">
        <f t="shared" si="42"/>
        <v>0.60672973352690485</v>
      </c>
      <c r="L81" s="162">
        <f t="shared" si="43"/>
        <v>8653</v>
      </c>
      <c r="M81" s="163">
        <f t="shared" si="44"/>
        <v>25911</v>
      </c>
      <c r="N81" s="164">
        <f t="shared" si="41"/>
        <v>1.8327273387726387E-2</v>
      </c>
    </row>
    <row r="82" spans="1:14" x14ac:dyDescent="0.25">
      <c r="A82" s="161" t="s">
        <v>100</v>
      </c>
      <c r="B82" s="162" t="s">
        <v>100</v>
      </c>
      <c r="C82" s="163">
        <v>182220</v>
      </c>
      <c r="D82" s="163">
        <v>191649</v>
      </c>
      <c r="E82" s="163">
        <v>46542</v>
      </c>
      <c r="F82" s="163">
        <v>159192</v>
      </c>
      <c r="G82" s="163">
        <v>159192</v>
      </c>
      <c r="H82" s="163">
        <v>171146</v>
      </c>
      <c r="I82" s="163">
        <v>175961</v>
      </c>
      <c r="J82" s="165">
        <f>IFERROR(I82/H82-1,"-")</f>
        <v>2.8133874002313819E-2</v>
      </c>
      <c r="K82" s="164">
        <f t="shared" si="42"/>
        <v>-8.1857979952934756E-2</v>
      </c>
      <c r="L82" s="162">
        <f t="shared" si="43"/>
        <v>4815</v>
      </c>
      <c r="M82" s="163">
        <f t="shared" si="44"/>
        <v>-15688</v>
      </c>
      <c r="N82" s="164">
        <f t="shared" si="41"/>
        <v>4.6998343742479597E-2</v>
      </c>
    </row>
    <row r="83" spans="1:14" x14ac:dyDescent="0.25">
      <c r="A83" s="1"/>
      <c r="B83" s="157" t="s">
        <v>107</v>
      </c>
      <c r="C83" s="158">
        <v>320509</v>
      </c>
      <c r="D83" s="158">
        <v>303417</v>
      </c>
      <c r="E83" s="158">
        <v>127090</v>
      </c>
      <c r="F83" s="158">
        <v>237588</v>
      </c>
      <c r="G83" s="158">
        <v>237588</v>
      </c>
      <c r="H83" s="158">
        <v>299264</v>
      </c>
      <c r="I83" s="158">
        <v>366487</v>
      </c>
      <c r="J83" s="160">
        <f>IFERROR(I83/H83-1,"-")</f>
        <v>0.22462775342172803</v>
      </c>
      <c r="K83" s="159">
        <f t="shared" si="42"/>
        <v>0.20786574252596268</v>
      </c>
      <c r="L83" s="157">
        <f t="shared" si="43"/>
        <v>67223</v>
      </c>
      <c r="M83" s="158">
        <f t="shared" si="44"/>
        <v>63070</v>
      </c>
      <c r="N83" s="159">
        <f t="shared" si="41"/>
        <v>9.7886929507959838E-2</v>
      </c>
    </row>
    <row r="84" spans="1:14" s="56" customFormat="1" x14ac:dyDescent="0.25">
      <c r="B84" s="162" t="s">
        <v>110</v>
      </c>
      <c r="C84" s="163">
        <v>45668</v>
      </c>
      <c r="D84" s="163">
        <v>49625</v>
      </c>
      <c r="E84" s="163">
        <v>21229</v>
      </c>
      <c r="F84" s="163">
        <v>44105</v>
      </c>
      <c r="G84" s="163">
        <v>44105</v>
      </c>
      <c r="H84" s="163">
        <v>58158</v>
      </c>
      <c r="I84" s="163">
        <v>73097</v>
      </c>
      <c r="J84" s="165">
        <f t="shared" ref="J84:J91" si="45">IFERROR(I84/H84-1,"-")</f>
        <v>0.25686921833625642</v>
      </c>
      <c r="K84" s="164">
        <f t="shared" si="42"/>
        <v>0.47298740554156171</v>
      </c>
      <c r="L84" s="162">
        <f t="shared" si="43"/>
        <v>14939</v>
      </c>
      <c r="M84" s="163">
        <f t="shared" si="44"/>
        <v>23472</v>
      </c>
      <c r="N84" s="164">
        <f t="shared" si="41"/>
        <v>1.952386001752679E-2</v>
      </c>
    </row>
    <row r="85" spans="1:14" s="56" customFormat="1" x14ac:dyDescent="0.25">
      <c r="B85" s="162" t="s">
        <v>113</v>
      </c>
      <c r="C85" s="163">
        <v>142206</v>
      </c>
      <c r="D85" s="163">
        <v>120405</v>
      </c>
      <c r="E85" s="163">
        <v>46896</v>
      </c>
      <c r="F85" s="163">
        <v>76797</v>
      </c>
      <c r="G85" s="163">
        <v>76797</v>
      </c>
      <c r="H85" s="163">
        <v>91120</v>
      </c>
      <c r="I85" s="163">
        <v>105428</v>
      </c>
      <c r="J85" s="165">
        <f t="shared" si="45"/>
        <v>0.15702370500438989</v>
      </c>
      <c r="K85" s="164">
        <f t="shared" si="42"/>
        <v>-0.12438852207134254</v>
      </c>
      <c r="L85" s="162">
        <f t="shared" si="43"/>
        <v>14308</v>
      </c>
      <c r="M85" s="163">
        <f t="shared" si="44"/>
        <v>-14977</v>
      </c>
      <c r="N85" s="164">
        <f t="shared" si="41"/>
        <v>2.8159315894329649E-2</v>
      </c>
    </row>
    <row r="86" spans="1:14" x14ac:dyDescent="0.25">
      <c r="A86" s="1"/>
      <c r="B86" s="162" t="s">
        <v>116</v>
      </c>
      <c r="C86" s="163">
        <v>16107</v>
      </c>
      <c r="D86" s="163">
        <v>16612</v>
      </c>
      <c r="E86" s="163">
        <v>6810</v>
      </c>
      <c r="F86" s="163">
        <v>20265</v>
      </c>
      <c r="G86" s="163">
        <v>20265</v>
      </c>
      <c r="H86" s="163">
        <v>26214</v>
      </c>
      <c r="I86" s="163">
        <v>40162</v>
      </c>
      <c r="J86" s="165">
        <f t="shared" si="45"/>
        <v>0.53208209353780433</v>
      </c>
      <c r="K86" s="164">
        <f t="shared" si="42"/>
        <v>1.4176498916445941</v>
      </c>
      <c r="L86" s="162">
        <f t="shared" si="43"/>
        <v>13948</v>
      </c>
      <c r="M86" s="163">
        <f t="shared" si="44"/>
        <v>23550</v>
      </c>
      <c r="N86" s="164">
        <f t="shared" si="41"/>
        <v>1.0727078621884769E-2</v>
      </c>
    </row>
    <row r="87" spans="1:14" x14ac:dyDescent="0.25">
      <c r="A87" s="1"/>
      <c r="B87" s="162" t="s">
        <v>123</v>
      </c>
      <c r="C87" s="163">
        <v>8072</v>
      </c>
      <c r="D87" s="163">
        <v>6075</v>
      </c>
      <c r="E87" s="163">
        <v>1878</v>
      </c>
      <c r="F87" s="163">
        <v>6888</v>
      </c>
      <c r="G87" s="163">
        <v>6888</v>
      </c>
      <c r="H87" s="163">
        <v>6905</v>
      </c>
      <c r="I87" s="163">
        <v>11347</v>
      </c>
      <c r="J87" s="165">
        <f t="shared" si="45"/>
        <v>0.64330195510499633</v>
      </c>
      <c r="K87" s="164">
        <f t="shared" si="42"/>
        <v>0.86781893004115229</v>
      </c>
      <c r="L87" s="162">
        <f t="shared" si="43"/>
        <v>4442</v>
      </c>
      <c r="M87" s="163">
        <f t="shared" si="44"/>
        <v>5272</v>
      </c>
      <c r="N87" s="164">
        <f t="shared" si="41"/>
        <v>3.0307295732913317E-3</v>
      </c>
    </row>
    <row r="88" spans="1:14" x14ac:dyDescent="0.25">
      <c r="A88" s="1"/>
      <c r="B88" s="162" t="s">
        <v>119</v>
      </c>
      <c r="C88" s="163">
        <v>4534</v>
      </c>
      <c r="D88" s="163">
        <v>4528</v>
      </c>
      <c r="E88" s="163">
        <v>1330</v>
      </c>
      <c r="F88" s="163">
        <v>3919</v>
      </c>
      <c r="G88" s="163">
        <v>3919</v>
      </c>
      <c r="H88" s="163">
        <v>4093</v>
      </c>
      <c r="I88" s="163">
        <v>5733</v>
      </c>
      <c r="J88" s="165">
        <f t="shared" si="45"/>
        <v>0.4006840947959931</v>
      </c>
      <c r="K88" s="164">
        <f t="shared" si="42"/>
        <v>0.26612190812720837</v>
      </c>
      <c r="L88" s="162">
        <f t="shared" si="43"/>
        <v>1640</v>
      </c>
      <c r="M88" s="163">
        <f t="shared" si="44"/>
        <v>1205</v>
      </c>
      <c r="N88" s="164">
        <f t="shared" si="41"/>
        <v>1.5312569528227024E-3</v>
      </c>
    </row>
    <row r="89" spans="1:14" x14ac:dyDescent="0.25">
      <c r="A89" s="1"/>
      <c r="B89" s="162" t="s">
        <v>128</v>
      </c>
      <c r="C89" s="163">
        <v>5431</v>
      </c>
      <c r="D89" s="163">
        <v>6628</v>
      </c>
      <c r="E89" s="163">
        <v>4100</v>
      </c>
      <c r="F89" s="163">
        <v>4599</v>
      </c>
      <c r="G89" s="163">
        <v>4599</v>
      </c>
      <c r="H89" s="163">
        <v>6864</v>
      </c>
      <c r="I89" s="163">
        <v>6089</v>
      </c>
      <c r="J89" s="165">
        <f t="shared" si="45"/>
        <v>-0.11290792540792538</v>
      </c>
      <c r="K89" s="164">
        <f t="shared" si="42"/>
        <v>-8.1321665660832876E-2</v>
      </c>
      <c r="L89" s="162">
        <f t="shared" si="43"/>
        <v>-775</v>
      </c>
      <c r="M89" s="163">
        <f t="shared" si="44"/>
        <v>-539</v>
      </c>
      <c r="N89" s="164">
        <f t="shared" si="41"/>
        <v>1.6263428546550559E-3</v>
      </c>
    </row>
    <row r="90" spans="1:14" x14ac:dyDescent="0.25">
      <c r="A90" s="161" t="s">
        <v>144</v>
      </c>
      <c r="B90" s="162" t="s">
        <v>131</v>
      </c>
      <c r="C90" s="163">
        <v>10869</v>
      </c>
      <c r="D90" s="163">
        <v>9115</v>
      </c>
      <c r="E90" s="163">
        <v>6540</v>
      </c>
      <c r="F90" s="163">
        <v>4180</v>
      </c>
      <c r="G90" s="163">
        <v>4180</v>
      </c>
      <c r="H90" s="163">
        <v>7198</v>
      </c>
      <c r="I90" s="163">
        <v>7814</v>
      </c>
      <c r="J90" s="165">
        <f t="shared" si="45"/>
        <v>8.5579327590997512E-2</v>
      </c>
      <c r="K90" s="164">
        <f t="shared" si="42"/>
        <v>-0.14273176083379047</v>
      </c>
      <c r="L90" s="162">
        <f t="shared" si="43"/>
        <v>616</v>
      </c>
      <c r="M90" s="163">
        <f t="shared" si="44"/>
        <v>-1301</v>
      </c>
      <c r="N90" s="164">
        <f t="shared" si="41"/>
        <v>2.087082126174184E-3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87622</v>
      </c>
      <c r="D91" s="169">
        <f t="shared" si="46"/>
        <v>90429</v>
      </c>
      <c r="E91" s="169">
        <f t="shared" si="46"/>
        <v>38307</v>
      </c>
      <c r="F91" s="169">
        <f t="shared" ref="F91" si="47">F83-SUM(F84:F90)</f>
        <v>76835</v>
      </c>
      <c r="G91" s="169">
        <f t="shared" si="46"/>
        <v>76835</v>
      </c>
      <c r="H91" s="169">
        <f t="shared" si="46"/>
        <v>98712</v>
      </c>
      <c r="I91" s="169">
        <f t="shared" si="46"/>
        <v>116817</v>
      </c>
      <c r="J91" s="171">
        <f t="shared" si="45"/>
        <v>0.18341235108193543</v>
      </c>
      <c r="K91" s="170">
        <f t="shared" si="42"/>
        <v>0.29180904355903525</v>
      </c>
      <c r="L91" s="168">
        <f>I91-H91</f>
        <v>18105</v>
      </c>
      <c r="M91" s="169">
        <f t="shared" si="44"/>
        <v>26388</v>
      </c>
      <c r="N91" s="170">
        <f t="shared" si="41"/>
        <v>3.1201263467275357E-2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33583</v>
      </c>
      <c r="D93" s="176">
        <v>33053</v>
      </c>
      <c r="E93" s="176">
        <v>13511</v>
      </c>
      <c r="F93" s="176">
        <v>30304</v>
      </c>
      <c r="G93" s="176">
        <v>30304</v>
      </c>
      <c r="H93" s="176">
        <v>36788</v>
      </c>
      <c r="I93" s="176">
        <v>35530</v>
      </c>
      <c r="J93" s="177">
        <f>IFERROR(I93/H93-1,"-")</f>
        <v>-3.4195933456561911E-2</v>
      </c>
      <c r="K93" s="177">
        <f>IFERROR(I93/D93-1,"-")</f>
        <v>7.494024748131789E-2</v>
      </c>
      <c r="L93" s="176">
        <f>I93-H93</f>
        <v>-1258</v>
      </c>
      <c r="M93" s="176">
        <f>I93-D93</f>
        <v>2477</v>
      </c>
      <c r="N93" s="177">
        <f t="shared" ref="N93:N105" si="48">I93/I$9</f>
        <v>9.48989351714471E-3</v>
      </c>
    </row>
    <row r="94" spans="1:14" x14ac:dyDescent="0.25">
      <c r="A94" s="1" t="s">
        <v>96</v>
      </c>
      <c r="B94" s="157" t="s">
        <v>97</v>
      </c>
      <c r="C94" s="158">
        <v>20731</v>
      </c>
      <c r="D94" s="158">
        <v>20995</v>
      </c>
      <c r="E94" s="158">
        <v>7669</v>
      </c>
      <c r="F94" s="158">
        <v>19005</v>
      </c>
      <c r="G94" s="158">
        <v>19005</v>
      </c>
      <c r="H94" s="158">
        <v>23768</v>
      </c>
      <c r="I94" s="158">
        <v>20858</v>
      </c>
      <c r="J94" s="160">
        <f>IFERROR(I94/H94-1,"-")</f>
        <v>-0.12243352406597108</v>
      </c>
      <c r="K94" s="159">
        <f t="shared" ref="K94:K105" si="49">IFERROR(I94/D94-1,"-")</f>
        <v>-6.5253631817099311E-3</v>
      </c>
      <c r="L94" s="157">
        <f t="shared" ref="L94:L104" si="50">I94-H94</f>
        <v>-2910</v>
      </c>
      <c r="M94" s="158">
        <f t="shared" ref="M94:M105" si="51">I94-D94</f>
        <v>-137</v>
      </c>
      <c r="N94" s="159">
        <f t="shared" si="48"/>
        <v>5.5710723045483915E-3</v>
      </c>
    </row>
    <row r="95" spans="1:14" x14ac:dyDescent="0.25">
      <c r="A95" s="161" t="s">
        <v>103</v>
      </c>
      <c r="B95" s="162" t="s">
        <v>103</v>
      </c>
      <c r="C95" s="163">
        <v>10094</v>
      </c>
      <c r="D95" s="163">
        <v>10034</v>
      </c>
      <c r="E95" s="163">
        <v>4352</v>
      </c>
      <c r="F95" s="163">
        <v>9097</v>
      </c>
      <c r="G95" s="163">
        <v>9097</v>
      </c>
      <c r="H95" s="163">
        <v>7291</v>
      </c>
      <c r="I95" s="163">
        <v>6367</v>
      </c>
      <c r="J95" s="165">
        <f>IFERROR(I95/H95-1,"-")</f>
        <v>-0.12673158688794406</v>
      </c>
      <c r="K95" s="164">
        <f t="shared" si="49"/>
        <v>-0.36545744468806063</v>
      </c>
      <c r="L95" s="162">
        <f t="shared" si="50"/>
        <v>-924</v>
      </c>
      <c r="M95" s="163">
        <f t="shared" si="51"/>
        <v>-3667</v>
      </c>
      <c r="N95" s="164">
        <f t="shared" si="48"/>
        <v>1.7005953285578487E-3</v>
      </c>
    </row>
    <row r="96" spans="1:14" x14ac:dyDescent="0.25">
      <c r="A96" s="161" t="s">
        <v>100</v>
      </c>
      <c r="B96" s="162" t="s">
        <v>100</v>
      </c>
      <c r="C96" s="163">
        <v>10637</v>
      </c>
      <c r="D96" s="163">
        <v>10961</v>
      </c>
      <c r="E96" s="163">
        <v>3317</v>
      </c>
      <c r="F96" s="163">
        <v>9908</v>
      </c>
      <c r="G96" s="163">
        <v>9908</v>
      </c>
      <c r="H96" s="163">
        <v>16477</v>
      </c>
      <c r="I96" s="163">
        <v>14491</v>
      </c>
      <c r="J96" s="165">
        <f>IFERROR(I96/H96-1,"-")</f>
        <v>-0.12053165017903744</v>
      </c>
      <c r="K96" s="164">
        <f t="shared" si="49"/>
        <v>0.32205090776389023</v>
      </c>
      <c r="L96" s="162">
        <f t="shared" si="50"/>
        <v>-1986</v>
      </c>
      <c r="M96" s="163">
        <f t="shared" si="51"/>
        <v>3530</v>
      </c>
      <c r="N96" s="164">
        <f t="shared" si="48"/>
        <v>3.8704769759905426E-3</v>
      </c>
    </row>
    <row r="97" spans="1:14" x14ac:dyDescent="0.25">
      <c r="A97" s="1"/>
      <c r="B97" s="157" t="s">
        <v>107</v>
      </c>
      <c r="C97" s="158">
        <v>12852</v>
      </c>
      <c r="D97" s="158">
        <v>12058</v>
      </c>
      <c r="E97" s="158">
        <v>5842</v>
      </c>
      <c r="F97" s="158">
        <v>11299</v>
      </c>
      <c r="G97" s="158">
        <v>11299</v>
      </c>
      <c r="H97" s="158">
        <v>13020</v>
      </c>
      <c r="I97" s="158">
        <v>14672</v>
      </c>
      <c r="J97" s="160">
        <f>IFERROR(I97/H97-1,"-")</f>
        <v>0.12688172043010759</v>
      </c>
      <c r="K97" s="159">
        <f t="shared" si="49"/>
        <v>0.21678553657322941</v>
      </c>
      <c r="L97" s="157">
        <f t="shared" si="50"/>
        <v>1652</v>
      </c>
      <c r="M97" s="158">
        <f t="shared" si="51"/>
        <v>2614</v>
      </c>
      <c r="N97" s="159">
        <f t="shared" si="48"/>
        <v>3.9188212125963176E-3</v>
      </c>
    </row>
    <row r="98" spans="1:14" s="56" customFormat="1" x14ac:dyDescent="0.25">
      <c r="B98" s="162" t="s">
        <v>110</v>
      </c>
      <c r="C98" s="163">
        <v>1499</v>
      </c>
      <c r="D98" s="163">
        <v>1666</v>
      </c>
      <c r="E98" s="163">
        <v>1092</v>
      </c>
      <c r="F98" s="163">
        <v>1568</v>
      </c>
      <c r="G98" s="163">
        <v>1568</v>
      </c>
      <c r="H98" s="163">
        <v>1933</v>
      </c>
      <c r="I98" s="163">
        <v>2200</v>
      </c>
      <c r="J98" s="165">
        <f t="shared" ref="J98:J105" si="52">IFERROR(I98/H98-1,"-")</f>
        <v>0.13812726332126224</v>
      </c>
      <c r="K98" s="164">
        <f t="shared" si="49"/>
        <v>0.32052821128451381</v>
      </c>
      <c r="L98" s="162">
        <f t="shared" si="50"/>
        <v>267</v>
      </c>
      <c r="M98" s="163">
        <f t="shared" si="51"/>
        <v>534</v>
      </c>
      <c r="N98" s="164">
        <f t="shared" si="48"/>
        <v>5.876095057055548E-4</v>
      </c>
    </row>
    <row r="99" spans="1:14" s="56" customFormat="1" x14ac:dyDescent="0.25">
      <c r="B99" s="162" t="s">
        <v>113</v>
      </c>
      <c r="C99" s="163">
        <v>3143</v>
      </c>
      <c r="D99" s="163">
        <v>2719</v>
      </c>
      <c r="E99" s="163">
        <v>1303</v>
      </c>
      <c r="F99" s="163">
        <v>2369</v>
      </c>
      <c r="G99" s="163">
        <v>2369</v>
      </c>
      <c r="H99" s="163">
        <v>2543</v>
      </c>
      <c r="I99" s="163">
        <v>3020</v>
      </c>
      <c r="J99" s="165">
        <f t="shared" si="52"/>
        <v>0.18757373181281944</v>
      </c>
      <c r="K99" s="164">
        <f t="shared" si="49"/>
        <v>0.11070246414122842</v>
      </c>
      <c r="L99" s="162">
        <f t="shared" si="50"/>
        <v>477</v>
      </c>
      <c r="M99" s="163">
        <f t="shared" si="51"/>
        <v>301</v>
      </c>
      <c r="N99" s="164">
        <f t="shared" si="48"/>
        <v>8.0662759419580701E-4</v>
      </c>
    </row>
    <row r="100" spans="1:14" x14ac:dyDescent="0.25">
      <c r="A100" s="1"/>
      <c r="B100" s="162" t="s">
        <v>116</v>
      </c>
      <c r="C100" s="163">
        <v>2615</v>
      </c>
      <c r="D100" s="163">
        <v>2344</v>
      </c>
      <c r="E100" s="163">
        <v>1217</v>
      </c>
      <c r="F100" s="163">
        <v>2089</v>
      </c>
      <c r="G100" s="163">
        <v>2089</v>
      </c>
      <c r="H100" s="163">
        <v>2359</v>
      </c>
      <c r="I100" s="163">
        <v>2376</v>
      </c>
      <c r="J100" s="165">
        <f t="shared" si="52"/>
        <v>7.2064434082237394E-3</v>
      </c>
      <c r="K100" s="164">
        <f t="shared" si="49"/>
        <v>1.3651877133105783E-2</v>
      </c>
      <c r="L100" s="162">
        <f t="shared" si="50"/>
        <v>17</v>
      </c>
      <c r="M100" s="163">
        <f t="shared" si="51"/>
        <v>32</v>
      </c>
      <c r="N100" s="164">
        <f t="shared" si="48"/>
        <v>6.3461826616199911E-4</v>
      </c>
    </row>
    <row r="101" spans="1:14" x14ac:dyDescent="0.25">
      <c r="A101" s="1"/>
      <c r="B101" s="162" t="s">
        <v>123</v>
      </c>
      <c r="C101" s="163">
        <v>400</v>
      </c>
      <c r="D101" s="163">
        <v>405</v>
      </c>
      <c r="E101" s="163">
        <v>278</v>
      </c>
      <c r="F101" s="163">
        <v>786</v>
      </c>
      <c r="G101" s="163">
        <v>786</v>
      </c>
      <c r="H101" s="163">
        <v>629</v>
      </c>
      <c r="I101" s="163">
        <v>696</v>
      </c>
      <c r="J101" s="165">
        <f t="shared" si="52"/>
        <v>0.10651828298887112</v>
      </c>
      <c r="K101" s="164">
        <f t="shared" si="49"/>
        <v>0.71851851851851856</v>
      </c>
      <c r="L101" s="162">
        <f t="shared" si="50"/>
        <v>67</v>
      </c>
      <c r="M101" s="163">
        <f t="shared" si="51"/>
        <v>291</v>
      </c>
      <c r="N101" s="164">
        <f t="shared" si="48"/>
        <v>1.8589827998684823E-4</v>
      </c>
    </row>
    <row r="102" spans="1:14" x14ac:dyDescent="0.25">
      <c r="A102" s="1"/>
      <c r="B102" s="162" t="s">
        <v>119</v>
      </c>
      <c r="C102" s="163">
        <v>303</v>
      </c>
      <c r="D102" s="163">
        <v>354</v>
      </c>
      <c r="E102" s="163">
        <v>141</v>
      </c>
      <c r="F102" s="163">
        <v>465</v>
      </c>
      <c r="G102" s="163">
        <v>465</v>
      </c>
      <c r="H102" s="163">
        <v>355</v>
      </c>
      <c r="I102" s="163">
        <v>580</v>
      </c>
      <c r="J102" s="165">
        <f t="shared" si="52"/>
        <v>0.63380281690140849</v>
      </c>
      <c r="K102" s="164">
        <f t="shared" si="49"/>
        <v>0.6384180790960452</v>
      </c>
      <c r="L102" s="162">
        <f t="shared" si="50"/>
        <v>225</v>
      </c>
      <c r="M102" s="163">
        <f t="shared" si="51"/>
        <v>226</v>
      </c>
      <c r="N102" s="164">
        <f t="shared" si="48"/>
        <v>1.5491523332237354E-4</v>
      </c>
    </row>
    <row r="103" spans="1:14" x14ac:dyDescent="0.25">
      <c r="A103" s="1"/>
      <c r="B103" s="162" t="s">
        <v>128</v>
      </c>
      <c r="C103" s="163">
        <v>99</v>
      </c>
      <c r="D103" s="163">
        <v>123</v>
      </c>
      <c r="E103" s="163">
        <v>125</v>
      </c>
      <c r="F103" s="163">
        <v>190</v>
      </c>
      <c r="G103" s="163">
        <v>190</v>
      </c>
      <c r="H103" s="163">
        <v>99</v>
      </c>
      <c r="I103" s="163">
        <v>175</v>
      </c>
      <c r="J103" s="165">
        <f t="shared" si="52"/>
        <v>0.76767676767676774</v>
      </c>
      <c r="K103" s="164">
        <f t="shared" si="49"/>
        <v>0.4227642276422765</v>
      </c>
      <c r="L103" s="162">
        <f t="shared" si="50"/>
        <v>76</v>
      </c>
      <c r="M103" s="163">
        <f t="shared" si="51"/>
        <v>52</v>
      </c>
      <c r="N103" s="164">
        <f t="shared" si="48"/>
        <v>4.6741665226578221E-5</v>
      </c>
    </row>
    <row r="104" spans="1:14" x14ac:dyDescent="0.25">
      <c r="A104" s="161" t="s">
        <v>144</v>
      </c>
      <c r="B104" s="162" t="s">
        <v>131</v>
      </c>
      <c r="C104" s="163">
        <v>256</v>
      </c>
      <c r="D104" s="163">
        <v>144</v>
      </c>
      <c r="E104" s="163">
        <v>70</v>
      </c>
      <c r="F104" s="163">
        <v>105</v>
      </c>
      <c r="G104" s="163">
        <v>105</v>
      </c>
      <c r="H104" s="163">
        <v>175</v>
      </c>
      <c r="I104" s="163">
        <v>308</v>
      </c>
      <c r="J104" s="165">
        <f t="shared" si="52"/>
        <v>0.76</v>
      </c>
      <c r="K104" s="164">
        <f t="shared" si="49"/>
        <v>1.1388888888888888</v>
      </c>
      <c r="L104" s="162">
        <f t="shared" si="50"/>
        <v>133</v>
      </c>
      <c r="M104" s="163">
        <f t="shared" si="51"/>
        <v>164</v>
      </c>
      <c r="N104" s="164">
        <f t="shared" si="48"/>
        <v>8.2265330798777665E-5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4537</v>
      </c>
      <c r="D105" s="169">
        <f t="shared" si="53"/>
        <v>4303</v>
      </c>
      <c r="E105" s="169">
        <f t="shared" si="53"/>
        <v>1616</v>
      </c>
      <c r="F105" s="169">
        <f t="shared" ref="F105" si="54">F97-SUM(F98:F104)</f>
        <v>3727</v>
      </c>
      <c r="G105" s="169">
        <f t="shared" si="53"/>
        <v>3727</v>
      </c>
      <c r="H105" s="169">
        <f t="shared" si="53"/>
        <v>4927</v>
      </c>
      <c r="I105" s="169">
        <f t="shared" si="53"/>
        <v>5317</v>
      </c>
      <c r="J105" s="171">
        <f t="shared" si="52"/>
        <v>7.9155672823219003E-2</v>
      </c>
      <c r="K105" s="170">
        <f t="shared" si="49"/>
        <v>0.2356495468277946</v>
      </c>
      <c r="L105" s="168">
        <f>I105-H105</f>
        <v>390</v>
      </c>
      <c r="M105" s="169">
        <f t="shared" si="51"/>
        <v>1014</v>
      </c>
      <c r="N105" s="170">
        <f t="shared" si="48"/>
        <v>1.4201453371983793E-3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101257</v>
      </c>
      <c r="D107" s="176">
        <v>98554</v>
      </c>
      <c r="E107" s="176">
        <v>44636</v>
      </c>
      <c r="F107" s="176">
        <v>127213</v>
      </c>
      <c r="G107" s="176">
        <v>127213</v>
      </c>
      <c r="H107" s="176">
        <v>167746</v>
      </c>
      <c r="I107" s="176">
        <v>161937</v>
      </c>
      <c r="J107" s="177">
        <f>IFERROR(I107/H107-1,"-")</f>
        <v>-3.462973781789136E-2</v>
      </c>
      <c r="K107" s="177">
        <f>IFERROR(I107/D107-1,"-")</f>
        <v>0.64312965480853146</v>
      </c>
      <c r="L107" s="176">
        <f>I107-H107</f>
        <v>-5809</v>
      </c>
      <c r="M107" s="176">
        <f>I107-D107</f>
        <v>63383</v>
      </c>
      <c r="N107" s="177">
        <f t="shared" ref="N107:N119" si="55">I107/I$9</f>
        <v>4.3252600238836557E-2</v>
      </c>
    </row>
    <row r="108" spans="1:14" x14ac:dyDescent="0.25">
      <c r="A108" s="1" t="s">
        <v>96</v>
      </c>
      <c r="B108" s="157" t="s">
        <v>97</v>
      </c>
      <c r="C108" s="158">
        <v>17972</v>
      </c>
      <c r="D108" s="158">
        <v>18371</v>
      </c>
      <c r="E108" s="158">
        <v>9051</v>
      </c>
      <c r="F108" s="158">
        <v>26768</v>
      </c>
      <c r="G108" s="158">
        <v>26768</v>
      </c>
      <c r="H108" s="158">
        <v>34340</v>
      </c>
      <c r="I108" s="158">
        <v>31428</v>
      </c>
      <c r="J108" s="160">
        <f>IFERROR(I108/H108-1,"-")</f>
        <v>-8.4799068142108358E-2</v>
      </c>
      <c r="K108" s="159">
        <f t="shared" ref="K108:K119" si="56">IFERROR(I108/D108-1,"-")</f>
        <v>0.71073975287137325</v>
      </c>
      <c r="L108" s="157">
        <f t="shared" ref="L108:L118" si="57">I108-H108</f>
        <v>-2912</v>
      </c>
      <c r="M108" s="158">
        <f t="shared" ref="M108:M119" si="58">I108-D108</f>
        <v>13057</v>
      </c>
      <c r="N108" s="159">
        <f t="shared" si="55"/>
        <v>8.3942688842337156E-3</v>
      </c>
    </row>
    <row r="109" spans="1:14" x14ac:dyDescent="0.25">
      <c r="A109" s="161" t="s">
        <v>103</v>
      </c>
      <c r="B109" s="162" t="s">
        <v>103</v>
      </c>
      <c r="C109" s="163">
        <v>6543</v>
      </c>
      <c r="D109" s="163">
        <v>6733</v>
      </c>
      <c r="E109" s="163">
        <v>1581</v>
      </c>
      <c r="F109" s="163">
        <v>9647</v>
      </c>
      <c r="G109" s="163">
        <v>9647</v>
      </c>
      <c r="H109" s="163">
        <v>13617</v>
      </c>
      <c r="I109" s="163">
        <v>9441</v>
      </c>
      <c r="J109" s="165">
        <f>IFERROR(I109/H109-1,"-")</f>
        <v>-0.30667547918043625</v>
      </c>
      <c r="K109" s="164">
        <f t="shared" si="56"/>
        <v>0.40219812862022875</v>
      </c>
      <c r="L109" s="162">
        <f t="shared" si="57"/>
        <v>-4176</v>
      </c>
      <c r="M109" s="163">
        <f t="shared" si="58"/>
        <v>2708</v>
      </c>
      <c r="N109" s="164">
        <f t="shared" si="55"/>
        <v>2.5216460651664285E-3</v>
      </c>
    </row>
    <row r="110" spans="1:14" x14ac:dyDescent="0.25">
      <c r="A110" s="161" t="s">
        <v>100</v>
      </c>
      <c r="B110" s="162" t="s">
        <v>100</v>
      </c>
      <c r="C110" s="163">
        <v>11429</v>
      </c>
      <c r="D110" s="163">
        <v>11638</v>
      </c>
      <c r="E110" s="163">
        <v>7470</v>
      </c>
      <c r="F110" s="163">
        <v>17121</v>
      </c>
      <c r="G110" s="163">
        <v>17121</v>
      </c>
      <c r="H110" s="163">
        <v>20723</v>
      </c>
      <c r="I110" s="163">
        <v>21987</v>
      </c>
      <c r="J110" s="165">
        <f>IFERROR(I110/H110-1,"-")</f>
        <v>6.0995029677170187E-2</v>
      </c>
      <c r="K110" s="164">
        <f t="shared" si="56"/>
        <v>0.88924213782436845</v>
      </c>
      <c r="L110" s="162">
        <f t="shared" si="57"/>
        <v>1264</v>
      </c>
      <c r="M110" s="163">
        <f t="shared" si="58"/>
        <v>10349</v>
      </c>
      <c r="N110" s="164">
        <f t="shared" si="55"/>
        <v>5.8726228190672872E-3</v>
      </c>
    </row>
    <row r="111" spans="1:14" x14ac:dyDescent="0.25">
      <c r="A111" s="1"/>
      <c r="B111" s="157" t="s">
        <v>107</v>
      </c>
      <c r="C111" s="158">
        <v>83285</v>
      </c>
      <c r="D111" s="158">
        <v>80183</v>
      </c>
      <c r="E111" s="158">
        <v>35585</v>
      </c>
      <c r="F111" s="158">
        <v>100445</v>
      </c>
      <c r="G111" s="158">
        <v>100445</v>
      </c>
      <c r="H111" s="158">
        <v>133406</v>
      </c>
      <c r="I111" s="158">
        <v>130509</v>
      </c>
      <c r="J111" s="160">
        <f>IFERROR(I111/H111-1,"-")</f>
        <v>-2.171566496259536E-2</v>
      </c>
      <c r="K111" s="159">
        <f t="shared" si="56"/>
        <v>0.62763927515807594</v>
      </c>
      <c r="L111" s="157">
        <f t="shared" si="57"/>
        <v>-2897</v>
      </c>
      <c r="M111" s="158">
        <f t="shared" si="58"/>
        <v>50326</v>
      </c>
      <c r="N111" s="159">
        <f t="shared" si="55"/>
        <v>3.4858331354602839E-2</v>
      </c>
    </row>
    <row r="112" spans="1:14" s="56" customFormat="1" x14ac:dyDescent="0.25">
      <c r="B112" s="162" t="s">
        <v>110</v>
      </c>
      <c r="C112" s="163">
        <v>45788</v>
      </c>
      <c r="D112" s="163">
        <v>43833</v>
      </c>
      <c r="E112" s="163">
        <v>19611</v>
      </c>
      <c r="F112" s="163">
        <v>58715</v>
      </c>
      <c r="G112" s="163">
        <v>58715</v>
      </c>
      <c r="H112" s="163">
        <v>85053</v>
      </c>
      <c r="I112" s="163">
        <v>79735</v>
      </c>
      <c r="J112" s="165">
        <f t="shared" ref="J112:J119" si="59">IFERROR(I112/H112-1,"-")</f>
        <v>-6.2525719257404244E-2</v>
      </c>
      <c r="K112" s="164">
        <f t="shared" si="56"/>
        <v>0.81906326283850062</v>
      </c>
      <c r="L112" s="162">
        <f t="shared" si="57"/>
        <v>-5318</v>
      </c>
      <c r="M112" s="163">
        <f t="shared" si="58"/>
        <v>35902</v>
      </c>
      <c r="N112" s="164">
        <f t="shared" si="55"/>
        <v>2.1296838153378368E-2</v>
      </c>
    </row>
    <row r="113" spans="1:14" s="56" customFormat="1" x14ac:dyDescent="0.25">
      <c r="B113" s="162" t="s">
        <v>113</v>
      </c>
      <c r="C113" s="163">
        <v>9518</v>
      </c>
      <c r="D113" s="163">
        <v>7118</v>
      </c>
      <c r="E113" s="163">
        <v>2289</v>
      </c>
      <c r="F113" s="163">
        <v>4567</v>
      </c>
      <c r="G113" s="163">
        <v>4567</v>
      </c>
      <c r="H113" s="163">
        <v>6269</v>
      </c>
      <c r="I113" s="163">
        <v>5769</v>
      </c>
      <c r="J113" s="165">
        <f t="shared" si="59"/>
        <v>-7.9757537087254748E-2</v>
      </c>
      <c r="K113" s="164">
        <f t="shared" si="56"/>
        <v>-0.18951952795729132</v>
      </c>
      <c r="L113" s="162">
        <f t="shared" si="57"/>
        <v>-500</v>
      </c>
      <c r="M113" s="163">
        <f t="shared" si="58"/>
        <v>-1349</v>
      </c>
      <c r="N113" s="164">
        <f t="shared" si="55"/>
        <v>1.5408723810978844E-3</v>
      </c>
    </row>
    <row r="114" spans="1:14" x14ac:dyDescent="0.25">
      <c r="A114" s="1"/>
      <c r="B114" s="162" t="s">
        <v>116</v>
      </c>
      <c r="C114" s="163">
        <v>9620</v>
      </c>
      <c r="D114" s="163">
        <v>9109</v>
      </c>
      <c r="E114" s="163">
        <v>1751</v>
      </c>
      <c r="F114" s="163">
        <v>6021</v>
      </c>
      <c r="G114" s="163">
        <v>6021</v>
      </c>
      <c r="H114" s="163">
        <v>10258</v>
      </c>
      <c r="I114" s="163">
        <v>8610</v>
      </c>
      <c r="J114" s="165">
        <f t="shared" si="59"/>
        <v>-0.16065509845973869</v>
      </c>
      <c r="K114" s="164">
        <f t="shared" si="56"/>
        <v>-5.4780985838182028E-2</v>
      </c>
      <c r="L114" s="162">
        <f t="shared" si="57"/>
        <v>-1648</v>
      </c>
      <c r="M114" s="163">
        <f t="shared" si="58"/>
        <v>-499</v>
      </c>
      <c r="N114" s="164">
        <f t="shared" si="55"/>
        <v>2.2996899291476483E-3</v>
      </c>
    </row>
    <row r="115" spans="1:14" x14ac:dyDescent="0.25">
      <c r="A115" s="1"/>
      <c r="B115" s="162" t="s">
        <v>123</v>
      </c>
      <c r="C115" s="163">
        <v>1707</v>
      </c>
      <c r="D115" s="163">
        <v>1966</v>
      </c>
      <c r="E115" s="163">
        <v>686</v>
      </c>
      <c r="F115" s="163">
        <v>4685</v>
      </c>
      <c r="G115" s="163">
        <v>4685</v>
      </c>
      <c r="H115" s="163">
        <v>4348</v>
      </c>
      <c r="I115" s="163">
        <v>4509</v>
      </c>
      <c r="J115" s="165">
        <f t="shared" si="59"/>
        <v>3.7028518859245629E-2</v>
      </c>
      <c r="K115" s="164">
        <f t="shared" si="56"/>
        <v>1.2934893184130214</v>
      </c>
      <c r="L115" s="162">
        <f t="shared" si="57"/>
        <v>161</v>
      </c>
      <c r="M115" s="163">
        <f t="shared" si="58"/>
        <v>2543</v>
      </c>
      <c r="N115" s="164">
        <f t="shared" si="55"/>
        <v>1.2043323914665211E-3</v>
      </c>
    </row>
    <row r="116" spans="1:14" x14ac:dyDescent="0.25">
      <c r="A116" s="1"/>
      <c r="B116" s="162" t="s">
        <v>119</v>
      </c>
      <c r="C116" s="163">
        <v>2507</v>
      </c>
      <c r="D116" s="163">
        <v>2790</v>
      </c>
      <c r="E116" s="163">
        <v>1071</v>
      </c>
      <c r="F116" s="163">
        <v>3970</v>
      </c>
      <c r="G116" s="163">
        <v>3970</v>
      </c>
      <c r="H116" s="163">
        <v>3990</v>
      </c>
      <c r="I116" s="163">
        <v>3556</v>
      </c>
      <c r="J116" s="165">
        <f t="shared" si="59"/>
        <v>-0.10877192982456141</v>
      </c>
      <c r="K116" s="164">
        <f t="shared" si="56"/>
        <v>0.27455197132616482</v>
      </c>
      <c r="L116" s="162">
        <f t="shared" si="57"/>
        <v>-434</v>
      </c>
      <c r="M116" s="163">
        <f t="shared" si="58"/>
        <v>766</v>
      </c>
      <c r="N116" s="164">
        <f t="shared" si="55"/>
        <v>9.4979063740406936E-4</v>
      </c>
    </row>
    <row r="117" spans="1:14" x14ac:dyDescent="0.25">
      <c r="A117" s="1"/>
      <c r="B117" s="162" t="s">
        <v>128</v>
      </c>
      <c r="C117" s="163">
        <v>579</v>
      </c>
      <c r="D117" s="163">
        <v>591</v>
      </c>
      <c r="E117" s="163">
        <v>440</v>
      </c>
      <c r="F117" s="163">
        <v>598</v>
      </c>
      <c r="G117" s="163">
        <v>598</v>
      </c>
      <c r="H117" s="163">
        <v>986</v>
      </c>
      <c r="I117" s="163">
        <v>1213</v>
      </c>
      <c r="J117" s="165">
        <f t="shared" si="59"/>
        <v>0.23022312373225162</v>
      </c>
      <c r="K117" s="164">
        <f t="shared" si="56"/>
        <v>1.0524534686971236</v>
      </c>
      <c r="L117" s="162">
        <f t="shared" si="57"/>
        <v>227</v>
      </c>
      <c r="M117" s="163">
        <f t="shared" si="58"/>
        <v>622</v>
      </c>
      <c r="N117" s="164">
        <f t="shared" si="55"/>
        <v>3.2398651382765361E-4</v>
      </c>
    </row>
    <row r="118" spans="1:14" x14ac:dyDescent="0.25">
      <c r="A118" s="161" t="s">
        <v>144</v>
      </c>
      <c r="B118" s="162" t="s">
        <v>131</v>
      </c>
      <c r="C118" s="163">
        <v>1439</v>
      </c>
      <c r="D118" s="163">
        <v>1103</v>
      </c>
      <c r="E118" s="163">
        <v>1160</v>
      </c>
      <c r="F118" s="163">
        <v>848</v>
      </c>
      <c r="G118" s="163">
        <v>848</v>
      </c>
      <c r="H118" s="163">
        <v>595</v>
      </c>
      <c r="I118" s="163">
        <v>1435</v>
      </c>
      <c r="J118" s="165">
        <f t="shared" si="59"/>
        <v>1.4117647058823528</v>
      </c>
      <c r="K118" s="164">
        <f t="shared" si="56"/>
        <v>0.30099728014505889</v>
      </c>
      <c r="L118" s="162">
        <f t="shared" si="57"/>
        <v>840</v>
      </c>
      <c r="M118" s="163">
        <f t="shared" si="58"/>
        <v>332</v>
      </c>
      <c r="N118" s="164">
        <f t="shared" si="55"/>
        <v>3.8328165485794138E-4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12127</v>
      </c>
      <c r="D119" s="169">
        <f t="shared" si="60"/>
        <v>13673</v>
      </c>
      <c r="E119" s="169">
        <f t="shared" si="60"/>
        <v>8577</v>
      </c>
      <c r="F119" s="169">
        <f t="shared" ref="F119" si="61">F111-SUM(F112:F118)</f>
        <v>21041</v>
      </c>
      <c r="G119" s="169">
        <f t="shared" si="60"/>
        <v>21041</v>
      </c>
      <c r="H119" s="169">
        <f t="shared" si="60"/>
        <v>21907</v>
      </c>
      <c r="I119" s="169">
        <f t="shared" si="60"/>
        <v>25682</v>
      </c>
      <c r="J119" s="171">
        <f t="shared" si="59"/>
        <v>0.17231934997945864</v>
      </c>
      <c r="K119" s="170">
        <f t="shared" si="56"/>
        <v>0.87830029986104008</v>
      </c>
      <c r="L119" s="168">
        <f>I119-H119</f>
        <v>3775</v>
      </c>
      <c r="M119" s="169">
        <f t="shared" si="58"/>
        <v>12009</v>
      </c>
      <c r="N119" s="170">
        <f t="shared" si="55"/>
        <v>6.8595396934227537E-3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145709</v>
      </c>
      <c r="D121" s="176">
        <v>134803</v>
      </c>
      <c r="E121" s="176">
        <v>55825</v>
      </c>
      <c r="F121" s="176">
        <v>128348</v>
      </c>
      <c r="G121" s="176">
        <v>128348</v>
      </c>
      <c r="H121" s="176">
        <v>149684</v>
      </c>
      <c r="I121" s="176">
        <v>153587</v>
      </c>
      <c r="J121" s="177">
        <f>IFERROR(I121/H121-1,"-")</f>
        <v>2.6074931188370121E-2</v>
      </c>
      <c r="K121" s="177">
        <f>IFERROR(I121/D121-1,"-")</f>
        <v>0.13934407987952779</v>
      </c>
      <c r="L121" s="176">
        <f>I121-H121</f>
        <v>3903</v>
      </c>
      <c r="M121" s="176">
        <f>I121-D121</f>
        <v>18784</v>
      </c>
      <c r="N121" s="177">
        <f t="shared" ref="N121:N133" si="62">I121/I$9</f>
        <v>4.1022355069454106E-2</v>
      </c>
    </row>
    <row r="122" spans="1:14" x14ac:dyDescent="0.25">
      <c r="A122" s="1" t="s">
        <v>96</v>
      </c>
      <c r="B122" s="157" t="s">
        <v>97</v>
      </c>
      <c r="C122" s="158">
        <v>85311</v>
      </c>
      <c r="D122" s="158">
        <v>71960</v>
      </c>
      <c r="E122" s="158">
        <v>28023</v>
      </c>
      <c r="F122" s="158">
        <v>77834</v>
      </c>
      <c r="G122" s="158">
        <v>77834</v>
      </c>
      <c r="H122" s="158">
        <v>91113</v>
      </c>
      <c r="I122" s="158">
        <v>94758</v>
      </c>
      <c r="J122" s="160">
        <f>IFERROR(I122/H122-1,"-")</f>
        <v>4.0005268183464393E-2</v>
      </c>
      <c r="K122" s="159">
        <f t="shared" ref="K122:K133" si="63">IFERROR(I122/D122-1,"-")</f>
        <v>0.3168148971650917</v>
      </c>
      <c r="L122" s="157">
        <f t="shared" ref="L122:L132" si="64">I122-H122</f>
        <v>3645</v>
      </c>
      <c r="M122" s="158">
        <f t="shared" ref="M122:M133" si="65">I122-D122</f>
        <v>22798</v>
      </c>
      <c r="N122" s="159">
        <f t="shared" si="62"/>
        <v>2.5309409791657706E-2</v>
      </c>
    </row>
    <row r="123" spans="1:14" x14ac:dyDescent="0.25">
      <c r="A123" s="161" t="s">
        <v>103</v>
      </c>
      <c r="B123" s="162" t="s">
        <v>103</v>
      </c>
      <c r="C123" s="163">
        <v>46710</v>
      </c>
      <c r="D123" s="163">
        <v>35363</v>
      </c>
      <c r="E123" s="163">
        <v>14178</v>
      </c>
      <c r="F123" s="163">
        <v>39856</v>
      </c>
      <c r="G123" s="163">
        <v>39856</v>
      </c>
      <c r="H123" s="163">
        <v>41258</v>
      </c>
      <c r="I123" s="163">
        <v>45026</v>
      </c>
      <c r="J123" s="165">
        <f>IFERROR(I123/H123-1,"-")</f>
        <v>9.1327742498424458E-2</v>
      </c>
      <c r="K123" s="164">
        <f t="shared" si="63"/>
        <v>0.27325170375816521</v>
      </c>
      <c r="L123" s="162">
        <f t="shared" si="64"/>
        <v>3768</v>
      </c>
      <c r="M123" s="163">
        <f t="shared" si="65"/>
        <v>9663</v>
      </c>
      <c r="N123" s="164">
        <f t="shared" si="62"/>
        <v>1.2026229819953776E-2</v>
      </c>
    </row>
    <row r="124" spans="1:14" x14ac:dyDescent="0.25">
      <c r="A124" s="161" t="s">
        <v>100</v>
      </c>
      <c r="B124" s="162" t="s">
        <v>100</v>
      </c>
      <c r="C124" s="163">
        <v>38601</v>
      </c>
      <c r="D124" s="163">
        <v>36597</v>
      </c>
      <c r="E124" s="163">
        <v>13845</v>
      </c>
      <c r="F124" s="163">
        <v>37978</v>
      </c>
      <c r="G124" s="163">
        <v>37978</v>
      </c>
      <c r="H124" s="163">
        <v>49855</v>
      </c>
      <c r="I124" s="163">
        <v>49732</v>
      </c>
      <c r="J124" s="165">
        <f>IFERROR(I124/H124-1,"-")</f>
        <v>-2.4671547487714607E-3</v>
      </c>
      <c r="K124" s="164">
        <f t="shared" si="63"/>
        <v>0.35890920020766726</v>
      </c>
      <c r="L124" s="162">
        <f t="shared" si="64"/>
        <v>-123</v>
      </c>
      <c r="M124" s="163">
        <f t="shared" si="65"/>
        <v>13135</v>
      </c>
      <c r="N124" s="164">
        <f t="shared" si="62"/>
        <v>1.3283179971703932E-2</v>
      </c>
    </row>
    <row r="125" spans="1:14" x14ac:dyDescent="0.25">
      <c r="A125" s="1"/>
      <c r="B125" s="157" t="s">
        <v>107</v>
      </c>
      <c r="C125" s="158">
        <v>60398</v>
      </c>
      <c r="D125" s="158">
        <v>62843</v>
      </c>
      <c r="E125" s="158">
        <v>27802</v>
      </c>
      <c r="F125" s="158">
        <v>50514</v>
      </c>
      <c r="G125" s="158">
        <v>50514</v>
      </c>
      <c r="H125" s="158">
        <v>58571</v>
      </c>
      <c r="I125" s="158">
        <v>58829</v>
      </c>
      <c r="J125" s="160">
        <f>IFERROR(I125/H125-1,"-")</f>
        <v>4.4049102798313644E-3</v>
      </c>
      <c r="K125" s="159">
        <f t="shared" si="63"/>
        <v>-6.3873462438139517E-2</v>
      </c>
      <c r="L125" s="157">
        <f t="shared" si="64"/>
        <v>258</v>
      </c>
      <c r="M125" s="158">
        <f t="shared" si="65"/>
        <v>-4014</v>
      </c>
      <c r="N125" s="159">
        <f t="shared" si="62"/>
        <v>1.5712945277796399E-2</v>
      </c>
    </row>
    <row r="126" spans="1:14" s="56" customFormat="1" x14ac:dyDescent="0.25">
      <c r="B126" s="162" t="s">
        <v>110</v>
      </c>
      <c r="C126" s="163">
        <v>8062</v>
      </c>
      <c r="D126" s="163">
        <v>6725</v>
      </c>
      <c r="E126" s="163">
        <v>3076</v>
      </c>
      <c r="F126" s="163">
        <v>5280</v>
      </c>
      <c r="G126" s="163">
        <v>5280</v>
      </c>
      <c r="H126" s="163">
        <v>7104</v>
      </c>
      <c r="I126" s="163">
        <v>7238</v>
      </c>
      <c r="J126" s="165">
        <f t="shared" ref="J126:J133" si="66">IFERROR(I126/H126-1,"-")</f>
        <v>1.8862612612612573E-2</v>
      </c>
      <c r="K126" s="164">
        <f t="shared" si="63"/>
        <v>7.628252788104084E-2</v>
      </c>
      <c r="L126" s="162">
        <f t="shared" si="64"/>
        <v>134</v>
      </c>
      <c r="M126" s="163">
        <f t="shared" si="65"/>
        <v>513</v>
      </c>
      <c r="N126" s="164">
        <f t="shared" si="62"/>
        <v>1.9332352737712751E-3</v>
      </c>
    </row>
    <row r="127" spans="1:14" s="56" customFormat="1" x14ac:dyDescent="0.25">
      <c r="B127" s="162" t="s">
        <v>113</v>
      </c>
      <c r="C127" s="163">
        <v>7055</v>
      </c>
      <c r="D127" s="163">
        <v>6356</v>
      </c>
      <c r="E127" s="163">
        <v>3190</v>
      </c>
      <c r="F127" s="163">
        <v>5628</v>
      </c>
      <c r="G127" s="163">
        <v>5628</v>
      </c>
      <c r="H127" s="163">
        <v>8719</v>
      </c>
      <c r="I127" s="163">
        <v>8306</v>
      </c>
      <c r="J127" s="165">
        <f t="shared" si="66"/>
        <v>-4.7367817410253421E-2</v>
      </c>
      <c r="K127" s="164">
        <f t="shared" si="63"/>
        <v>0.30679672750157327</v>
      </c>
      <c r="L127" s="162">
        <f t="shared" si="64"/>
        <v>-413</v>
      </c>
      <c r="M127" s="163">
        <f t="shared" si="65"/>
        <v>1950</v>
      </c>
      <c r="N127" s="164">
        <f t="shared" si="62"/>
        <v>2.2184929792683356E-3</v>
      </c>
    </row>
    <row r="128" spans="1:14" x14ac:dyDescent="0.25">
      <c r="A128" s="1"/>
      <c r="B128" s="162" t="s">
        <v>116</v>
      </c>
      <c r="C128" s="163">
        <v>4020</v>
      </c>
      <c r="D128" s="163">
        <v>4177</v>
      </c>
      <c r="E128" s="163">
        <v>2062</v>
      </c>
      <c r="F128" s="163">
        <v>4754</v>
      </c>
      <c r="G128" s="163">
        <v>4754</v>
      </c>
      <c r="H128" s="163">
        <v>5304</v>
      </c>
      <c r="I128" s="163">
        <v>4906</v>
      </c>
      <c r="J128" s="165">
        <f t="shared" si="66"/>
        <v>-7.5037707390648523E-2</v>
      </c>
      <c r="K128" s="164">
        <f t="shared" si="63"/>
        <v>0.17452717261192241</v>
      </c>
      <c r="L128" s="162">
        <f t="shared" si="64"/>
        <v>-398</v>
      </c>
      <c r="M128" s="163">
        <f t="shared" si="65"/>
        <v>729</v>
      </c>
      <c r="N128" s="164">
        <f t="shared" si="62"/>
        <v>1.3103691977233872E-3</v>
      </c>
    </row>
    <row r="129" spans="1:14" x14ac:dyDescent="0.25">
      <c r="A129" s="1"/>
      <c r="B129" s="162" t="s">
        <v>123</v>
      </c>
      <c r="C129" s="163">
        <v>1065</v>
      </c>
      <c r="D129" s="163">
        <v>1046</v>
      </c>
      <c r="E129" s="163">
        <v>560</v>
      </c>
      <c r="F129" s="163">
        <v>1357</v>
      </c>
      <c r="G129" s="163">
        <v>1357</v>
      </c>
      <c r="H129" s="163">
        <v>1602</v>
      </c>
      <c r="I129" s="163">
        <v>1492</v>
      </c>
      <c r="J129" s="165">
        <f t="shared" si="66"/>
        <v>-6.8664169787765239E-2</v>
      </c>
      <c r="K129" s="164">
        <f t="shared" si="63"/>
        <v>0.42638623326959846</v>
      </c>
      <c r="L129" s="162">
        <f t="shared" si="64"/>
        <v>-110</v>
      </c>
      <c r="M129" s="163">
        <f t="shared" si="65"/>
        <v>446</v>
      </c>
      <c r="N129" s="164">
        <f t="shared" si="62"/>
        <v>3.9850608296031258E-4</v>
      </c>
    </row>
    <row r="130" spans="1:14" x14ac:dyDescent="0.25">
      <c r="A130" s="1"/>
      <c r="B130" s="162" t="s">
        <v>119</v>
      </c>
      <c r="C130" s="163">
        <v>1131</v>
      </c>
      <c r="D130" s="163">
        <v>892</v>
      </c>
      <c r="E130" s="163">
        <v>480</v>
      </c>
      <c r="F130" s="163">
        <v>1057</v>
      </c>
      <c r="G130" s="163">
        <v>1057</v>
      </c>
      <c r="H130" s="163">
        <v>1151</v>
      </c>
      <c r="I130" s="163">
        <v>1202</v>
      </c>
      <c r="J130" s="165">
        <f t="shared" si="66"/>
        <v>4.4309296264118059E-2</v>
      </c>
      <c r="K130" s="164">
        <f t="shared" si="63"/>
        <v>0.34753363228699552</v>
      </c>
      <c r="L130" s="162">
        <f t="shared" si="64"/>
        <v>51</v>
      </c>
      <c r="M130" s="163">
        <f t="shared" si="65"/>
        <v>310</v>
      </c>
      <c r="N130" s="164">
        <f t="shared" si="62"/>
        <v>3.2104846629912582E-4</v>
      </c>
    </row>
    <row r="131" spans="1:14" x14ac:dyDescent="0.25">
      <c r="A131" s="1"/>
      <c r="B131" s="162" t="s">
        <v>128</v>
      </c>
      <c r="C131" s="163">
        <v>1021</v>
      </c>
      <c r="D131" s="163">
        <v>1104</v>
      </c>
      <c r="E131" s="163">
        <v>673</v>
      </c>
      <c r="F131" s="163">
        <v>646</v>
      </c>
      <c r="G131" s="163">
        <v>646</v>
      </c>
      <c r="H131" s="163">
        <v>850</v>
      </c>
      <c r="I131" s="163">
        <v>981</v>
      </c>
      <c r="J131" s="165">
        <f t="shared" si="66"/>
        <v>0.15411764705882347</v>
      </c>
      <c r="K131" s="164">
        <f t="shared" si="63"/>
        <v>-0.11141304347826086</v>
      </c>
      <c r="L131" s="162">
        <f t="shared" si="64"/>
        <v>131</v>
      </c>
      <c r="M131" s="163">
        <f t="shared" si="65"/>
        <v>-123</v>
      </c>
      <c r="N131" s="164">
        <f t="shared" si="62"/>
        <v>2.6202042049870418E-4</v>
      </c>
    </row>
    <row r="132" spans="1:14" x14ac:dyDescent="0.25">
      <c r="A132" s="161" t="s">
        <v>144</v>
      </c>
      <c r="B132" s="162" t="s">
        <v>131</v>
      </c>
      <c r="C132" s="163">
        <v>1966</v>
      </c>
      <c r="D132" s="163">
        <v>1682</v>
      </c>
      <c r="E132" s="163">
        <v>1018</v>
      </c>
      <c r="F132" s="163">
        <v>1107</v>
      </c>
      <c r="G132" s="163">
        <v>1107</v>
      </c>
      <c r="H132" s="163">
        <v>1559</v>
      </c>
      <c r="I132" s="163">
        <v>1481</v>
      </c>
      <c r="J132" s="165">
        <f t="shared" si="66"/>
        <v>-5.003207184092362E-2</v>
      </c>
      <c r="K132" s="164">
        <f t="shared" si="63"/>
        <v>-0.11950059453032102</v>
      </c>
      <c r="L132" s="162">
        <f t="shared" si="64"/>
        <v>-78</v>
      </c>
      <c r="M132" s="163">
        <f t="shared" si="65"/>
        <v>-201</v>
      </c>
      <c r="N132" s="164">
        <f t="shared" si="62"/>
        <v>3.9556803543178479E-4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36078</v>
      </c>
      <c r="D133" s="169">
        <f t="shared" si="67"/>
        <v>40861</v>
      </c>
      <c r="E133" s="169">
        <f t="shared" si="67"/>
        <v>16743</v>
      </c>
      <c r="F133" s="169">
        <f t="shared" ref="F133" si="68">F125-SUM(F126:F132)</f>
        <v>30685</v>
      </c>
      <c r="G133" s="169">
        <f t="shared" si="67"/>
        <v>30685</v>
      </c>
      <c r="H133" s="169">
        <f t="shared" si="67"/>
        <v>32282</v>
      </c>
      <c r="I133" s="169">
        <f t="shared" si="67"/>
        <v>33223</v>
      </c>
      <c r="J133" s="171">
        <f t="shared" si="66"/>
        <v>2.914937116659444E-2</v>
      </c>
      <c r="K133" s="170">
        <f t="shared" si="63"/>
        <v>-0.18692640904529989</v>
      </c>
      <c r="L133" s="168">
        <f>I133-H133</f>
        <v>941</v>
      </c>
      <c r="M133" s="169">
        <f t="shared" si="65"/>
        <v>-7638</v>
      </c>
      <c r="N133" s="170">
        <f t="shared" si="62"/>
        <v>8.8737048218434748E-3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191371</v>
      </c>
      <c r="D135" s="176">
        <v>168516</v>
      </c>
      <c r="E135" s="176">
        <v>65963</v>
      </c>
      <c r="F135" s="176">
        <v>172180</v>
      </c>
      <c r="G135" s="176">
        <v>172180</v>
      </c>
      <c r="H135" s="176">
        <v>187556</v>
      </c>
      <c r="I135" s="176">
        <v>200403</v>
      </c>
      <c r="J135" s="177">
        <f>IFERROR(I135/H135-1,"-")</f>
        <v>6.8496875599820761E-2</v>
      </c>
      <c r="K135" s="177">
        <f>IFERROR(I135/D135-1,"-")</f>
        <v>0.18922238837855154</v>
      </c>
      <c r="L135" s="176">
        <f>I135-H135</f>
        <v>12847</v>
      </c>
      <c r="M135" s="176">
        <f>I135-D135</f>
        <v>31887</v>
      </c>
      <c r="N135" s="177">
        <f t="shared" ref="N135:N147" si="69">I135/I$9</f>
        <v>5.3526685350868311E-2</v>
      </c>
    </row>
    <row r="136" spans="1:14" x14ac:dyDescent="0.25">
      <c r="A136" s="1" t="s">
        <v>96</v>
      </c>
      <c r="B136" s="157" t="s">
        <v>97</v>
      </c>
      <c r="C136" s="158">
        <v>32701</v>
      </c>
      <c r="D136" s="158">
        <v>26999</v>
      </c>
      <c r="E136" s="158">
        <v>2995</v>
      </c>
      <c r="F136" s="158">
        <v>16657</v>
      </c>
      <c r="G136" s="158">
        <v>16657</v>
      </c>
      <c r="H136" s="158">
        <v>20607</v>
      </c>
      <c r="I136" s="158">
        <v>16536</v>
      </c>
      <c r="J136" s="160">
        <f>IFERROR(I136/H136-1,"-")</f>
        <v>-0.19755422914543597</v>
      </c>
      <c r="K136" s="159">
        <f t="shared" ref="K136:K147" si="70">IFERROR(I136/D136-1,"-")</f>
        <v>-0.38753287158783656</v>
      </c>
      <c r="L136" s="157">
        <f t="shared" ref="L136:L146" si="71">I136-H136</f>
        <v>-4071</v>
      </c>
      <c r="M136" s="158">
        <f t="shared" ref="M136:M147" si="72">I136-D136</f>
        <v>-10463</v>
      </c>
      <c r="N136" s="159">
        <f t="shared" si="69"/>
        <v>4.416686721066842E-3</v>
      </c>
    </row>
    <row r="137" spans="1:14" x14ac:dyDescent="0.25">
      <c r="A137" s="161" t="s">
        <v>103</v>
      </c>
      <c r="B137" s="162" t="s">
        <v>103</v>
      </c>
      <c r="C137" s="163">
        <v>24154</v>
      </c>
      <c r="D137" s="163">
        <v>16078</v>
      </c>
      <c r="E137" s="163">
        <v>1936</v>
      </c>
      <c r="F137" s="163">
        <v>10927</v>
      </c>
      <c r="G137" s="163">
        <v>10927</v>
      </c>
      <c r="H137" s="163">
        <v>13400</v>
      </c>
      <c r="I137" s="163">
        <v>10591</v>
      </c>
      <c r="J137" s="165">
        <f>IFERROR(I137/H137-1,"-")</f>
        <v>-0.20962686567164179</v>
      </c>
      <c r="K137" s="164">
        <f t="shared" si="70"/>
        <v>-0.341273790272422</v>
      </c>
      <c r="L137" s="162">
        <f t="shared" si="71"/>
        <v>-2809</v>
      </c>
      <c r="M137" s="163">
        <f t="shared" si="72"/>
        <v>-5487</v>
      </c>
      <c r="N137" s="164">
        <f t="shared" si="69"/>
        <v>2.8288055795125137E-3</v>
      </c>
    </row>
    <row r="138" spans="1:14" x14ac:dyDescent="0.25">
      <c r="A138" s="161" t="s">
        <v>100</v>
      </c>
      <c r="B138" s="162" t="s">
        <v>100</v>
      </c>
      <c r="C138" s="163">
        <v>8547</v>
      </c>
      <c r="D138" s="163">
        <v>10921</v>
      </c>
      <c r="E138" s="163">
        <v>1059</v>
      </c>
      <c r="F138" s="163">
        <v>5730</v>
      </c>
      <c r="G138" s="163">
        <v>5730</v>
      </c>
      <c r="H138" s="163">
        <v>7207</v>
      </c>
      <c r="I138" s="163">
        <v>5945</v>
      </c>
      <c r="J138" s="165">
        <f>IFERROR(I138/H138-1,"-")</f>
        <v>-0.1751075343416123</v>
      </c>
      <c r="K138" s="164">
        <f t="shared" si="70"/>
        <v>-0.45563593077556996</v>
      </c>
      <c r="L138" s="162">
        <f t="shared" si="71"/>
        <v>-1262</v>
      </c>
      <c r="M138" s="163">
        <f t="shared" si="72"/>
        <v>-4976</v>
      </c>
      <c r="N138" s="164">
        <f t="shared" si="69"/>
        <v>1.5878811415543286E-3</v>
      </c>
    </row>
    <row r="139" spans="1:14" x14ac:dyDescent="0.25">
      <c r="A139" s="1"/>
      <c r="B139" s="157" t="s">
        <v>107</v>
      </c>
      <c r="C139" s="158">
        <v>158670</v>
      </c>
      <c r="D139" s="158">
        <v>141517</v>
      </c>
      <c r="E139" s="158">
        <v>62968</v>
      </c>
      <c r="F139" s="158">
        <v>155523</v>
      </c>
      <c r="G139" s="158">
        <v>155523</v>
      </c>
      <c r="H139" s="158">
        <v>166949</v>
      </c>
      <c r="I139" s="158">
        <v>183867</v>
      </c>
      <c r="J139" s="160">
        <f>IFERROR(I139/H139-1,"-")</f>
        <v>0.1013363362463986</v>
      </c>
      <c r="K139" s="159">
        <f t="shared" si="70"/>
        <v>0.29925733304126001</v>
      </c>
      <c r="L139" s="157">
        <f t="shared" si="71"/>
        <v>16918</v>
      </c>
      <c r="M139" s="158">
        <f t="shared" si="72"/>
        <v>42350</v>
      </c>
      <c r="N139" s="159">
        <f t="shared" si="69"/>
        <v>4.910999862980147E-2</v>
      </c>
    </row>
    <row r="140" spans="1:14" s="56" customFormat="1" x14ac:dyDescent="0.25">
      <c r="B140" s="162" t="s">
        <v>110</v>
      </c>
      <c r="C140" s="163">
        <v>80746</v>
      </c>
      <c r="D140" s="163">
        <v>67665</v>
      </c>
      <c r="E140" s="163">
        <v>28766</v>
      </c>
      <c r="F140" s="163">
        <v>64768</v>
      </c>
      <c r="G140" s="163">
        <v>64768</v>
      </c>
      <c r="H140" s="163">
        <v>68685</v>
      </c>
      <c r="I140" s="163">
        <v>80755</v>
      </c>
      <c r="J140" s="165">
        <f t="shared" ref="J140:J147" si="73">IFERROR(I140/H140-1,"-")</f>
        <v>0.17572978088374458</v>
      </c>
      <c r="K140" s="164">
        <f t="shared" si="70"/>
        <v>0.19345304071528857</v>
      </c>
      <c r="L140" s="162">
        <f t="shared" si="71"/>
        <v>12070</v>
      </c>
      <c r="M140" s="163">
        <f t="shared" si="72"/>
        <v>13090</v>
      </c>
      <c r="N140" s="164">
        <f t="shared" si="69"/>
        <v>2.1569275287841853E-2</v>
      </c>
    </row>
    <row r="141" spans="1:14" s="56" customFormat="1" x14ac:dyDescent="0.25">
      <c r="B141" s="162" t="s">
        <v>113</v>
      </c>
      <c r="C141" s="163">
        <v>10050</v>
      </c>
      <c r="D141" s="163">
        <v>9638</v>
      </c>
      <c r="E141" s="163">
        <v>4028</v>
      </c>
      <c r="F141" s="163">
        <v>10714</v>
      </c>
      <c r="G141" s="163">
        <v>10714</v>
      </c>
      <c r="H141" s="163">
        <v>14545</v>
      </c>
      <c r="I141" s="163">
        <v>16174</v>
      </c>
      <c r="J141" s="165">
        <f t="shared" si="73"/>
        <v>0.11199724991405979</v>
      </c>
      <c r="K141" s="164">
        <f t="shared" si="70"/>
        <v>0.6781489935671301</v>
      </c>
      <c r="L141" s="162">
        <f t="shared" si="71"/>
        <v>1629</v>
      </c>
      <c r="M141" s="163">
        <f t="shared" si="72"/>
        <v>6536</v>
      </c>
      <c r="N141" s="164">
        <f t="shared" si="69"/>
        <v>4.3199982478552921E-3</v>
      </c>
    </row>
    <row r="142" spans="1:14" x14ac:dyDescent="0.25">
      <c r="A142" s="1"/>
      <c r="B142" s="162" t="s">
        <v>116</v>
      </c>
      <c r="C142" s="163">
        <v>18755</v>
      </c>
      <c r="D142" s="163">
        <v>13604</v>
      </c>
      <c r="E142" s="163">
        <v>4260</v>
      </c>
      <c r="F142" s="163">
        <v>18935</v>
      </c>
      <c r="G142" s="163">
        <v>18935</v>
      </c>
      <c r="H142" s="163">
        <v>17089</v>
      </c>
      <c r="I142" s="163">
        <v>18300</v>
      </c>
      <c r="J142" s="165">
        <f t="shared" si="73"/>
        <v>7.0864298671660109E-2</v>
      </c>
      <c r="K142" s="164">
        <f t="shared" si="70"/>
        <v>0.34519259041458406</v>
      </c>
      <c r="L142" s="162">
        <f t="shared" si="71"/>
        <v>1211</v>
      </c>
      <c r="M142" s="163">
        <f t="shared" si="72"/>
        <v>4696</v>
      </c>
      <c r="N142" s="164">
        <f t="shared" si="69"/>
        <v>4.8878427065507509E-3</v>
      </c>
    </row>
    <row r="143" spans="1:14" x14ac:dyDescent="0.25">
      <c r="A143" s="1"/>
      <c r="B143" s="162" t="s">
        <v>123</v>
      </c>
      <c r="C143" s="163">
        <v>3463</v>
      </c>
      <c r="D143" s="163">
        <v>3045</v>
      </c>
      <c r="E143" s="163">
        <v>933</v>
      </c>
      <c r="F143" s="163">
        <v>7158</v>
      </c>
      <c r="G143" s="163">
        <v>7158</v>
      </c>
      <c r="H143" s="163">
        <v>6343</v>
      </c>
      <c r="I143" s="163">
        <v>4902</v>
      </c>
      <c r="J143" s="165">
        <f t="shared" si="73"/>
        <v>-0.22717956802774708</v>
      </c>
      <c r="K143" s="164">
        <f t="shared" si="70"/>
        <v>0.60985221674876855</v>
      </c>
      <c r="L143" s="162">
        <f t="shared" si="71"/>
        <v>-1441</v>
      </c>
      <c r="M143" s="163">
        <f t="shared" si="72"/>
        <v>1857</v>
      </c>
      <c r="N143" s="164">
        <f t="shared" si="69"/>
        <v>1.3093008168039225E-3</v>
      </c>
    </row>
    <row r="144" spans="1:14" x14ac:dyDescent="0.25">
      <c r="A144" s="1"/>
      <c r="B144" s="162" t="s">
        <v>119</v>
      </c>
      <c r="C144" s="163">
        <v>3049</v>
      </c>
      <c r="D144" s="163">
        <v>3046</v>
      </c>
      <c r="E144" s="163">
        <v>1112</v>
      </c>
      <c r="F144" s="163">
        <v>3375</v>
      </c>
      <c r="G144" s="163">
        <v>3375</v>
      </c>
      <c r="H144" s="163">
        <v>3705</v>
      </c>
      <c r="I144" s="163">
        <v>4428</v>
      </c>
      <c r="J144" s="165">
        <f t="shared" si="73"/>
        <v>0.19514170040485834</v>
      </c>
      <c r="K144" s="164">
        <f t="shared" si="70"/>
        <v>0.45370978332238998</v>
      </c>
      <c r="L144" s="162">
        <f t="shared" si="71"/>
        <v>723</v>
      </c>
      <c r="M144" s="163">
        <f t="shared" si="72"/>
        <v>1382</v>
      </c>
      <c r="N144" s="164">
        <f t="shared" si="69"/>
        <v>1.1826976778473619E-3</v>
      </c>
    </row>
    <row r="145" spans="1:14" x14ac:dyDescent="0.25">
      <c r="A145" s="1"/>
      <c r="B145" s="162" t="s">
        <v>128</v>
      </c>
      <c r="C145" s="163">
        <v>1711</v>
      </c>
      <c r="D145" s="163">
        <v>1881</v>
      </c>
      <c r="E145" s="163">
        <v>2356</v>
      </c>
      <c r="F145" s="163">
        <v>2389</v>
      </c>
      <c r="G145" s="163">
        <v>2389</v>
      </c>
      <c r="H145" s="163">
        <v>2754</v>
      </c>
      <c r="I145" s="163">
        <v>2536</v>
      </c>
      <c r="J145" s="165">
        <f t="shared" si="73"/>
        <v>-7.9157588961510483E-2</v>
      </c>
      <c r="K145" s="164">
        <f t="shared" si="70"/>
        <v>0.34821903242955865</v>
      </c>
      <c r="L145" s="162">
        <f t="shared" si="71"/>
        <v>-218</v>
      </c>
      <c r="M145" s="163">
        <f t="shared" si="72"/>
        <v>655</v>
      </c>
      <c r="N145" s="164">
        <f t="shared" si="69"/>
        <v>6.7735350294058491E-4</v>
      </c>
    </row>
    <row r="146" spans="1:14" x14ac:dyDescent="0.25">
      <c r="A146" s="161" t="s">
        <v>144</v>
      </c>
      <c r="B146" s="162" t="s">
        <v>131</v>
      </c>
      <c r="C146" s="163">
        <v>8589</v>
      </c>
      <c r="D146" s="163">
        <v>5501</v>
      </c>
      <c r="E146" s="163">
        <v>4700</v>
      </c>
      <c r="F146" s="163">
        <v>1142</v>
      </c>
      <c r="G146" s="163">
        <v>1142</v>
      </c>
      <c r="H146" s="163">
        <v>2040</v>
      </c>
      <c r="I146" s="163">
        <v>1877</v>
      </c>
      <c r="J146" s="165">
        <f t="shared" si="73"/>
        <v>-7.9901960784313775E-2</v>
      </c>
      <c r="K146" s="164">
        <f t="shared" si="70"/>
        <v>-0.65878931103435745</v>
      </c>
      <c r="L146" s="162">
        <f t="shared" si="71"/>
        <v>-163</v>
      </c>
      <c r="M146" s="163">
        <f t="shared" si="72"/>
        <v>-3624</v>
      </c>
      <c r="N146" s="164">
        <f t="shared" si="69"/>
        <v>5.0133774645878468E-4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32307</v>
      </c>
      <c r="D147" s="169">
        <f t="shared" si="74"/>
        <v>37137</v>
      </c>
      <c r="E147" s="169">
        <f t="shared" si="74"/>
        <v>16813</v>
      </c>
      <c r="F147" s="169">
        <f t="shared" ref="F147" si="75">F139-SUM(F140:F146)</f>
        <v>47042</v>
      </c>
      <c r="G147" s="169">
        <f t="shared" si="74"/>
        <v>47042</v>
      </c>
      <c r="H147" s="169">
        <f t="shared" si="74"/>
        <v>51788</v>
      </c>
      <c r="I147" s="169">
        <f t="shared" si="74"/>
        <v>54895</v>
      </c>
      <c r="J147" s="171">
        <f t="shared" si="73"/>
        <v>5.9994593342086899E-2</v>
      </c>
      <c r="K147" s="170">
        <f t="shared" si="70"/>
        <v>0.47817540458303043</v>
      </c>
      <c r="L147" s="168">
        <f>I147-H147</f>
        <v>3107</v>
      </c>
      <c r="M147" s="169">
        <f t="shared" si="72"/>
        <v>17758</v>
      </c>
      <c r="N147" s="170">
        <f t="shared" si="69"/>
        <v>1.4662192643502922E-2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85445</v>
      </c>
      <c r="D149" s="176">
        <v>86573</v>
      </c>
      <c r="E149" s="176">
        <v>29561</v>
      </c>
      <c r="F149" s="176">
        <v>70637</v>
      </c>
      <c r="G149" s="176">
        <v>70637</v>
      </c>
      <c r="H149" s="176">
        <v>81706</v>
      </c>
      <c r="I149" s="176">
        <v>84790</v>
      </c>
      <c r="J149" s="177">
        <f>IFERROR(I149/H149-1,"-")</f>
        <v>3.7745086040192888E-2</v>
      </c>
      <c r="K149" s="177">
        <f>IFERROR(I149/D149-1,"-")</f>
        <v>-2.0595335728229358E-2</v>
      </c>
      <c r="L149" s="176">
        <f>I149-H149</f>
        <v>3084</v>
      </c>
      <c r="M149" s="176">
        <f>I149-D149</f>
        <v>-1783</v>
      </c>
      <c r="N149" s="177">
        <f t="shared" ref="N149:N161" si="76">I149/I$9</f>
        <v>2.2647004540351814E-2</v>
      </c>
    </row>
    <row r="150" spans="1:14" x14ac:dyDescent="0.25">
      <c r="A150" s="1" t="s">
        <v>96</v>
      </c>
      <c r="B150" s="157" t="s">
        <v>97</v>
      </c>
      <c r="C150" s="158">
        <v>33577</v>
      </c>
      <c r="D150" s="158">
        <v>37123</v>
      </c>
      <c r="E150" s="158">
        <v>10044</v>
      </c>
      <c r="F150" s="158">
        <v>36230</v>
      </c>
      <c r="G150" s="158">
        <v>36230</v>
      </c>
      <c r="H150" s="158">
        <v>39699</v>
      </c>
      <c r="I150" s="158">
        <v>37064</v>
      </c>
      <c r="J150" s="160">
        <f>IFERROR(I150/H150-1,"-")</f>
        <v>-6.6374467870727205E-2</v>
      </c>
      <c r="K150" s="159">
        <f t="shared" ref="K150:K161" si="77">IFERROR(I150/D150-1,"-")</f>
        <v>-1.5893112086846628E-3</v>
      </c>
      <c r="L150" s="157">
        <f t="shared" ref="L150:L160" si="78">I150-H150</f>
        <v>-2635</v>
      </c>
      <c r="M150" s="158">
        <f t="shared" ref="M150:M161" si="79">I150-D150</f>
        <v>-59</v>
      </c>
      <c r="N150" s="159">
        <f t="shared" si="76"/>
        <v>9.8996175997594013E-3</v>
      </c>
    </row>
    <row r="151" spans="1:14" x14ac:dyDescent="0.25">
      <c r="A151" s="161" t="s">
        <v>103</v>
      </c>
      <c r="B151" s="162" t="s">
        <v>103</v>
      </c>
      <c r="C151" s="163">
        <v>18976</v>
      </c>
      <c r="D151" s="163">
        <v>21495</v>
      </c>
      <c r="E151" s="163">
        <v>4891</v>
      </c>
      <c r="F151" s="163">
        <v>24996</v>
      </c>
      <c r="G151" s="163">
        <v>24996</v>
      </c>
      <c r="H151" s="163">
        <v>27627</v>
      </c>
      <c r="I151" s="163">
        <v>25005</v>
      </c>
      <c r="J151" s="165">
        <f>IFERROR(I151/H151-1,"-")</f>
        <v>-9.4907156043001373E-2</v>
      </c>
      <c r="K151" s="164">
        <f t="shared" si="77"/>
        <v>0.16329378925331461</v>
      </c>
      <c r="L151" s="162">
        <f t="shared" si="78"/>
        <v>-2622</v>
      </c>
      <c r="M151" s="163">
        <f t="shared" si="79"/>
        <v>3510</v>
      </c>
      <c r="N151" s="164">
        <f t="shared" si="76"/>
        <v>6.678716222803362E-3</v>
      </c>
    </row>
    <row r="152" spans="1:14" x14ac:dyDescent="0.25">
      <c r="A152" s="161" t="s">
        <v>100</v>
      </c>
      <c r="B152" s="162" t="s">
        <v>100</v>
      </c>
      <c r="C152" s="163">
        <v>14601</v>
      </c>
      <c r="D152" s="163">
        <v>15628</v>
      </c>
      <c r="E152" s="163">
        <v>5153</v>
      </c>
      <c r="F152" s="163">
        <v>11234</v>
      </c>
      <c r="G152" s="163">
        <v>11234</v>
      </c>
      <c r="H152" s="163">
        <v>12072</v>
      </c>
      <c r="I152" s="163">
        <v>12059</v>
      </c>
      <c r="J152" s="165">
        <f>IFERROR(I152/H152-1,"-")</f>
        <v>-1.0768721007289317E-3</v>
      </c>
      <c r="K152" s="164">
        <f t="shared" si="77"/>
        <v>-0.22837215254671106</v>
      </c>
      <c r="L152" s="162">
        <f t="shared" si="78"/>
        <v>-13</v>
      </c>
      <c r="M152" s="163">
        <f t="shared" si="79"/>
        <v>-3569</v>
      </c>
      <c r="N152" s="164">
        <f t="shared" si="76"/>
        <v>3.2209013769560384E-3</v>
      </c>
    </row>
    <row r="153" spans="1:14" x14ac:dyDescent="0.25">
      <c r="A153" s="1"/>
      <c r="B153" s="157" t="s">
        <v>107</v>
      </c>
      <c r="C153" s="158">
        <v>51868</v>
      </c>
      <c r="D153" s="158">
        <v>49450</v>
      </c>
      <c r="E153" s="158">
        <v>19517</v>
      </c>
      <c r="F153" s="158">
        <v>34407</v>
      </c>
      <c r="G153" s="158">
        <v>34407</v>
      </c>
      <c r="H153" s="158">
        <v>42007</v>
      </c>
      <c r="I153" s="158">
        <v>47726</v>
      </c>
      <c r="J153" s="160">
        <f>IFERROR(I153/H153-1,"-")</f>
        <v>0.1361439760039993</v>
      </c>
      <c r="K153" s="159">
        <f t="shared" si="77"/>
        <v>-3.4863498483316491E-2</v>
      </c>
      <c r="L153" s="157">
        <f t="shared" si="78"/>
        <v>5719</v>
      </c>
      <c r="M153" s="158">
        <f t="shared" si="79"/>
        <v>-1724</v>
      </c>
      <c r="N153" s="159">
        <f t="shared" si="76"/>
        <v>1.2747386940592412E-2</v>
      </c>
    </row>
    <row r="154" spans="1:14" s="56" customFormat="1" x14ac:dyDescent="0.25">
      <c r="B154" s="162" t="s">
        <v>110</v>
      </c>
      <c r="C154" s="163">
        <v>16294</v>
      </c>
      <c r="D154" s="163">
        <v>15413</v>
      </c>
      <c r="E154" s="163">
        <v>5840</v>
      </c>
      <c r="F154" s="163">
        <v>12398</v>
      </c>
      <c r="G154" s="163">
        <v>12398</v>
      </c>
      <c r="H154" s="163">
        <v>14250</v>
      </c>
      <c r="I154" s="163">
        <v>14900</v>
      </c>
      <c r="J154" s="165">
        <f t="shared" ref="J154:J161" si="80">IFERROR(I154/H154-1,"-")</f>
        <v>4.5614035087719218E-2</v>
      </c>
      <c r="K154" s="164">
        <f t="shared" si="77"/>
        <v>-3.3283591773178522E-2</v>
      </c>
      <c r="L154" s="162">
        <f t="shared" si="78"/>
        <v>650</v>
      </c>
      <c r="M154" s="163">
        <f t="shared" si="79"/>
        <v>-513</v>
      </c>
      <c r="N154" s="164">
        <f t="shared" si="76"/>
        <v>3.979718925005803E-3</v>
      </c>
    </row>
    <row r="155" spans="1:14" s="56" customFormat="1" x14ac:dyDescent="0.25">
      <c r="B155" s="162" t="s">
        <v>113</v>
      </c>
      <c r="C155" s="163">
        <v>17270</v>
      </c>
      <c r="D155" s="163">
        <v>13912</v>
      </c>
      <c r="E155" s="163">
        <v>5801</v>
      </c>
      <c r="F155" s="163">
        <v>8032</v>
      </c>
      <c r="G155" s="163">
        <v>8032</v>
      </c>
      <c r="H155" s="163">
        <v>8533</v>
      </c>
      <c r="I155" s="163">
        <v>9147</v>
      </c>
      <c r="J155" s="165">
        <f t="shared" si="80"/>
        <v>7.1955935778741376E-2</v>
      </c>
      <c r="K155" s="164">
        <f t="shared" si="77"/>
        <v>-0.34251006325474409</v>
      </c>
      <c r="L155" s="162">
        <f t="shared" si="78"/>
        <v>614</v>
      </c>
      <c r="M155" s="163">
        <f t="shared" si="79"/>
        <v>-4765</v>
      </c>
      <c r="N155" s="164">
        <f t="shared" si="76"/>
        <v>2.4431200675857768E-3</v>
      </c>
    </row>
    <row r="156" spans="1:14" x14ac:dyDescent="0.25">
      <c r="A156" s="1"/>
      <c r="B156" s="162" t="s">
        <v>116</v>
      </c>
      <c r="C156" s="163">
        <v>6751</v>
      </c>
      <c r="D156" s="163">
        <v>6367</v>
      </c>
      <c r="E156" s="163">
        <v>2092</v>
      </c>
      <c r="F156" s="163">
        <v>3760</v>
      </c>
      <c r="G156" s="163">
        <v>3760</v>
      </c>
      <c r="H156" s="163">
        <v>6188</v>
      </c>
      <c r="I156" s="163">
        <v>7372</v>
      </c>
      <c r="J156" s="165">
        <f t="shared" si="80"/>
        <v>0.19133807369101485</v>
      </c>
      <c r="K156" s="164">
        <f t="shared" si="77"/>
        <v>0.15784513899795827</v>
      </c>
      <c r="L156" s="162">
        <f t="shared" si="78"/>
        <v>1184</v>
      </c>
      <c r="M156" s="163">
        <f t="shared" si="79"/>
        <v>1005</v>
      </c>
      <c r="N156" s="164">
        <f t="shared" si="76"/>
        <v>1.9690260345733407E-3</v>
      </c>
    </row>
    <row r="157" spans="1:14" x14ac:dyDescent="0.25">
      <c r="A157" s="1"/>
      <c r="B157" s="162" t="s">
        <v>123</v>
      </c>
      <c r="C157" s="163">
        <v>946</v>
      </c>
      <c r="D157" s="163">
        <v>1001</v>
      </c>
      <c r="E157" s="163">
        <v>599</v>
      </c>
      <c r="F157" s="163">
        <v>1009</v>
      </c>
      <c r="G157" s="163">
        <v>1009</v>
      </c>
      <c r="H157" s="163">
        <v>1267</v>
      </c>
      <c r="I157" s="163">
        <v>1838</v>
      </c>
      <c r="J157" s="165">
        <f t="shared" si="80"/>
        <v>0.4506708760852407</v>
      </c>
      <c r="K157" s="164">
        <f t="shared" si="77"/>
        <v>0.83616383616383616</v>
      </c>
      <c r="L157" s="162">
        <f t="shared" si="78"/>
        <v>571</v>
      </c>
      <c r="M157" s="163">
        <f t="shared" si="79"/>
        <v>837</v>
      </c>
      <c r="N157" s="164">
        <f t="shared" si="76"/>
        <v>4.9092103249400441E-4</v>
      </c>
    </row>
    <row r="158" spans="1:14" x14ac:dyDescent="0.25">
      <c r="A158" s="1"/>
      <c r="B158" s="162" t="s">
        <v>119</v>
      </c>
      <c r="C158" s="163">
        <v>1034</v>
      </c>
      <c r="D158" s="163">
        <v>1841</v>
      </c>
      <c r="E158" s="163">
        <v>736</v>
      </c>
      <c r="F158" s="163">
        <v>1979</v>
      </c>
      <c r="G158" s="163">
        <v>1979</v>
      </c>
      <c r="H158" s="163">
        <v>2077</v>
      </c>
      <c r="I158" s="163">
        <v>2145</v>
      </c>
      <c r="J158" s="165">
        <f t="shared" si="80"/>
        <v>3.2739528165623533E-2</v>
      </c>
      <c r="K158" s="164">
        <f t="shared" si="77"/>
        <v>0.16512764801738178</v>
      </c>
      <c r="L158" s="162">
        <f t="shared" si="78"/>
        <v>68</v>
      </c>
      <c r="M158" s="163">
        <f t="shared" si="79"/>
        <v>304</v>
      </c>
      <c r="N158" s="164">
        <f t="shared" si="76"/>
        <v>5.7291926806291591E-4</v>
      </c>
    </row>
    <row r="159" spans="1:14" x14ac:dyDescent="0.25">
      <c r="A159" s="1"/>
      <c r="B159" s="162" t="s">
        <v>128</v>
      </c>
      <c r="C159" s="163">
        <v>316</v>
      </c>
      <c r="D159" s="163">
        <v>409</v>
      </c>
      <c r="E159" s="163">
        <v>432</v>
      </c>
      <c r="F159" s="163">
        <v>312</v>
      </c>
      <c r="G159" s="163">
        <v>312</v>
      </c>
      <c r="H159" s="163">
        <v>503</v>
      </c>
      <c r="I159" s="163">
        <v>358</v>
      </c>
      <c r="J159" s="165">
        <f t="shared" si="80"/>
        <v>-0.28827037773359843</v>
      </c>
      <c r="K159" s="164">
        <f t="shared" si="77"/>
        <v>-0.12469437652811732</v>
      </c>
      <c r="L159" s="162">
        <f t="shared" si="78"/>
        <v>-145</v>
      </c>
      <c r="M159" s="163">
        <f t="shared" si="79"/>
        <v>-51</v>
      </c>
      <c r="N159" s="164">
        <f t="shared" si="76"/>
        <v>9.5620092292085726E-5</v>
      </c>
    </row>
    <row r="160" spans="1:14" x14ac:dyDescent="0.25">
      <c r="A160" s="161" t="s">
        <v>144</v>
      </c>
      <c r="B160" s="162" t="s">
        <v>131</v>
      </c>
      <c r="C160" s="163">
        <v>924</v>
      </c>
      <c r="D160" s="163">
        <v>819</v>
      </c>
      <c r="E160" s="163">
        <v>575</v>
      </c>
      <c r="F160" s="163">
        <v>514</v>
      </c>
      <c r="G160" s="163">
        <v>514</v>
      </c>
      <c r="H160" s="163">
        <v>686</v>
      </c>
      <c r="I160" s="163">
        <v>598</v>
      </c>
      <c r="J160" s="165">
        <f t="shared" si="80"/>
        <v>-0.1282798833819242</v>
      </c>
      <c r="K160" s="164">
        <f t="shared" si="77"/>
        <v>-0.26984126984126988</v>
      </c>
      <c r="L160" s="162">
        <f t="shared" si="78"/>
        <v>-88</v>
      </c>
      <c r="M160" s="163">
        <f t="shared" si="79"/>
        <v>-221</v>
      </c>
      <c r="N160" s="164">
        <f t="shared" si="76"/>
        <v>1.5972294745996443E-4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8333</v>
      </c>
      <c r="D161" s="169">
        <f t="shared" si="81"/>
        <v>9688</v>
      </c>
      <c r="E161" s="169">
        <f t="shared" si="81"/>
        <v>3442</v>
      </c>
      <c r="F161" s="169">
        <f t="shared" ref="F161" si="82">F153-SUM(F154:F160)</f>
        <v>6403</v>
      </c>
      <c r="G161" s="169">
        <f t="shared" si="81"/>
        <v>6403</v>
      </c>
      <c r="H161" s="169">
        <f t="shared" si="81"/>
        <v>8503</v>
      </c>
      <c r="I161" s="169">
        <f t="shared" si="81"/>
        <v>11368</v>
      </c>
      <c r="J161" s="171">
        <f t="shared" si="80"/>
        <v>0.33693990356344816</v>
      </c>
      <c r="K161" s="170">
        <f t="shared" si="77"/>
        <v>0.17341040462427748</v>
      </c>
      <c r="L161" s="168">
        <f>I161-H161</f>
        <v>2865</v>
      </c>
      <c r="M161" s="169">
        <f t="shared" si="79"/>
        <v>1680</v>
      </c>
      <c r="N161" s="170">
        <f t="shared" si="76"/>
        <v>3.0363385731185209E-3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DA772-5058-4BFA-87DC-25DDFA1FA0B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C5AB3-86F8-473E-8AB8-C86C48615E07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F21" si="0">IFERROR(E9/C9-1,"-")</f>
        <v>-0.1447052601602864</v>
      </c>
      <c r="G9" s="115">
        <v>2960</v>
      </c>
      <c r="H9" s="116">
        <f t="shared" ref="H9:H21" si="1">IFERROR(G9/E9-1,"-")</f>
        <v>-0.85920852359208522</v>
      </c>
      <c r="I9" s="115">
        <v>13922</v>
      </c>
      <c r="J9" s="116">
        <f t="shared" ref="J9:J21" si="2">IFERROR(I9/C9-1,"-")</f>
        <v>-0.43362759855172694</v>
      </c>
      <c r="K9" s="115">
        <v>17982</v>
      </c>
      <c r="L9" s="116">
        <f t="shared" ref="L9:L21" si="3">IFERROR(K9/I9-1,"-")</f>
        <v>0.29162476655652925</v>
      </c>
      <c r="M9" s="115">
        <v>21297</v>
      </c>
      <c r="N9" s="116">
        <f>IFERROR(M9/K9-1,"-")</f>
        <v>0.18435101768435103</v>
      </c>
      <c r="O9" s="116">
        <f>M9/C9-1</f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1"/>
        <v>-0.90155567551651372</v>
      </c>
      <c r="I10" s="115">
        <v>13217</v>
      </c>
      <c r="J10" s="116">
        <f t="shared" si="2"/>
        <v>-0.33529470931402128</v>
      </c>
      <c r="K10" s="115">
        <v>16181</v>
      </c>
      <c r="L10" s="116">
        <f t="shared" si="3"/>
        <v>0.22425663917681771</v>
      </c>
      <c r="M10" s="115">
        <v>18659</v>
      </c>
      <c r="N10" s="116">
        <f t="shared" ref="N10:N15" si="4">IFERROR(M10/K10-1,"-")</f>
        <v>0.1531425746245596</v>
      </c>
      <c r="O10" s="116">
        <f>IFERROR(M10/C10-1,"-")</f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1"/>
        <v>-0.68541784874766964</v>
      </c>
      <c r="I11" s="115">
        <v>17020</v>
      </c>
      <c r="J11" s="116">
        <f t="shared" si="2"/>
        <v>-0.29403957028495586</v>
      </c>
      <c r="K11" s="115">
        <v>18269</v>
      </c>
      <c r="L11" s="116">
        <f t="shared" si="3"/>
        <v>7.3384253819036349E-2</v>
      </c>
      <c r="M11" s="115">
        <v>20797</v>
      </c>
      <c r="N11" s="116">
        <f t="shared" si="4"/>
        <v>0.13837648475559683</v>
      </c>
      <c r="O11" s="116">
        <f t="shared" ref="O11:O15" si="5">IFERROR(M11/C11-1,"-")</f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>IFERROR(E12/C12-1,"-")</f>
        <v>-1</v>
      </c>
      <c r="G12" s="115">
        <v>3601</v>
      </c>
      <c r="H12" s="116" t="str">
        <f t="shared" si="1"/>
        <v>-</v>
      </c>
      <c r="I12" s="115">
        <v>12113</v>
      </c>
      <c r="J12" s="116">
        <f t="shared" si="2"/>
        <v>-0.18829993969041081</v>
      </c>
      <c r="K12" s="115">
        <v>13117</v>
      </c>
      <c r="L12" s="116">
        <f t="shared" si="3"/>
        <v>8.2886155370263337E-2</v>
      </c>
      <c r="M12" s="115">
        <v>14586</v>
      </c>
      <c r="N12" s="116">
        <f t="shared" si="4"/>
        <v>0.11199207135778</v>
      </c>
      <c r="O12" s="116">
        <f>IFERROR(M12/C12-1,"-")</f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1"/>
        <v>-</v>
      </c>
      <c r="I13" s="115">
        <v>11098</v>
      </c>
      <c r="J13" s="116">
        <f t="shared" si="2"/>
        <v>-0.29812800404755879</v>
      </c>
      <c r="K13" s="115">
        <v>10740</v>
      </c>
      <c r="L13" s="116">
        <f t="shared" si="3"/>
        <v>-3.2258064516129004E-2</v>
      </c>
      <c r="M13" s="115">
        <v>7817</v>
      </c>
      <c r="N13" s="116">
        <f t="shared" si="4"/>
        <v>-0.27216014897579144</v>
      </c>
      <c r="O13" s="116">
        <f t="shared" si="5"/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1"/>
        <v>-</v>
      </c>
      <c r="I14" s="115">
        <v>11814</v>
      </c>
      <c r="J14" s="116">
        <f t="shared" si="2"/>
        <v>-0.34819310344827581</v>
      </c>
      <c r="K14" s="115">
        <v>11134</v>
      </c>
      <c r="L14" s="116">
        <f t="shared" si="3"/>
        <v>-5.7558828508549209E-2</v>
      </c>
      <c r="M14" s="115">
        <v>12283</v>
      </c>
      <c r="N14" s="116">
        <f t="shared" si="4"/>
        <v>0.10319741332854315</v>
      </c>
      <c r="O14" s="116">
        <f t="shared" si="5"/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1"/>
        <v>-</v>
      </c>
      <c r="I15" s="115">
        <v>11471</v>
      </c>
      <c r="J15" s="116">
        <f t="shared" si="2"/>
        <v>-0.32300519357884794</v>
      </c>
      <c r="K15" s="115">
        <v>10514</v>
      </c>
      <c r="L15" s="116">
        <f t="shared" si="3"/>
        <v>-8.3427774387586084E-2</v>
      </c>
      <c r="M15" s="115">
        <v>12513</v>
      </c>
      <c r="N15" s="116">
        <f t="shared" si="4"/>
        <v>0.1901274491154652</v>
      </c>
      <c r="O15" s="116">
        <f t="shared" si="5"/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1"/>
        <v>1.920429515418502</v>
      </c>
      <c r="I16" s="115">
        <v>14845</v>
      </c>
      <c r="J16" s="116">
        <f t="shared" si="2"/>
        <v>-0.10561513435353653</v>
      </c>
      <c r="K16" s="115">
        <v>12529</v>
      </c>
      <c r="L16" s="116">
        <f t="shared" si="3"/>
        <v>-0.15601212529471198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1"/>
        <v>10.772594752186588</v>
      </c>
      <c r="I17" s="115">
        <v>13618</v>
      </c>
      <c r="J17" s="116">
        <f t="shared" si="2"/>
        <v>-0.33408312958435205</v>
      </c>
      <c r="K17" s="115">
        <v>13736</v>
      </c>
      <c r="L17" s="116">
        <f t="shared" si="3"/>
        <v>8.6650022029666207E-3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1"/>
        <v>12.117434507678411</v>
      </c>
      <c r="I18" s="115">
        <v>14638</v>
      </c>
      <c r="J18" s="116">
        <f t="shared" si="2"/>
        <v>-0.21305306166335147</v>
      </c>
      <c r="K18" s="115">
        <v>17811</v>
      </c>
      <c r="L18" s="116">
        <f t="shared" si="3"/>
        <v>0.21676458532586418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1"/>
        <v>5.8981559094719191</v>
      </c>
      <c r="I19" s="115">
        <v>16513</v>
      </c>
      <c r="J19" s="116">
        <f t="shared" si="2"/>
        <v>-0.27482324008607439</v>
      </c>
      <c r="K19" s="115">
        <v>20095</v>
      </c>
      <c r="L19" s="116">
        <f t="shared" si="3"/>
        <v>0.21692000242233389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1"/>
        <v>3.9370838881491341</v>
      </c>
      <c r="I20" s="115">
        <v>18070</v>
      </c>
      <c r="J20" s="116">
        <f t="shared" si="2"/>
        <v>-0.17822547637455088</v>
      </c>
      <c r="K20" s="115">
        <v>19927</v>
      </c>
      <c r="L20" s="116">
        <f t="shared" si="3"/>
        <v>0.1027670171555064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1"/>
        <v>0.51301417081577938</v>
      </c>
      <c r="I21" s="118">
        <v>168339</v>
      </c>
      <c r="J21" s="119">
        <f t="shared" si="2"/>
        <v>-0.28301396584989802</v>
      </c>
      <c r="K21" s="118">
        <v>182035</v>
      </c>
      <c r="L21" s="119">
        <f t="shared" si="3"/>
        <v>8.1359637398344953E-2</v>
      </c>
      <c r="M21" s="118">
        <v>107952</v>
      </c>
      <c r="N21" s="119">
        <v>0.1022596158755118</v>
      </c>
      <c r="O21" s="119">
        <v>-0.1966542142314962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2210</v>
      </c>
      <c r="D31" s="116">
        <v>1.7495395948434522E-2</v>
      </c>
      <c r="E31" s="115">
        <v>1214</v>
      </c>
      <c r="F31" s="116">
        <f t="shared" ref="F31:F43" si="6">IFERROR(E31/C31-1,"-")</f>
        <v>-0.45067873303167416</v>
      </c>
      <c r="G31" s="115">
        <v>520</v>
      </c>
      <c r="H31" s="116">
        <f t="shared" ref="H31:H43" si="7">IFERROR(G31/E31-1,"-")</f>
        <v>-0.57166392092257001</v>
      </c>
      <c r="I31" s="115">
        <v>942</v>
      </c>
      <c r="J31" s="116">
        <f t="shared" ref="J31:J43" si="8">IFERROR(I31/G31-1,"-")</f>
        <v>0.81153846153846154</v>
      </c>
      <c r="K31" s="115">
        <v>6722</v>
      </c>
      <c r="L31" s="116">
        <f t="shared" ref="L31:L43" si="9">IFERROR(K31/I31-1,"-")</f>
        <v>6.1358811040339702</v>
      </c>
      <c r="M31" s="115">
        <v>1440</v>
      </c>
      <c r="N31" s="116">
        <f t="shared" ref="N31:N41" si="10">IFERROR(M31/K31-1,"-")</f>
        <v>-0.78577804224933057</v>
      </c>
      <c r="O31" s="116">
        <f t="shared" ref="O31" si="11">M31/C31-1</f>
        <v>-0.34841628959276016</v>
      </c>
    </row>
    <row r="32" spans="1:16" x14ac:dyDescent="0.25">
      <c r="B32" s="114" t="s">
        <v>73</v>
      </c>
      <c r="C32" s="115">
        <v>1915</v>
      </c>
      <c r="D32" s="116">
        <v>-0.31850533807829184</v>
      </c>
      <c r="E32" s="115">
        <v>904</v>
      </c>
      <c r="F32" s="116">
        <f t="shared" si="6"/>
        <v>-0.52793733681462141</v>
      </c>
      <c r="G32" s="115">
        <v>511</v>
      </c>
      <c r="H32" s="116">
        <f t="shared" si="7"/>
        <v>-0.43473451327433632</v>
      </c>
      <c r="I32" s="115">
        <v>610</v>
      </c>
      <c r="J32" s="116">
        <f t="shared" si="8"/>
        <v>0.19373776908023488</v>
      </c>
      <c r="K32" s="115">
        <v>3306</v>
      </c>
      <c r="L32" s="116">
        <f t="shared" si="9"/>
        <v>4.4196721311475411</v>
      </c>
      <c r="M32" s="115">
        <v>2089</v>
      </c>
      <c r="N32" s="116">
        <f t="shared" si="10"/>
        <v>-0.36811857229280098</v>
      </c>
      <c r="O32" s="116">
        <f>IFERROR(M32/C32-1,"-")</f>
        <v>9.0861618798955712E-2</v>
      </c>
    </row>
    <row r="33" spans="2:16" x14ac:dyDescent="0.25">
      <c r="B33" s="114" t="s">
        <v>75</v>
      </c>
      <c r="C33" s="115">
        <v>2142</v>
      </c>
      <c r="D33" s="116">
        <v>-0.18462124095926913</v>
      </c>
      <c r="E33" s="115">
        <v>787</v>
      </c>
      <c r="F33" s="116">
        <f t="shared" si="6"/>
        <v>-0.6325863678804855</v>
      </c>
      <c r="G33" s="115">
        <v>731</v>
      </c>
      <c r="H33" s="116">
        <f t="shared" si="7"/>
        <v>-7.1156289707751008E-2</v>
      </c>
      <c r="I33" s="115">
        <v>1784</v>
      </c>
      <c r="J33" s="116">
        <f t="shared" si="8"/>
        <v>1.4404924760601916</v>
      </c>
      <c r="K33" s="115">
        <v>3072</v>
      </c>
      <c r="L33" s="116">
        <f t="shared" si="9"/>
        <v>0.72197309417040367</v>
      </c>
      <c r="M33" s="115">
        <v>4827</v>
      </c>
      <c r="N33" s="116">
        <f t="shared" si="10"/>
        <v>0.5712890625</v>
      </c>
      <c r="O33" s="116">
        <f t="shared" ref="O33:O42" si="12">IFERROR(M33/C33-1,"-")</f>
        <v>1.2535014005602241</v>
      </c>
    </row>
    <row r="34" spans="2:16" x14ac:dyDescent="0.25">
      <c r="B34" s="114" t="s">
        <v>77</v>
      </c>
      <c r="C34" s="115">
        <v>2852</v>
      </c>
      <c r="D34" s="116">
        <v>0.28237410071942448</v>
      </c>
      <c r="E34" s="115">
        <v>0</v>
      </c>
      <c r="F34" s="116">
        <f t="shared" si="6"/>
        <v>-1</v>
      </c>
      <c r="G34" s="115">
        <v>712</v>
      </c>
      <c r="H34" s="116" t="str">
        <f t="shared" si="7"/>
        <v>-</v>
      </c>
      <c r="I34" s="115">
        <v>903</v>
      </c>
      <c r="J34" s="116">
        <f t="shared" si="8"/>
        <v>0.26825842696629221</v>
      </c>
      <c r="K34" s="115">
        <v>3399</v>
      </c>
      <c r="L34" s="116">
        <f t="shared" si="9"/>
        <v>2.7641196013289036</v>
      </c>
      <c r="M34" s="115">
        <v>2132</v>
      </c>
      <c r="N34" s="116">
        <f t="shared" si="10"/>
        <v>-0.37275669314504267</v>
      </c>
      <c r="O34" s="116">
        <f t="shared" si="12"/>
        <v>-0.25245441795231416</v>
      </c>
    </row>
    <row r="35" spans="2:16" x14ac:dyDescent="0.25">
      <c r="B35" s="114" t="s">
        <v>79</v>
      </c>
      <c r="C35" s="115">
        <v>2250</v>
      </c>
      <c r="D35" s="116">
        <v>-0.26710097719869708</v>
      </c>
      <c r="E35" s="115">
        <v>0</v>
      </c>
      <c r="F35" s="116">
        <f t="shared" si="6"/>
        <v>-1</v>
      </c>
      <c r="G35" s="115">
        <v>793</v>
      </c>
      <c r="H35" s="116" t="str">
        <f t="shared" si="7"/>
        <v>-</v>
      </c>
      <c r="I35" s="115">
        <v>1407</v>
      </c>
      <c r="J35" s="116">
        <f t="shared" si="8"/>
        <v>0.77427490542244648</v>
      </c>
      <c r="K35" s="115">
        <v>3612</v>
      </c>
      <c r="L35" s="116">
        <f t="shared" si="9"/>
        <v>1.5671641791044775</v>
      </c>
      <c r="M35" s="115">
        <v>1512</v>
      </c>
      <c r="N35" s="116">
        <f t="shared" si="10"/>
        <v>-0.58139534883720922</v>
      </c>
      <c r="O35" s="116">
        <f t="shared" si="12"/>
        <v>-0.32799999999999996</v>
      </c>
    </row>
    <row r="36" spans="2:16" x14ac:dyDescent="0.25">
      <c r="B36" s="114" t="s">
        <v>81</v>
      </c>
      <c r="C36" s="115">
        <v>2571</v>
      </c>
      <c r="D36" s="116">
        <v>9.0330788804071194E-2</v>
      </c>
      <c r="E36" s="115">
        <v>0</v>
      </c>
      <c r="F36" s="116">
        <f t="shared" si="6"/>
        <v>-1</v>
      </c>
      <c r="G36" s="115">
        <v>2003</v>
      </c>
      <c r="H36" s="116" t="str">
        <f t="shared" si="7"/>
        <v>-</v>
      </c>
      <c r="I36" s="115">
        <v>1369</v>
      </c>
      <c r="J36" s="116">
        <f t="shared" si="8"/>
        <v>-0.31652521218172736</v>
      </c>
      <c r="K36" s="115">
        <v>2638</v>
      </c>
      <c r="L36" s="116">
        <f t="shared" si="9"/>
        <v>0.92695398100803517</v>
      </c>
      <c r="M36" s="115">
        <v>1891</v>
      </c>
      <c r="N36" s="116">
        <f t="shared" si="10"/>
        <v>-0.28316906747536008</v>
      </c>
      <c r="O36" s="116">
        <f t="shared" si="12"/>
        <v>-0.26448852586542204</v>
      </c>
    </row>
    <row r="37" spans="2:16" x14ac:dyDescent="0.25">
      <c r="B37" s="114" t="s">
        <v>83</v>
      </c>
      <c r="C37" s="115">
        <v>2710</v>
      </c>
      <c r="D37" s="116">
        <v>4.9167634533488158E-2</v>
      </c>
      <c r="E37" s="115">
        <v>0</v>
      </c>
      <c r="F37" s="116">
        <f t="shared" si="6"/>
        <v>-1</v>
      </c>
      <c r="G37" s="115">
        <v>2615</v>
      </c>
      <c r="H37" s="116" t="str">
        <f t="shared" si="7"/>
        <v>-</v>
      </c>
      <c r="I37" s="115">
        <v>1203</v>
      </c>
      <c r="J37" s="116">
        <f t="shared" si="8"/>
        <v>-0.539961759082218</v>
      </c>
      <c r="K37" s="115">
        <v>2644</v>
      </c>
      <c r="L37" s="116">
        <f t="shared" si="9"/>
        <v>1.1978387364921033</v>
      </c>
      <c r="M37" s="115">
        <v>2110</v>
      </c>
      <c r="N37" s="116">
        <f t="shared" si="10"/>
        <v>-0.20196671709531011</v>
      </c>
      <c r="O37" s="116">
        <f t="shared" si="12"/>
        <v>-0.22140221402214022</v>
      </c>
    </row>
    <row r="38" spans="2:16" x14ac:dyDescent="0.25">
      <c r="B38" s="114" t="s">
        <v>85</v>
      </c>
      <c r="C38" s="115">
        <v>3536</v>
      </c>
      <c r="D38" s="116">
        <v>-0.41899441340782118</v>
      </c>
      <c r="E38" s="115">
        <v>2492</v>
      </c>
      <c r="F38" s="116">
        <f t="shared" si="6"/>
        <v>-0.29524886877828049</v>
      </c>
      <c r="G38" s="115">
        <v>3375</v>
      </c>
      <c r="H38" s="116">
        <f t="shared" si="7"/>
        <v>0.3543338683788122</v>
      </c>
      <c r="I38" s="115">
        <v>3184</v>
      </c>
      <c r="J38" s="116">
        <f t="shared" si="8"/>
        <v>-5.6592592592592639E-2</v>
      </c>
      <c r="K38" s="115">
        <v>2887</v>
      </c>
      <c r="L38" s="116">
        <f t="shared" si="9"/>
        <v>-9.3278894472361817E-2</v>
      </c>
      <c r="M38" s="115"/>
      <c r="N38" s="116"/>
      <c r="O38" s="116"/>
    </row>
    <row r="39" spans="2:16" x14ac:dyDescent="0.25">
      <c r="B39" s="114" t="s">
        <v>87</v>
      </c>
      <c r="C39" s="115">
        <v>4209</v>
      </c>
      <c r="D39" s="116">
        <v>0.37100977198697072</v>
      </c>
      <c r="E39" s="115">
        <v>485</v>
      </c>
      <c r="F39" s="116">
        <f t="shared" si="6"/>
        <v>-0.8847707293894036</v>
      </c>
      <c r="G39" s="115">
        <v>2108</v>
      </c>
      <c r="H39" s="116">
        <f t="shared" si="7"/>
        <v>3.3463917525773192</v>
      </c>
      <c r="I39" s="115">
        <v>1825</v>
      </c>
      <c r="J39" s="116">
        <f t="shared" si="8"/>
        <v>-0.13425047438330173</v>
      </c>
      <c r="K39" s="115">
        <v>3190</v>
      </c>
      <c r="L39" s="116">
        <f t="shared" si="9"/>
        <v>0.74794520547945198</v>
      </c>
      <c r="M39" s="115"/>
      <c r="N39" s="116"/>
      <c r="O39" s="116"/>
    </row>
    <row r="40" spans="2:16" x14ac:dyDescent="0.25">
      <c r="B40" s="114" t="s">
        <v>89</v>
      </c>
      <c r="C40" s="115">
        <v>3643</v>
      </c>
      <c r="D40" s="116">
        <v>0.76160541586073505</v>
      </c>
      <c r="E40" s="115">
        <v>528</v>
      </c>
      <c r="F40" s="116">
        <f t="shared" si="6"/>
        <v>-0.85506450727422456</v>
      </c>
      <c r="G40" s="115">
        <v>2051</v>
      </c>
      <c r="H40" s="116">
        <f t="shared" si="7"/>
        <v>2.8844696969696968</v>
      </c>
      <c r="I40" s="115">
        <v>2115</v>
      </c>
      <c r="J40" s="116">
        <f t="shared" si="8"/>
        <v>3.1204290589956107E-2</v>
      </c>
      <c r="K40" s="115">
        <v>2565</v>
      </c>
      <c r="L40" s="116">
        <f t="shared" si="9"/>
        <v>0.2127659574468086</v>
      </c>
      <c r="M40" s="115"/>
      <c r="N40" s="116"/>
      <c r="O40" s="116"/>
    </row>
    <row r="41" spans="2:16" x14ac:dyDescent="0.25">
      <c r="B41" s="114" t="s">
        <v>91</v>
      </c>
      <c r="C41" s="115">
        <v>1754</v>
      </c>
      <c r="D41" s="116">
        <v>-0.21521252796420587</v>
      </c>
      <c r="E41" s="115">
        <v>509</v>
      </c>
      <c r="F41" s="116">
        <f t="shared" si="6"/>
        <v>-0.70980615735461794</v>
      </c>
      <c r="G41" s="115">
        <v>807</v>
      </c>
      <c r="H41" s="116">
        <f t="shared" si="7"/>
        <v>0.58546168958742628</v>
      </c>
      <c r="I41" s="115">
        <v>2957</v>
      </c>
      <c r="J41" s="116">
        <f t="shared" si="8"/>
        <v>2.6641883519206941</v>
      </c>
      <c r="K41" s="115">
        <v>2171</v>
      </c>
      <c r="L41" s="116">
        <f t="shared" si="9"/>
        <v>-0.26580994250930001</v>
      </c>
      <c r="M41" s="115"/>
      <c r="N41" s="116"/>
      <c r="O41" s="116"/>
    </row>
    <row r="42" spans="2:16" x14ac:dyDescent="0.25">
      <c r="B42" s="114" t="s">
        <v>93</v>
      </c>
      <c r="C42" s="115">
        <v>1177</v>
      </c>
      <c r="D42" s="116">
        <v>-0.47290640394088668</v>
      </c>
      <c r="E42" s="115">
        <v>9</v>
      </c>
      <c r="F42" s="116">
        <f t="shared" si="6"/>
        <v>-0.99235344095157174</v>
      </c>
      <c r="G42" s="115">
        <v>1060</v>
      </c>
      <c r="H42" s="116">
        <f t="shared" si="7"/>
        <v>116.77777777777777</v>
      </c>
      <c r="I42" s="115">
        <v>2919</v>
      </c>
      <c r="J42" s="116">
        <f t="shared" si="8"/>
        <v>1.7537735849056606</v>
      </c>
      <c r="K42" s="115">
        <v>4029</v>
      </c>
      <c r="L42" s="116">
        <f t="shared" si="9"/>
        <v>0.38026721479958892</v>
      </c>
      <c r="M42" s="115"/>
      <c r="N42" s="116"/>
      <c r="O42" s="116"/>
    </row>
    <row r="43" spans="2:16" ht="15.75" x14ac:dyDescent="0.25">
      <c r="B43" s="117" t="s">
        <v>30</v>
      </c>
      <c r="C43" s="118">
        <v>30969</v>
      </c>
      <c r="D43" s="119">
        <v>-7.65446087786259E-2</v>
      </c>
      <c r="E43" s="118">
        <v>6950</v>
      </c>
      <c r="F43" s="119">
        <f t="shared" si="6"/>
        <v>-0.77558203364654976</v>
      </c>
      <c r="G43" s="118">
        <v>17286</v>
      </c>
      <c r="H43" s="119">
        <f t="shared" si="7"/>
        <v>1.4871942446043165</v>
      </c>
      <c r="I43" s="118">
        <v>21218</v>
      </c>
      <c r="J43" s="119">
        <f t="shared" si="8"/>
        <v>0.2274673145898416</v>
      </c>
      <c r="K43" s="118">
        <v>40235</v>
      </c>
      <c r="L43" s="119">
        <f t="shared" si="9"/>
        <v>0.89626732019983035</v>
      </c>
      <c r="M43" s="118">
        <v>16001</v>
      </c>
      <c r="N43" s="119">
        <v>-0.36986571102272281</v>
      </c>
      <c r="O43" s="119">
        <v>-3.8978978978978951E-2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1334</v>
      </c>
      <c r="D53" s="116">
        <v>6.4644852354349469E-2</v>
      </c>
      <c r="E53" s="115">
        <v>563</v>
      </c>
      <c r="F53" s="116">
        <f t="shared" ref="F53:F65" si="13">IFERROR(E53/C53-1,"-")</f>
        <v>-0.57796101949025491</v>
      </c>
      <c r="G53" s="115">
        <v>258</v>
      </c>
      <c r="H53" s="116">
        <f t="shared" ref="H53:H65" si="14">IFERROR(G53/E53-1,"-")</f>
        <v>-0.54174067495559508</v>
      </c>
      <c r="I53" s="115">
        <v>843</v>
      </c>
      <c r="J53" s="116">
        <f t="shared" ref="J53:J65" si="15">IFERROR(I53/G53-1,"-")</f>
        <v>2.2674418604651163</v>
      </c>
      <c r="K53" s="115">
        <v>1740</v>
      </c>
      <c r="L53" s="116">
        <f>IFERROR(K53/I53-1,"-")</f>
        <v>1.0640569395017794</v>
      </c>
      <c r="M53" s="115">
        <v>940</v>
      </c>
      <c r="N53" s="116">
        <f t="shared" ref="N53:N63" si="16">IFERROR(M53/K53-1,"-")</f>
        <v>-0.45977011494252873</v>
      </c>
      <c r="O53" s="116">
        <f t="shared" ref="O53" si="17">IFERROR(M53/C53-1,"-")</f>
        <v>-0.29535232383808097</v>
      </c>
    </row>
    <row r="54" spans="1:16" x14ac:dyDescent="0.25">
      <c r="A54" s="1">
        <v>2</v>
      </c>
      <c r="B54" s="114" t="s">
        <v>73</v>
      </c>
      <c r="C54" s="115">
        <v>1064</v>
      </c>
      <c r="D54" s="116">
        <v>-0.45041322314049592</v>
      </c>
      <c r="E54" s="115">
        <v>504</v>
      </c>
      <c r="F54" s="116">
        <f t="shared" si="13"/>
        <v>-0.52631578947368429</v>
      </c>
      <c r="G54" s="115">
        <v>16</v>
      </c>
      <c r="H54" s="116">
        <f t="shared" si="14"/>
        <v>-0.96825396825396826</v>
      </c>
      <c r="I54" s="115">
        <v>552</v>
      </c>
      <c r="J54" s="116">
        <f t="shared" si="15"/>
        <v>33.5</v>
      </c>
      <c r="K54" s="115">
        <v>1148</v>
      </c>
      <c r="L54" s="116">
        <f t="shared" ref="L54:L65" si="18">IFERROR(K54/I54-1,"-")</f>
        <v>1.0797101449275361</v>
      </c>
      <c r="M54" s="115">
        <v>1412</v>
      </c>
      <c r="N54" s="116">
        <f t="shared" si="16"/>
        <v>0.2299651567944252</v>
      </c>
      <c r="O54" s="116">
        <f>IFERROR(M54/C54-1,"-")</f>
        <v>0.3270676691729324</v>
      </c>
    </row>
    <row r="55" spans="1:16" x14ac:dyDescent="0.25">
      <c r="A55" s="1">
        <v>3</v>
      </c>
      <c r="B55" s="114" t="s">
        <v>75</v>
      </c>
      <c r="C55" s="115">
        <v>1309</v>
      </c>
      <c r="D55" s="116">
        <v>0.23374175306314804</v>
      </c>
      <c r="E55" s="115">
        <v>522</v>
      </c>
      <c r="F55" s="116">
        <f t="shared" si="13"/>
        <v>-0.60122230710466007</v>
      </c>
      <c r="G55" s="115">
        <v>359</v>
      </c>
      <c r="H55" s="116">
        <f t="shared" si="14"/>
        <v>-0.3122605363984674</v>
      </c>
      <c r="I55" s="115">
        <v>1584</v>
      </c>
      <c r="J55" s="116">
        <f t="shared" si="15"/>
        <v>3.4122562674094707</v>
      </c>
      <c r="K55" s="115">
        <v>1437</v>
      </c>
      <c r="L55" s="116">
        <f t="shared" si="18"/>
        <v>-9.2803030303030276E-2</v>
      </c>
      <c r="M55" s="115">
        <v>1780</v>
      </c>
      <c r="N55" s="116">
        <f t="shared" si="16"/>
        <v>0.23869171885873341</v>
      </c>
      <c r="O55" s="116">
        <f t="shared" ref="O55:O64" si="19">IFERROR(M55/C55-1,"-")</f>
        <v>0.35981665393430107</v>
      </c>
    </row>
    <row r="56" spans="1:16" x14ac:dyDescent="0.25">
      <c r="A56" s="1">
        <v>4</v>
      </c>
      <c r="B56" s="114" t="s">
        <v>77</v>
      </c>
      <c r="C56" s="115">
        <v>1046</v>
      </c>
      <c r="D56" s="116">
        <v>0.17528089887640452</v>
      </c>
      <c r="E56" s="115">
        <v>0</v>
      </c>
      <c r="F56" s="116">
        <f t="shared" si="13"/>
        <v>-1</v>
      </c>
      <c r="G56" s="115">
        <v>188</v>
      </c>
      <c r="H56" s="116" t="str">
        <f t="shared" si="14"/>
        <v>-</v>
      </c>
      <c r="I56" s="115">
        <v>851</v>
      </c>
      <c r="J56" s="116">
        <f t="shared" si="15"/>
        <v>3.5265957446808507</v>
      </c>
      <c r="K56" s="115">
        <v>1028</v>
      </c>
      <c r="L56" s="116">
        <f t="shared" si="18"/>
        <v>0.20799059929494712</v>
      </c>
      <c r="M56" s="115">
        <v>652</v>
      </c>
      <c r="N56" s="116">
        <f t="shared" si="16"/>
        <v>-0.36575875486381326</v>
      </c>
      <c r="O56" s="116">
        <f t="shared" si="19"/>
        <v>-0.37667304015296366</v>
      </c>
    </row>
    <row r="57" spans="1:16" x14ac:dyDescent="0.25">
      <c r="A57" s="1">
        <v>5</v>
      </c>
      <c r="B57" s="114" t="s">
        <v>79</v>
      </c>
      <c r="C57" s="115">
        <v>1367</v>
      </c>
      <c r="D57" s="116">
        <v>-0.21974885844748859</v>
      </c>
      <c r="E57" s="115">
        <v>0</v>
      </c>
      <c r="F57" s="116">
        <f t="shared" si="13"/>
        <v>-1</v>
      </c>
      <c r="G57" s="115">
        <v>467</v>
      </c>
      <c r="H57" s="116" t="str">
        <f t="shared" si="14"/>
        <v>-</v>
      </c>
      <c r="I57" s="115">
        <v>944</v>
      </c>
      <c r="J57" s="116">
        <f t="shared" si="15"/>
        <v>1.0214132762312635</v>
      </c>
      <c r="K57" s="115">
        <v>841</v>
      </c>
      <c r="L57" s="116">
        <f t="shared" si="18"/>
        <v>-0.10911016949152541</v>
      </c>
      <c r="M57" s="115">
        <v>401</v>
      </c>
      <c r="N57" s="116">
        <f t="shared" si="16"/>
        <v>-0.52318668252080858</v>
      </c>
      <c r="O57" s="116">
        <f t="shared" si="19"/>
        <v>-0.70665691294806143</v>
      </c>
    </row>
    <row r="58" spans="1:16" x14ac:dyDescent="0.25">
      <c r="A58" s="1">
        <v>6</v>
      </c>
      <c r="B58" s="114" t="s">
        <v>81</v>
      </c>
      <c r="C58" s="115">
        <v>1374</v>
      </c>
      <c r="D58" s="116">
        <v>0.4049079754601228</v>
      </c>
      <c r="E58" s="115">
        <v>0</v>
      </c>
      <c r="F58" s="116">
        <f t="shared" si="13"/>
        <v>-1</v>
      </c>
      <c r="G58" s="115">
        <v>1196</v>
      </c>
      <c r="H58" s="116" t="str">
        <f t="shared" si="14"/>
        <v>-</v>
      </c>
      <c r="I58" s="115">
        <v>862</v>
      </c>
      <c r="J58" s="116">
        <f t="shared" si="15"/>
        <v>-0.27926421404682278</v>
      </c>
      <c r="K58" s="115">
        <v>1029</v>
      </c>
      <c r="L58" s="116">
        <f t="shared" si="18"/>
        <v>0.19373549883990715</v>
      </c>
      <c r="M58" s="115">
        <v>1248</v>
      </c>
      <c r="N58" s="116">
        <f t="shared" si="16"/>
        <v>0.2128279883381925</v>
      </c>
      <c r="O58" s="116">
        <f t="shared" si="19"/>
        <v>-9.1703056768558944E-2</v>
      </c>
    </row>
    <row r="59" spans="1:16" x14ac:dyDescent="0.25">
      <c r="A59" s="1">
        <v>7</v>
      </c>
      <c r="B59" s="114" t="s">
        <v>83</v>
      </c>
      <c r="C59" s="115">
        <v>1777</v>
      </c>
      <c r="D59" s="116">
        <v>1.5134370579915135</v>
      </c>
      <c r="E59" s="115">
        <v>0</v>
      </c>
      <c r="F59" s="116">
        <f t="shared" si="13"/>
        <v>-1</v>
      </c>
      <c r="G59" s="115">
        <v>1527</v>
      </c>
      <c r="H59" s="116" t="str">
        <f t="shared" si="14"/>
        <v>-</v>
      </c>
      <c r="I59" s="115">
        <v>739</v>
      </c>
      <c r="J59" s="116">
        <f t="shared" si="15"/>
        <v>-0.51604453176162413</v>
      </c>
      <c r="K59" s="115">
        <v>857</v>
      </c>
      <c r="L59" s="116">
        <f t="shared" si="18"/>
        <v>0.15967523680649531</v>
      </c>
      <c r="M59" s="115">
        <v>786</v>
      </c>
      <c r="N59" s="116">
        <f t="shared" si="16"/>
        <v>-8.2847141190198315E-2</v>
      </c>
      <c r="O59" s="116">
        <f t="shared" si="19"/>
        <v>-0.55768148564997189</v>
      </c>
    </row>
    <row r="60" spans="1:16" x14ac:dyDescent="0.25">
      <c r="A60" s="1">
        <v>8</v>
      </c>
      <c r="B60" s="114" t="s">
        <v>85</v>
      </c>
      <c r="C60" s="115">
        <v>1555</v>
      </c>
      <c r="D60" s="116">
        <v>0.15958240119313949</v>
      </c>
      <c r="E60" s="115">
        <v>0</v>
      </c>
      <c r="F60" s="116">
        <f t="shared" si="13"/>
        <v>-1</v>
      </c>
      <c r="G60" s="115">
        <v>2183</v>
      </c>
      <c r="H60" s="116" t="str">
        <f t="shared" si="14"/>
        <v>-</v>
      </c>
      <c r="I60" s="115">
        <v>1413</v>
      </c>
      <c r="J60" s="116">
        <f t="shared" si="15"/>
        <v>-0.35272560696289512</v>
      </c>
      <c r="K60" s="115">
        <v>1437</v>
      </c>
      <c r="L60" s="116">
        <f t="shared" si="18"/>
        <v>1.6985138004246281E-2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2661</v>
      </c>
      <c r="D61" s="116">
        <v>0.64665841584158423</v>
      </c>
      <c r="E61" s="115">
        <v>144</v>
      </c>
      <c r="F61" s="116">
        <f t="shared" si="13"/>
        <v>-0.94588500563697853</v>
      </c>
      <c r="G61" s="115">
        <v>1251</v>
      </c>
      <c r="H61" s="116">
        <f t="shared" si="14"/>
        <v>7.6875</v>
      </c>
      <c r="I61" s="115">
        <v>1401</v>
      </c>
      <c r="J61" s="116">
        <f t="shared" si="15"/>
        <v>0.11990407673860903</v>
      </c>
      <c r="K61" s="115">
        <v>925</v>
      </c>
      <c r="L61" s="116">
        <f t="shared" si="18"/>
        <v>-0.33975731620271232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2962</v>
      </c>
      <c r="D62" s="116">
        <v>2.1310782241014801</v>
      </c>
      <c r="E62" s="115">
        <v>106</v>
      </c>
      <c r="F62" s="116">
        <f t="shared" si="13"/>
        <v>-0.9642133693450371</v>
      </c>
      <c r="G62" s="115">
        <v>1256</v>
      </c>
      <c r="H62" s="116">
        <f t="shared" si="14"/>
        <v>10.849056603773585</v>
      </c>
      <c r="I62" s="115">
        <v>1534</v>
      </c>
      <c r="J62" s="116">
        <f t="shared" si="15"/>
        <v>0.22133757961783429</v>
      </c>
      <c r="K62" s="115">
        <v>1410</v>
      </c>
      <c r="L62" s="116">
        <f t="shared" si="18"/>
        <v>-8.0834419817470637E-2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933</v>
      </c>
      <c r="D63" s="116">
        <v>-0.25360000000000005</v>
      </c>
      <c r="E63" s="115">
        <v>99</v>
      </c>
      <c r="F63" s="116">
        <f t="shared" si="13"/>
        <v>-0.89389067524115751</v>
      </c>
      <c r="G63" s="115">
        <v>757</v>
      </c>
      <c r="H63" s="116">
        <f t="shared" si="14"/>
        <v>6.6464646464646462</v>
      </c>
      <c r="I63" s="115">
        <v>1893</v>
      </c>
      <c r="J63" s="116">
        <f t="shared" si="15"/>
        <v>1.500660501981506</v>
      </c>
      <c r="K63" s="115">
        <v>1531</v>
      </c>
      <c r="L63" s="116">
        <f t="shared" si="18"/>
        <v>-0.19123085050184896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626</v>
      </c>
      <c r="D64" s="116">
        <v>-0.54538852578068264</v>
      </c>
      <c r="E64" s="115">
        <v>9</v>
      </c>
      <c r="F64" s="116">
        <f t="shared" si="13"/>
        <v>-0.98562300319488816</v>
      </c>
      <c r="G64" s="115">
        <v>838</v>
      </c>
      <c r="H64" s="116">
        <f t="shared" si="14"/>
        <v>92.111111111111114</v>
      </c>
      <c r="I64" s="115">
        <v>1612</v>
      </c>
      <c r="J64" s="116">
        <f t="shared" si="15"/>
        <v>0.92362768496420045</v>
      </c>
      <c r="K64" s="115">
        <v>1688</v>
      </c>
      <c r="L64" s="116">
        <f t="shared" si="18"/>
        <v>4.7146401985111552E-2</v>
      </c>
      <c r="M64" s="115"/>
      <c r="N64" s="116"/>
      <c r="O64" s="116"/>
    </row>
    <row r="65" spans="1:16" ht="15.75" x14ac:dyDescent="0.25">
      <c r="B65" s="117" t="s">
        <v>30</v>
      </c>
      <c r="C65" s="118">
        <v>18008</v>
      </c>
      <c r="D65" s="119">
        <v>0.19203018468259758</v>
      </c>
      <c r="E65" s="118">
        <v>1947</v>
      </c>
      <c r="F65" s="119">
        <f t="shared" si="13"/>
        <v>-0.89188138605064415</v>
      </c>
      <c r="G65" s="118">
        <v>10296</v>
      </c>
      <c r="H65" s="119">
        <f t="shared" si="14"/>
        <v>4.2881355932203391</v>
      </c>
      <c r="I65" s="118">
        <v>14228</v>
      </c>
      <c r="J65" s="119">
        <f t="shared" si="15"/>
        <v>0.38189588189588197</v>
      </c>
      <c r="K65" s="118">
        <v>15071</v>
      </c>
      <c r="L65" s="119">
        <f t="shared" si="18"/>
        <v>5.924936744447562E-2</v>
      </c>
      <c r="M65" s="118">
        <v>7219</v>
      </c>
      <c r="N65" s="119">
        <v>-0.1065594059405941</v>
      </c>
      <c r="O65" s="119">
        <v>-0.22133534678028255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876</v>
      </c>
      <c r="D75" s="116">
        <v>-4.6789989118607211E-2</v>
      </c>
      <c r="E75" s="115">
        <v>651</v>
      </c>
      <c r="F75" s="116">
        <f t="shared" ref="F75:F87" si="20">IFERROR(E75/C75-1,"-")</f>
        <v>-0.25684931506849318</v>
      </c>
      <c r="G75" s="115">
        <v>262</v>
      </c>
      <c r="H75" s="116">
        <f t="shared" ref="H75:H87" si="21">IFERROR(G75/E75-1,"-")</f>
        <v>-0.59754224270353307</v>
      </c>
      <c r="I75" s="115">
        <v>99</v>
      </c>
      <c r="J75" s="116">
        <f t="shared" ref="J75:J87" si="22">IFERROR(I75/G75-1,"-")</f>
        <v>-0.62213740458015265</v>
      </c>
      <c r="K75" s="115">
        <v>4982</v>
      </c>
      <c r="L75" s="116">
        <f>IFERROR(K75/I75-1,"-")</f>
        <v>49.323232323232325</v>
      </c>
      <c r="M75" s="115">
        <v>500</v>
      </c>
      <c r="N75" s="116">
        <f t="shared" ref="N75:N83" si="23">IFERROR(M75/K75-1,"-")</f>
        <v>-0.89963869931754314</v>
      </c>
      <c r="O75" s="116">
        <f t="shared" ref="O75" si="24">M75/C75-1</f>
        <v>-0.42922374429223742</v>
      </c>
    </row>
    <row r="76" spans="1:16" x14ac:dyDescent="0.25">
      <c r="A76" s="1">
        <v>2</v>
      </c>
      <c r="B76" s="114" t="s">
        <v>73</v>
      </c>
      <c r="C76" s="115">
        <v>851</v>
      </c>
      <c r="D76" s="116">
        <v>-2.6315789473684181E-2</v>
      </c>
      <c r="E76" s="115">
        <v>400</v>
      </c>
      <c r="F76" s="116">
        <f t="shared" si="20"/>
        <v>-0.5299647473560517</v>
      </c>
      <c r="G76" s="115">
        <v>495</v>
      </c>
      <c r="H76" s="116">
        <f t="shared" si="21"/>
        <v>0.23750000000000004</v>
      </c>
      <c r="I76" s="115">
        <v>58</v>
      </c>
      <c r="J76" s="116">
        <f t="shared" si="22"/>
        <v>-0.88282828282828285</v>
      </c>
      <c r="K76" s="115">
        <v>2158</v>
      </c>
      <c r="L76" s="116">
        <f t="shared" ref="L76:L87" si="25">IFERROR(K76/I76-1,"-")</f>
        <v>36.206896551724135</v>
      </c>
      <c r="M76" s="115">
        <v>677</v>
      </c>
      <c r="N76" s="116">
        <f t="shared" si="23"/>
        <v>-0.68628359592215016</v>
      </c>
      <c r="O76" s="116">
        <f>IFERROR(M76/C76-1,"-")</f>
        <v>-0.20446533490011753</v>
      </c>
    </row>
    <row r="77" spans="1:16" x14ac:dyDescent="0.25">
      <c r="A77" s="1">
        <v>3</v>
      </c>
      <c r="B77" s="114" t="s">
        <v>75</v>
      </c>
      <c r="C77" s="115">
        <v>833</v>
      </c>
      <c r="D77" s="116">
        <v>-0.46807151979565775</v>
      </c>
      <c r="E77" s="115">
        <v>265</v>
      </c>
      <c r="F77" s="116">
        <f t="shared" si="20"/>
        <v>-0.68187274909963991</v>
      </c>
      <c r="G77" s="115">
        <v>372</v>
      </c>
      <c r="H77" s="116">
        <f t="shared" si="21"/>
        <v>0.40377358490566029</v>
      </c>
      <c r="I77" s="115">
        <v>200</v>
      </c>
      <c r="J77" s="116">
        <f t="shared" si="22"/>
        <v>-0.4623655913978495</v>
      </c>
      <c r="K77" s="115">
        <v>1635</v>
      </c>
      <c r="L77" s="116">
        <f t="shared" si="25"/>
        <v>7.1750000000000007</v>
      </c>
      <c r="M77" s="115">
        <v>3047</v>
      </c>
      <c r="N77" s="116">
        <f t="shared" si="23"/>
        <v>0.8636085626911314</v>
      </c>
      <c r="O77" s="116">
        <f t="shared" ref="O77:O86" si="26">IFERROR(M77/C77-1,"-")</f>
        <v>2.6578631452581032</v>
      </c>
    </row>
    <row r="78" spans="1:16" x14ac:dyDescent="0.25">
      <c r="A78" s="1">
        <v>4</v>
      </c>
      <c r="B78" s="114" t="s">
        <v>77</v>
      </c>
      <c r="C78" s="115">
        <v>1806</v>
      </c>
      <c r="D78" s="116">
        <v>0.35382308845577204</v>
      </c>
      <c r="E78" s="115">
        <v>0</v>
      </c>
      <c r="F78" s="116">
        <f t="shared" si="20"/>
        <v>-1</v>
      </c>
      <c r="G78" s="115">
        <v>524</v>
      </c>
      <c r="H78" s="116" t="str">
        <f t="shared" si="21"/>
        <v>-</v>
      </c>
      <c r="I78" s="115">
        <v>52</v>
      </c>
      <c r="J78" s="116">
        <f t="shared" si="22"/>
        <v>-0.9007633587786259</v>
      </c>
      <c r="K78" s="115">
        <v>2371</v>
      </c>
      <c r="L78" s="116">
        <f t="shared" si="25"/>
        <v>44.596153846153847</v>
      </c>
      <c r="M78" s="115">
        <v>1480</v>
      </c>
      <c r="N78" s="116">
        <f t="shared" si="23"/>
        <v>-0.37579080556727118</v>
      </c>
      <c r="O78" s="116">
        <f t="shared" si="26"/>
        <v>-0.18050941306755264</v>
      </c>
    </row>
    <row r="79" spans="1:16" x14ac:dyDescent="0.25">
      <c r="A79" s="1">
        <v>5</v>
      </c>
      <c r="B79" s="114" t="s">
        <v>79</v>
      </c>
      <c r="C79" s="115">
        <v>883</v>
      </c>
      <c r="D79" s="116">
        <v>-0.33004552352048555</v>
      </c>
      <c r="E79" s="115">
        <v>0</v>
      </c>
      <c r="F79" s="116">
        <f t="shared" si="20"/>
        <v>-1</v>
      </c>
      <c r="G79" s="115">
        <v>326</v>
      </c>
      <c r="H79" s="116" t="str">
        <f t="shared" si="21"/>
        <v>-</v>
      </c>
      <c r="I79" s="115">
        <v>463</v>
      </c>
      <c r="J79" s="116">
        <f t="shared" si="22"/>
        <v>0.42024539877300615</v>
      </c>
      <c r="K79" s="115">
        <v>2771</v>
      </c>
      <c r="L79" s="116">
        <f t="shared" si="25"/>
        <v>4.9848812095032393</v>
      </c>
      <c r="M79" s="115">
        <v>1111</v>
      </c>
      <c r="N79" s="116">
        <f t="shared" si="23"/>
        <v>-0.59906171057380009</v>
      </c>
      <c r="O79" s="116">
        <f t="shared" si="26"/>
        <v>0.25821064552661377</v>
      </c>
    </row>
    <row r="80" spans="1:16" x14ac:dyDescent="0.25">
      <c r="A80" s="1">
        <v>6</v>
      </c>
      <c r="B80" s="114" t="s">
        <v>81</v>
      </c>
      <c r="C80" s="115">
        <v>1197</v>
      </c>
      <c r="D80" s="116">
        <v>-0.13260869565217392</v>
      </c>
      <c r="E80" s="115">
        <v>0</v>
      </c>
      <c r="F80" s="116">
        <f t="shared" si="20"/>
        <v>-1</v>
      </c>
      <c r="G80" s="115">
        <v>807</v>
      </c>
      <c r="H80" s="116" t="str">
        <f t="shared" si="21"/>
        <v>-</v>
      </c>
      <c r="I80" s="115">
        <v>507</v>
      </c>
      <c r="J80" s="116">
        <f t="shared" si="22"/>
        <v>-0.37174721189591076</v>
      </c>
      <c r="K80" s="115">
        <v>1609</v>
      </c>
      <c r="L80" s="116">
        <f t="shared" si="25"/>
        <v>2.1735700197238659</v>
      </c>
      <c r="M80" s="115">
        <v>643</v>
      </c>
      <c r="N80" s="116">
        <f t="shared" si="23"/>
        <v>-0.60037290242386576</v>
      </c>
      <c r="O80" s="116">
        <f t="shared" si="26"/>
        <v>-0.46282372598162069</v>
      </c>
    </row>
    <row r="81" spans="1:16" x14ac:dyDescent="0.25">
      <c r="A81" s="1">
        <v>7</v>
      </c>
      <c r="B81" s="114" t="s">
        <v>83</v>
      </c>
      <c r="C81" s="115">
        <v>933</v>
      </c>
      <c r="D81" s="116">
        <v>-0.50266524520255862</v>
      </c>
      <c r="E81" s="115">
        <v>0</v>
      </c>
      <c r="F81" s="116">
        <f t="shared" si="20"/>
        <v>-1</v>
      </c>
      <c r="G81" s="115">
        <v>1088</v>
      </c>
      <c r="H81" s="116" t="str">
        <f t="shared" si="21"/>
        <v>-</v>
      </c>
      <c r="I81" s="115">
        <v>464</v>
      </c>
      <c r="J81" s="116">
        <f t="shared" si="22"/>
        <v>-0.57352941176470584</v>
      </c>
      <c r="K81" s="115">
        <v>1787</v>
      </c>
      <c r="L81" s="116">
        <f t="shared" si="25"/>
        <v>2.8512931034482758</v>
      </c>
      <c r="M81" s="115">
        <v>1324</v>
      </c>
      <c r="N81" s="116">
        <f t="shared" si="23"/>
        <v>-0.25909345271404594</v>
      </c>
      <c r="O81" s="116">
        <f t="shared" si="26"/>
        <v>0.41907824222936774</v>
      </c>
    </row>
    <row r="82" spans="1:16" x14ac:dyDescent="0.25">
      <c r="A82" s="1">
        <v>8</v>
      </c>
      <c r="B82" s="114" t="s">
        <v>85</v>
      </c>
      <c r="C82" s="115">
        <v>1981</v>
      </c>
      <c r="D82" s="116">
        <v>-0.58250790305584821</v>
      </c>
      <c r="E82" s="115">
        <v>2492</v>
      </c>
      <c r="F82" s="116">
        <f t="shared" si="20"/>
        <v>0.25795053003533575</v>
      </c>
      <c r="G82" s="115">
        <v>1192</v>
      </c>
      <c r="H82" s="116">
        <f t="shared" si="21"/>
        <v>-0.521669341894061</v>
      </c>
      <c r="I82" s="115">
        <v>1771</v>
      </c>
      <c r="J82" s="116">
        <f t="shared" si="22"/>
        <v>0.48573825503355694</v>
      </c>
      <c r="K82" s="115">
        <v>1450</v>
      </c>
      <c r="L82" s="116">
        <f t="shared" si="25"/>
        <v>-0.181253529079616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1548</v>
      </c>
      <c r="D83" s="116">
        <v>6.4649243466299966E-2</v>
      </c>
      <c r="E83" s="115">
        <v>341</v>
      </c>
      <c r="F83" s="116">
        <f t="shared" si="20"/>
        <v>-0.77971576227390182</v>
      </c>
      <c r="G83" s="115">
        <v>857</v>
      </c>
      <c r="H83" s="116">
        <f t="shared" si="21"/>
        <v>1.5131964809384164</v>
      </c>
      <c r="I83" s="115">
        <v>424</v>
      </c>
      <c r="J83" s="116">
        <f t="shared" si="22"/>
        <v>-0.50525087514585765</v>
      </c>
      <c r="K83" s="115">
        <v>2265</v>
      </c>
      <c r="L83" s="116">
        <f t="shared" si="25"/>
        <v>4.341981132075472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681</v>
      </c>
      <c r="D84" s="116">
        <v>-0.39304812834224601</v>
      </c>
      <c r="E84" s="115">
        <v>422</v>
      </c>
      <c r="F84" s="116">
        <f t="shared" si="20"/>
        <v>-0.38032305433186486</v>
      </c>
      <c r="G84" s="115">
        <v>795</v>
      </c>
      <c r="H84" s="116">
        <f t="shared" si="21"/>
        <v>0.88388625592417069</v>
      </c>
      <c r="I84" s="115">
        <v>581</v>
      </c>
      <c r="J84" s="116">
        <f t="shared" si="22"/>
        <v>-0.26918238993710697</v>
      </c>
      <c r="K84" s="115">
        <v>1155</v>
      </c>
      <c r="L84" s="116">
        <f t="shared" si="25"/>
        <v>0.98795180722891573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821</v>
      </c>
      <c r="D85" s="116">
        <v>-0.166497461928934</v>
      </c>
      <c r="E85" s="115">
        <v>410</v>
      </c>
      <c r="F85" s="116">
        <f t="shared" si="20"/>
        <v>-0.50060901339829478</v>
      </c>
      <c r="G85" s="115">
        <v>50</v>
      </c>
      <c r="H85" s="116">
        <f t="shared" si="21"/>
        <v>-0.87804878048780488</v>
      </c>
      <c r="I85" s="115">
        <v>1064</v>
      </c>
      <c r="J85" s="116">
        <f t="shared" si="22"/>
        <v>20.28</v>
      </c>
      <c r="K85" s="115">
        <v>640</v>
      </c>
      <c r="L85" s="116">
        <f t="shared" si="25"/>
        <v>-0.39849624060150379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551</v>
      </c>
      <c r="D86" s="116">
        <v>-0.35630841121495327</v>
      </c>
      <c r="E86" s="115">
        <v>0</v>
      </c>
      <c r="F86" s="116">
        <f t="shared" si="20"/>
        <v>-1</v>
      </c>
      <c r="G86" s="115">
        <v>222</v>
      </c>
      <c r="H86" s="116" t="str">
        <f t="shared" si="21"/>
        <v>-</v>
      </c>
      <c r="I86" s="115">
        <v>1307</v>
      </c>
      <c r="J86" s="116">
        <f t="shared" si="22"/>
        <v>4.8873873873873874</v>
      </c>
      <c r="K86" s="115">
        <v>2341</v>
      </c>
      <c r="L86" s="116">
        <f t="shared" si="25"/>
        <v>0.79112471308339716</v>
      </c>
      <c r="M86" s="115"/>
      <c r="N86" s="116"/>
      <c r="O86" s="116"/>
    </row>
    <row r="87" spans="1:16" ht="15.75" x14ac:dyDescent="0.25">
      <c r="B87" s="117" t="s">
        <v>30</v>
      </c>
      <c r="C87" s="118">
        <v>12961</v>
      </c>
      <c r="D87" s="119">
        <v>-0.2967062781485702</v>
      </c>
      <c r="E87" s="118">
        <v>5003</v>
      </c>
      <c r="F87" s="119">
        <f t="shared" si="20"/>
        <v>-0.61399583365481059</v>
      </c>
      <c r="G87" s="118">
        <v>6990</v>
      </c>
      <c r="H87" s="119">
        <f t="shared" si="21"/>
        <v>0.39716170297821307</v>
      </c>
      <c r="I87" s="118">
        <v>6990</v>
      </c>
      <c r="J87" s="119">
        <f t="shared" si="22"/>
        <v>0</v>
      </c>
      <c r="K87" s="118">
        <v>25164</v>
      </c>
      <c r="L87" s="119">
        <f t="shared" si="25"/>
        <v>2.6</v>
      </c>
      <c r="M87" s="118">
        <v>8782</v>
      </c>
      <c r="N87" s="119">
        <v>-0.49275111188124532</v>
      </c>
      <c r="O87" s="119">
        <v>0.19013416452093779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22371</v>
      </c>
      <c r="D97" s="116">
        <v>1.3225236650210581E-2</v>
      </c>
      <c r="E97" s="115">
        <v>19810</v>
      </c>
      <c r="F97" s="116">
        <f t="shared" ref="F97:F109" si="27">IFERROR(E97/C97-1,"-")</f>
        <v>-0.11447856600062578</v>
      </c>
      <c r="G97" s="115">
        <v>2440</v>
      </c>
      <c r="H97" s="116">
        <f t="shared" ref="H97:H109" si="28">IFERROR(G97/E97-1,"-")</f>
        <v>-0.87682988389702166</v>
      </c>
      <c r="I97" s="115">
        <v>12980</v>
      </c>
      <c r="J97" s="116">
        <f t="shared" ref="J97:J109" si="29">IFERROR(I97/G97-1,"-")</f>
        <v>4.3196721311475406</v>
      </c>
      <c r="K97" s="115">
        <v>11260</v>
      </c>
      <c r="L97" s="116">
        <f t="shared" ref="L97:L109" si="30">IFERROR(K97/I97-1,"-")</f>
        <v>-0.13251155624036981</v>
      </c>
      <c r="M97" s="115">
        <v>19857</v>
      </c>
      <c r="N97" s="116">
        <f t="shared" ref="N97:N105" si="31">IFERROR(M97/K97-1,"-")</f>
        <v>0.76349911190053277</v>
      </c>
      <c r="O97" s="116">
        <f t="shared" ref="O97" si="32">M97/C97-1</f>
        <v>-0.11237763175539761</v>
      </c>
    </row>
    <row r="98" spans="2:15" x14ac:dyDescent="0.25">
      <c r="B98" s="114" t="s">
        <v>73</v>
      </c>
      <c r="C98" s="115">
        <v>17969</v>
      </c>
      <c r="D98" s="116">
        <v>-5.6497768443160901E-2</v>
      </c>
      <c r="E98" s="115">
        <v>19473</v>
      </c>
      <c r="F98" s="116">
        <f t="shared" si="27"/>
        <v>8.369970504758184E-2</v>
      </c>
      <c r="G98" s="115">
        <v>1495</v>
      </c>
      <c r="H98" s="116">
        <f t="shared" si="28"/>
        <v>-0.9232270323011349</v>
      </c>
      <c r="I98" s="115">
        <v>12607</v>
      </c>
      <c r="J98" s="116">
        <f t="shared" si="29"/>
        <v>7.4327759197324408</v>
      </c>
      <c r="K98" s="115">
        <v>12875</v>
      </c>
      <c r="L98" s="116">
        <f t="shared" si="30"/>
        <v>2.1258031252478826E-2</v>
      </c>
      <c r="M98" s="115">
        <v>16570</v>
      </c>
      <c r="N98" s="116">
        <f t="shared" si="31"/>
        <v>0.28699029126213582</v>
      </c>
      <c r="O98" s="116">
        <f>IFERROR(M98/C98-1,"-")</f>
        <v>-7.7856308086148407E-2</v>
      </c>
    </row>
    <row r="99" spans="2:15" x14ac:dyDescent="0.25">
      <c r="B99" s="114" t="s">
        <v>75</v>
      </c>
      <c r="C99" s="115">
        <v>21967</v>
      </c>
      <c r="D99" s="116">
        <v>0.14524790156926115</v>
      </c>
      <c r="E99" s="115">
        <v>11550</v>
      </c>
      <c r="F99" s="116">
        <f t="shared" si="27"/>
        <v>-0.47421131697546315</v>
      </c>
      <c r="G99" s="115">
        <v>3150</v>
      </c>
      <c r="H99" s="116">
        <f t="shared" si="28"/>
        <v>-0.72727272727272729</v>
      </c>
      <c r="I99" s="115">
        <v>15236</v>
      </c>
      <c r="J99" s="116">
        <f t="shared" si="29"/>
        <v>3.8368253968253967</v>
      </c>
      <c r="K99" s="115">
        <v>15197</v>
      </c>
      <c r="L99" s="116">
        <f t="shared" si="30"/>
        <v>-2.5597269624573205E-3</v>
      </c>
      <c r="M99" s="115">
        <v>15970</v>
      </c>
      <c r="N99" s="116">
        <f t="shared" si="31"/>
        <v>5.086530236230824E-2</v>
      </c>
      <c r="O99" s="116">
        <f t="shared" ref="O99:O108" si="33">IFERROR(M99/C99-1,"-")</f>
        <v>-0.27300040970546724</v>
      </c>
    </row>
    <row r="100" spans="2:15" x14ac:dyDescent="0.25">
      <c r="B100" s="114" t="s">
        <v>77</v>
      </c>
      <c r="C100" s="115">
        <v>12071</v>
      </c>
      <c r="D100" s="116">
        <v>-0.17089085788859126</v>
      </c>
      <c r="E100" s="115">
        <v>0</v>
      </c>
      <c r="F100" s="116">
        <f t="shared" si="27"/>
        <v>-1</v>
      </c>
      <c r="G100" s="115">
        <v>2889</v>
      </c>
      <c r="H100" s="116" t="str">
        <f t="shared" si="28"/>
        <v>-</v>
      </c>
      <c r="I100" s="115">
        <v>11210</v>
      </c>
      <c r="J100" s="116">
        <f t="shared" si="29"/>
        <v>2.8802353755624783</v>
      </c>
      <c r="K100" s="115">
        <v>9718</v>
      </c>
      <c r="L100" s="116">
        <f t="shared" si="30"/>
        <v>-0.13309545049063332</v>
      </c>
      <c r="M100" s="115">
        <v>12454</v>
      </c>
      <c r="N100" s="116">
        <f t="shared" si="31"/>
        <v>0.28153941140152305</v>
      </c>
      <c r="O100" s="116">
        <f t="shared" si="33"/>
        <v>3.1728937122027956E-2</v>
      </c>
    </row>
    <row r="101" spans="2:15" x14ac:dyDescent="0.25">
      <c r="B101" s="114" t="s">
        <v>79</v>
      </c>
      <c r="C101" s="115">
        <v>13562</v>
      </c>
      <c r="D101" s="116">
        <v>2.6335704555774164E-2</v>
      </c>
      <c r="E101" s="115">
        <v>0</v>
      </c>
      <c r="F101" s="116">
        <f t="shared" si="27"/>
        <v>-1</v>
      </c>
      <c r="G101" s="115">
        <v>2528</v>
      </c>
      <c r="H101" s="116" t="str">
        <f t="shared" si="28"/>
        <v>-</v>
      </c>
      <c r="I101" s="115">
        <v>9691</v>
      </c>
      <c r="J101" s="116">
        <f t="shared" si="29"/>
        <v>2.8334651898734178</v>
      </c>
      <c r="K101" s="115">
        <v>7128</v>
      </c>
      <c r="L101" s="116">
        <f t="shared" si="30"/>
        <v>-0.26447219069239503</v>
      </c>
      <c r="M101" s="115">
        <v>6305</v>
      </c>
      <c r="N101" s="116">
        <f t="shared" si="31"/>
        <v>-0.11546015712682378</v>
      </c>
      <c r="O101" s="116">
        <f t="shared" si="33"/>
        <v>-0.53509806813154404</v>
      </c>
    </row>
    <row r="102" spans="2:15" x14ac:dyDescent="0.25">
      <c r="B102" s="114" t="s">
        <v>81</v>
      </c>
      <c r="C102" s="115">
        <v>15554</v>
      </c>
      <c r="D102" s="116">
        <v>0.11378446115288221</v>
      </c>
      <c r="E102" s="115">
        <v>0</v>
      </c>
      <c r="F102" s="116">
        <f t="shared" si="27"/>
        <v>-1</v>
      </c>
      <c r="G102" s="115">
        <v>3769</v>
      </c>
      <c r="H102" s="116" t="str">
        <f t="shared" si="28"/>
        <v>-</v>
      </c>
      <c r="I102" s="115">
        <v>10445</v>
      </c>
      <c r="J102" s="116">
        <f t="shared" si="29"/>
        <v>1.7712921199257097</v>
      </c>
      <c r="K102" s="115">
        <v>8496</v>
      </c>
      <c r="L102" s="116">
        <f t="shared" si="30"/>
        <v>-0.18659645763523214</v>
      </c>
      <c r="M102" s="115">
        <v>10392</v>
      </c>
      <c r="N102" s="116">
        <f t="shared" si="31"/>
        <v>0.2231638418079096</v>
      </c>
      <c r="O102" s="116">
        <f t="shared" si="33"/>
        <v>-0.3318760447473319</v>
      </c>
    </row>
    <row r="103" spans="2:15" x14ac:dyDescent="0.25">
      <c r="B103" s="114" t="s">
        <v>83</v>
      </c>
      <c r="C103" s="115">
        <v>14234</v>
      </c>
      <c r="D103" s="116">
        <v>1.635130310603361E-2</v>
      </c>
      <c r="E103" s="115">
        <v>0</v>
      </c>
      <c r="F103" s="116">
        <f t="shared" si="27"/>
        <v>-1</v>
      </c>
      <c r="G103" s="115">
        <v>6074</v>
      </c>
      <c r="H103" s="116" t="str">
        <f t="shared" si="28"/>
        <v>-</v>
      </c>
      <c r="I103" s="115">
        <v>10268</v>
      </c>
      <c r="J103" s="116">
        <f t="shared" si="29"/>
        <v>0.69048403029305239</v>
      </c>
      <c r="K103" s="115">
        <v>7870</v>
      </c>
      <c r="L103" s="116">
        <f t="shared" si="30"/>
        <v>-0.2335410985586287</v>
      </c>
      <c r="M103" s="115">
        <v>10403</v>
      </c>
      <c r="N103" s="116">
        <f t="shared" si="31"/>
        <v>0.32185514612452359</v>
      </c>
      <c r="O103" s="116">
        <f t="shared" si="33"/>
        <v>-0.26914430237459608</v>
      </c>
    </row>
    <row r="104" spans="2:15" x14ac:dyDescent="0.25">
      <c r="B104" s="114" t="s">
        <v>85</v>
      </c>
      <c r="C104" s="115">
        <v>13062</v>
      </c>
      <c r="D104" s="116">
        <v>-0.23196330922561303</v>
      </c>
      <c r="E104" s="115">
        <v>1140</v>
      </c>
      <c r="F104" s="116">
        <f t="shared" si="27"/>
        <v>-0.91272393201653657</v>
      </c>
      <c r="G104" s="115">
        <v>7232</v>
      </c>
      <c r="H104" s="116">
        <f t="shared" si="28"/>
        <v>5.3438596491228072</v>
      </c>
      <c r="I104" s="115">
        <v>11661</v>
      </c>
      <c r="J104" s="116">
        <f t="shared" si="29"/>
        <v>0.61241703539823011</v>
      </c>
      <c r="K104" s="115">
        <v>9642</v>
      </c>
      <c r="L104" s="116">
        <f t="shared" si="30"/>
        <v>-0.17314124003087217</v>
      </c>
      <c r="M104" s="115"/>
      <c r="N104" s="116"/>
      <c r="O104" s="116"/>
    </row>
    <row r="105" spans="2:15" x14ac:dyDescent="0.25">
      <c r="B105" s="114" t="s">
        <v>87</v>
      </c>
      <c r="C105" s="115">
        <v>16241</v>
      </c>
      <c r="D105" s="116">
        <v>-2.7659701849967022E-2</v>
      </c>
      <c r="E105" s="115">
        <v>544</v>
      </c>
      <c r="F105" s="116">
        <f t="shared" si="27"/>
        <v>-0.96650452558340005</v>
      </c>
      <c r="G105" s="115">
        <v>10006</v>
      </c>
      <c r="H105" s="116">
        <f t="shared" si="28"/>
        <v>17.393382352941178</v>
      </c>
      <c r="I105" s="115">
        <v>11793</v>
      </c>
      <c r="J105" s="116">
        <f t="shared" si="29"/>
        <v>0.17859284429342392</v>
      </c>
      <c r="K105" s="115">
        <v>10546</v>
      </c>
      <c r="L105" s="116">
        <f t="shared" si="30"/>
        <v>-0.10574069363181549</v>
      </c>
      <c r="M105" s="115"/>
      <c r="N105" s="116"/>
      <c r="O105" s="116"/>
    </row>
    <row r="106" spans="2:15" x14ac:dyDescent="0.25">
      <c r="B106" s="114" t="s">
        <v>89</v>
      </c>
      <c r="C106" s="115">
        <v>14958</v>
      </c>
      <c r="D106" s="116">
        <v>-0.10457946722538158</v>
      </c>
      <c r="E106" s="115">
        <v>579</v>
      </c>
      <c r="F106" s="116">
        <f t="shared" si="27"/>
        <v>-0.9612916165262736</v>
      </c>
      <c r="G106" s="115">
        <v>12470</v>
      </c>
      <c r="H106" s="116">
        <f t="shared" si="28"/>
        <v>20.537132987910191</v>
      </c>
      <c r="I106" s="115">
        <v>12523</v>
      </c>
      <c r="J106" s="116">
        <f t="shared" si="29"/>
        <v>4.2502004811548755E-3</v>
      </c>
      <c r="K106" s="115">
        <v>15246</v>
      </c>
      <c r="L106" s="116">
        <f t="shared" si="30"/>
        <v>0.21743991056456125</v>
      </c>
      <c r="M106" s="115"/>
      <c r="N106" s="116"/>
      <c r="O106" s="116"/>
    </row>
    <row r="107" spans="2:15" x14ac:dyDescent="0.25">
      <c r="B107" s="114" t="s">
        <v>91</v>
      </c>
      <c r="C107" s="115">
        <v>21017</v>
      </c>
      <c r="D107" s="116">
        <v>-1.1615876598946584E-2</v>
      </c>
      <c r="E107" s="115">
        <v>1877</v>
      </c>
      <c r="F107" s="116">
        <f t="shared" si="27"/>
        <v>-0.91069134510158445</v>
      </c>
      <c r="G107" s="115">
        <v>15652</v>
      </c>
      <c r="H107" s="116">
        <f t="shared" si="28"/>
        <v>7.3388385721896636</v>
      </c>
      <c r="I107" s="115">
        <v>13556</v>
      </c>
      <c r="J107" s="116">
        <f t="shared" si="29"/>
        <v>-0.13391259902887809</v>
      </c>
      <c r="K107" s="115">
        <v>17924</v>
      </c>
      <c r="L107" s="116">
        <f t="shared" si="30"/>
        <v>0.32221894364119219</v>
      </c>
      <c r="M107" s="115"/>
      <c r="N107" s="116"/>
      <c r="O107" s="116"/>
    </row>
    <row r="108" spans="2:15" x14ac:dyDescent="0.25">
      <c r="B108" s="114" t="s">
        <v>93</v>
      </c>
      <c r="C108" s="115">
        <v>20812</v>
      </c>
      <c r="D108" s="116">
        <v>2.3104906105594347E-2</v>
      </c>
      <c r="E108" s="115">
        <v>2995</v>
      </c>
      <c r="F108" s="116">
        <f t="shared" si="27"/>
        <v>-0.85609263886219489</v>
      </c>
      <c r="G108" s="115">
        <v>13771</v>
      </c>
      <c r="H108" s="116">
        <f t="shared" si="28"/>
        <v>3.5979966611018366</v>
      </c>
      <c r="I108" s="115">
        <v>15151</v>
      </c>
      <c r="J108" s="116">
        <f t="shared" si="29"/>
        <v>0.10021058746641498</v>
      </c>
      <c r="K108" s="115">
        <v>15898</v>
      </c>
      <c r="L108" s="116">
        <f t="shared" si="30"/>
        <v>4.9303676324994994E-2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203818</v>
      </c>
      <c r="D109" s="119">
        <v>-2.0430722500708876E-2</v>
      </c>
      <c r="E109" s="118">
        <v>58325</v>
      </c>
      <c r="F109" s="119">
        <f t="shared" si="27"/>
        <v>-0.71383783571617809</v>
      </c>
      <c r="G109" s="118">
        <v>81476</v>
      </c>
      <c r="H109" s="119">
        <f t="shared" si="28"/>
        <v>0.39693099014144884</v>
      </c>
      <c r="I109" s="118">
        <v>147121</v>
      </c>
      <c r="J109" s="119">
        <f t="shared" si="29"/>
        <v>0.80569738327851148</v>
      </c>
      <c r="K109" s="118">
        <v>141800</v>
      </c>
      <c r="L109" s="119">
        <f t="shared" si="30"/>
        <v>-3.6167508377457969E-2</v>
      </c>
      <c r="M109" s="118">
        <v>91951</v>
      </c>
      <c r="N109" s="119">
        <v>0.26752040141155708</v>
      </c>
      <c r="O109" s="119">
        <v>-0.21895385974449577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5883</v>
      </c>
      <c r="D119" s="116">
        <v>1.6237692174814411E-2</v>
      </c>
      <c r="E119" s="115">
        <v>5266</v>
      </c>
      <c r="F119" s="116">
        <f t="shared" ref="F119:F131" si="34">IFERROR(E119/C119-1,"-")</f>
        <v>-0.1048784633690294</v>
      </c>
      <c r="G119" s="115">
        <v>108</v>
      </c>
      <c r="H119" s="116">
        <f t="shared" ref="H119:H131" si="35">IFERROR(G119/E119-1,"-")</f>
        <v>-0.97949107481959741</v>
      </c>
      <c r="I119" s="115">
        <v>4195</v>
      </c>
      <c r="J119" s="116">
        <f t="shared" ref="J119:J131" si="36">IFERROR(I119/G119-1,"-")</f>
        <v>37.842592592592595</v>
      </c>
      <c r="K119" s="115">
        <v>4671</v>
      </c>
      <c r="L119" s="116">
        <f t="shared" ref="L119:L131" si="37">IFERROR(K119/I119-1,"-")</f>
        <v>0.11346841477949932</v>
      </c>
      <c r="M119" s="115">
        <v>5648</v>
      </c>
      <c r="N119" s="116">
        <f t="shared" ref="N119:N127" si="38">IFERROR(M119/K119-1,"-")</f>
        <v>0.20916292014557913</v>
      </c>
      <c r="O119" s="116">
        <f t="shared" ref="O119" si="39">M119/C119-1</f>
        <v>-3.9945605983341848E-2</v>
      </c>
    </row>
    <row r="120" spans="1:16" x14ac:dyDescent="0.25">
      <c r="B120" s="114" t="s">
        <v>73</v>
      </c>
      <c r="C120" s="115">
        <v>5605</v>
      </c>
      <c r="D120" s="116">
        <v>1.6082916368835853E-3</v>
      </c>
      <c r="E120" s="115">
        <v>6304</v>
      </c>
      <c r="F120" s="116">
        <f t="shared" si="34"/>
        <v>0.12471008028545949</v>
      </c>
      <c r="G120" s="115">
        <v>93</v>
      </c>
      <c r="H120" s="116">
        <f t="shared" si="35"/>
        <v>-0.98524746192893398</v>
      </c>
      <c r="I120" s="115">
        <v>5743</v>
      </c>
      <c r="J120" s="116">
        <f t="shared" si="36"/>
        <v>60.752688172043008</v>
      </c>
      <c r="K120" s="115">
        <v>5059</v>
      </c>
      <c r="L120" s="116">
        <f t="shared" si="37"/>
        <v>-0.11910151488768939</v>
      </c>
      <c r="M120" s="115">
        <v>5918</v>
      </c>
      <c r="N120" s="116">
        <f t="shared" si="38"/>
        <v>0.16979640245107719</v>
      </c>
      <c r="O120" s="116">
        <f>IFERROR(M120/C120-1,"-")</f>
        <v>5.5842997323817922E-2</v>
      </c>
    </row>
    <row r="121" spans="1:16" x14ac:dyDescent="0.25">
      <c r="B121" s="114" t="s">
        <v>75</v>
      </c>
      <c r="C121" s="115">
        <v>6697</v>
      </c>
      <c r="D121" s="116">
        <v>6.7421102964615898E-2</v>
      </c>
      <c r="E121" s="115">
        <v>7338</v>
      </c>
      <c r="F121" s="116">
        <f t="shared" si="34"/>
        <v>9.5714499029416089E-2</v>
      </c>
      <c r="G121" s="115">
        <v>88</v>
      </c>
      <c r="H121" s="116">
        <f t="shared" si="35"/>
        <v>-0.98800763150722271</v>
      </c>
      <c r="I121" s="115">
        <v>6750</v>
      </c>
      <c r="J121" s="116">
        <f t="shared" si="36"/>
        <v>75.704545454545453</v>
      </c>
      <c r="K121" s="115">
        <v>5407</v>
      </c>
      <c r="L121" s="116">
        <f t="shared" si="37"/>
        <v>-0.19896296296296301</v>
      </c>
      <c r="M121" s="115">
        <v>5789</v>
      </c>
      <c r="N121" s="116">
        <f t="shared" si="38"/>
        <v>7.0649158498242937E-2</v>
      </c>
      <c r="O121" s="116">
        <f t="shared" ref="O121:O130" si="40">IFERROR(M121/C121-1,"-")</f>
        <v>-0.13558309690906378</v>
      </c>
    </row>
    <row r="122" spans="1:16" x14ac:dyDescent="0.25">
      <c r="B122" s="114" t="s">
        <v>77</v>
      </c>
      <c r="C122" s="115">
        <v>4032</v>
      </c>
      <c r="D122" s="116">
        <v>-0.14048177360903857</v>
      </c>
      <c r="E122" s="115">
        <v>0</v>
      </c>
      <c r="F122" s="116">
        <f t="shared" si="34"/>
        <v>-1</v>
      </c>
      <c r="G122" s="115">
        <v>101</v>
      </c>
      <c r="H122" s="116" t="str">
        <f t="shared" si="35"/>
        <v>-</v>
      </c>
      <c r="I122" s="115">
        <v>5198</v>
      </c>
      <c r="J122" s="116">
        <f t="shared" si="36"/>
        <v>50.465346534653463</v>
      </c>
      <c r="K122" s="115">
        <v>3130</v>
      </c>
      <c r="L122" s="116">
        <f t="shared" si="37"/>
        <v>-0.39784532512504811</v>
      </c>
      <c r="M122" s="115">
        <v>4286</v>
      </c>
      <c r="N122" s="116">
        <f t="shared" si="38"/>
        <v>0.36932907348242816</v>
      </c>
      <c r="O122" s="116">
        <f t="shared" si="40"/>
        <v>6.2996031746031855E-2</v>
      </c>
    </row>
    <row r="123" spans="1:16" x14ac:dyDescent="0.25">
      <c r="B123" s="114" t="s">
        <v>79</v>
      </c>
      <c r="C123" s="115">
        <v>5593</v>
      </c>
      <c r="D123" s="116">
        <v>0.19918524871355059</v>
      </c>
      <c r="E123" s="115">
        <v>0</v>
      </c>
      <c r="F123" s="116">
        <f t="shared" si="34"/>
        <v>-1</v>
      </c>
      <c r="G123" s="115">
        <v>103</v>
      </c>
      <c r="H123" s="116" t="str">
        <f t="shared" si="35"/>
        <v>-</v>
      </c>
      <c r="I123" s="115">
        <v>5387</v>
      </c>
      <c r="J123" s="116">
        <f t="shared" si="36"/>
        <v>51.300970873786405</v>
      </c>
      <c r="K123" s="115">
        <v>4056</v>
      </c>
      <c r="L123" s="116">
        <f t="shared" si="37"/>
        <v>-0.2470762947837386</v>
      </c>
      <c r="M123" s="115">
        <v>4481</v>
      </c>
      <c r="N123" s="116">
        <f t="shared" si="38"/>
        <v>0.10478303747534512</v>
      </c>
      <c r="O123" s="116">
        <f t="shared" si="40"/>
        <v>-0.19881995351332027</v>
      </c>
    </row>
    <row r="124" spans="1:16" x14ac:dyDescent="0.25">
      <c r="B124" s="114" t="s">
        <v>81</v>
      </c>
      <c r="C124" s="115">
        <v>5588</v>
      </c>
      <c r="D124" s="116">
        <v>6.0542797494780753E-2</v>
      </c>
      <c r="E124" s="115">
        <v>0</v>
      </c>
      <c r="F124" s="116">
        <f t="shared" si="34"/>
        <v>-1</v>
      </c>
      <c r="G124" s="115">
        <v>173</v>
      </c>
      <c r="H124" s="116" t="str">
        <f t="shared" si="35"/>
        <v>-</v>
      </c>
      <c r="I124" s="115">
        <v>5659</v>
      </c>
      <c r="J124" s="116">
        <f t="shared" si="36"/>
        <v>31.710982658959537</v>
      </c>
      <c r="K124" s="115">
        <v>4750</v>
      </c>
      <c r="L124" s="116">
        <f t="shared" si="37"/>
        <v>-0.16062908641102669</v>
      </c>
      <c r="M124" s="115">
        <v>8026</v>
      </c>
      <c r="N124" s="116">
        <f t="shared" si="38"/>
        <v>0.6896842105263159</v>
      </c>
      <c r="O124" s="116">
        <f t="shared" si="40"/>
        <v>0.43629205440229057</v>
      </c>
    </row>
    <row r="125" spans="1:16" x14ac:dyDescent="0.25">
      <c r="B125" s="114" t="s">
        <v>83</v>
      </c>
      <c r="C125" s="115">
        <v>5743</v>
      </c>
      <c r="D125" s="116">
        <v>0.18951946975973488</v>
      </c>
      <c r="E125" s="115">
        <v>0</v>
      </c>
      <c r="F125" s="116">
        <f t="shared" si="34"/>
        <v>-1</v>
      </c>
      <c r="G125" s="115">
        <v>304</v>
      </c>
      <c r="H125" s="116" t="str">
        <f t="shared" si="35"/>
        <v>-</v>
      </c>
      <c r="I125" s="115">
        <v>5584</v>
      </c>
      <c r="J125" s="116">
        <f t="shared" si="36"/>
        <v>17.368421052631579</v>
      </c>
      <c r="K125" s="115">
        <v>3580</v>
      </c>
      <c r="L125" s="116">
        <f t="shared" si="37"/>
        <v>-0.35888252148997135</v>
      </c>
      <c r="M125" s="115">
        <v>4630</v>
      </c>
      <c r="N125" s="116">
        <f t="shared" si="38"/>
        <v>0.2932960893854748</v>
      </c>
      <c r="O125" s="116">
        <f t="shared" si="40"/>
        <v>-0.19380114922514369</v>
      </c>
    </row>
    <row r="126" spans="1:16" x14ac:dyDescent="0.25">
      <c r="B126" s="114" t="s">
        <v>85</v>
      </c>
      <c r="C126" s="115">
        <v>4944</v>
      </c>
      <c r="D126" s="116">
        <v>-9.3176815847395456E-2</v>
      </c>
      <c r="E126" s="115">
        <v>81</v>
      </c>
      <c r="F126" s="116">
        <f t="shared" si="34"/>
        <v>-0.98361650485436891</v>
      </c>
      <c r="G126" s="115">
        <v>1468</v>
      </c>
      <c r="H126" s="116">
        <f t="shared" si="35"/>
        <v>17.123456790123456</v>
      </c>
      <c r="I126" s="115">
        <v>5102</v>
      </c>
      <c r="J126" s="116">
        <f t="shared" si="36"/>
        <v>2.4754768392370572</v>
      </c>
      <c r="K126" s="115">
        <v>3569</v>
      </c>
      <c r="L126" s="116">
        <f t="shared" si="37"/>
        <v>-0.30047040376323009</v>
      </c>
      <c r="M126" s="115"/>
      <c r="N126" s="116"/>
      <c r="O126" s="116"/>
    </row>
    <row r="127" spans="1:16" x14ac:dyDescent="0.25">
      <c r="B127" s="114" t="s">
        <v>87</v>
      </c>
      <c r="C127" s="115">
        <v>7130</v>
      </c>
      <c r="D127" s="116">
        <v>6.7525078604581568E-2</v>
      </c>
      <c r="E127" s="115">
        <v>119</v>
      </c>
      <c r="F127" s="116">
        <f t="shared" si="34"/>
        <v>-0.98330995792426368</v>
      </c>
      <c r="G127" s="115">
        <v>4607</v>
      </c>
      <c r="H127" s="116">
        <f t="shared" si="35"/>
        <v>37.714285714285715</v>
      </c>
      <c r="I127" s="115">
        <v>5315</v>
      </c>
      <c r="J127" s="116">
        <f t="shared" si="36"/>
        <v>0.15367918385066193</v>
      </c>
      <c r="K127" s="115">
        <v>5343</v>
      </c>
      <c r="L127" s="116">
        <f t="shared" si="37"/>
        <v>5.2681091251176593E-3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5839</v>
      </c>
      <c r="D128" s="116">
        <v>1.7956764295676386E-2</v>
      </c>
      <c r="E128" s="115">
        <v>110</v>
      </c>
      <c r="F128" s="116">
        <f t="shared" si="34"/>
        <v>-0.98116115773248846</v>
      </c>
      <c r="G128" s="115">
        <v>4920</v>
      </c>
      <c r="H128" s="116">
        <f t="shared" si="35"/>
        <v>43.727272727272727</v>
      </c>
      <c r="I128" s="115">
        <v>5929</v>
      </c>
      <c r="J128" s="116">
        <f t="shared" si="36"/>
        <v>0.20508130081300813</v>
      </c>
      <c r="K128" s="115">
        <v>5420</v>
      </c>
      <c r="L128" s="116">
        <f t="shared" si="37"/>
        <v>-8.5849215719345562E-2</v>
      </c>
      <c r="M128" s="115"/>
      <c r="N128" s="116"/>
      <c r="O128" s="116"/>
    </row>
    <row r="129" spans="2:16" x14ac:dyDescent="0.25">
      <c r="B129" s="114" t="s">
        <v>91</v>
      </c>
      <c r="C129" s="115">
        <v>5165</v>
      </c>
      <c r="D129" s="116">
        <v>-0.20794356693758631</v>
      </c>
      <c r="E129" s="115">
        <v>164</v>
      </c>
      <c r="F129" s="116">
        <f t="shared" si="34"/>
        <v>-0.96824782187802516</v>
      </c>
      <c r="G129" s="115">
        <v>5007</v>
      </c>
      <c r="H129" s="116">
        <f t="shared" si="35"/>
        <v>29.530487804878049</v>
      </c>
      <c r="I129" s="115">
        <v>5060</v>
      </c>
      <c r="J129" s="116">
        <f t="shared" si="36"/>
        <v>1.0585180746954359E-2</v>
      </c>
      <c r="K129" s="115">
        <v>5036</v>
      </c>
      <c r="L129" s="116">
        <f t="shared" si="37"/>
        <v>-4.7430830039525418E-3</v>
      </c>
      <c r="M129" s="115"/>
      <c r="N129" s="116"/>
      <c r="O129" s="116"/>
    </row>
    <row r="130" spans="2:16" x14ac:dyDescent="0.25">
      <c r="B130" s="114" t="s">
        <v>93</v>
      </c>
      <c r="C130" s="115">
        <v>5514</v>
      </c>
      <c r="D130" s="116">
        <v>-0.15338553661906951</v>
      </c>
      <c r="E130" s="115">
        <v>350</v>
      </c>
      <c r="F130" s="116">
        <f t="shared" si="34"/>
        <v>-0.93652520856002908</v>
      </c>
      <c r="G130" s="115">
        <v>3721</v>
      </c>
      <c r="H130" s="116">
        <f t="shared" si="35"/>
        <v>9.6314285714285717</v>
      </c>
      <c r="I130" s="115">
        <v>5200</v>
      </c>
      <c r="J130" s="116">
        <f t="shared" si="36"/>
        <v>0.3974737973662994</v>
      </c>
      <c r="K130" s="115">
        <v>5463</v>
      </c>
      <c r="L130" s="116">
        <f t="shared" si="37"/>
        <v>5.0576923076923075E-2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67733</v>
      </c>
      <c r="D131" s="119">
        <v>-4.1022172557784176E-3</v>
      </c>
      <c r="E131" s="118">
        <v>19771</v>
      </c>
      <c r="F131" s="119">
        <f t="shared" si="34"/>
        <v>-0.70810387846396883</v>
      </c>
      <c r="G131" s="118">
        <v>20693</v>
      </c>
      <c r="H131" s="119">
        <f t="shared" si="35"/>
        <v>4.6633958828587341E-2</v>
      </c>
      <c r="I131" s="118">
        <v>65122</v>
      </c>
      <c r="J131" s="119">
        <f t="shared" si="36"/>
        <v>2.1470545595128789</v>
      </c>
      <c r="K131" s="118">
        <v>55484</v>
      </c>
      <c r="L131" s="119">
        <f t="shared" si="37"/>
        <v>-0.14799914007555048</v>
      </c>
      <c r="M131" s="118">
        <v>38778</v>
      </c>
      <c r="N131" s="119">
        <v>0.26506377842299278</v>
      </c>
      <c r="O131" s="119">
        <v>-9.2741626427531587E-3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6844</v>
      </c>
      <c r="D141" s="116">
        <v>-9.3629982783737242E-2</v>
      </c>
      <c r="E141" s="115">
        <v>6545</v>
      </c>
      <c r="F141" s="116">
        <f t="shared" ref="F141:F153" si="41">IFERROR(E141/C141-1,"-")</f>
        <v>-4.3687901811805929E-2</v>
      </c>
      <c r="G141" s="115">
        <v>999</v>
      </c>
      <c r="H141" s="116">
        <f t="shared" ref="H141:H153" si="42">IFERROR(G141/E141-1,"-")</f>
        <v>-0.8473644003055768</v>
      </c>
      <c r="I141" s="115">
        <v>4563</v>
      </c>
      <c r="J141" s="116">
        <f t="shared" ref="J141:J153" si="43">IFERROR(I141/G141-1,"-")</f>
        <v>3.5675675675675675</v>
      </c>
      <c r="K141" s="115">
        <v>1909</v>
      </c>
      <c r="L141" s="116">
        <f t="shared" ref="L141:L153" si="44">IFERROR(K141/I141-1,"-")</f>
        <v>-0.58163488932719698</v>
      </c>
      <c r="M141" s="115">
        <v>6720</v>
      </c>
      <c r="N141" s="116">
        <f t="shared" ref="N141:N149" si="45">IFERROR(M141/K141-1,"-")</f>
        <v>2.5201676270298585</v>
      </c>
      <c r="O141" s="116">
        <f t="shared" ref="O141" si="46">M141/C141-1</f>
        <v>-1.8118059614260718E-2</v>
      </c>
    </row>
    <row r="142" spans="2:16" x14ac:dyDescent="0.25">
      <c r="B142" s="114" t="s">
        <v>73</v>
      </c>
      <c r="C142" s="115">
        <v>6979</v>
      </c>
      <c r="D142" s="116">
        <v>-0.19882906669727929</v>
      </c>
      <c r="E142" s="115">
        <v>6280</v>
      </c>
      <c r="F142" s="116">
        <f t="shared" si="41"/>
        <v>-0.10015761570425563</v>
      </c>
      <c r="G142" s="115">
        <v>977</v>
      </c>
      <c r="H142" s="116">
        <f t="shared" si="42"/>
        <v>-0.84442675159235669</v>
      </c>
      <c r="I142" s="115">
        <v>2880</v>
      </c>
      <c r="J142" s="116">
        <f t="shared" si="43"/>
        <v>1.9477993858751281</v>
      </c>
      <c r="K142" s="115">
        <v>3000</v>
      </c>
      <c r="L142" s="116">
        <f t="shared" si="44"/>
        <v>4.1666666666666741E-2</v>
      </c>
      <c r="M142" s="115">
        <v>4191</v>
      </c>
      <c r="N142" s="116">
        <f t="shared" si="45"/>
        <v>0.39700000000000002</v>
      </c>
      <c r="O142" s="116">
        <f>IFERROR(M142/C142-1,"-")</f>
        <v>-0.39948416678607246</v>
      </c>
    </row>
    <row r="143" spans="2:16" x14ac:dyDescent="0.25">
      <c r="B143" s="114" t="s">
        <v>75</v>
      </c>
      <c r="C143" s="115">
        <v>9072</v>
      </c>
      <c r="D143" s="116">
        <v>9.5704429111951317E-3</v>
      </c>
      <c r="E143" s="115">
        <v>1807</v>
      </c>
      <c r="F143" s="116">
        <f t="shared" si="41"/>
        <v>-0.80081569664902996</v>
      </c>
      <c r="G143" s="115">
        <v>1444</v>
      </c>
      <c r="H143" s="116">
        <f t="shared" si="42"/>
        <v>-0.20088544548976206</v>
      </c>
      <c r="I143" s="115">
        <v>4119</v>
      </c>
      <c r="J143" s="116">
        <f t="shared" si="43"/>
        <v>1.8524930747922439</v>
      </c>
      <c r="K143" s="115">
        <v>4413</v>
      </c>
      <c r="L143" s="116">
        <f t="shared" si="44"/>
        <v>7.1376547705753746E-2</v>
      </c>
      <c r="M143" s="115">
        <v>4701</v>
      </c>
      <c r="N143" s="116">
        <f t="shared" si="45"/>
        <v>6.5261726716519419E-2</v>
      </c>
      <c r="O143" s="116">
        <f t="shared" ref="O143:O152" si="47">IFERROR(M143/C143-1,"-")</f>
        <v>-0.4818121693121693</v>
      </c>
    </row>
    <row r="144" spans="2:16" x14ac:dyDescent="0.25">
      <c r="B144" s="114" t="s">
        <v>77</v>
      </c>
      <c r="C144" s="115">
        <v>3673</v>
      </c>
      <c r="D144" s="116">
        <v>-0.42555520800750701</v>
      </c>
      <c r="E144" s="115">
        <v>0</v>
      </c>
      <c r="F144" s="116">
        <f t="shared" si="41"/>
        <v>-1</v>
      </c>
      <c r="G144" s="115">
        <v>1194</v>
      </c>
      <c r="H144" s="116" t="str">
        <f t="shared" si="42"/>
        <v>-</v>
      </c>
      <c r="I144" s="115">
        <v>2495</v>
      </c>
      <c r="J144" s="116">
        <f t="shared" si="43"/>
        <v>1.0896147403685092</v>
      </c>
      <c r="K144" s="115">
        <v>2417</v>
      </c>
      <c r="L144" s="116">
        <f t="shared" si="44"/>
        <v>-3.1262525050100187E-2</v>
      </c>
      <c r="M144" s="115">
        <v>3247</v>
      </c>
      <c r="N144" s="116">
        <f t="shared" si="45"/>
        <v>0.3434009102192801</v>
      </c>
      <c r="O144" s="116">
        <f t="shared" si="47"/>
        <v>-0.115981486523278</v>
      </c>
    </row>
    <row r="145" spans="1:16" x14ac:dyDescent="0.25">
      <c r="B145" s="114" t="s">
        <v>79</v>
      </c>
      <c r="C145" s="115">
        <v>3598</v>
      </c>
      <c r="D145" s="116">
        <v>-0.27033056175218007</v>
      </c>
      <c r="E145" s="115">
        <v>0</v>
      </c>
      <c r="F145" s="116">
        <f t="shared" si="41"/>
        <v>-1</v>
      </c>
      <c r="G145" s="115">
        <v>782</v>
      </c>
      <c r="H145" s="116" t="str">
        <f t="shared" si="42"/>
        <v>-</v>
      </c>
      <c r="I145" s="115">
        <v>1509</v>
      </c>
      <c r="J145" s="116">
        <f t="shared" si="43"/>
        <v>0.92966751918158574</v>
      </c>
      <c r="K145" s="115">
        <v>635</v>
      </c>
      <c r="L145" s="116">
        <f t="shared" si="44"/>
        <v>-0.57919151756129894</v>
      </c>
      <c r="M145" s="115">
        <v>365</v>
      </c>
      <c r="N145" s="116">
        <f t="shared" si="45"/>
        <v>-0.42519685039370081</v>
      </c>
      <c r="O145" s="116">
        <f t="shared" si="47"/>
        <v>-0.89855475264035578</v>
      </c>
    </row>
    <row r="146" spans="1:16" x14ac:dyDescent="0.25">
      <c r="B146" s="114" t="s">
        <v>81</v>
      </c>
      <c r="C146" s="115">
        <v>4992</v>
      </c>
      <c r="D146" s="116">
        <v>1.9607843137254832E-2</v>
      </c>
      <c r="E146" s="115">
        <v>0</v>
      </c>
      <c r="F146" s="116">
        <f t="shared" si="41"/>
        <v>-1</v>
      </c>
      <c r="G146" s="115">
        <v>1480</v>
      </c>
      <c r="H146" s="116" t="str">
        <f t="shared" si="42"/>
        <v>-</v>
      </c>
      <c r="I146" s="115">
        <v>2083</v>
      </c>
      <c r="J146" s="116">
        <f t="shared" si="43"/>
        <v>0.40743243243243232</v>
      </c>
      <c r="K146" s="115">
        <v>1387</v>
      </c>
      <c r="L146" s="116">
        <f t="shared" si="44"/>
        <v>-0.33413346135381661</v>
      </c>
      <c r="M146" s="115">
        <v>767</v>
      </c>
      <c r="N146" s="116">
        <f t="shared" si="45"/>
        <v>-0.44700793078586876</v>
      </c>
      <c r="O146" s="116">
        <f t="shared" si="47"/>
        <v>-0.84635416666666663</v>
      </c>
    </row>
    <row r="147" spans="1:16" x14ac:dyDescent="0.25">
      <c r="B147" s="114" t="s">
        <v>83</v>
      </c>
      <c r="C147" s="115">
        <v>3591</v>
      </c>
      <c r="D147" s="116">
        <v>-0.26489252814738995</v>
      </c>
      <c r="E147" s="115">
        <v>0</v>
      </c>
      <c r="F147" s="116">
        <f t="shared" si="41"/>
        <v>-1</v>
      </c>
      <c r="G147" s="115">
        <v>2519</v>
      </c>
      <c r="H147" s="116" t="str">
        <f t="shared" si="42"/>
        <v>-</v>
      </c>
      <c r="I147" s="115">
        <v>1894</v>
      </c>
      <c r="J147" s="116">
        <f t="shared" si="43"/>
        <v>-0.24811433108376335</v>
      </c>
      <c r="K147" s="115">
        <v>1550</v>
      </c>
      <c r="L147" s="116">
        <f t="shared" si="44"/>
        <v>-0.18162618796198526</v>
      </c>
      <c r="M147" s="115">
        <v>2203</v>
      </c>
      <c r="N147" s="116">
        <f t="shared" si="45"/>
        <v>0.42129032258064525</v>
      </c>
      <c r="O147" s="116">
        <f t="shared" si="47"/>
        <v>-0.38652186020607071</v>
      </c>
    </row>
    <row r="148" spans="1:16" x14ac:dyDescent="0.25">
      <c r="B148" s="114" t="s">
        <v>85</v>
      </c>
      <c r="C148" s="115">
        <v>3114</v>
      </c>
      <c r="D148" s="116">
        <v>-0.55457016163638961</v>
      </c>
      <c r="E148" s="115">
        <v>256</v>
      </c>
      <c r="F148" s="116">
        <f t="shared" si="41"/>
        <v>-0.91779062299293512</v>
      </c>
      <c r="G148" s="115">
        <v>2212</v>
      </c>
      <c r="H148" s="116">
        <f t="shared" si="42"/>
        <v>7.640625</v>
      </c>
      <c r="I148" s="115">
        <v>2314</v>
      </c>
      <c r="J148" s="116">
        <f t="shared" si="43"/>
        <v>4.6112115732368952E-2</v>
      </c>
      <c r="K148" s="115">
        <v>1791</v>
      </c>
      <c r="L148" s="116">
        <f t="shared" si="44"/>
        <v>-0.22601555747623159</v>
      </c>
      <c r="M148" s="115"/>
      <c r="N148" s="116"/>
      <c r="O148" s="116"/>
    </row>
    <row r="149" spans="1:16" x14ac:dyDescent="0.25">
      <c r="B149" s="114" t="s">
        <v>87</v>
      </c>
      <c r="C149" s="115">
        <v>5370</v>
      </c>
      <c r="D149" s="116">
        <v>-9.0755164239756159E-2</v>
      </c>
      <c r="E149" s="115">
        <v>221</v>
      </c>
      <c r="F149" s="116">
        <f t="shared" si="41"/>
        <v>-0.9588454376163873</v>
      </c>
      <c r="G149" s="115">
        <v>2697</v>
      </c>
      <c r="H149" s="116">
        <f t="shared" si="42"/>
        <v>11.203619909502262</v>
      </c>
      <c r="I149" s="115">
        <v>2011</v>
      </c>
      <c r="J149" s="116">
        <f t="shared" si="43"/>
        <v>-0.25435669262143124</v>
      </c>
      <c r="K149" s="115">
        <v>2284</v>
      </c>
      <c r="L149" s="116">
        <f t="shared" si="44"/>
        <v>0.1357533565390352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4551</v>
      </c>
      <c r="D150" s="116">
        <v>-0.32276785714285716</v>
      </c>
      <c r="E150" s="115">
        <v>210</v>
      </c>
      <c r="F150" s="116">
        <f t="shared" si="41"/>
        <v>-0.95385629531970995</v>
      </c>
      <c r="G150" s="115">
        <v>3806</v>
      </c>
      <c r="H150" s="116">
        <f t="shared" si="42"/>
        <v>17.123809523809523</v>
      </c>
      <c r="I150" s="115">
        <v>2086</v>
      </c>
      <c r="J150" s="116">
        <f t="shared" si="43"/>
        <v>-0.45191802417235938</v>
      </c>
      <c r="K150" s="115">
        <v>3442</v>
      </c>
      <c r="L150" s="116">
        <f t="shared" si="44"/>
        <v>0.65004793863854271</v>
      </c>
      <c r="M150" s="115"/>
      <c r="N150" s="116"/>
      <c r="O150" s="116"/>
    </row>
    <row r="151" spans="1:16" x14ac:dyDescent="0.25">
      <c r="B151" s="114" t="s">
        <v>91</v>
      </c>
      <c r="C151" s="115">
        <v>9109</v>
      </c>
      <c r="D151" s="116">
        <v>0.13507788161993761</v>
      </c>
      <c r="E151" s="115">
        <v>1354</v>
      </c>
      <c r="F151" s="116">
        <f t="shared" si="41"/>
        <v>-0.85135580195411131</v>
      </c>
      <c r="G151" s="115">
        <v>6820</v>
      </c>
      <c r="H151" s="116">
        <f t="shared" si="42"/>
        <v>4.0369276218611523</v>
      </c>
      <c r="I151" s="115">
        <v>3576</v>
      </c>
      <c r="J151" s="116">
        <f t="shared" si="43"/>
        <v>-0.47565982404692086</v>
      </c>
      <c r="K151" s="115">
        <v>6832</v>
      </c>
      <c r="L151" s="116">
        <f t="shared" si="44"/>
        <v>0.91051454138702459</v>
      </c>
      <c r="M151" s="115"/>
      <c r="N151" s="116"/>
      <c r="O151" s="116"/>
    </row>
    <row r="152" spans="1:16" x14ac:dyDescent="0.25">
      <c r="B152" s="114" t="s">
        <v>93</v>
      </c>
      <c r="C152" s="115">
        <v>9047</v>
      </c>
      <c r="D152" s="116">
        <v>0.38608855523211272</v>
      </c>
      <c r="E152" s="115">
        <v>1915</v>
      </c>
      <c r="F152" s="116">
        <f t="shared" si="41"/>
        <v>-0.78832762241627052</v>
      </c>
      <c r="G152" s="115">
        <v>6300</v>
      </c>
      <c r="H152" s="116">
        <f t="shared" si="42"/>
        <v>2.2898172323759791</v>
      </c>
      <c r="I152" s="115">
        <v>4554</v>
      </c>
      <c r="J152" s="116">
        <f t="shared" si="43"/>
        <v>-0.27714285714285714</v>
      </c>
      <c r="K152" s="115">
        <v>4805</v>
      </c>
      <c r="L152" s="116">
        <f t="shared" si="44"/>
        <v>5.5116381203337728E-2</v>
      </c>
      <c r="M152" s="115"/>
      <c r="N152" s="116"/>
      <c r="O152" s="116"/>
    </row>
    <row r="153" spans="1:16" ht="15.75" x14ac:dyDescent="0.25">
      <c r="B153" s="117" t="s">
        <v>30</v>
      </c>
      <c r="C153" s="118">
        <v>69940</v>
      </c>
      <c r="D153" s="119">
        <v>-0.13142828757001102</v>
      </c>
      <c r="E153" s="118">
        <v>18669</v>
      </c>
      <c r="F153" s="119">
        <f t="shared" si="41"/>
        <v>-0.73307120388904767</v>
      </c>
      <c r="G153" s="118">
        <v>31230</v>
      </c>
      <c r="H153" s="119">
        <f t="shared" si="42"/>
        <v>0.67282661095934437</v>
      </c>
      <c r="I153" s="118">
        <v>34084</v>
      </c>
      <c r="J153" s="119">
        <f t="shared" si="43"/>
        <v>9.1386487351905243E-2</v>
      </c>
      <c r="K153" s="118">
        <v>34465</v>
      </c>
      <c r="L153" s="119">
        <f t="shared" si="44"/>
        <v>1.117826546180023E-2</v>
      </c>
      <c r="M153" s="118">
        <v>22194</v>
      </c>
      <c r="N153" s="119">
        <v>0.44954607798314927</v>
      </c>
      <c r="O153" s="119">
        <v>-0.42723683191824302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669</v>
      </c>
      <c r="D163" s="116">
        <v>9.1353996737357335E-2</v>
      </c>
      <c r="E163" s="115">
        <v>416</v>
      </c>
      <c r="F163" s="116">
        <f t="shared" ref="F163:F175" si="48">IFERROR(E163/C163-1,"-")</f>
        <v>-0.37817638266068765</v>
      </c>
      <c r="G163" s="115">
        <v>107</v>
      </c>
      <c r="H163" s="116">
        <f t="shared" ref="H163:H175" si="49">IFERROR(G163/E163-1,"-")</f>
        <v>-0.74278846153846156</v>
      </c>
      <c r="I163" s="115">
        <v>274</v>
      </c>
      <c r="J163" s="116">
        <f t="shared" ref="J163:J175" si="50">IFERROR(I163/G163-1,"-")</f>
        <v>1.5607476635514019</v>
      </c>
      <c r="K163" s="115">
        <v>617</v>
      </c>
      <c r="L163" s="116">
        <f t="shared" ref="L163:L175" si="51">IFERROR(K163/I163-1,"-")</f>
        <v>1.2518248175182483</v>
      </c>
      <c r="M163" s="115">
        <v>747</v>
      </c>
      <c r="N163" s="116">
        <f t="shared" ref="N163:N171" si="52">IFERROR(M163/K163-1,"-")</f>
        <v>0.21069692058346834</v>
      </c>
      <c r="O163" s="116">
        <f t="shared" ref="O163" si="53">M163/C163-1</f>
        <v>0.11659192825112097</v>
      </c>
    </row>
    <row r="164" spans="2:15" x14ac:dyDescent="0.25">
      <c r="B164" s="114" t="s">
        <v>73</v>
      </c>
      <c r="C164" s="115">
        <v>473</v>
      </c>
      <c r="D164" s="116">
        <v>0.11032863849765251</v>
      </c>
      <c r="E164" s="115">
        <v>641</v>
      </c>
      <c r="F164" s="116">
        <f t="shared" si="48"/>
        <v>0.35517970401691334</v>
      </c>
      <c r="G164" s="115">
        <v>48</v>
      </c>
      <c r="H164" s="116">
        <f t="shared" si="49"/>
        <v>-0.9251170046801872</v>
      </c>
      <c r="I164" s="115">
        <v>444</v>
      </c>
      <c r="J164" s="116">
        <f t="shared" si="50"/>
        <v>8.25</v>
      </c>
      <c r="K164" s="115">
        <v>654</v>
      </c>
      <c r="L164" s="116">
        <f t="shared" si="51"/>
        <v>0.47297297297297303</v>
      </c>
      <c r="M164" s="115">
        <v>490</v>
      </c>
      <c r="N164" s="116">
        <f t="shared" si="52"/>
        <v>-0.25076452599388377</v>
      </c>
      <c r="O164" s="116">
        <f>IFERROR(M164/C164-1,"-")</f>
        <v>3.5940803382663811E-2</v>
      </c>
    </row>
    <row r="165" spans="2:15" x14ac:dyDescent="0.25">
      <c r="B165" s="114" t="s">
        <v>75</v>
      </c>
      <c r="C165" s="115">
        <v>442</v>
      </c>
      <c r="D165" s="116">
        <v>-0.35755813953488369</v>
      </c>
      <c r="E165" s="115">
        <v>63</v>
      </c>
      <c r="F165" s="116">
        <f t="shared" si="48"/>
        <v>-0.85746606334841635</v>
      </c>
      <c r="G165" s="115">
        <v>463</v>
      </c>
      <c r="H165" s="116">
        <f t="shared" si="49"/>
        <v>6.3492063492063489</v>
      </c>
      <c r="I165" s="115">
        <v>624</v>
      </c>
      <c r="J165" s="116">
        <f t="shared" si="50"/>
        <v>0.3477321814254859</v>
      </c>
      <c r="K165" s="115">
        <v>785</v>
      </c>
      <c r="L165" s="116">
        <f t="shared" si="51"/>
        <v>0.25801282051282048</v>
      </c>
      <c r="M165" s="115">
        <v>707</v>
      </c>
      <c r="N165" s="116">
        <f t="shared" si="52"/>
        <v>-9.9363057324840742E-2</v>
      </c>
      <c r="O165" s="116">
        <f t="shared" ref="O165:O174" si="54">IFERROR(M165/C165-1,"-")</f>
        <v>0.59954751131221728</v>
      </c>
    </row>
    <row r="166" spans="2:15" x14ac:dyDescent="0.25">
      <c r="B166" s="114" t="s">
        <v>77</v>
      </c>
      <c r="C166" s="115">
        <v>559</v>
      </c>
      <c r="D166" s="116">
        <v>1.462555066079295</v>
      </c>
      <c r="E166" s="115">
        <v>0</v>
      </c>
      <c r="F166" s="116">
        <f t="shared" si="48"/>
        <v>-1</v>
      </c>
      <c r="G166" s="115">
        <v>104</v>
      </c>
      <c r="H166" s="116" t="str">
        <f t="shared" si="49"/>
        <v>-</v>
      </c>
      <c r="I166" s="115">
        <v>540</v>
      </c>
      <c r="J166" s="116">
        <f t="shared" si="50"/>
        <v>4.1923076923076925</v>
      </c>
      <c r="K166" s="115">
        <v>749</v>
      </c>
      <c r="L166" s="116">
        <f t="shared" si="51"/>
        <v>0.38703703703703707</v>
      </c>
      <c r="M166" s="115">
        <v>471</v>
      </c>
      <c r="N166" s="116">
        <f t="shared" si="52"/>
        <v>-0.3711615487316422</v>
      </c>
      <c r="O166" s="116">
        <f t="shared" si="54"/>
        <v>-0.15742397137745978</v>
      </c>
    </row>
    <row r="167" spans="2:15" x14ac:dyDescent="0.25">
      <c r="B167" s="114" t="s">
        <v>79</v>
      </c>
      <c r="C167" s="115">
        <v>684</v>
      </c>
      <c r="D167" s="116">
        <v>1.3505154639175259</v>
      </c>
      <c r="E167" s="115">
        <v>0</v>
      </c>
      <c r="F167" s="116">
        <f t="shared" si="48"/>
        <v>-1</v>
      </c>
      <c r="G167" s="115">
        <v>384</v>
      </c>
      <c r="H167" s="116" t="str">
        <f t="shared" si="49"/>
        <v>-</v>
      </c>
      <c r="I167" s="115">
        <v>386</v>
      </c>
      <c r="J167" s="116">
        <f t="shared" si="50"/>
        <v>5.2083333333332593E-3</v>
      </c>
      <c r="K167" s="115">
        <v>298</v>
      </c>
      <c r="L167" s="116">
        <f t="shared" si="51"/>
        <v>-0.227979274611399</v>
      </c>
      <c r="M167" s="115">
        <v>131</v>
      </c>
      <c r="N167" s="116">
        <f t="shared" si="52"/>
        <v>-0.56040268456375841</v>
      </c>
      <c r="O167" s="116">
        <f t="shared" si="54"/>
        <v>-0.80847953216374269</v>
      </c>
    </row>
    <row r="168" spans="2:15" x14ac:dyDescent="0.25">
      <c r="B168" s="114" t="s">
        <v>81</v>
      </c>
      <c r="C168" s="115">
        <v>746</v>
      </c>
      <c r="D168" s="116">
        <v>2.3909090909090911</v>
      </c>
      <c r="E168" s="115">
        <v>0</v>
      </c>
      <c r="F168" s="116">
        <f t="shared" si="48"/>
        <v>-1</v>
      </c>
      <c r="G168" s="115">
        <v>367</v>
      </c>
      <c r="H168" s="116" t="str">
        <f t="shared" si="49"/>
        <v>-</v>
      </c>
      <c r="I168" s="115">
        <v>313</v>
      </c>
      <c r="J168" s="116">
        <f t="shared" si="50"/>
        <v>-0.14713896457765663</v>
      </c>
      <c r="K168" s="115">
        <v>385</v>
      </c>
      <c r="L168" s="116">
        <f t="shared" si="51"/>
        <v>0.23003194888178924</v>
      </c>
      <c r="M168" s="115">
        <v>222</v>
      </c>
      <c r="N168" s="116">
        <f t="shared" si="52"/>
        <v>-0.42337662337662341</v>
      </c>
      <c r="O168" s="116">
        <f t="shared" si="54"/>
        <v>-0.7024128686327078</v>
      </c>
    </row>
    <row r="169" spans="2:15" x14ac:dyDescent="0.25">
      <c r="B169" s="114" t="s">
        <v>83</v>
      </c>
      <c r="C169" s="115">
        <v>1064</v>
      </c>
      <c r="D169" s="116">
        <v>1.1153081510934393</v>
      </c>
      <c r="E169" s="115">
        <v>0</v>
      </c>
      <c r="F169" s="116">
        <f t="shared" si="48"/>
        <v>-1</v>
      </c>
      <c r="G169" s="115">
        <v>244</v>
      </c>
      <c r="H169" s="116" t="str">
        <f t="shared" si="49"/>
        <v>-</v>
      </c>
      <c r="I169" s="115">
        <v>423</v>
      </c>
      <c r="J169" s="116">
        <f t="shared" si="50"/>
        <v>0.73360655737704916</v>
      </c>
      <c r="K169" s="115">
        <v>332</v>
      </c>
      <c r="L169" s="116">
        <f t="shared" si="51"/>
        <v>-0.21513002364066192</v>
      </c>
      <c r="M169" s="115">
        <v>181</v>
      </c>
      <c r="N169" s="116">
        <f t="shared" si="52"/>
        <v>-0.45481927710843373</v>
      </c>
      <c r="O169" s="116">
        <f t="shared" si="54"/>
        <v>-0.82988721804511278</v>
      </c>
    </row>
    <row r="170" spans="2:15" x14ac:dyDescent="0.25">
      <c r="B170" s="114" t="s">
        <v>85</v>
      </c>
      <c r="C170" s="115">
        <v>876</v>
      </c>
      <c r="D170" s="116">
        <v>0.70428015564202329</v>
      </c>
      <c r="E170" s="115">
        <v>227</v>
      </c>
      <c r="F170" s="116">
        <f t="shared" si="48"/>
        <v>-0.7408675799086758</v>
      </c>
      <c r="G170" s="115">
        <v>656</v>
      </c>
      <c r="H170" s="116">
        <f t="shared" si="49"/>
        <v>1.8898678414096914</v>
      </c>
      <c r="I170" s="115">
        <v>844</v>
      </c>
      <c r="J170" s="116">
        <f t="shared" si="50"/>
        <v>0.28658536585365857</v>
      </c>
      <c r="K170" s="115">
        <v>638</v>
      </c>
      <c r="L170" s="116">
        <f t="shared" si="51"/>
        <v>-0.24407582938388628</v>
      </c>
      <c r="M170" s="115"/>
      <c r="N170" s="116"/>
      <c r="O170" s="116"/>
    </row>
    <row r="171" spans="2:15" x14ac:dyDescent="0.25">
      <c r="B171" s="114" t="s">
        <v>87</v>
      </c>
      <c r="C171" s="115">
        <v>321</v>
      </c>
      <c r="D171" s="116">
        <v>-0.11080332409972304</v>
      </c>
      <c r="E171" s="115">
        <v>58</v>
      </c>
      <c r="F171" s="116">
        <f t="shared" si="48"/>
        <v>-0.81931464174454827</v>
      </c>
      <c r="G171" s="115">
        <v>269</v>
      </c>
      <c r="H171" s="116">
        <f t="shared" si="49"/>
        <v>3.6379310344827589</v>
      </c>
      <c r="I171" s="115">
        <v>658</v>
      </c>
      <c r="J171" s="116">
        <f t="shared" si="50"/>
        <v>1.446096654275093</v>
      </c>
      <c r="K171" s="115">
        <v>379</v>
      </c>
      <c r="L171" s="116">
        <f t="shared" si="51"/>
        <v>-0.42401215805471126</v>
      </c>
      <c r="M171" s="115"/>
      <c r="N171" s="116"/>
      <c r="O171" s="116"/>
    </row>
    <row r="172" spans="2:15" x14ac:dyDescent="0.25">
      <c r="B172" s="114" t="s">
        <v>89</v>
      </c>
      <c r="C172" s="115">
        <v>336</v>
      </c>
      <c r="D172" s="116">
        <v>3.7037037037036979E-2</v>
      </c>
      <c r="E172" s="115">
        <v>10</v>
      </c>
      <c r="F172" s="116">
        <f t="shared" si="48"/>
        <v>-0.97023809523809523</v>
      </c>
      <c r="G172" s="115">
        <v>582</v>
      </c>
      <c r="H172" s="116">
        <f t="shared" si="49"/>
        <v>57.2</v>
      </c>
      <c r="I172" s="115">
        <v>562</v>
      </c>
      <c r="J172" s="116">
        <f t="shared" si="50"/>
        <v>-3.4364261168384869E-2</v>
      </c>
      <c r="K172" s="115">
        <v>717</v>
      </c>
      <c r="L172" s="116">
        <f t="shared" si="51"/>
        <v>0.27580071174377219</v>
      </c>
      <c r="M172" s="115"/>
      <c r="N172" s="116"/>
      <c r="O172" s="116"/>
    </row>
    <row r="173" spans="2:15" x14ac:dyDescent="0.25">
      <c r="B173" s="114" t="s">
        <v>91</v>
      </c>
      <c r="C173" s="115">
        <v>386</v>
      </c>
      <c r="D173" s="116">
        <v>0.38848920863309355</v>
      </c>
      <c r="E173" s="115">
        <v>17</v>
      </c>
      <c r="F173" s="116">
        <f t="shared" si="48"/>
        <v>-0.95595854922279788</v>
      </c>
      <c r="G173" s="115">
        <v>339</v>
      </c>
      <c r="H173" s="116">
        <f t="shared" si="49"/>
        <v>18.941176470588236</v>
      </c>
      <c r="I173" s="115">
        <v>499</v>
      </c>
      <c r="J173" s="116">
        <f t="shared" si="50"/>
        <v>0.471976401179941</v>
      </c>
      <c r="K173" s="115">
        <v>631</v>
      </c>
      <c r="L173" s="116">
        <f t="shared" si="51"/>
        <v>0.26452905811623251</v>
      </c>
      <c r="M173" s="115"/>
      <c r="N173" s="116"/>
      <c r="O173" s="116"/>
    </row>
    <row r="174" spans="2:15" x14ac:dyDescent="0.25">
      <c r="B174" s="114" t="s">
        <v>93</v>
      </c>
      <c r="C174" s="115">
        <v>236</v>
      </c>
      <c r="D174" s="116">
        <v>-0.35869565217391308</v>
      </c>
      <c r="E174" s="115">
        <v>42</v>
      </c>
      <c r="F174" s="116">
        <f t="shared" si="48"/>
        <v>-0.82203389830508478</v>
      </c>
      <c r="G174" s="115">
        <v>310</v>
      </c>
      <c r="H174" s="116">
        <f t="shared" si="49"/>
        <v>6.3809523809523814</v>
      </c>
      <c r="I174" s="115">
        <v>830</v>
      </c>
      <c r="J174" s="116">
        <f t="shared" si="50"/>
        <v>1.6774193548387095</v>
      </c>
      <c r="K174" s="115">
        <v>599</v>
      </c>
      <c r="L174" s="116">
        <f t="shared" si="51"/>
        <v>-0.27831325301204823</v>
      </c>
      <c r="M174" s="115"/>
      <c r="N174" s="116"/>
      <c r="O174" s="116"/>
    </row>
    <row r="175" spans="2:15" ht="15.75" x14ac:dyDescent="0.25">
      <c r="B175" s="117" t="s">
        <v>30</v>
      </c>
      <c r="C175" s="118">
        <v>6792</v>
      </c>
      <c r="D175" s="119">
        <v>0.41117805942239771</v>
      </c>
      <c r="E175" s="118">
        <v>1519</v>
      </c>
      <c r="F175" s="119">
        <f t="shared" si="48"/>
        <v>-0.77635453474676086</v>
      </c>
      <c r="G175" s="118">
        <v>3873</v>
      </c>
      <c r="H175" s="119">
        <f t="shared" si="49"/>
        <v>1.5497037524687296</v>
      </c>
      <c r="I175" s="118">
        <v>6397</v>
      </c>
      <c r="J175" s="119">
        <f t="shared" si="50"/>
        <v>0.65169119545571919</v>
      </c>
      <c r="K175" s="118">
        <v>6784</v>
      </c>
      <c r="L175" s="119">
        <f t="shared" si="51"/>
        <v>6.0497108019384127E-2</v>
      </c>
      <c r="M175" s="118">
        <v>2949</v>
      </c>
      <c r="N175" s="119">
        <v>-0.22801047120418849</v>
      </c>
      <c r="O175" s="119">
        <v>-0.36402846668104383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666</v>
      </c>
      <c r="D185" s="116">
        <v>1.0429447852760738</v>
      </c>
      <c r="E185" s="115">
        <v>270</v>
      </c>
      <c r="F185" s="116">
        <f t="shared" ref="F185:F197" si="55">IFERROR(E185/C185-1,"-")</f>
        <v>-0.59459459459459452</v>
      </c>
      <c r="G185" s="115">
        <v>74</v>
      </c>
      <c r="H185" s="116">
        <f t="shared" ref="H185:H197" si="56">IFERROR(G185/E185-1,"-")</f>
        <v>-0.72592592592592586</v>
      </c>
      <c r="I185" s="115">
        <v>358</v>
      </c>
      <c r="J185" s="116">
        <f t="shared" ref="J185:J197" si="57">IFERROR(I185/G185-1,"-")</f>
        <v>3.8378378378378377</v>
      </c>
      <c r="K185" s="115">
        <v>248</v>
      </c>
      <c r="L185" s="116">
        <f t="shared" ref="L185:L197" si="58">IFERROR(K185/I185-1,"-")</f>
        <v>-0.30726256983240219</v>
      </c>
      <c r="M185" s="115">
        <v>659</v>
      </c>
      <c r="N185" s="116">
        <f t="shared" ref="N185:N193" si="59">IFERROR(M185/K185-1,"-")</f>
        <v>1.657258064516129</v>
      </c>
      <c r="O185" s="116">
        <f t="shared" ref="O185" si="60">M185/C185-1</f>
        <v>-1.0510510510510551E-2</v>
      </c>
    </row>
    <row r="186" spans="1:16" x14ac:dyDescent="0.25">
      <c r="B186" s="114" t="s">
        <v>73</v>
      </c>
      <c r="C186" s="115">
        <v>786</v>
      </c>
      <c r="D186" s="116">
        <v>2.3733905579399144</v>
      </c>
      <c r="E186" s="115">
        <v>364</v>
      </c>
      <c r="F186" s="116">
        <f t="shared" si="55"/>
        <v>-0.53689567430025442</v>
      </c>
      <c r="G186" s="115">
        <v>6</v>
      </c>
      <c r="H186" s="116">
        <f t="shared" si="56"/>
        <v>-0.98351648351648346</v>
      </c>
      <c r="I186" s="115">
        <v>221</v>
      </c>
      <c r="J186" s="116">
        <f t="shared" si="57"/>
        <v>35.833333333333336</v>
      </c>
      <c r="K186" s="115">
        <v>250</v>
      </c>
      <c r="L186" s="116">
        <f t="shared" si="58"/>
        <v>0.13122171945701355</v>
      </c>
      <c r="M186" s="115">
        <v>262</v>
      </c>
      <c r="N186" s="116">
        <f t="shared" si="59"/>
        <v>4.8000000000000043E-2</v>
      </c>
      <c r="O186" s="116">
        <f>IFERROR(M186/C186-1,"-")</f>
        <v>-0.66666666666666674</v>
      </c>
    </row>
    <row r="187" spans="1:16" x14ac:dyDescent="0.25">
      <c r="B187" s="114" t="s">
        <v>75</v>
      </c>
      <c r="C187" s="115">
        <v>717</v>
      </c>
      <c r="D187" s="116">
        <v>2.3348837209302324</v>
      </c>
      <c r="E187" s="115">
        <v>91</v>
      </c>
      <c r="F187" s="116">
        <f t="shared" si="55"/>
        <v>-0.87308228730822868</v>
      </c>
      <c r="G187" s="115">
        <v>22</v>
      </c>
      <c r="H187" s="116">
        <f t="shared" si="56"/>
        <v>-0.75824175824175821</v>
      </c>
      <c r="I187" s="115">
        <v>223</v>
      </c>
      <c r="J187" s="116">
        <f t="shared" si="57"/>
        <v>9.1363636363636367</v>
      </c>
      <c r="K187" s="115">
        <v>394</v>
      </c>
      <c r="L187" s="116">
        <f t="shared" si="58"/>
        <v>0.76681614349775784</v>
      </c>
      <c r="M187" s="115">
        <v>268</v>
      </c>
      <c r="N187" s="116">
        <f t="shared" si="59"/>
        <v>-0.31979695431472077</v>
      </c>
      <c r="O187" s="116">
        <f t="shared" ref="O187:O196" si="61">IFERROR(M187/C187-1,"-")</f>
        <v>-0.62622036262203629</v>
      </c>
    </row>
    <row r="188" spans="1:16" x14ac:dyDescent="0.25">
      <c r="B188" s="114" t="s">
        <v>77</v>
      </c>
      <c r="C188" s="115">
        <v>370</v>
      </c>
      <c r="D188" s="116">
        <v>2.1896551724137931</v>
      </c>
      <c r="E188" s="115">
        <v>0</v>
      </c>
      <c r="F188" s="116">
        <f t="shared" si="55"/>
        <v>-1</v>
      </c>
      <c r="G188" s="115">
        <v>26</v>
      </c>
      <c r="H188" s="116" t="str">
        <f t="shared" si="56"/>
        <v>-</v>
      </c>
      <c r="I188" s="115">
        <v>291</v>
      </c>
      <c r="J188" s="116">
        <f t="shared" si="57"/>
        <v>10.192307692307692</v>
      </c>
      <c r="K188" s="115">
        <v>302</v>
      </c>
      <c r="L188" s="116">
        <f t="shared" si="58"/>
        <v>3.7800687285223455E-2</v>
      </c>
      <c r="M188" s="115">
        <v>249</v>
      </c>
      <c r="N188" s="116">
        <f t="shared" si="59"/>
        <v>-0.17549668874172186</v>
      </c>
      <c r="O188" s="116">
        <f t="shared" si="61"/>
        <v>-0.32702702702702702</v>
      </c>
    </row>
    <row r="189" spans="1:16" x14ac:dyDescent="0.25">
      <c r="B189" s="114" t="s">
        <v>79</v>
      </c>
      <c r="C189" s="115">
        <v>246</v>
      </c>
      <c r="D189" s="116">
        <v>0.32258064516129026</v>
      </c>
      <c r="E189" s="115">
        <v>0</v>
      </c>
      <c r="F189" s="116">
        <f t="shared" si="55"/>
        <v>-1</v>
      </c>
      <c r="G189" s="115">
        <v>69</v>
      </c>
      <c r="H189" s="116" t="str">
        <f t="shared" si="56"/>
        <v>-</v>
      </c>
      <c r="I189" s="115">
        <v>106</v>
      </c>
      <c r="J189" s="116">
        <f t="shared" si="57"/>
        <v>0.53623188405797095</v>
      </c>
      <c r="K189" s="115">
        <v>109</v>
      </c>
      <c r="L189" s="116">
        <f t="shared" si="58"/>
        <v>2.8301886792452935E-2</v>
      </c>
      <c r="M189" s="115">
        <v>12</v>
      </c>
      <c r="N189" s="116">
        <f t="shared" si="59"/>
        <v>-0.88990825688073394</v>
      </c>
      <c r="O189" s="116">
        <f t="shared" si="61"/>
        <v>-0.95121951219512191</v>
      </c>
    </row>
    <row r="190" spans="1:16" x14ac:dyDescent="0.25">
      <c r="B190" s="114" t="s">
        <v>120</v>
      </c>
      <c r="C190" s="115">
        <v>375</v>
      </c>
      <c r="D190" s="116">
        <v>-3.5989717223650408E-2</v>
      </c>
      <c r="E190" s="115">
        <v>0</v>
      </c>
      <c r="F190" s="116">
        <f t="shared" si="55"/>
        <v>-1</v>
      </c>
      <c r="G190" s="115">
        <v>96</v>
      </c>
      <c r="H190" s="116" t="str">
        <f t="shared" si="56"/>
        <v>-</v>
      </c>
      <c r="I190" s="115">
        <v>105</v>
      </c>
      <c r="J190" s="116">
        <f t="shared" si="57"/>
        <v>9.375E-2</v>
      </c>
      <c r="K190" s="115">
        <v>133</v>
      </c>
      <c r="L190" s="116">
        <f t="shared" si="58"/>
        <v>0.26666666666666661</v>
      </c>
      <c r="M190" s="115">
        <v>19</v>
      </c>
      <c r="N190" s="116">
        <f t="shared" si="59"/>
        <v>-0.85714285714285721</v>
      </c>
      <c r="O190" s="116">
        <f t="shared" si="61"/>
        <v>-0.94933333333333336</v>
      </c>
    </row>
    <row r="191" spans="1:16" x14ac:dyDescent="0.25">
      <c r="B191" s="114" t="s">
        <v>83</v>
      </c>
      <c r="C191" s="115">
        <v>120</v>
      </c>
      <c r="D191" s="116">
        <v>-0.61904761904761907</v>
      </c>
      <c r="E191" s="115">
        <v>0</v>
      </c>
      <c r="F191" s="116">
        <f t="shared" si="55"/>
        <v>-1</v>
      </c>
      <c r="G191" s="115">
        <v>209</v>
      </c>
      <c r="H191" s="116" t="str">
        <f t="shared" si="56"/>
        <v>-</v>
      </c>
      <c r="I191" s="115">
        <v>93</v>
      </c>
      <c r="J191" s="116">
        <f t="shared" si="57"/>
        <v>-0.55502392344497609</v>
      </c>
      <c r="K191" s="115">
        <v>117</v>
      </c>
      <c r="L191" s="116">
        <f t="shared" si="58"/>
        <v>0.25806451612903225</v>
      </c>
      <c r="M191" s="115">
        <v>10</v>
      </c>
      <c r="N191" s="116">
        <f t="shared" si="59"/>
        <v>-0.9145299145299145</v>
      </c>
      <c r="O191" s="116">
        <f t="shared" si="61"/>
        <v>-0.91666666666666663</v>
      </c>
    </row>
    <row r="192" spans="1:16" x14ac:dyDescent="0.25">
      <c r="B192" s="114" t="s">
        <v>85</v>
      </c>
      <c r="C192" s="115">
        <v>116</v>
      </c>
      <c r="D192" s="116">
        <v>-0.50427350427350426</v>
      </c>
      <c r="E192" s="115">
        <v>68</v>
      </c>
      <c r="F192" s="116">
        <f t="shared" si="55"/>
        <v>-0.41379310344827591</v>
      </c>
      <c r="G192" s="115">
        <v>132</v>
      </c>
      <c r="H192" s="116">
        <f t="shared" si="56"/>
        <v>0.94117647058823528</v>
      </c>
      <c r="I192" s="115">
        <v>313</v>
      </c>
      <c r="J192" s="116">
        <f t="shared" si="57"/>
        <v>1.3712121212121211</v>
      </c>
      <c r="K192" s="115">
        <v>284</v>
      </c>
      <c r="L192" s="116">
        <f t="shared" si="58"/>
        <v>-9.2651757188498385E-2</v>
      </c>
      <c r="M192" s="115"/>
      <c r="N192" s="116"/>
      <c r="O192" s="116"/>
    </row>
    <row r="193" spans="2:16" x14ac:dyDescent="0.25">
      <c r="B193" s="114" t="s">
        <v>87</v>
      </c>
      <c r="C193" s="115">
        <v>327</v>
      </c>
      <c r="D193" s="116">
        <v>-0.17215189873417724</v>
      </c>
      <c r="E193" s="115">
        <v>10</v>
      </c>
      <c r="F193" s="116">
        <f t="shared" si="55"/>
        <v>-0.96941896024464835</v>
      </c>
      <c r="G193" s="115">
        <v>130</v>
      </c>
      <c r="H193" s="116">
        <f t="shared" si="56"/>
        <v>12</v>
      </c>
      <c r="I193" s="115">
        <v>194</v>
      </c>
      <c r="J193" s="116">
        <f t="shared" si="57"/>
        <v>0.49230769230769234</v>
      </c>
      <c r="K193" s="115">
        <v>55</v>
      </c>
      <c r="L193" s="116">
        <f t="shared" si="58"/>
        <v>-0.71649484536082475</v>
      </c>
      <c r="M193" s="115"/>
      <c r="N193" s="116"/>
      <c r="O193" s="116"/>
    </row>
    <row r="194" spans="2:16" x14ac:dyDescent="0.25">
      <c r="B194" s="114" t="s">
        <v>89</v>
      </c>
      <c r="C194" s="115">
        <v>118</v>
      </c>
      <c r="D194" s="116">
        <v>-0.54961832061068705</v>
      </c>
      <c r="E194" s="115">
        <v>25</v>
      </c>
      <c r="F194" s="116">
        <f t="shared" si="55"/>
        <v>-0.78813559322033899</v>
      </c>
      <c r="G194" s="115">
        <v>156</v>
      </c>
      <c r="H194" s="116">
        <f t="shared" si="56"/>
        <v>5.24</v>
      </c>
      <c r="I194" s="115">
        <v>46</v>
      </c>
      <c r="J194" s="116">
        <f t="shared" si="57"/>
        <v>-0.70512820512820507</v>
      </c>
      <c r="K194" s="115">
        <v>181</v>
      </c>
      <c r="L194" s="116">
        <f t="shared" si="58"/>
        <v>2.9347826086956523</v>
      </c>
      <c r="M194" s="115"/>
      <c r="N194" s="116"/>
      <c r="O194" s="116"/>
    </row>
    <row r="195" spans="2:16" x14ac:dyDescent="0.25">
      <c r="B195" s="114" t="s">
        <v>91</v>
      </c>
      <c r="C195" s="115">
        <v>306</v>
      </c>
      <c r="D195" s="116">
        <v>0.67213114754098369</v>
      </c>
      <c r="E195" s="115">
        <v>42</v>
      </c>
      <c r="F195" s="116">
        <f t="shared" si="55"/>
        <v>-0.86274509803921573</v>
      </c>
      <c r="G195" s="115">
        <v>392</v>
      </c>
      <c r="H195" s="116">
        <f t="shared" si="56"/>
        <v>8.3333333333333339</v>
      </c>
      <c r="I195" s="115">
        <v>81</v>
      </c>
      <c r="J195" s="116">
        <f t="shared" si="57"/>
        <v>-0.79336734693877553</v>
      </c>
      <c r="K195" s="115">
        <v>301</v>
      </c>
      <c r="L195" s="116">
        <f t="shared" si="58"/>
        <v>2.7160493827160495</v>
      </c>
      <c r="M195" s="115"/>
      <c r="N195" s="116"/>
      <c r="O195" s="116"/>
    </row>
    <row r="196" spans="2:16" x14ac:dyDescent="0.25">
      <c r="B196" s="114" t="s">
        <v>93</v>
      </c>
      <c r="C196" s="115">
        <v>138</v>
      </c>
      <c r="D196" s="116">
        <v>-0.61016949152542366</v>
      </c>
      <c r="E196" s="115">
        <v>213</v>
      </c>
      <c r="F196" s="116">
        <f t="shared" si="55"/>
        <v>0.54347826086956519</v>
      </c>
      <c r="G196" s="115">
        <v>147</v>
      </c>
      <c r="H196" s="116">
        <f t="shared" si="56"/>
        <v>-0.3098591549295775</v>
      </c>
      <c r="I196" s="115">
        <v>223</v>
      </c>
      <c r="J196" s="116">
        <f t="shared" si="57"/>
        <v>0.51700680272108834</v>
      </c>
      <c r="K196" s="115">
        <v>254</v>
      </c>
      <c r="L196" s="116">
        <f t="shared" si="58"/>
        <v>0.13901345291479816</v>
      </c>
      <c r="M196" s="115"/>
      <c r="N196" s="116"/>
      <c r="O196" s="116"/>
    </row>
    <row r="197" spans="2:16" ht="15.75" x14ac:dyDescent="0.25">
      <c r="B197" s="117" t="s">
        <v>30</v>
      </c>
      <c r="C197" s="118">
        <v>4285</v>
      </c>
      <c r="D197" s="119">
        <v>0.33572319201995016</v>
      </c>
      <c r="E197" s="118">
        <v>1095</v>
      </c>
      <c r="F197" s="119">
        <f t="shared" si="55"/>
        <v>-0.74445740956826145</v>
      </c>
      <c r="G197" s="118">
        <v>1459</v>
      </c>
      <c r="H197" s="119">
        <f t="shared" si="56"/>
        <v>0.33242009132420081</v>
      </c>
      <c r="I197" s="118">
        <v>2254</v>
      </c>
      <c r="J197" s="119">
        <f t="shared" si="57"/>
        <v>0.544893762851268</v>
      </c>
      <c r="K197" s="118">
        <v>2628</v>
      </c>
      <c r="L197" s="119">
        <f t="shared" si="58"/>
        <v>0.16592724046140206</v>
      </c>
      <c r="M197" s="118">
        <v>1479</v>
      </c>
      <c r="N197" s="119">
        <v>-4.7649710238248599E-2</v>
      </c>
      <c r="O197" s="119">
        <v>-0.54908536585365852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496</v>
      </c>
      <c r="D207" s="116">
        <v>1.5306122448979593</v>
      </c>
      <c r="E207" s="115">
        <v>275</v>
      </c>
      <c r="F207" s="116">
        <f t="shared" ref="F207:F219" si="62">IFERROR(E207/C207-1,"-")</f>
        <v>-0.44556451612903225</v>
      </c>
      <c r="G207" s="115">
        <v>51</v>
      </c>
      <c r="H207" s="116">
        <f t="shared" ref="H207:H219" si="63">IFERROR(G207/E207-1,"-")</f>
        <v>-0.81454545454545457</v>
      </c>
      <c r="I207" s="115">
        <v>459</v>
      </c>
      <c r="J207" s="116">
        <f t="shared" ref="J207:J219" si="64">IFERROR(I207/G207-1,"-")</f>
        <v>8</v>
      </c>
      <c r="K207" s="115">
        <v>201</v>
      </c>
      <c r="L207" s="116">
        <f t="shared" ref="L207:L219" si="65">IFERROR(K207/I207-1,"-")</f>
        <v>-0.56209150326797386</v>
      </c>
      <c r="M207" s="115">
        <v>520</v>
      </c>
      <c r="N207" s="116">
        <f t="shared" ref="N207:N215" si="66">IFERROR(M207/K207-1,"-")</f>
        <v>1.5870646766169156</v>
      </c>
      <c r="O207" s="116">
        <f t="shared" ref="O207" si="67">M207/C207-1</f>
        <v>4.8387096774193505E-2</v>
      </c>
    </row>
    <row r="208" spans="2:16" x14ac:dyDescent="0.25">
      <c r="B208" s="114" t="s">
        <v>73</v>
      </c>
      <c r="C208" s="115">
        <v>516</v>
      </c>
      <c r="D208" s="116">
        <v>0.16216216216216206</v>
      </c>
      <c r="E208" s="115">
        <v>303</v>
      </c>
      <c r="F208" s="116">
        <f t="shared" si="62"/>
        <v>-0.41279069767441856</v>
      </c>
      <c r="G208" s="115">
        <v>101</v>
      </c>
      <c r="H208" s="116">
        <f t="shared" si="63"/>
        <v>-0.66666666666666674</v>
      </c>
      <c r="I208" s="115">
        <v>335</v>
      </c>
      <c r="J208" s="116">
        <f t="shared" si="64"/>
        <v>2.3168316831683167</v>
      </c>
      <c r="K208" s="115">
        <v>189</v>
      </c>
      <c r="L208" s="116">
        <f t="shared" si="65"/>
        <v>-0.43582089552238801</v>
      </c>
      <c r="M208" s="115">
        <v>670</v>
      </c>
      <c r="N208" s="116">
        <f t="shared" si="66"/>
        <v>2.5449735449735451</v>
      </c>
      <c r="O208" s="116">
        <f>IFERROR(M208/C208-1,"-")</f>
        <v>0.29844961240310086</v>
      </c>
    </row>
    <row r="209" spans="2:16" x14ac:dyDescent="0.25">
      <c r="B209" s="114" t="s">
        <v>75</v>
      </c>
      <c r="C209" s="115">
        <v>615</v>
      </c>
      <c r="D209" s="116">
        <v>1.1061643835616439</v>
      </c>
      <c r="E209" s="115">
        <v>10</v>
      </c>
      <c r="F209" s="116">
        <f t="shared" si="62"/>
        <v>-0.98373983739837401</v>
      </c>
      <c r="G209" s="115">
        <v>82</v>
      </c>
      <c r="H209" s="116">
        <f t="shared" si="63"/>
        <v>7.1999999999999993</v>
      </c>
      <c r="I209" s="115">
        <v>257</v>
      </c>
      <c r="J209" s="116">
        <f t="shared" si="64"/>
        <v>2.1341463414634148</v>
      </c>
      <c r="K209" s="115">
        <v>324</v>
      </c>
      <c r="L209" s="116">
        <f t="shared" si="65"/>
        <v>0.26070038910505833</v>
      </c>
      <c r="M209" s="115">
        <v>586</v>
      </c>
      <c r="N209" s="116">
        <f t="shared" si="66"/>
        <v>0.80864197530864201</v>
      </c>
      <c r="O209" s="116">
        <f t="shared" ref="O209:O218" si="68">IFERROR(M209/C209-1,"-")</f>
        <v>-4.7154471544715415E-2</v>
      </c>
    </row>
    <row r="210" spans="2:16" x14ac:dyDescent="0.25">
      <c r="B210" s="114" t="s">
        <v>77</v>
      </c>
      <c r="C210" s="115">
        <v>305</v>
      </c>
      <c r="D210" s="116">
        <v>0.57216494845360821</v>
      </c>
      <c r="E210" s="115">
        <v>0</v>
      </c>
      <c r="F210" s="116">
        <f t="shared" si="62"/>
        <v>-1</v>
      </c>
      <c r="G210" s="115">
        <v>110</v>
      </c>
      <c r="H210" s="116" t="str">
        <f t="shared" si="63"/>
        <v>-</v>
      </c>
      <c r="I210" s="115">
        <v>150</v>
      </c>
      <c r="J210" s="116">
        <f t="shared" si="64"/>
        <v>0.36363636363636354</v>
      </c>
      <c r="K210" s="115">
        <v>135</v>
      </c>
      <c r="L210" s="116">
        <f t="shared" si="65"/>
        <v>-9.9999999999999978E-2</v>
      </c>
      <c r="M210" s="115">
        <v>430</v>
      </c>
      <c r="N210" s="116">
        <f t="shared" si="66"/>
        <v>2.1851851851851851</v>
      </c>
      <c r="O210" s="116">
        <f t="shared" si="68"/>
        <v>0.4098360655737705</v>
      </c>
    </row>
    <row r="211" spans="2:16" x14ac:dyDescent="0.25">
      <c r="B211" s="114" t="s">
        <v>79</v>
      </c>
      <c r="C211" s="115">
        <v>211</v>
      </c>
      <c r="D211" s="116">
        <v>0.63565891472868219</v>
      </c>
      <c r="E211" s="115">
        <v>0</v>
      </c>
      <c r="F211" s="116">
        <f t="shared" si="62"/>
        <v>-1</v>
      </c>
      <c r="G211" s="115">
        <v>131</v>
      </c>
      <c r="H211" s="116" t="str">
        <f t="shared" si="63"/>
        <v>-</v>
      </c>
      <c r="I211" s="115">
        <v>131</v>
      </c>
      <c r="J211" s="116">
        <f t="shared" si="64"/>
        <v>0</v>
      </c>
      <c r="K211" s="115">
        <v>93</v>
      </c>
      <c r="L211" s="116">
        <f t="shared" si="65"/>
        <v>-0.29007633587786263</v>
      </c>
      <c r="M211" s="115">
        <v>61</v>
      </c>
      <c r="N211" s="116">
        <f t="shared" si="66"/>
        <v>-0.34408602150537637</v>
      </c>
      <c r="O211" s="116">
        <f t="shared" si="68"/>
        <v>-0.7109004739336493</v>
      </c>
    </row>
    <row r="212" spans="2:16" x14ac:dyDescent="0.25">
      <c r="B212" s="114" t="s">
        <v>81</v>
      </c>
      <c r="C212" s="115">
        <v>286</v>
      </c>
      <c r="D212" s="116">
        <v>0.23275862068965525</v>
      </c>
      <c r="E212" s="115">
        <v>0</v>
      </c>
      <c r="F212" s="116">
        <f t="shared" si="62"/>
        <v>-1</v>
      </c>
      <c r="G212" s="115">
        <v>96</v>
      </c>
      <c r="H212" s="116" t="str">
        <f t="shared" si="63"/>
        <v>-</v>
      </c>
      <c r="I212" s="115">
        <v>154</v>
      </c>
      <c r="J212" s="116">
        <f t="shared" si="64"/>
        <v>0.60416666666666674</v>
      </c>
      <c r="K212" s="115">
        <v>117</v>
      </c>
      <c r="L212" s="116">
        <f t="shared" si="65"/>
        <v>-0.24025974025974028</v>
      </c>
      <c r="M212" s="115">
        <v>40</v>
      </c>
      <c r="N212" s="116">
        <f t="shared" si="66"/>
        <v>-0.65811965811965811</v>
      </c>
      <c r="O212" s="116">
        <f t="shared" si="68"/>
        <v>-0.8601398601398601</v>
      </c>
    </row>
    <row r="213" spans="2:16" x14ac:dyDescent="0.25">
      <c r="B213" s="114" t="s">
        <v>83</v>
      </c>
      <c r="C213" s="115">
        <v>158</v>
      </c>
      <c r="D213" s="116">
        <v>-0.22549019607843135</v>
      </c>
      <c r="E213" s="115">
        <v>0</v>
      </c>
      <c r="F213" s="116">
        <f t="shared" si="62"/>
        <v>-1</v>
      </c>
      <c r="G213" s="115">
        <v>162</v>
      </c>
      <c r="H213" s="116" t="str">
        <f t="shared" si="63"/>
        <v>-</v>
      </c>
      <c r="I213" s="115">
        <v>377</v>
      </c>
      <c r="J213" s="116">
        <f t="shared" si="64"/>
        <v>1.3271604938271606</v>
      </c>
      <c r="K213" s="115">
        <v>118</v>
      </c>
      <c r="L213" s="116">
        <f t="shared" si="65"/>
        <v>-0.6870026525198939</v>
      </c>
      <c r="M213" s="115">
        <v>232</v>
      </c>
      <c r="N213" s="116">
        <f t="shared" si="66"/>
        <v>0.96610169491525433</v>
      </c>
      <c r="O213" s="116">
        <f t="shared" si="68"/>
        <v>0.46835443037974689</v>
      </c>
    </row>
    <row r="214" spans="2:16" x14ac:dyDescent="0.25">
      <c r="B214" s="114" t="s">
        <v>85</v>
      </c>
      <c r="C214" s="115">
        <v>355</v>
      </c>
      <c r="D214" s="116">
        <v>0.37065637065637058</v>
      </c>
      <c r="E214" s="115">
        <v>323</v>
      </c>
      <c r="F214" s="116">
        <f t="shared" si="62"/>
        <v>-9.0140845070422526E-2</v>
      </c>
      <c r="G214" s="115">
        <v>341</v>
      </c>
      <c r="H214" s="116">
        <f t="shared" si="63"/>
        <v>5.5727554179566541E-2</v>
      </c>
      <c r="I214" s="115">
        <v>218</v>
      </c>
      <c r="J214" s="116">
        <f t="shared" si="64"/>
        <v>-0.36070381231671556</v>
      </c>
      <c r="K214" s="115">
        <v>96</v>
      </c>
      <c r="L214" s="116">
        <f t="shared" si="65"/>
        <v>-0.55963302752293576</v>
      </c>
      <c r="M214" s="115"/>
      <c r="N214" s="116"/>
      <c r="O214" s="116"/>
    </row>
    <row r="215" spans="2:16" x14ac:dyDescent="0.25">
      <c r="B215" s="114" t="s">
        <v>87</v>
      </c>
      <c r="C215" s="115">
        <v>152</v>
      </c>
      <c r="D215" s="116">
        <v>-0.14124293785310738</v>
      </c>
      <c r="E215" s="115">
        <v>0</v>
      </c>
      <c r="F215" s="116">
        <f t="shared" si="62"/>
        <v>-1</v>
      </c>
      <c r="G215" s="115">
        <v>216</v>
      </c>
      <c r="H215" s="116" t="str">
        <f t="shared" si="63"/>
        <v>-</v>
      </c>
      <c r="I215" s="115">
        <v>101</v>
      </c>
      <c r="J215" s="116">
        <f t="shared" si="64"/>
        <v>-0.53240740740740744</v>
      </c>
      <c r="K215" s="115">
        <v>141</v>
      </c>
      <c r="L215" s="116">
        <f t="shared" si="65"/>
        <v>0.39603960396039595</v>
      </c>
      <c r="M215" s="115"/>
      <c r="N215" s="116"/>
      <c r="O215" s="116"/>
    </row>
    <row r="216" spans="2:16" x14ac:dyDescent="0.25">
      <c r="B216" s="114" t="s">
        <v>89</v>
      </c>
      <c r="C216" s="115">
        <v>273</v>
      </c>
      <c r="D216" s="116">
        <v>-0.55024711696869844</v>
      </c>
      <c r="E216" s="115">
        <v>17</v>
      </c>
      <c r="F216" s="116">
        <f t="shared" si="62"/>
        <v>-0.93772893772893773</v>
      </c>
      <c r="G216" s="115">
        <v>272</v>
      </c>
      <c r="H216" s="116">
        <f t="shared" si="63"/>
        <v>15</v>
      </c>
      <c r="I216" s="115">
        <v>281</v>
      </c>
      <c r="J216" s="116">
        <f t="shared" si="64"/>
        <v>3.3088235294117752E-2</v>
      </c>
      <c r="K216" s="115">
        <v>435</v>
      </c>
      <c r="L216" s="116">
        <f t="shared" si="65"/>
        <v>0.54804270462633453</v>
      </c>
      <c r="M216" s="115"/>
      <c r="N216" s="116"/>
      <c r="O216" s="116"/>
    </row>
    <row r="217" spans="2:16" x14ac:dyDescent="0.25">
      <c r="B217" s="114" t="s">
        <v>91</v>
      </c>
      <c r="C217" s="115">
        <v>261</v>
      </c>
      <c r="D217" s="116">
        <v>2.3529411764705799E-2</v>
      </c>
      <c r="E217" s="115">
        <v>2</v>
      </c>
      <c r="F217" s="116">
        <f t="shared" si="62"/>
        <v>-0.9923371647509579</v>
      </c>
      <c r="G217" s="115">
        <v>301</v>
      </c>
      <c r="H217" s="116">
        <f t="shared" si="63"/>
        <v>149.5</v>
      </c>
      <c r="I217" s="115">
        <v>323</v>
      </c>
      <c r="J217" s="116">
        <f t="shared" si="64"/>
        <v>7.3089700996677776E-2</v>
      </c>
      <c r="K217" s="115">
        <v>698</v>
      </c>
      <c r="L217" s="116">
        <f t="shared" si="65"/>
        <v>1.1609907120743035</v>
      </c>
      <c r="M217" s="115"/>
      <c r="N217" s="116"/>
      <c r="O217" s="116"/>
    </row>
    <row r="218" spans="2:16" x14ac:dyDescent="0.25">
      <c r="B218" s="114" t="s">
        <v>93</v>
      </c>
      <c r="C218" s="115">
        <v>85</v>
      </c>
      <c r="D218" s="116">
        <v>-0.59523809523809523</v>
      </c>
      <c r="E218" s="115">
        <v>45</v>
      </c>
      <c r="F218" s="116">
        <f t="shared" si="62"/>
        <v>-0.47058823529411764</v>
      </c>
      <c r="G218" s="115">
        <v>328</v>
      </c>
      <c r="H218" s="116">
        <f t="shared" si="63"/>
        <v>6.2888888888888888</v>
      </c>
      <c r="I218" s="115">
        <v>267</v>
      </c>
      <c r="J218" s="116">
        <f t="shared" si="64"/>
        <v>-0.18597560975609762</v>
      </c>
      <c r="K218" s="115">
        <v>264</v>
      </c>
      <c r="L218" s="116">
        <f t="shared" si="65"/>
        <v>-1.1235955056179803E-2</v>
      </c>
      <c r="M218" s="115"/>
      <c r="N218" s="116"/>
      <c r="O218" s="116"/>
    </row>
    <row r="219" spans="2:16" ht="15.75" x14ac:dyDescent="0.25">
      <c r="B219" s="117" t="s">
        <v>30</v>
      </c>
      <c r="C219" s="118">
        <v>3713</v>
      </c>
      <c r="D219" s="119">
        <v>0.16067521100343862</v>
      </c>
      <c r="E219" s="118">
        <v>1082</v>
      </c>
      <c r="F219" s="119">
        <f t="shared" si="62"/>
        <v>-0.70859143549690273</v>
      </c>
      <c r="G219" s="118">
        <v>2191</v>
      </c>
      <c r="H219" s="119">
        <f t="shared" si="63"/>
        <v>1.0249537892791127</v>
      </c>
      <c r="I219" s="118">
        <v>3053</v>
      </c>
      <c r="J219" s="119">
        <f t="shared" si="64"/>
        <v>0.39342765860337736</v>
      </c>
      <c r="K219" s="118">
        <v>2811</v>
      </c>
      <c r="L219" s="119">
        <f t="shared" si="65"/>
        <v>-7.9266295447101176E-2</v>
      </c>
      <c r="M219" s="118">
        <v>2539</v>
      </c>
      <c r="N219" s="119">
        <v>1.1571792693288021</v>
      </c>
      <c r="O219" s="119">
        <v>-1.8554310011596464E-2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677</v>
      </c>
      <c r="D229" s="116">
        <v>0.901685393258427</v>
      </c>
      <c r="E229" s="115">
        <v>438</v>
      </c>
      <c r="F229" s="116">
        <f t="shared" ref="F229:F241" si="69">IFERROR(E229/C229-1,"-")</f>
        <v>-0.35302806499261452</v>
      </c>
      <c r="G229" s="115">
        <v>5</v>
      </c>
      <c r="H229" s="116">
        <f t="shared" ref="H229:H241" si="70">IFERROR(G229/E229-1,"-")</f>
        <v>-0.98858447488584478</v>
      </c>
      <c r="I229" s="115">
        <v>69</v>
      </c>
      <c r="J229" s="116">
        <f t="shared" ref="J229:J241" si="71">IFERROR(I229/G229-1,"-")</f>
        <v>12.8</v>
      </c>
      <c r="K229" s="115">
        <v>111</v>
      </c>
      <c r="L229" s="116">
        <f t="shared" ref="L229:L241" si="72">IFERROR(K229/I229-1,"-")</f>
        <v>0.60869565217391308</v>
      </c>
      <c r="M229" s="115">
        <v>153</v>
      </c>
      <c r="N229" s="116">
        <f t="shared" ref="N229:N237" si="73">IFERROR(M229/K229-1,"-")</f>
        <v>0.37837837837837829</v>
      </c>
      <c r="O229" s="116">
        <f t="shared" ref="O229" si="74">M229/C229-1</f>
        <v>-0.77400295420974885</v>
      </c>
    </row>
    <row r="230" spans="2:16" x14ac:dyDescent="0.25">
      <c r="B230" s="114" t="s">
        <v>73</v>
      </c>
      <c r="C230" s="115">
        <v>168</v>
      </c>
      <c r="D230" s="116">
        <v>-0.39350180505415167</v>
      </c>
      <c r="E230" s="115">
        <v>52</v>
      </c>
      <c r="F230" s="116">
        <f t="shared" si="69"/>
        <v>-0.69047619047619047</v>
      </c>
      <c r="G230" s="115">
        <v>0</v>
      </c>
      <c r="H230" s="116">
        <f t="shared" si="70"/>
        <v>-1</v>
      </c>
      <c r="I230" s="115">
        <v>56</v>
      </c>
      <c r="J230" s="116" t="str">
        <f t="shared" si="71"/>
        <v>-</v>
      </c>
      <c r="K230" s="115">
        <v>210</v>
      </c>
      <c r="L230" s="116">
        <f t="shared" si="72"/>
        <v>2.75</v>
      </c>
      <c r="M230" s="115">
        <v>120</v>
      </c>
      <c r="N230" s="116">
        <f t="shared" si="73"/>
        <v>-0.4285714285714286</v>
      </c>
      <c r="O230" s="116">
        <f>IFERROR(M230/C230-1,"-")</f>
        <v>-0.2857142857142857</v>
      </c>
    </row>
    <row r="231" spans="2:16" x14ac:dyDescent="0.25">
      <c r="B231" s="114" t="s">
        <v>75</v>
      </c>
      <c r="C231" s="115">
        <v>89</v>
      </c>
      <c r="D231" s="116">
        <v>-0.11881188118811881</v>
      </c>
      <c r="E231" s="115">
        <v>223</v>
      </c>
      <c r="F231" s="116">
        <f t="shared" si="69"/>
        <v>1.50561797752809</v>
      </c>
      <c r="G231" s="115">
        <v>15</v>
      </c>
      <c r="H231" s="116">
        <f t="shared" si="70"/>
        <v>-0.93273542600896864</v>
      </c>
      <c r="I231" s="115">
        <v>56</v>
      </c>
      <c r="J231" s="116">
        <f t="shared" si="71"/>
        <v>2.7333333333333334</v>
      </c>
      <c r="K231" s="115">
        <v>126</v>
      </c>
      <c r="L231" s="116">
        <f t="shared" si="72"/>
        <v>1.25</v>
      </c>
      <c r="M231" s="115">
        <v>82</v>
      </c>
      <c r="N231" s="116">
        <f t="shared" si="73"/>
        <v>-0.34920634920634919</v>
      </c>
      <c r="O231" s="116">
        <f t="shared" ref="O231:O240" si="75">IFERROR(M231/C231-1,"-")</f>
        <v>-7.8651685393258397E-2</v>
      </c>
    </row>
    <row r="232" spans="2:16" x14ac:dyDescent="0.25">
      <c r="B232" s="114" t="s">
        <v>77</v>
      </c>
      <c r="C232" s="115">
        <v>49</v>
      </c>
      <c r="D232" s="116">
        <v>1.2272727272727271</v>
      </c>
      <c r="E232" s="115">
        <v>0</v>
      </c>
      <c r="F232" s="116">
        <f t="shared" si="69"/>
        <v>-1</v>
      </c>
      <c r="G232" s="115">
        <v>23</v>
      </c>
      <c r="H232" s="116" t="str">
        <f t="shared" si="70"/>
        <v>-</v>
      </c>
      <c r="I232" s="115">
        <v>16</v>
      </c>
      <c r="J232" s="116">
        <f t="shared" si="71"/>
        <v>-0.30434782608695654</v>
      </c>
      <c r="K232" s="115">
        <v>29</v>
      </c>
      <c r="L232" s="116">
        <f t="shared" si="72"/>
        <v>0.8125</v>
      </c>
      <c r="M232" s="115">
        <v>2</v>
      </c>
      <c r="N232" s="116">
        <f t="shared" si="73"/>
        <v>-0.93103448275862066</v>
      </c>
      <c r="O232" s="116">
        <f t="shared" si="75"/>
        <v>-0.95918367346938771</v>
      </c>
    </row>
    <row r="233" spans="2:16" x14ac:dyDescent="0.25">
      <c r="B233" s="114" t="s">
        <v>79</v>
      </c>
      <c r="C233" s="115">
        <v>7</v>
      </c>
      <c r="D233" s="116">
        <v>-0.30000000000000004</v>
      </c>
      <c r="E233" s="115">
        <v>0</v>
      </c>
      <c r="F233" s="116">
        <f t="shared" si="69"/>
        <v>-1</v>
      </c>
      <c r="G233" s="115">
        <v>64</v>
      </c>
      <c r="H233" s="116" t="str">
        <f t="shared" si="70"/>
        <v>-</v>
      </c>
      <c r="I233" s="115">
        <v>4</v>
      </c>
      <c r="J233" s="116">
        <f t="shared" si="71"/>
        <v>-0.9375</v>
      </c>
      <c r="K233" s="115">
        <v>12</v>
      </c>
      <c r="L233" s="116">
        <f t="shared" si="72"/>
        <v>2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11</v>
      </c>
      <c r="D234" s="116">
        <v>-0.15384615384615385</v>
      </c>
      <c r="E234" s="115">
        <v>0</v>
      </c>
      <c r="F234" s="116">
        <f t="shared" si="69"/>
        <v>-1</v>
      </c>
      <c r="G234" s="115">
        <v>26</v>
      </c>
      <c r="H234" s="116" t="str">
        <f t="shared" si="70"/>
        <v>-</v>
      </c>
      <c r="I234" s="115">
        <v>0</v>
      </c>
      <c r="J234" s="116">
        <f t="shared" si="71"/>
        <v>-1</v>
      </c>
      <c r="K234" s="115">
        <v>24</v>
      </c>
      <c r="L234" s="116" t="str">
        <f t="shared" si="72"/>
        <v>-</v>
      </c>
      <c r="M234" s="115">
        <v>0</v>
      </c>
      <c r="N234" s="116">
        <f t="shared" si="73"/>
        <v>-1</v>
      </c>
      <c r="O234" s="116">
        <f t="shared" si="75"/>
        <v>-1</v>
      </c>
    </row>
    <row r="235" spans="2:16" x14ac:dyDescent="0.25">
      <c r="B235" s="114" t="s">
        <v>83</v>
      </c>
      <c r="C235" s="115">
        <v>37</v>
      </c>
      <c r="D235" s="116">
        <v>-0.15909090909090906</v>
      </c>
      <c r="E235" s="115">
        <v>0</v>
      </c>
      <c r="F235" s="116">
        <f t="shared" si="69"/>
        <v>-1</v>
      </c>
      <c r="G235" s="115">
        <v>61</v>
      </c>
      <c r="H235" s="116" t="str">
        <f t="shared" si="70"/>
        <v>-</v>
      </c>
      <c r="I235" s="115">
        <v>63</v>
      </c>
      <c r="J235" s="116">
        <f t="shared" si="71"/>
        <v>3.2786885245901676E-2</v>
      </c>
      <c r="K235" s="115">
        <v>14</v>
      </c>
      <c r="L235" s="116">
        <f t="shared" si="72"/>
        <v>-0.77777777777777779</v>
      </c>
      <c r="M235" s="115">
        <v>48</v>
      </c>
      <c r="N235" s="116">
        <f t="shared" si="73"/>
        <v>2.4285714285714284</v>
      </c>
      <c r="O235" s="116">
        <f t="shared" si="75"/>
        <v>0.29729729729729737</v>
      </c>
    </row>
    <row r="236" spans="2:16" x14ac:dyDescent="0.25">
      <c r="B236" s="114" t="s">
        <v>85</v>
      </c>
      <c r="C236" s="115">
        <v>38</v>
      </c>
      <c r="D236" s="116">
        <v>0.22580645161290325</v>
      </c>
      <c r="E236" s="115">
        <v>0</v>
      </c>
      <c r="F236" s="116">
        <f t="shared" si="69"/>
        <v>-1</v>
      </c>
      <c r="G236" s="115">
        <v>30</v>
      </c>
      <c r="H236" s="116" t="str">
        <f t="shared" si="70"/>
        <v>-</v>
      </c>
      <c r="I236" s="115">
        <v>21</v>
      </c>
      <c r="J236" s="116">
        <f t="shared" si="71"/>
        <v>-0.30000000000000004</v>
      </c>
      <c r="K236" s="115">
        <v>29</v>
      </c>
      <c r="L236" s="116">
        <f t="shared" si="72"/>
        <v>0.38095238095238093</v>
      </c>
      <c r="M236" s="115"/>
      <c r="N236" s="116"/>
      <c r="O236" s="116"/>
    </row>
    <row r="237" spans="2:16" x14ac:dyDescent="0.25">
      <c r="B237" s="114" t="s">
        <v>87</v>
      </c>
      <c r="C237" s="115">
        <v>12</v>
      </c>
      <c r="D237" s="116">
        <v>-0.76</v>
      </c>
      <c r="E237" s="115">
        <v>0</v>
      </c>
      <c r="F237" s="116">
        <f t="shared" si="69"/>
        <v>-1</v>
      </c>
      <c r="G237" s="115">
        <v>0</v>
      </c>
      <c r="H237" s="116" t="str">
        <f t="shared" si="70"/>
        <v>-</v>
      </c>
      <c r="I237" s="115">
        <v>13</v>
      </c>
      <c r="J237" s="116" t="str">
        <f t="shared" si="71"/>
        <v>-</v>
      </c>
      <c r="K237" s="115">
        <v>28</v>
      </c>
      <c r="L237" s="116">
        <f t="shared" si="72"/>
        <v>1.1538461538461537</v>
      </c>
      <c r="M237" s="115"/>
      <c r="N237" s="116"/>
      <c r="O237" s="116"/>
    </row>
    <row r="238" spans="2:16" x14ac:dyDescent="0.25">
      <c r="B238" s="114" t="s">
        <v>89</v>
      </c>
      <c r="C238" s="115">
        <v>18</v>
      </c>
      <c r="D238" s="116">
        <v>1</v>
      </c>
      <c r="E238" s="115">
        <v>0</v>
      </c>
      <c r="F238" s="116">
        <f t="shared" si="69"/>
        <v>-1</v>
      </c>
      <c r="G238" s="115">
        <v>20</v>
      </c>
      <c r="H238" s="116" t="str">
        <f t="shared" si="70"/>
        <v>-</v>
      </c>
      <c r="I238" s="115">
        <v>17</v>
      </c>
      <c r="J238" s="116">
        <f t="shared" si="71"/>
        <v>-0.15000000000000002</v>
      </c>
      <c r="K238" s="115">
        <v>20</v>
      </c>
      <c r="L238" s="116">
        <f t="shared" si="72"/>
        <v>0.17647058823529416</v>
      </c>
      <c r="M238" s="115"/>
      <c r="N238" s="116"/>
      <c r="O238" s="116"/>
    </row>
    <row r="239" spans="2:16" x14ac:dyDescent="0.25">
      <c r="B239" s="114" t="s">
        <v>91</v>
      </c>
      <c r="C239" s="115">
        <v>395</v>
      </c>
      <c r="D239" s="116">
        <v>-0.17536534446764096</v>
      </c>
      <c r="E239" s="115">
        <v>0</v>
      </c>
      <c r="F239" s="116">
        <f t="shared" si="69"/>
        <v>-1</v>
      </c>
      <c r="G239" s="115">
        <v>96</v>
      </c>
      <c r="H239" s="116" t="str">
        <f t="shared" si="70"/>
        <v>-</v>
      </c>
      <c r="I239" s="115">
        <v>62</v>
      </c>
      <c r="J239" s="116">
        <f t="shared" si="71"/>
        <v>-0.35416666666666663</v>
      </c>
      <c r="K239" s="115">
        <v>62</v>
      </c>
      <c r="L239" s="116">
        <f t="shared" si="72"/>
        <v>0</v>
      </c>
      <c r="M239" s="115"/>
      <c r="N239" s="116"/>
      <c r="O239" s="116"/>
    </row>
    <row r="240" spans="2:16" x14ac:dyDescent="0.25">
      <c r="B240" s="114" t="s">
        <v>93</v>
      </c>
      <c r="C240" s="115">
        <v>282</v>
      </c>
      <c r="D240" s="116">
        <v>-0.51959114139693363</v>
      </c>
      <c r="E240" s="115">
        <v>0</v>
      </c>
      <c r="F240" s="116">
        <f t="shared" si="69"/>
        <v>-1</v>
      </c>
      <c r="G240" s="115">
        <v>105</v>
      </c>
      <c r="H240" s="116" t="str">
        <f t="shared" si="70"/>
        <v>-</v>
      </c>
      <c r="I240" s="115">
        <v>177</v>
      </c>
      <c r="J240" s="116">
        <f t="shared" si="71"/>
        <v>0.68571428571428572</v>
      </c>
      <c r="K240" s="115">
        <v>139</v>
      </c>
      <c r="L240" s="116">
        <f t="shared" si="72"/>
        <v>-0.21468926553672318</v>
      </c>
      <c r="M240" s="115"/>
      <c r="N240" s="116"/>
      <c r="O240" s="116"/>
    </row>
    <row r="241" spans="2:16" ht="15.75" x14ac:dyDescent="0.25">
      <c r="B241" s="117" t="s">
        <v>30</v>
      </c>
      <c r="C241" s="118">
        <v>1783</v>
      </c>
      <c r="D241" s="119">
        <v>-9.9039919151086453E-2</v>
      </c>
      <c r="E241" s="118">
        <v>713</v>
      </c>
      <c r="F241" s="119">
        <f t="shared" si="69"/>
        <v>-0.60011217049915877</v>
      </c>
      <c r="G241" s="118">
        <v>445</v>
      </c>
      <c r="H241" s="119">
        <f t="shared" si="70"/>
        <v>-0.37587657784011219</v>
      </c>
      <c r="I241" s="118">
        <v>554</v>
      </c>
      <c r="J241" s="119">
        <f t="shared" si="71"/>
        <v>0.24494382022471917</v>
      </c>
      <c r="K241" s="118">
        <v>804</v>
      </c>
      <c r="L241" s="119">
        <f t="shared" si="72"/>
        <v>0.45126353790613716</v>
      </c>
      <c r="M241" s="118">
        <v>405</v>
      </c>
      <c r="N241" s="119">
        <v>-0.23003802281368824</v>
      </c>
      <c r="O241" s="119">
        <v>-0.60982658959537572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1198</v>
      </c>
      <c r="D255" s="116">
        <v>1.1316725978647688</v>
      </c>
      <c r="E255" s="115">
        <v>1077</v>
      </c>
      <c r="F255" s="116">
        <f t="shared" ref="F255:J267" si="76">IFERROR(E255/C255-1,"-")</f>
        <v>-0.10100166944908184</v>
      </c>
      <c r="G255" s="115">
        <v>14</v>
      </c>
      <c r="H255" s="116">
        <f t="shared" si="76"/>
        <v>-0.98700092850510679</v>
      </c>
      <c r="I255" s="115">
        <v>82</v>
      </c>
      <c r="J255" s="116">
        <f t="shared" si="76"/>
        <v>4.8571428571428568</v>
      </c>
      <c r="K255" s="115">
        <v>135</v>
      </c>
      <c r="L255" s="116">
        <f t="shared" ref="L255:L267" si="77">IFERROR(K255/I255-1,"-")</f>
        <v>0.64634146341463405</v>
      </c>
      <c r="M255" s="115">
        <v>49</v>
      </c>
      <c r="N255" s="116">
        <f t="shared" ref="N255:N263" si="78">IFERROR(M255/K255-1,"-")</f>
        <v>-0.63703703703703707</v>
      </c>
      <c r="O255" s="116">
        <f t="shared" ref="O255" si="79">M255/C255-1</f>
        <v>-0.95909849749582632</v>
      </c>
    </row>
    <row r="256" spans="2:16" x14ac:dyDescent="0.25">
      <c r="B256" s="114" t="s">
        <v>73</v>
      </c>
      <c r="C256" s="115">
        <v>215</v>
      </c>
      <c r="D256" s="116">
        <v>0.46258503401360551</v>
      </c>
      <c r="E256" s="115">
        <v>252</v>
      </c>
      <c r="F256" s="116">
        <f t="shared" si="76"/>
        <v>0.17209302325581399</v>
      </c>
      <c r="G256" s="115">
        <v>0</v>
      </c>
      <c r="H256" s="116">
        <f t="shared" si="76"/>
        <v>-1</v>
      </c>
      <c r="I256" s="115">
        <v>102</v>
      </c>
      <c r="J256" s="116" t="str">
        <f t="shared" si="76"/>
        <v>-</v>
      </c>
      <c r="K256" s="115">
        <v>147</v>
      </c>
      <c r="L256" s="116">
        <f t="shared" si="77"/>
        <v>0.44117647058823528</v>
      </c>
      <c r="M256" s="115">
        <v>198</v>
      </c>
      <c r="N256" s="116">
        <f t="shared" si="78"/>
        <v>0.34693877551020402</v>
      </c>
      <c r="O256" s="116">
        <f>IFERROR(M256/C256-1,"-")</f>
        <v>-7.906976744186045E-2</v>
      </c>
    </row>
    <row r="257" spans="2:15" x14ac:dyDescent="0.25">
      <c r="B257" s="114" t="s">
        <v>75</v>
      </c>
      <c r="C257" s="115">
        <v>60</v>
      </c>
      <c r="D257" s="116">
        <v>3.4482758620689724E-2</v>
      </c>
      <c r="E257" s="115">
        <v>159</v>
      </c>
      <c r="F257" s="116">
        <f t="shared" si="76"/>
        <v>1.65</v>
      </c>
      <c r="G257" s="115">
        <v>26</v>
      </c>
      <c r="H257" s="116">
        <f t="shared" si="76"/>
        <v>-0.83647798742138368</v>
      </c>
      <c r="I257" s="115">
        <v>41</v>
      </c>
      <c r="J257" s="116">
        <f t="shared" si="76"/>
        <v>0.57692307692307687</v>
      </c>
      <c r="K257" s="115">
        <v>100</v>
      </c>
      <c r="L257" s="116">
        <f t="shared" si="77"/>
        <v>1.4390243902439024</v>
      </c>
      <c r="M257" s="115">
        <v>40</v>
      </c>
      <c r="N257" s="116">
        <f t="shared" si="78"/>
        <v>-0.6</v>
      </c>
      <c r="O257" s="116">
        <f t="shared" ref="O257:O266" si="80">IFERROR(M257/C257-1,"-")</f>
        <v>-0.33333333333333337</v>
      </c>
    </row>
    <row r="258" spans="2:15" x14ac:dyDescent="0.25">
      <c r="B258" s="114" t="s">
        <v>77</v>
      </c>
      <c r="C258" s="115">
        <v>76</v>
      </c>
      <c r="D258" s="116">
        <v>0.72727272727272729</v>
      </c>
      <c r="E258" s="115">
        <v>0</v>
      </c>
      <c r="F258" s="116">
        <f t="shared" si="76"/>
        <v>-1</v>
      </c>
      <c r="G258" s="115">
        <v>6</v>
      </c>
      <c r="H258" s="116" t="str">
        <f t="shared" si="76"/>
        <v>-</v>
      </c>
      <c r="I258" s="115">
        <v>7</v>
      </c>
      <c r="J258" s="116">
        <f t="shared" si="76"/>
        <v>0.16666666666666674</v>
      </c>
      <c r="K258" s="115">
        <v>54</v>
      </c>
      <c r="L258" s="116">
        <f t="shared" si="77"/>
        <v>6.7142857142857144</v>
      </c>
      <c r="M258" s="115">
        <v>77</v>
      </c>
      <c r="N258" s="116">
        <f t="shared" si="78"/>
        <v>0.42592592592592582</v>
      </c>
      <c r="O258" s="116">
        <f t="shared" si="80"/>
        <v>1.3157894736842035E-2</v>
      </c>
    </row>
    <row r="259" spans="2:15" x14ac:dyDescent="0.25">
      <c r="B259" s="114" t="s">
        <v>79</v>
      </c>
      <c r="C259" s="115">
        <v>46</v>
      </c>
      <c r="D259" s="116">
        <v>1.7058823529411766</v>
      </c>
      <c r="E259" s="115">
        <v>0</v>
      </c>
      <c r="F259" s="116">
        <f t="shared" si="76"/>
        <v>-1</v>
      </c>
      <c r="G259" s="115">
        <v>9</v>
      </c>
      <c r="H259" s="116" t="str">
        <f t="shared" si="76"/>
        <v>-</v>
      </c>
      <c r="I259" s="115">
        <v>10</v>
      </c>
      <c r="J259" s="116">
        <f t="shared" si="76"/>
        <v>0.11111111111111116</v>
      </c>
      <c r="K259" s="115">
        <v>2</v>
      </c>
      <c r="L259" s="116">
        <f t="shared" si="77"/>
        <v>-0.8</v>
      </c>
      <c r="M259" s="115">
        <v>0</v>
      </c>
      <c r="N259" s="116">
        <f t="shared" si="78"/>
        <v>-1</v>
      </c>
      <c r="O259" s="116">
        <f t="shared" si="80"/>
        <v>-1</v>
      </c>
    </row>
    <row r="260" spans="2:15" x14ac:dyDescent="0.25">
      <c r="B260" s="114" t="s">
        <v>81</v>
      </c>
      <c r="C260" s="115">
        <v>25</v>
      </c>
      <c r="D260" s="116">
        <v>-0.16666666666666663</v>
      </c>
      <c r="E260" s="115">
        <v>0</v>
      </c>
      <c r="F260" s="116">
        <f t="shared" si="76"/>
        <v>-1</v>
      </c>
      <c r="G260" s="115">
        <v>0</v>
      </c>
      <c r="H260" s="116" t="str">
        <f t="shared" si="76"/>
        <v>-</v>
      </c>
      <c r="I260" s="115">
        <v>1</v>
      </c>
      <c r="J260" s="116" t="str">
        <f t="shared" si="76"/>
        <v>-</v>
      </c>
      <c r="K260" s="115">
        <v>5</v>
      </c>
      <c r="L260" s="116">
        <f t="shared" si="77"/>
        <v>4</v>
      </c>
      <c r="M260" s="115">
        <v>1</v>
      </c>
      <c r="N260" s="116">
        <f t="shared" si="78"/>
        <v>-0.8</v>
      </c>
      <c r="O260" s="116">
        <f t="shared" si="80"/>
        <v>-0.96</v>
      </c>
    </row>
    <row r="261" spans="2:15" x14ac:dyDescent="0.25">
      <c r="B261" s="114" t="s">
        <v>83</v>
      </c>
      <c r="C261" s="115">
        <v>57</v>
      </c>
      <c r="D261" s="116">
        <v>-6.557377049180324E-2</v>
      </c>
      <c r="E261" s="115">
        <v>0</v>
      </c>
      <c r="F261" s="116">
        <f t="shared" si="76"/>
        <v>-1</v>
      </c>
      <c r="G261" s="115">
        <v>17</v>
      </c>
      <c r="H261" s="116" t="str">
        <f t="shared" si="76"/>
        <v>-</v>
      </c>
      <c r="I261" s="115">
        <v>11</v>
      </c>
      <c r="J261" s="116">
        <f t="shared" si="76"/>
        <v>-0.3529411764705882</v>
      </c>
      <c r="K261" s="115">
        <v>0</v>
      </c>
      <c r="L261" s="116">
        <f t="shared" si="77"/>
        <v>-1</v>
      </c>
      <c r="M261" s="115">
        <v>0</v>
      </c>
      <c r="N261" s="116" t="str">
        <f t="shared" si="78"/>
        <v>-</v>
      </c>
      <c r="O261" s="116">
        <f t="shared" si="80"/>
        <v>-1</v>
      </c>
    </row>
    <row r="262" spans="2:15" x14ac:dyDescent="0.25">
      <c r="B262" s="114" t="s">
        <v>85</v>
      </c>
      <c r="C262" s="115">
        <v>36</v>
      </c>
      <c r="D262" s="116">
        <v>-0.47058823529411764</v>
      </c>
      <c r="E262" s="115">
        <v>0</v>
      </c>
      <c r="F262" s="116">
        <f t="shared" si="76"/>
        <v>-1</v>
      </c>
      <c r="G262" s="115">
        <v>38</v>
      </c>
      <c r="H262" s="116" t="str">
        <f t="shared" si="76"/>
        <v>-</v>
      </c>
      <c r="I262" s="115">
        <v>4</v>
      </c>
      <c r="J262" s="116">
        <f t="shared" si="76"/>
        <v>-0.89473684210526316</v>
      </c>
      <c r="K262" s="115">
        <v>15</v>
      </c>
      <c r="L262" s="116">
        <f t="shared" si="77"/>
        <v>2.75</v>
      </c>
      <c r="M262" s="115"/>
      <c r="N262" s="116"/>
      <c r="O262" s="116"/>
    </row>
    <row r="263" spans="2:15" x14ac:dyDescent="0.25">
      <c r="B263" s="114" t="s">
        <v>87</v>
      </c>
      <c r="C263" s="115">
        <v>20</v>
      </c>
      <c r="D263" s="116">
        <v>-0.13043478260869568</v>
      </c>
      <c r="E263" s="115">
        <v>0</v>
      </c>
      <c r="F263" s="116">
        <f t="shared" si="76"/>
        <v>-1</v>
      </c>
      <c r="G263" s="115">
        <v>2</v>
      </c>
      <c r="H263" s="116" t="str">
        <f t="shared" si="76"/>
        <v>-</v>
      </c>
      <c r="I263" s="115">
        <v>0</v>
      </c>
      <c r="J263" s="116">
        <f t="shared" si="76"/>
        <v>-1</v>
      </c>
      <c r="K263" s="115">
        <v>0</v>
      </c>
      <c r="L263" s="116" t="str">
        <f t="shared" si="77"/>
        <v>-</v>
      </c>
      <c r="M263" s="115"/>
      <c r="N263" s="116"/>
      <c r="O263" s="116"/>
    </row>
    <row r="264" spans="2:15" x14ac:dyDescent="0.25">
      <c r="B264" s="114" t="s">
        <v>89</v>
      </c>
      <c r="C264" s="115">
        <v>89</v>
      </c>
      <c r="D264" s="116">
        <v>5.8461538461538458</v>
      </c>
      <c r="E264" s="115">
        <v>6</v>
      </c>
      <c r="F264" s="116">
        <f t="shared" si="76"/>
        <v>-0.93258426966292141</v>
      </c>
      <c r="G264" s="115">
        <v>52</v>
      </c>
      <c r="H264" s="116">
        <f t="shared" si="76"/>
        <v>7.6666666666666661</v>
      </c>
      <c r="I264" s="115">
        <v>13</v>
      </c>
      <c r="J264" s="116">
        <f t="shared" si="76"/>
        <v>-0.75</v>
      </c>
      <c r="K264" s="115">
        <v>62</v>
      </c>
      <c r="L264" s="116">
        <f t="shared" si="77"/>
        <v>3.7692307692307692</v>
      </c>
      <c r="M264" s="115"/>
      <c r="N264" s="116"/>
      <c r="O264" s="116"/>
    </row>
    <row r="265" spans="2:15" x14ac:dyDescent="0.25">
      <c r="B265" s="114" t="s">
        <v>91</v>
      </c>
      <c r="C265" s="115">
        <v>637</v>
      </c>
      <c r="D265" s="116">
        <v>-0.21260815822002477</v>
      </c>
      <c r="E265" s="115">
        <v>15</v>
      </c>
      <c r="F265" s="116">
        <f t="shared" si="76"/>
        <v>-0.97645211930926212</v>
      </c>
      <c r="G265" s="115">
        <v>157</v>
      </c>
      <c r="H265" s="116">
        <f t="shared" si="76"/>
        <v>9.4666666666666668</v>
      </c>
      <c r="I265" s="115">
        <v>16</v>
      </c>
      <c r="J265" s="116">
        <f t="shared" si="76"/>
        <v>-0.89808917197452232</v>
      </c>
      <c r="K265" s="115">
        <v>42</v>
      </c>
      <c r="L265" s="116">
        <f t="shared" si="77"/>
        <v>1.625</v>
      </c>
      <c r="M265" s="115"/>
      <c r="N265" s="116"/>
      <c r="O265" s="116"/>
    </row>
    <row r="266" spans="2:15" x14ac:dyDescent="0.25">
      <c r="B266" s="114" t="s">
        <v>93</v>
      </c>
      <c r="C266" s="115">
        <v>1016</v>
      </c>
      <c r="D266" s="116">
        <v>9.2473118279569944E-2</v>
      </c>
      <c r="E266" s="115">
        <v>19</v>
      </c>
      <c r="F266" s="116">
        <f t="shared" si="76"/>
        <v>-0.98129921259842523</v>
      </c>
      <c r="G266" s="115">
        <v>111</v>
      </c>
      <c r="H266" s="116">
        <f t="shared" si="76"/>
        <v>4.8421052631578947</v>
      </c>
      <c r="I266" s="115">
        <v>131</v>
      </c>
      <c r="J266" s="116">
        <f t="shared" si="76"/>
        <v>0.18018018018018012</v>
      </c>
      <c r="K266" s="115">
        <v>73</v>
      </c>
      <c r="L266" s="116">
        <f t="shared" si="77"/>
        <v>-0.4427480916030534</v>
      </c>
      <c r="M266" s="115"/>
      <c r="N266" s="116"/>
      <c r="O266" s="116"/>
    </row>
    <row r="267" spans="2:15" ht="15.75" x14ac:dyDescent="0.25">
      <c r="B267" s="117" t="s">
        <v>30</v>
      </c>
      <c r="C267" s="118">
        <v>3475</v>
      </c>
      <c r="D267" s="119">
        <v>0.25814627081824759</v>
      </c>
      <c r="E267" s="118">
        <v>1531</v>
      </c>
      <c r="F267" s="119">
        <f t="shared" si="76"/>
        <v>-0.55942446043165472</v>
      </c>
      <c r="G267" s="118">
        <v>432</v>
      </c>
      <c r="H267" s="119">
        <f t="shared" si="76"/>
        <v>-0.71783148269105168</v>
      </c>
      <c r="I267" s="118">
        <v>418</v>
      </c>
      <c r="J267" s="119">
        <f t="shared" si="76"/>
        <v>-3.240740740740744E-2</v>
      </c>
      <c r="K267" s="118">
        <v>635</v>
      </c>
      <c r="L267" s="119">
        <f t="shared" si="77"/>
        <v>0.51913875598086134</v>
      </c>
      <c r="M267" s="118">
        <v>365</v>
      </c>
      <c r="N267" s="119">
        <v>-0.17607223476297973</v>
      </c>
      <c r="O267" s="119">
        <v>-0.78234943351222419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574AC-D692-4147-A25F-0C8756166F50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L21" si="0">IFERROR(E9/C9-1,"-")</f>
        <v>-0.1447052601602864</v>
      </c>
      <c r="G9" s="115">
        <v>2960</v>
      </c>
      <c r="H9" s="116">
        <f t="shared" si="0"/>
        <v>-0.85920852359208522</v>
      </c>
      <c r="I9" s="115">
        <v>13922</v>
      </c>
      <c r="J9" s="116">
        <f t="shared" si="0"/>
        <v>3.7033783783783782</v>
      </c>
      <c r="K9" s="115">
        <v>17982</v>
      </c>
      <c r="L9" s="116">
        <f t="shared" si="0"/>
        <v>0.29162476655652925</v>
      </c>
      <c r="M9" s="115">
        <v>21297</v>
      </c>
      <c r="N9" s="116">
        <f t="shared" ref="N9:N17" si="1">IFERROR(M9/K9-1,"-")</f>
        <v>0.18435101768435103</v>
      </c>
      <c r="O9" s="116">
        <f t="shared" ref="O9" si="2">IFERROR(M9/C9-1,"-")</f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0"/>
        <v>-0.90155567551651372</v>
      </c>
      <c r="I10" s="115">
        <v>13217</v>
      </c>
      <c r="J10" s="116">
        <f t="shared" si="0"/>
        <v>5.5887337986041876</v>
      </c>
      <c r="K10" s="115">
        <v>16181</v>
      </c>
      <c r="L10" s="116">
        <f t="shared" si="0"/>
        <v>0.22425663917681771</v>
      </c>
      <c r="M10" s="115">
        <v>18659</v>
      </c>
      <c r="N10" s="116">
        <f t="shared" si="1"/>
        <v>0.1531425746245596</v>
      </c>
      <c r="O10" s="116">
        <f>IFERROR(M10/C10-1,"-")</f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0"/>
        <v>-0.68541784874766964</v>
      </c>
      <c r="I11" s="115">
        <v>17020</v>
      </c>
      <c r="J11" s="116">
        <f t="shared" si="0"/>
        <v>3.3854676629734604</v>
      </c>
      <c r="K11" s="115">
        <v>18269</v>
      </c>
      <c r="L11" s="116">
        <f t="shared" si="0"/>
        <v>7.3384253819036349E-2</v>
      </c>
      <c r="M11" s="115">
        <v>20797</v>
      </c>
      <c r="N11" s="116">
        <f t="shared" si="1"/>
        <v>0.13837648475559683</v>
      </c>
      <c r="O11" s="116">
        <f t="shared" ref="O11:O20" si="3">IFERROR(M11/C11-1,"-")</f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 t="shared" si="0"/>
        <v>-1</v>
      </c>
      <c r="G12" s="115">
        <v>3601</v>
      </c>
      <c r="H12" s="116" t="str">
        <f t="shared" si="0"/>
        <v>-</v>
      </c>
      <c r="I12" s="115">
        <v>12113</v>
      </c>
      <c r="J12" s="116">
        <f t="shared" si="0"/>
        <v>2.3637878367120244</v>
      </c>
      <c r="K12" s="115">
        <v>13117</v>
      </c>
      <c r="L12" s="116">
        <f t="shared" si="0"/>
        <v>8.2886155370263337E-2</v>
      </c>
      <c r="M12" s="115">
        <v>14586</v>
      </c>
      <c r="N12" s="116">
        <f t="shared" si="1"/>
        <v>0.11199207135778</v>
      </c>
      <c r="O12" s="116">
        <f t="shared" si="3"/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0"/>
        <v>-</v>
      </c>
      <c r="I13" s="115">
        <v>11098</v>
      </c>
      <c r="J13" s="116">
        <f t="shared" si="0"/>
        <v>2.3417645287563986</v>
      </c>
      <c r="K13" s="115">
        <v>10740</v>
      </c>
      <c r="L13" s="116">
        <f t="shared" si="0"/>
        <v>-3.2258064516129004E-2</v>
      </c>
      <c r="M13" s="115">
        <v>7817</v>
      </c>
      <c r="N13" s="116">
        <f t="shared" si="1"/>
        <v>-0.27216014897579144</v>
      </c>
      <c r="O13" s="116">
        <f t="shared" si="3"/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0"/>
        <v>-</v>
      </c>
      <c r="I14" s="115">
        <v>11814</v>
      </c>
      <c r="J14" s="116">
        <f t="shared" si="0"/>
        <v>1.0467775467775469</v>
      </c>
      <c r="K14" s="115">
        <v>11134</v>
      </c>
      <c r="L14" s="116">
        <f t="shared" si="0"/>
        <v>-5.7558828508549209E-2</v>
      </c>
      <c r="M14" s="115">
        <v>12283</v>
      </c>
      <c r="N14" s="116">
        <f t="shared" si="1"/>
        <v>0.10319741332854315</v>
      </c>
      <c r="O14" s="116">
        <f t="shared" si="3"/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0"/>
        <v>-</v>
      </c>
      <c r="I15" s="115">
        <v>11471</v>
      </c>
      <c r="J15" s="116">
        <f t="shared" si="0"/>
        <v>0.32017493382437556</v>
      </c>
      <c r="K15" s="115">
        <v>10514</v>
      </c>
      <c r="L15" s="116">
        <f t="shared" si="0"/>
        <v>-8.3427774387586084E-2</v>
      </c>
      <c r="M15" s="115">
        <v>12513</v>
      </c>
      <c r="N15" s="116">
        <f t="shared" si="1"/>
        <v>0.1901274491154652</v>
      </c>
      <c r="O15" s="116">
        <f t="shared" si="3"/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0"/>
        <v>1.920429515418502</v>
      </c>
      <c r="I16" s="115">
        <v>14845</v>
      </c>
      <c r="J16" s="116">
        <f t="shared" si="0"/>
        <v>0.39954746865277646</v>
      </c>
      <c r="K16" s="115">
        <v>12529</v>
      </c>
      <c r="L16" s="116">
        <f t="shared" si="0"/>
        <v>-0.15601212529471198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0"/>
        <v>10.772594752186588</v>
      </c>
      <c r="I17" s="115">
        <v>13618</v>
      </c>
      <c r="J17" s="116">
        <f t="shared" si="0"/>
        <v>0.12415387155357438</v>
      </c>
      <c r="K17" s="115">
        <v>13736</v>
      </c>
      <c r="L17" s="116">
        <f t="shared" si="0"/>
        <v>8.6650022029666207E-3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0"/>
        <v>12.117434507678411</v>
      </c>
      <c r="I18" s="115">
        <v>14638</v>
      </c>
      <c r="J18" s="116">
        <f t="shared" si="0"/>
        <v>8.0572963294538447E-3</v>
      </c>
      <c r="K18" s="115">
        <v>17811</v>
      </c>
      <c r="L18" s="116">
        <f t="shared" si="0"/>
        <v>0.21676458532586418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0"/>
        <v>5.8981559094719191</v>
      </c>
      <c r="I19" s="115">
        <v>16513</v>
      </c>
      <c r="J19" s="116">
        <f t="shared" si="0"/>
        <v>3.2808797618324448E-3</v>
      </c>
      <c r="K19" s="115">
        <v>20095</v>
      </c>
      <c r="L19" s="116">
        <f t="shared" si="0"/>
        <v>0.21692000242233389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0"/>
        <v>3.9370838881491341</v>
      </c>
      <c r="I20" s="115">
        <v>18070</v>
      </c>
      <c r="J20" s="116">
        <f t="shared" si="0"/>
        <v>0.21839390465915987</v>
      </c>
      <c r="K20" s="115">
        <v>19927</v>
      </c>
      <c r="L20" s="116">
        <f t="shared" si="0"/>
        <v>0.1027670171555064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0"/>
        <v>0.51301417081577938</v>
      </c>
      <c r="I21" s="118">
        <v>168339</v>
      </c>
      <c r="J21" s="119">
        <f t="shared" si="0"/>
        <v>0.70449160608331129</v>
      </c>
      <c r="K21" s="118">
        <v>182035</v>
      </c>
      <c r="L21" s="119">
        <f t="shared" si="0"/>
        <v>8.1359637398344953E-2</v>
      </c>
      <c r="M21" s="118">
        <v>107952</v>
      </c>
      <c r="N21" s="119">
        <v>0.1022596158755118</v>
      </c>
      <c r="O21" s="119">
        <v>-0.1966542142314962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19126</v>
      </c>
      <c r="D31" s="116">
        <v>1.0834522488240683E-2</v>
      </c>
      <c r="E31" s="115">
        <v>15585</v>
      </c>
      <c r="F31" s="116">
        <f t="shared" ref="F31:J43" si="4">IFERROR(E31/C31-1,"-")</f>
        <v>-0.18514064624071946</v>
      </c>
      <c r="G31" s="115">
        <v>2960</v>
      </c>
      <c r="H31" s="116">
        <f t="shared" si="4"/>
        <v>-0.81007378889958293</v>
      </c>
      <c r="I31" s="115">
        <v>13922</v>
      </c>
      <c r="J31" s="116">
        <f t="shared" si="4"/>
        <v>3.7033783783783782</v>
      </c>
      <c r="K31" s="115">
        <v>17515</v>
      </c>
      <c r="L31" s="116">
        <f t="shared" ref="L31:L43" si="5">IFERROR(K31/I31-1,"-")</f>
        <v>0.2580807355265049</v>
      </c>
      <c r="M31" s="115">
        <v>20913</v>
      </c>
      <c r="N31" s="116">
        <f t="shared" ref="N31:N39" si="6">IFERROR(M31/K31-1,"-")</f>
        <v>0.1940051384527548</v>
      </c>
      <c r="O31" s="116">
        <f t="shared" ref="O31" si="7">IFERROR(M31/C31-1,"-")</f>
        <v>9.3433023109902757E-2</v>
      </c>
    </row>
    <row r="32" spans="1:16" x14ac:dyDescent="0.25">
      <c r="B32" s="114" t="s">
        <v>73</v>
      </c>
      <c r="C32" s="115">
        <v>16661</v>
      </c>
      <c r="D32" s="116">
        <v>-6.4986811830069047E-2</v>
      </c>
      <c r="E32" s="115">
        <v>17145</v>
      </c>
      <c r="F32" s="116">
        <f t="shared" si="4"/>
        <v>2.9049876958165743E-2</v>
      </c>
      <c r="G32" s="115">
        <v>2006</v>
      </c>
      <c r="H32" s="116">
        <f t="shared" si="4"/>
        <v>-0.88299795858850971</v>
      </c>
      <c r="I32" s="115">
        <v>13217</v>
      </c>
      <c r="J32" s="116">
        <f t="shared" si="4"/>
        <v>5.5887337986041876</v>
      </c>
      <c r="K32" s="115">
        <v>15801</v>
      </c>
      <c r="L32" s="116">
        <f t="shared" si="5"/>
        <v>0.1955057880003026</v>
      </c>
      <c r="M32" s="115">
        <v>18321</v>
      </c>
      <c r="N32" s="116">
        <f t="shared" si="6"/>
        <v>0.15948357698879811</v>
      </c>
      <c r="O32" s="116">
        <f>IFERROR(M32/C32-1,"-")</f>
        <v>9.9633875517675996E-2</v>
      </c>
    </row>
    <row r="33" spans="2:16" x14ac:dyDescent="0.25">
      <c r="B33" s="114" t="s">
        <v>75</v>
      </c>
      <c r="C33" s="115">
        <v>20350</v>
      </c>
      <c r="D33" s="116">
        <v>0.16833161097714999</v>
      </c>
      <c r="E33" s="115">
        <v>9766</v>
      </c>
      <c r="F33" s="116">
        <f t="shared" si="4"/>
        <v>-0.52009828009828007</v>
      </c>
      <c r="G33" s="115">
        <v>3881</v>
      </c>
      <c r="H33" s="116">
        <f t="shared" si="4"/>
        <v>-0.60260086012697112</v>
      </c>
      <c r="I33" s="115">
        <v>17020</v>
      </c>
      <c r="J33" s="116">
        <f t="shared" si="4"/>
        <v>3.3854676629734604</v>
      </c>
      <c r="K33" s="115">
        <v>17964</v>
      </c>
      <c r="L33" s="116">
        <f t="shared" si="5"/>
        <v>5.5464159811985825E-2</v>
      </c>
      <c r="M33" s="115">
        <v>20362</v>
      </c>
      <c r="N33" s="116">
        <f t="shared" si="6"/>
        <v>0.13348920062346914</v>
      </c>
      <c r="O33" s="116">
        <f t="shared" ref="O33:O42" si="8">IFERROR(M33/C33-1,"-")</f>
        <v>5.8968058968056347E-4</v>
      </c>
    </row>
    <row r="34" spans="2:16" x14ac:dyDescent="0.25">
      <c r="B34" s="114" t="s">
        <v>77</v>
      </c>
      <c r="C34" s="115">
        <v>12915</v>
      </c>
      <c r="D34" s="116">
        <v>-6.8920769951697824E-2</v>
      </c>
      <c r="E34" s="115">
        <v>0</v>
      </c>
      <c r="F34" s="116">
        <f t="shared" si="4"/>
        <v>-1</v>
      </c>
      <c r="G34" s="115">
        <v>3601</v>
      </c>
      <c r="H34" s="116" t="str">
        <f t="shared" si="4"/>
        <v>-</v>
      </c>
      <c r="I34" s="115">
        <v>12113</v>
      </c>
      <c r="J34" s="116">
        <f t="shared" si="4"/>
        <v>2.3637878367120244</v>
      </c>
      <c r="K34" s="115">
        <v>12757</v>
      </c>
      <c r="L34" s="116">
        <f t="shared" si="5"/>
        <v>5.3166019978535539E-2</v>
      </c>
      <c r="M34" s="115">
        <v>14295</v>
      </c>
      <c r="N34" s="116">
        <f t="shared" si="6"/>
        <v>0.12056126048443994</v>
      </c>
      <c r="O34" s="116">
        <f t="shared" si="8"/>
        <v>0.10685249709639955</v>
      </c>
    </row>
    <row r="35" spans="2:16" x14ac:dyDescent="0.25">
      <c r="B35" s="114" t="s">
        <v>79</v>
      </c>
      <c r="C35" s="115">
        <v>13156</v>
      </c>
      <c r="D35" s="116">
        <v>-4.5421564359309219E-2</v>
      </c>
      <c r="E35" s="115">
        <v>0</v>
      </c>
      <c r="F35" s="116">
        <f t="shared" si="4"/>
        <v>-1</v>
      </c>
      <c r="G35" s="115">
        <v>3321</v>
      </c>
      <c r="H35" s="116" t="str">
        <f t="shared" si="4"/>
        <v>-</v>
      </c>
      <c r="I35" s="115">
        <v>11098</v>
      </c>
      <c r="J35" s="116">
        <f t="shared" si="4"/>
        <v>2.3417645287563986</v>
      </c>
      <c r="K35" s="115">
        <v>10423</v>
      </c>
      <c r="L35" s="116">
        <f t="shared" si="5"/>
        <v>-6.0821769688232163E-2</v>
      </c>
      <c r="M35" s="115">
        <v>7607</v>
      </c>
      <c r="N35" s="116">
        <f t="shared" si="6"/>
        <v>-0.27017173558476448</v>
      </c>
      <c r="O35" s="116">
        <f t="shared" si="8"/>
        <v>-0.42178473700212826</v>
      </c>
    </row>
    <row r="36" spans="2:16" x14ac:dyDescent="0.25">
      <c r="B36" s="114" t="s">
        <v>81</v>
      </c>
      <c r="C36" s="115">
        <v>15865</v>
      </c>
      <c r="D36" s="116">
        <v>9.9979199889066006E-2</v>
      </c>
      <c r="E36" s="115">
        <v>0</v>
      </c>
      <c r="F36" s="116">
        <f t="shared" si="4"/>
        <v>-1</v>
      </c>
      <c r="G36" s="115">
        <v>5772</v>
      </c>
      <c r="H36" s="116" t="str">
        <f t="shared" si="4"/>
        <v>-</v>
      </c>
      <c r="I36" s="115">
        <v>11814</v>
      </c>
      <c r="J36" s="116">
        <f t="shared" si="4"/>
        <v>1.0467775467775469</v>
      </c>
      <c r="K36" s="115">
        <v>10883</v>
      </c>
      <c r="L36" s="116">
        <f t="shared" si="5"/>
        <v>-7.8804807855087144E-2</v>
      </c>
      <c r="M36" s="115">
        <v>12135</v>
      </c>
      <c r="N36" s="116">
        <f t="shared" si="6"/>
        <v>0.11504180832491051</v>
      </c>
      <c r="O36" s="116">
        <f t="shared" si="8"/>
        <v>-0.23510872990860388</v>
      </c>
    </row>
    <row r="37" spans="2:16" x14ac:dyDescent="0.25">
      <c r="B37" s="114" t="s">
        <v>83</v>
      </c>
      <c r="C37" s="115">
        <v>13461</v>
      </c>
      <c r="D37" s="116">
        <v>-5.4439449283506636E-2</v>
      </c>
      <c r="E37" s="115">
        <v>0</v>
      </c>
      <c r="F37" s="116">
        <f t="shared" si="4"/>
        <v>-1</v>
      </c>
      <c r="G37" s="115">
        <v>8689</v>
      </c>
      <c r="H37" s="116" t="str">
        <f t="shared" si="4"/>
        <v>-</v>
      </c>
      <c r="I37" s="115">
        <v>11471</v>
      </c>
      <c r="J37" s="116">
        <f t="shared" si="4"/>
        <v>0.32017493382437556</v>
      </c>
      <c r="K37" s="115">
        <v>10245</v>
      </c>
      <c r="L37" s="116">
        <f t="shared" si="5"/>
        <v>-0.1068782146281928</v>
      </c>
      <c r="M37" s="115">
        <v>12144</v>
      </c>
      <c r="N37" s="116">
        <f t="shared" si="6"/>
        <v>0.18535871156661776</v>
      </c>
      <c r="O37" s="116">
        <f t="shared" si="8"/>
        <v>-9.7838199242255453E-2</v>
      </c>
    </row>
    <row r="38" spans="2:16" x14ac:dyDescent="0.25">
      <c r="B38" s="114" t="s">
        <v>85</v>
      </c>
      <c r="C38" s="115">
        <v>14160</v>
      </c>
      <c r="D38" s="116">
        <v>-0.2895132965378826</v>
      </c>
      <c r="E38" s="115">
        <v>3632</v>
      </c>
      <c r="F38" s="116">
        <f t="shared" si="4"/>
        <v>-0.74350282485875707</v>
      </c>
      <c r="G38" s="115">
        <v>10607</v>
      </c>
      <c r="H38" s="116">
        <f t="shared" si="4"/>
        <v>1.920429515418502</v>
      </c>
      <c r="I38" s="115">
        <v>14845</v>
      </c>
      <c r="J38" s="116">
        <f t="shared" si="4"/>
        <v>0.39954746865277646</v>
      </c>
      <c r="K38" s="115">
        <v>12145</v>
      </c>
      <c r="L38" s="116">
        <f t="shared" si="5"/>
        <v>-0.18187942068036378</v>
      </c>
      <c r="M38" s="115"/>
      <c r="N38" s="116"/>
      <c r="O38" s="116"/>
    </row>
    <row r="39" spans="2:16" x14ac:dyDescent="0.25">
      <c r="B39" s="114" t="s">
        <v>87</v>
      </c>
      <c r="C39" s="115">
        <v>16725</v>
      </c>
      <c r="D39" s="116">
        <v>4.1342382167984582E-2</v>
      </c>
      <c r="E39" s="115">
        <v>1029</v>
      </c>
      <c r="F39" s="116">
        <f t="shared" si="4"/>
        <v>-0.93847533632286995</v>
      </c>
      <c r="G39" s="115">
        <v>12114</v>
      </c>
      <c r="H39" s="116">
        <f t="shared" si="4"/>
        <v>10.772594752186588</v>
      </c>
      <c r="I39" s="115">
        <v>13618</v>
      </c>
      <c r="J39" s="116">
        <f t="shared" si="4"/>
        <v>0.12415387155357438</v>
      </c>
      <c r="K39" s="115">
        <v>13480</v>
      </c>
      <c r="L39" s="116">
        <f t="shared" si="5"/>
        <v>-1.0133646644147398E-2</v>
      </c>
      <c r="M39" s="115"/>
      <c r="N39" s="116"/>
      <c r="O39" s="116"/>
    </row>
    <row r="40" spans="2:16" x14ac:dyDescent="0.25">
      <c r="B40" s="114" t="s">
        <v>89</v>
      </c>
      <c r="C40" s="115">
        <v>15154</v>
      </c>
      <c r="D40" s="116">
        <v>-6.7446153846153822E-2</v>
      </c>
      <c r="E40" s="115">
        <v>1107</v>
      </c>
      <c r="F40" s="116">
        <f t="shared" si="4"/>
        <v>-0.9269499802032467</v>
      </c>
      <c r="G40" s="115">
        <v>14521</v>
      </c>
      <c r="H40" s="116">
        <f t="shared" si="4"/>
        <v>12.117434507678411</v>
      </c>
      <c r="I40" s="115">
        <v>14638</v>
      </c>
      <c r="J40" s="116">
        <f t="shared" si="4"/>
        <v>8.0572963294538447E-3</v>
      </c>
      <c r="K40" s="115">
        <v>17535</v>
      </c>
      <c r="L40" s="116">
        <f t="shared" si="5"/>
        <v>0.197909550485039</v>
      </c>
      <c r="M40" s="115"/>
      <c r="N40" s="116"/>
      <c r="O40" s="116"/>
    </row>
    <row r="41" spans="2:16" x14ac:dyDescent="0.25">
      <c r="B41" s="114" t="s">
        <v>91</v>
      </c>
      <c r="C41" s="115">
        <v>17956</v>
      </c>
      <c r="D41" s="116">
        <v>-2.6880554953392588E-2</v>
      </c>
      <c r="E41" s="115">
        <v>2386</v>
      </c>
      <c r="F41" s="116">
        <f t="shared" si="4"/>
        <v>-0.86711962575183787</v>
      </c>
      <c r="G41" s="115">
        <v>16459</v>
      </c>
      <c r="H41" s="116">
        <f t="shared" si="4"/>
        <v>5.8981559094719191</v>
      </c>
      <c r="I41" s="115">
        <v>16231</v>
      </c>
      <c r="J41" s="116">
        <f t="shared" si="4"/>
        <v>-1.3852603438848088E-2</v>
      </c>
      <c r="K41" s="115">
        <v>19598</v>
      </c>
      <c r="L41" s="116">
        <f t="shared" si="5"/>
        <v>0.20744254821021513</v>
      </c>
      <c r="M41" s="115"/>
      <c r="N41" s="116"/>
      <c r="O41" s="116"/>
    </row>
    <row r="42" spans="2:16" x14ac:dyDescent="0.25">
      <c r="B42" s="114" t="s">
        <v>93</v>
      </c>
      <c r="C42" s="115">
        <v>17291</v>
      </c>
      <c r="D42" s="116">
        <v>-7.7470446459313447E-3</v>
      </c>
      <c r="E42" s="115">
        <v>3004</v>
      </c>
      <c r="F42" s="116">
        <f t="shared" si="4"/>
        <v>-0.82626800069400264</v>
      </c>
      <c r="G42" s="115">
        <v>14831</v>
      </c>
      <c r="H42" s="116">
        <f t="shared" si="4"/>
        <v>3.9370838881491341</v>
      </c>
      <c r="I42" s="115">
        <v>17723</v>
      </c>
      <c r="J42" s="116">
        <f t="shared" si="4"/>
        <v>0.19499696581484738</v>
      </c>
      <c r="K42" s="115">
        <v>19489</v>
      </c>
      <c r="L42" s="116">
        <f t="shared" si="5"/>
        <v>9.9644529707160201E-2</v>
      </c>
      <c r="M42" s="115"/>
      <c r="N42" s="116"/>
      <c r="O42" s="116"/>
    </row>
    <row r="43" spans="2:16" ht="15.75" x14ac:dyDescent="0.25">
      <c r="B43" s="117" t="s">
        <v>30</v>
      </c>
      <c r="C43" s="118">
        <v>192820</v>
      </c>
      <c r="D43" s="119">
        <v>-2.9049947378757102E-2</v>
      </c>
      <c r="E43" s="118">
        <v>54033</v>
      </c>
      <c r="F43" s="119">
        <f t="shared" si="4"/>
        <v>-0.71977491961414786</v>
      </c>
      <c r="G43" s="118">
        <v>98762</v>
      </c>
      <c r="H43" s="119">
        <f t="shared" si="4"/>
        <v>0.82780893157884994</v>
      </c>
      <c r="I43" s="118">
        <v>167710</v>
      </c>
      <c r="J43" s="119">
        <f t="shared" si="4"/>
        <v>0.69812275976590188</v>
      </c>
      <c r="K43" s="118">
        <v>177835</v>
      </c>
      <c r="L43" s="119">
        <f t="shared" si="5"/>
        <v>6.0372070836563152E-2</v>
      </c>
      <c r="M43" s="118">
        <v>105777</v>
      </c>
      <c r="N43" s="119">
        <v>0.1065928777670837</v>
      </c>
      <c r="O43" s="119">
        <v>-5.1616547420517467E-2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0</v>
      </c>
      <c r="D53" s="116" t="s">
        <v>234</v>
      </c>
      <c r="E53" s="115">
        <v>0</v>
      </c>
      <c r="F53" s="116" t="str">
        <f t="shared" ref="F53:J65" si="9">IFERROR(E53/C53-1,"-")</f>
        <v>-</v>
      </c>
      <c r="G53" s="115">
        <v>0</v>
      </c>
      <c r="H53" s="116" t="str">
        <f t="shared" si="9"/>
        <v>-</v>
      </c>
      <c r="I53" s="115">
        <v>0</v>
      </c>
      <c r="J53" s="116" t="str">
        <f t="shared" si="9"/>
        <v>-</v>
      </c>
      <c r="K53" s="115">
        <v>0</v>
      </c>
      <c r="L53" s="116" t="str">
        <f t="shared" ref="L53:L65" si="10">IFERROR(K53/I53-1,"-")</f>
        <v>-</v>
      </c>
      <c r="M53" s="115">
        <v>0</v>
      </c>
      <c r="N53" s="116" t="str">
        <f t="shared" ref="N53:N61" si="11">IFERROR(M53/K53-1,"-")</f>
        <v>-</v>
      </c>
      <c r="O53" s="116" t="str">
        <f t="shared" ref="O53" si="12">IFERROR(M53/C53-1,"-")</f>
        <v>-</v>
      </c>
    </row>
    <row r="54" spans="1:16" x14ac:dyDescent="0.25">
      <c r="A54" s="1">
        <v>2</v>
      </c>
      <c r="B54" s="114" t="s">
        <v>73</v>
      </c>
      <c r="C54" s="115">
        <v>0</v>
      </c>
      <c r="D54" s="116" t="s">
        <v>234</v>
      </c>
      <c r="E54" s="115">
        <v>0</v>
      </c>
      <c r="F54" s="116" t="str">
        <f t="shared" si="9"/>
        <v>-</v>
      </c>
      <c r="G54" s="115">
        <v>0</v>
      </c>
      <c r="H54" s="116" t="str">
        <f t="shared" si="9"/>
        <v>-</v>
      </c>
      <c r="I54" s="115">
        <v>0</v>
      </c>
      <c r="J54" s="116" t="str">
        <f t="shared" si="9"/>
        <v>-</v>
      </c>
      <c r="K54" s="115">
        <v>0</v>
      </c>
      <c r="L54" s="116" t="str">
        <f t="shared" si="10"/>
        <v>-</v>
      </c>
      <c r="M54" s="115">
        <v>0</v>
      </c>
      <c r="N54" s="116" t="str">
        <f t="shared" si="11"/>
        <v>-</v>
      </c>
      <c r="O54" s="116" t="str">
        <f>IFERROR(M54/C54-1,"-")</f>
        <v>-</v>
      </c>
    </row>
    <row r="55" spans="1:16" x14ac:dyDescent="0.25">
      <c r="A55" s="1">
        <v>3</v>
      </c>
      <c r="B55" s="114" t="s">
        <v>75</v>
      </c>
      <c r="C55" s="115">
        <v>0</v>
      </c>
      <c r="D55" s="116" t="s">
        <v>234</v>
      </c>
      <c r="E55" s="115">
        <v>0</v>
      </c>
      <c r="F55" s="116" t="str">
        <f t="shared" si="9"/>
        <v>-</v>
      </c>
      <c r="G55" s="115">
        <v>0</v>
      </c>
      <c r="H55" s="116" t="str">
        <f t="shared" si="9"/>
        <v>-</v>
      </c>
      <c r="I55" s="115">
        <v>0</v>
      </c>
      <c r="J55" s="116" t="str">
        <f t="shared" si="9"/>
        <v>-</v>
      </c>
      <c r="K55" s="115">
        <v>0</v>
      </c>
      <c r="L55" s="116" t="str">
        <f t="shared" si="10"/>
        <v>-</v>
      </c>
      <c r="M55" s="115">
        <v>0</v>
      </c>
      <c r="N55" s="116" t="str">
        <f t="shared" si="11"/>
        <v>-</v>
      </c>
      <c r="O55" s="116" t="str">
        <f t="shared" ref="O55:O64" si="13">IFERROR(M55/C55-1,"-")</f>
        <v>-</v>
      </c>
    </row>
    <row r="56" spans="1:16" x14ac:dyDescent="0.25">
      <c r="A56" s="1">
        <v>4</v>
      </c>
      <c r="B56" s="114" t="s">
        <v>77</v>
      </c>
      <c r="C56" s="115">
        <v>0</v>
      </c>
      <c r="D56" s="116" t="s">
        <v>234</v>
      </c>
      <c r="E56" s="115">
        <v>0</v>
      </c>
      <c r="F56" s="116" t="str">
        <f t="shared" si="9"/>
        <v>-</v>
      </c>
      <c r="G56" s="115">
        <v>0</v>
      </c>
      <c r="H56" s="116" t="str">
        <f t="shared" si="9"/>
        <v>-</v>
      </c>
      <c r="I56" s="115">
        <v>0</v>
      </c>
      <c r="J56" s="116" t="str">
        <f t="shared" si="9"/>
        <v>-</v>
      </c>
      <c r="K56" s="115">
        <v>0</v>
      </c>
      <c r="L56" s="116" t="str">
        <f t="shared" si="10"/>
        <v>-</v>
      </c>
      <c r="M56" s="115">
        <v>0</v>
      </c>
      <c r="N56" s="116" t="str">
        <f t="shared" si="11"/>
        <v>-</v>
      </c>
      <c r="O56" s="116" t="str">
        <f t="shared" si="13"/>
        <v>-</v>
      </c>
    </row>
    <row r="57" spans="1:16" x14ac:dyDescent="0.25">
      <c r="A57" s="1">
        <v>5</v>
      </c>
      <c r="B57" s="114" t="s">
        <v>79</v>
      </c>
      <c r="C57" s="115">
        <v>0</v>
      </c>
      <c r="D57" s="116" t="s">
        <v>234</v>
      </c>
      <c r="E57" s="115">
        <v>0</v>
      </c>
      <c r="F57" s="116" t="str">
        <f t="shared" si="9"/>
        <v>-</v>
      </c>
      <c r="G57" s="115">
        <v>0</v>
      </c>
      <c r="H57" s="116" t="str">
        <f t="shared" si="9"/>
        <v>-</v>
      </c>
      <c r="I57" s="115">
        <v>0</v>
      </c>
      <c r="J57" s="116" t="str">
        <f t="shared" si="9"/>
        <v>-</v>
      </c>
      <c r="K57" s="115">
        <v>0</v>
      </c>
      <c r="L57" s="116" t="str">
        <f t="shared" si="10"/>
        <v>-</v>
      </c>
      <c r="M57" s="115">
        <v>0</v>
      </c>
      <c r="N57" s="116" t="str">
        <f t="shared" si="11"/>
        <v>-</v>
      </c>
      <c r="O57" s="116" t="str">
        <f t="shared" si="13"/>
        <v>-</v>
      </c>
    </row>
    <row r="58" spans="1:16" x14ac:dyDescent="0.25">
      <c r="A58" s="1">
        <v>6</v>
      </c>
      <c r="B58" s="114" t="s">
        <v>81</v>
      </c>
      <c r="C58" s="115">
        <v>0</v>
      </c>
      <c r="D58" s="116" t="s">
        <v>234</v>
      </c>
      <c r="E58" s="115">
        <v>0</v>
      </c>
      <c r="F58" s="116" t="str">
        <f t="shared" si="9"/>
        <v>-</v>
      </c>
      <c r="G58" s="115">
        <v>0</v>
      </c>
      <c r="H58" s="116" t="str">
        <f t="shared" si="9"/>
        <v>-</v>
      </c>
      <c r="I58" s="115">
        <v>0</v>
      </c>
      <c r="J58" s="116" t="str">
        <f t="shared" si="9"/>
        <v>-</v>
      </c>
      <c r="K58" s="115">
        <v>0</v>
      </c>
      <c r="L58" s="116" t="str">
        <f t="shared" si="10"/>
        <v>-</v>
      </c>
      <c r="M58" s="115">
        <v>0</v>
      </c>
      <c r="N58" s="116" t="str">
        <f t="shared" si="11"/>
        <v>-</v>
      </c>
      <c r="O58" s="116" t="str">
        <f t="shared" si="13"/>
        <v>-</v>
      </c>
    </row>
    <row r="59" spans="1:16" x14ac:dyDescent="0.25">
      <c r="A59" s="1">
        <v>7</v>
      </c>
      <c r="B59" s="114" t="s">
        <v>83</v>
      </c>
      <c r="C59" s="115">
        <v>0</v>
      </c>
      <c r="D59" s="116" t="s">
        <v>234</v>
      </c>
      <c r="E59" s="115">
        <v>0</v>
      </c>
      <c r="F59" s="116" t="str">
        <f t="shared" si="9"/>
        <v>-</v>
      </c>
      <c r="G59" s="115">
        <v>0</v>
      </c>
      <c r="H59" s="116" t="str">
        <f t="shared" si="9"/>
        <v>-</v>
      </c>
      <c r="I59" s="115">
        <v>0</v>
      </c>
      <c r="J59" s="116" t="str">
        <f t="shared" si="9"/>
        <v>-</v>
      </c>
      <c r="K59" s="115">
        <v>0</v>
      </c>
      <c r="L59" s="116" t="str">
        <f t="shared" si="10"/>
        <v>-</v>
      </c>
      <c r="M59" s="115">
        <v>0</v>
      </c>
      <c r="N59" s="116" t="str">
        <f t="shared" si="11"/>
        <v>-</v>
      </c>
      <c r="O59" s="116" t="str">
        <f t="shared" si="13"/>
        <v>-</v>
      </c>
    </row>
    <row r="60" spans="1:16" x14ac:dyDescent="0.25">
      <c r="A60" s="1">
        <v>8</v>
      </c>
      <c r="B60" s="114" t="s">
        <v>85</v>
      </c>
      <c r="C60" s="115">
        <v>0</v>
      </c>
      <c r="D60" s="116" t="s">
        <v>234</v>
      </c>
      <c r="E60" s="115">
        <v>0</v>
      </c>
      <c r="F60" s="116" t="str">
        <f t="shared" si="9"/>
        <v>-</v>
      </c>
      <c r="G60" s="115">
        <v>0</v>
      </c>
      <c r="H60" s="116" t="str">
        <f t="shared" si="9"/>
        <v>-</v>
      </c>
      <c r="I60" s="115">
        <v>0</v>
      </c>
      <c r="J60" s="116" t="str">
        <f t="shared" si="9"/>
        <v>-</v>
      </c>
      <c r="K60" s="115">
        <v>0</v>
      </c>
      <c r="L60" s="116" t="str">
        <f t="shared" si="10"/>
        <v>-</v>
      </c>
      <c r="M60" s="115" t="s">
        <v>234</v>
      </c>
      <c r="N60" s="116" t="str">
        <f t="shared" si="11"/>
        <v>-</v>
      </c>
      <c r="O60" s="116" t="str">
        <f t="shared" si="13"/>
        <v>-</v>
      </c>
    </row>
    <row r="61" spans="1:16" x14ac:dyDescent="0.25">
      <c r="A61" s="1">
        <v>9</v>
      </c>
      <c r="B61" s="114" t="s">
        <v>87</v>
      </c>
      <c r="C61" s="115">
        <v>0</v>
      </c>
      <c r="D61" s="116" t="s">
        <v>234</v>
      </c>
      <c r="E61" s="115">
        <v>0</v>
      </c>
      <c r="F61" s="116" t="str">
        <f t="shared" si="9"/>
        <v>-</v>
      </c>
      <c r="G61" s="115">
        <v>0</v>
      </c>
      <c r="H61" s="116" t="str">
        <f t="shared" si="9"/>
        <v>-</v>
      </c>
      <c r="I61" s="115">
        <v>0</v>
      </c>
      <c r="J61" s="116" t="str">
        <f t="shared" si="9"/>
        <v>-</v>
      </c>
      <c r="K61" s="115">
        <v>0</v>
      </c>
      <c r="L61" s="116" t="str">
        <f t="shared" si="10"/>
        <v>-</v>
      </c>
      <c r="M61" s="115" t="s">
        <v>234</v>
      </c>
      <c r="N61" s="116" t="str">
        <f t="shared" si="11"/>
        <v>-</v>
      </c>
      <c r="O61" s="116" t="str">
        <f t="shared" si="13"/>
        <v>-</v>
      </c>
    </row>
    <row r="62" spans="1:16" x14ac:dyDescent="0.25">
      <c r="A62" s="1">
        <v>10</v>
      </c>
      <c r="B62" s="114" t="s">
        <v>89</v>
      </c>
      <c r="C62" s="115">
        <v>0</v>
      </c>
      <c r="D62" s="116" t="s">
        <v>234</v>
      </c>
      <c r="E62" s="115">
        <v>0</v>
      </c>
      <c r="F62" s="116" t="str">
        <f t="shared" si="9"/>
        <v>-</v>
      </c>
      <c r="G62" s="115">
        <v>0</v>
      </c>
      <c r="H62" s="116" t="str">
        <f t="shared" si="9"/>
        <v>-</v>
      </c>
      <c r="I62" s="115">
        <v>0</v>
      </c>
      <c r="J62" s="116" t="str">
        <f t="shared" si="9"/>
        <v>-</v>
      </c>
      <c r="K62" s="115">
        <v>0</v>
      </c>
      <c r="L62" s="116" t="str">
        <f t="shared" si="10"/>
        <v>-</v>
      </c>
      <c r="M62" s="115" t="s">
        <v>234</v>
      </c>
      <c r="N62" s="116" t="str">
        <f>IFERROR(M62/K62-1,"-")</f>
        <v>-</v>
      </c>
      <c r="O62" s="116" t="str">
        <f t="shared" si="13"/>
        <v>-</v>
      </c>
    </row>
    <row r="63" spans="1:16" x14ac:dyDescent="0.25">
      <c r="A63" s="1">
        <v>11</v>
      </c>
      <c r="B63" s="114" t="s">
        <v>91</v>
      </c>
      <c r="C63" s="115">
        <v>0</v>
      </c>
      <c r="D63" s="116" t="s">
        <v>234</v>
      </c>
      <c r="E63" s="115">
        <v>0</v>
      </c>
      <c r="F63" s="116" t="str">
        <f t="shared" si="9"/>
        <v>-</v>
      </c>
      <c r="G63" s="115">
        <v>0</v>
      </c>
      <c r="H63" s="116" t="str">
        <f t="shared" si="9"/>
        <v>-</v>
      </c>
      <c r="I63" s="115">
        <v>0</v>
      </c>
      <c r="J63" s="116" t="str">
        <f t="shared" si="9"/>
        <v>-</v>
      </c>
      <c r="K63" s="115">
        <v>0</v>
      </c>
      <c r="L63" s="116" t="str">
        <f t="shared" si="10"/>
        <v>-</v>
      </c>
      <c r="M63" s="115" t="s">
        <v>234</v>
      </c>
      <c r="N63" s="116" t="str">
        <f>IFERROR(M63/K63-1,"-")</f>
        <v>-</v>
      </c>
      <c r="O63" s="116" t="str">
        <f t="shared" si="13"/>
        <v>-</v>
      </c>
    </row>
    <row r="64" spans="1:16" x14ac:dyDescent="0.25">
      <c r="A64" s="1">
        <v>12</v>
      </c>
      <c r="B64" s="114" t="s">
        <v>93</v>
      </c>
      <c r="C64" s="115">
        <v>0</v>
      </c>
      <c r="D64" s="116" t="s">
        <v>234</v>
      </c>
      <c r="E64" s="115">
        <v>0</v>
      </c>
      <c r="F64" s="116" t="str">
        <f t="shared" si="9"/>
        <v>-</v>
      </c>
      <c r="G64" s="115">
        <v>0</v>
      </c>
      <c r="H64" s="116" t="str">
        <f t="shared" si="9"/>
        <v>-</v>
      </c>
      <c r="I64" s="115">
        <v>0</v>
      </c>
      <c r="J64" s="116" t="str">
        <f t="shared" si="9"/>
        <v>-</v>
      </c>
      <c r="K64" s="115">
        <v>0</v>
      </c>
      <c r="L64" s="116" t="str">
        <f t="shared" si="10"/>
        <v>-</v>
      </c>
      <c r="M64" s="115" t="s">
        <v>234</v>
      </c>
      <c r="N64" s="116" t="str">
        <f>IFERROR(M64/K64-1,"-")</f>
        <v>-</v>
      </c>
      <c r="O64" s="116" t="str">
        <f t="shared" si="13"/>
        <v>-</v>
      </c>
    </row>
    <row r="65" spans="1:16" ht="15.75" x14ac:dyDescent="0.25">
      <c r="B65" s="117" t="s">
        <v>30</v>
      </c>
      <c r="C65" s="118">
        <v>0</v>
      </c>
      <c r="D65" s="119" t="s">
        <v>234</v>
      </c>
      <c r="E65" s="118">
        <v>0</v>
      </c>
      <c r="F65" s="119" t="str">
        <f t="shared" si="9"/>
        <v>-</v>
      </c>
      <c r="G65" s="118">
        <v>0</v>
      </c>
      <c r="H65" s="119" t="str">
        <f t="shared" si="9"/>
        <v>-</v>
      </c>
      <c r="I65" s="118">
        <v>0</v>
      </c>
      <c r="J65" s="119" t="str">
        <f t="shared" si="9"/>
        <v>-</v>
      </c>
      <c r="K65" s="118">
        <v>0</v>
      </c>
      <c r="L65" s="119" t="str">
        <f t="shared" si="10"/>
        <v>-</v>
      </c>
      <c r="M65" s="118">
        <v>0</v>
      </c>
      <c r="N65" s="119" t="s">
        <v>234</v>
      </c>
      <c r="O65" s="119" t="s">
        <v>234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0</v>
      </c>
      <c r="D75" s="116" t="s">
        <v>234</v>
      </c>
      <c r="E75" s="115">
        <v>0</v>
      </c>
      <c r="F75" s="116" t="str">
        <f t="shared" ref="F75:J87" si="14">IFERROR(E75/C75-1,"-")</f>
        <v>-</v>
      </c>
      <c r="G75" s="115">
        <v>2960</v>
      </c>
      <c r="H75" s="116" t="str">
        <f t="shared" si="14"/>
        <v>-</v>
      </c>
      <c r="I75" s="115">
        <v>0</v>
      </c>
      <c r="J75" s="116">
        <f t="shared" si="14"/>
        <v>-1</v>
      </c>
      <c r="K75" s="115">
        <v>0</v>
      </c>
      <c r="L75" s="116" t="str">
        <f t="shared" ref="L75:L87" si="15">IFERROR(K75/I75-1,"-")</f>
        <v>-</v>
      </c>
      <c r="M75" s="115">
        <v>0</v>
      </c>
      <c r="N75" s="116" t="str">
        <f t="shared" ref="N75:N83" si="16">IFERROR(M75/K75-1,"-")</f>
        <v>-</v>
      </c>
      <c r="O75" s="116" t="str">
        <f t="shared" ref="O75" si="17">IFERROR(M75/C75-1,"-")</f>
        <v>-</v>
      </c>
    </row>
    <row r="76" spans="1:16" x14ac:dyDescent="0.25">
      <c r="A76" s="1">
        <v>2</v>
      </c>
      <c r="B76" s="114" t="s">
        <v>73</v>
      </c>
      <c r="C76" s="115">
        <v>0</v>
      </c>
      <c r="D76" s="116" t="s">
        <v>234</v>
      </c>
      <c r="E76" s="115">
        <v>0</v>
      </c>
      <c r="F76" s="116" t="str">
        <f t="shared" si="14"/>
        <v>-</v>
      </c>
      <c r="G76" s="115">
        <v>2006</v>
      </c>
      <c r="H76" s="116" t="str">
        <f t="shared" si="14"/>
        <v>-</v>
      </c>
      <c r="I76" s="115">
        <v>0</v>
      </c>
      <c r="J76" s="116">
        <f t="shared" si="14"/>
        <v>-1</v>
      </c>
      <c r="K76" s="115">
        <v>0</v>
      </c>
      <c r="L76" s="116" t="str">
        <f t="shared" si="15"/>
        <v>-</v>
      </c>
      <c r="M76" s="115">
        <v>0</v>
      </c>
      <c r="N76" s="116" t="str">
        <f t="shared" si="16"/>
        <v>-</v>
      </c>
      <c r="O76" s="116" t="str">
        <f>IFERROR(M76/C76-1,"-")</f>
        <v>-</v>
      </c>
    </row>
    <row r="77" spans="1:16" x14ac:dyDescent="0.25">
      <c r="A77" s="1">
        <v>3</v>
      </c>
      <c r="B77" s="114" t="s">
        <v>75</v>
      </c>
      <c r="C77" s="115">
        <v>0</v>
      </c>
      <c r="D77" s="116" t="s">
        <v>234</v>
      </c>
      <c r="E77" s="115">
        <v>0</v>
      </c>
      <c r="F77" s="116" t="str">
        <f t="shared" si="14"/>
        <v>-</v>
      </c>
      <c r="G77" s="115">
        <v>3881</v>
      </c>
      <c r="H77" s="116" t="str">
        <f t="shared" si="14"/>
        <v>-</v>
      </c>
      <c r="I77" s="115">
        <v>0</v>
      </c>
      <c r="J77" s="116">
        <f t="shared" si="14"/>
        <v>-1</v>
      </c>
      <c r="K77" s="115">
        <v>0</v>
      </c>
      <c r="L77" s="116" t="str">
        <f t="shared" si="15"/>
        <v>-</v>
      </c>
      <c r="M77" s="115">
        <v>0</v>
      </c>
      <c r="N77" s="116" t="str">
        <f t="shared" si="16"/>
        <v>-</v>
      </c>
      <c r="O77" s="116" t="str">
        <f t="shared" ref="O77:O86" si="18">IFERROR(M77/C77-1,"-")</f>
        <v>-</v>
      </c>
    </row>
    <row r="78" spans="1:16" x14ac:dyDescent="0.25">
      <c r="A78" s="1">
        <v>4</v>
      </c>
      <c r="B78" s="114" t="s">
        <v>77</v>
      </c>
      <c r="C78" s="115">
        <v>0</v>
      </c>
      <c r="D78" s="116" t="s">
        <v>234</v>
      </c>
      <c r="E78" s="115">
        <v>0</v>
      </c>
      <c r="F78" s="116" t="str">
        <f t="shared" si="14"/>
        <v>-</v>
      </c>
      <c r="G78" s="115">
        <v>3601</v>
      </c>
      <c r="H78" s="116" t="str">
        <f t="shared" si="14"/>
        <v>-</v>
      </c>
      <c r="I78" s="115">
        <v>0</v>
      </c>
      <c r="J78" s="116">
        <f t="shared" si="14"/>
        <v>-1</v>
      </c>
      <c r="K78" s="115">
        <v>0</v>
      </c>
      <c r="L78" s="116" t="str">
        <f t="shared" si="15"/>
        <v>-</v>
      </c>
      <c r="M78" s="115">
        <v>0</v>
      </c>
      <c r="N78" s="116" t="str">
        <f t="shared" si="16"/>
        <v>-</v>
      </c>
      <c r="O78" s="116" t="str">
        <f t="shared" si="18"/>
        <v>-</v>
      </c>
    </row>
    <row r="79" spans="1:16" x14ac:dyDescent="0.25">
      <c r="A79" s="1">
        <v>5</v>
      </c>
      <c r="B79" s="114" t="s">
        <v>79</v>
      </c>
      <c r="C79" s="115">
        <v>0</v>
      </c>
      <c r="D79" s="116" t="s">
        <v>234</v>
      </c>
      <c r="E79" s="115">
        <v>0</v>
      </c>
      <c r="F79" s="116" t="str">
        <f t="shared" si="14"/>
        <v>-</v>
      </c>
      <c r="G79" s="115">
        <v>3321</v>
      </c>
      <c r="H79" s="116" t="str">
        <f t="shared" si="14"/>
        <v>-</v>
      </c>
      <c r="I79" s="115">
        <v>0</v>
      </c>
      <c r="J79" s="116">
        <f t="shared" si="14"/>
        <v>-1</v>
      </c>
      <c r="K79" s="115">
        <v>0</v>
      </c>
      <c r="L79" s="116" t="str">
        <f t="shared" si="15"/>
        <v>-</v>
      </c>
      <c r="M79" s="115">
        <v>0</v>
      </c>
      <c r="N79" s="116" t="str">
        <f t="shared" si="16"/>
        <v>-</v>
      </c>
      <c r="O79" s="116" t="str">
        <f t="shared" si="18"/>
        <v>-</v>
      </c>
    </row>
    <row r="80" spans="1:16" x14ac:dyDescent="0.25">
      <c r="A80" s="1">
        <v>6</v>
      </c>
      <c r="B80" s="114" t="s">
        <v>81</v>
      </c>
      <c r="C80" s="115">
        <v>0</v>
      </c>
      <c r="D80" s="116" t="s">
        <v>234</v>
      </c>
      <c r="E80" s="115">
        <v>0</v>
      </c>
      <c r="F80" s="116" t="str">
        <f t="shared" si="14"/>
        <v>-</v>
      </c>
      <c r="G80" s="115">
        <v>0</v>
      </c>
      <c r="H80" s="116" t="str">
        <f t="shared" si="14"/>
        <v>-</v>
      </c>
      <c r="I80" s="115">
        <v>0</v>
      </c>
      <c r="J80" s="116" t="str">
        <f t="shared" si="14"/>
        <v>-</v>
      </c>
      <c r="K80" s="115">
        <v>0</v>
      </c>
      <c r="L80" s="116" t="str">
        <f t="shared" si="15"/>
        <v>-</v>
      </c>
      <c r="M80" s="115">
        <v>0</v>
      </c>
      <c r="N80" s="116" t="str">
        <f t="shared" si="16"/>
        <v>-</v>
      </c>
      <c r="O80" s="116" t="str">
        <f t="shared" si="18"/>
        <v>-</v>
      </c>
    </row>
    <row r="81" spans="1:16" x14ac:dyDescent="0.25">
      <c r="A81" s="1">
        <v>7</v>
      </c>
      <c r="B81" s="114" t="s">
        <v>83</v>
      </c>
      <c r="C81" s="115">
        <v>0</v>
      </c>
      <c r="D81" s="116" t="s">
        <v>234</v>
      </c>
      <c r="E81" s="115">
        <v>0</v>
      </c>
      <c r="F81" s="116" t="str">
        <f t="shared" si="14"/>
        <v>-</v>
      </c>
      <c r="G81" s="115">
        <v>0</v>
      </c>
      <c r="H81" s="116" t="str">
        <f t="shared" si="14"/>
        <v>-</v>
      </c>
      <c r="I81" s="115">
        <v>0</v>
      </c>
      <c r="J81" s="116" t="str">
        <f t="shared" si="14"/>
        <v>-</v>
      </c>
      <c r="K81" s="115">
        <v>0</v>
      </c>
      <c r="L81" s="116" t="str">
        <f t="shared" si="15"/>
        <v>-</v>
      </c>
      <c r="M81" s="115">
        <v>0</v>
      </c>
      <c r="N81" s="116" t="str">
        <f t="shared" si="16"/>
        <v>-</v>
      </c>
      <c r="O81" s="116" t="str">
        <f t="shared" si="18"/>
        <v>-</v>
      </c>
    </row>
    <row r="82" spans="1:16" x14ac:dyDescent="0.25">
      <c r="A82" s="1">
        <v>8</v>
      </c>
      <c r="B82" s="114" t="s">
        <v>85</v>
      </c>
      <c r="C82" s="115">
        <v>0</v>
      </c>
      <c r="D82" s="116" t="s">
        <v>234</v>
      </c>
      <c r="E82" s="115">
        <v>3632</v>
      </c>
      <c r="F82" s="116" t="str">
        <f t="shared" si="14"/>
        <v>-</v>
      </c>
      <c r="G82" s="115">
        <v>0</v>
      </c>
      <c r="H82" s="116">
        <f t="shared" si="14"/>
        <v>-1</v>
      </c>
      <c r="I82" s="115">
        <v>0</v>
      </c>
      <c r="J82" s="116" t="str">
        <f t="shared" si="14"/>
        <v>-</v>
      </c>
      <c r="K82" s="115">
        <v>0</v>
      </c>
      <c r="L82" s="116" t="str">
        <f t="shared" si="15"/>
        <v>-</v>
      </c>
      <c r="M82" s="115" t="s">
        <v>234</v>
      </c>
      <c r="N82" s="116" t="str">
        <f t="shared" si="16"/>
        <v>-</v>
      </c>
      <c r="O82" s="116" t="str">
        <f t="shared" si="18"/>
        <v>-</v>
      </c>
    </row>
    <row r="83" spans="1:16" x14ac:dyDescent="0.25">
      <c r="A83" s="1">
        <v>9</v>
      </c>
      <c r="B83" s="114" t="s">
        <v>87</v>
      </c>
      <c r="C83" s="115">
        <v>0</v>
      </c>
      <c r="D83" s="116" t="s">
        <v>234</v>
      </c>
      <c r="E83" s="115">
        <v>1029</v>
      </c>
      <c r="F83" s="116" t="str">
        <f t="shared" si="14"/>
        <v>-</v>
      </c>
      <c r="G83" s="115">
        <v>0</v>
      </c>
      <c r="H83" s="116">
        <f t="shared" si="14"/>
        <v>-1</v>
      </c>
      <c r="I83" s="115">
        <v>0</v>
      </c>
      <c r="J83" s="116" t="str">
        <f t="shared" si="14"/>
        <v>-</v>
      </c>
      <c r="K83" s="115">
        <v>0</v>
      </c>
      <c r="L83" s="116" t="str">
        <f t="shared" si="15"/>
        <v>-</v>
      </c>
      <c r="M83" s="115" t="s">
        <v>234</v>
      </c>
      <c r="N83" s="116" t="str">
        <f t="shared" si="16"/>
        <v>-</v>
      </c>
      <c r="O83" s="116" t="str">
        <f t="shared" si="18"/>
        <v>-</v>
      </c>
    </row>
    <row r="84" spans="1:16" x14ac:dyDescent="0.25">
      <c r="A84" s="1">
        <v>10</v>
      </c>
      <c r="B84" s="114" t="s">
        <v>89</v>
      </c>
      <c r="C84" s="115">
        <v>0</v>
      </c>
      <c r="D84" s="116" t="s">
        <v>234</v>
      </c>
      <c r="E84" s="115">
        <v>1107</v>
      </c>
      <c r="F84" s="116" t="str">
        <f t="shared" si="14"/>
        <v>-</v>
      </c>
      <c r="G84" s="115">
        <v>0</v>
      </c>
      <c r="H84" s="116">
        <f t="shared" si="14"/>
        <v>-1</v>
      </c>
      <c r="I84" s="115">
        <v>0</v>
      </c>
      <c r="J84" s="116" t="str">
        <f t="shared" si="14"/>
        <v>-</v>
      </c>
      <c r="K84" s="115">
        <v>0</v>
      </c>
      <c r="L84" s="116" t="str">
        <f t="shared" si="15"/>
        <v>-</v>
      </c>
      <c r="M84" s="115" t="s">
        <v>234</v>
      </c>
      <c r="N84" s="116" t="str">
        <f>IFERROR(M84/K84-1,"-")</f>
        <v>-</v>
      </c>
      <c r="O84" s="116" t="str">
        <f t="shared" si="18"/>
        <v>-</v>
      </c>
    </row>
    <row r="85" spans="1:16" x14ac:dyDescent="0.25">
      <c r="A85" s="1">
        <v>11</v>
      </c>
      <c r="B85" s="114" t="s">
        <v>91</v>
      </c>
      <c r="C85" s="115">
        <v>0</v>
      </c>
      <c r="D85" s="116" t="s">
        <v>234</v>
      </c>
      <c r="E85" s="115">
        <v>2386</v>
      </c>
      <c r="F85" s="116" t="str">
        <f t="shared" si="14"/>
        <v>-</v>
      </c>
      <c r="G85" s="115">
        <v>0</v>
      </c>
      <c r="H85" s="116">
        <f t="shared" si="14"/>
        <v>-1</v>
      </c>
      <c r="I85" s="115">
        <v>0</v>
      </c>
      <c r="J85" s="116" t="str">
        <f t="shared" si="14"/>
        <v>-</v>
      </c>
      <c r="K85" s="115">
        <v>0</v>
      </c>
      <c r="L85" s="116" t="str">
        <f t="shared" si="15"/>
        <v>-</v>
      </c>
      <c r="M85" s="115" t="s">
        <v>234</v>
      </c>
      <c r="N85" s="116" t="str">
        <f>IFERROR(M85/K85-1,"-")</f>
        <v>-</v>
      </c>
      <c r="O85" s="116" t="str">
        <f t="shared" si="18"/>
        <v>-</v>
      </c>
    </row>
    <row r="86" spans="1:16" x14ac:dyDescent="0.25">
      <c r="A86" s="1">
        <v>12</v>
      </c>
      <c r="B86" s="114" t="s">
        <v>93</v>
      </c>
      <c r="C86" s="115">
        <v>0</v>
      </c>
      <c r="D86" s="116" t="s">
        <v>234</v>
      </c>
      <c r="E86" s="115">
        <v>3004</v>
      </c>
      <c r="F86" s="116" t="str">
        <f t="shared" si="14"/>
        <v>-</v>
      </c>
      <c r="G86" s="115">
        <v>0</v>
      </c>
      <c r="H86" s="116">
        <f t="shared" si="14"/>
        <v>-1</v>
      </c>
      <c r="I86" s="115">
        <v>0</v>
      </c>
      <c r="J86" s="116" t="str">
        <f t="shared" si="14"/>
        <v>-</v>
      </c>
      <c r="K86" s="115">
        <v>0</v>
      </c>
      <c r="L86" s="116" t="str">
        <f t="shared" si="15"/>
        <v>-</v>
      </c>
      <c r="M86" s="115" t="s">
        <v>234</v>
      </c>
      <c r="N86" s="116" t="str">
        <f>IFERROR(M86/K86-1,"-")</f>
        <v>-</v>
      </c>
      <c r="O86" s="116" t="str">
        <f t="shared" si="18"/>
        <v>-</v>
      </c>
    </row>
    <row r="87" spans="1:16" ht="15.75" x14ac:dyDescent="0.25">
      <c r="B87" s="117" t="s">
        <v>30</v>
      </c>
      <c r="C87" s="118">
        <v>0</v>
      </c>
      <c r="D87" s="119" t="s">
        <v>234</v>
      </c>
      <c r="E87" s="118">
        <v>0</v>
      </c>
      <c r="F87" s="119" t="str">
        <f t="shared" si="14"/>
        <v>-</v>
      </c>
      <c r="G87" s="118">
        <v>0</v>
      </c>
      <c r="H87" s="119" t="str">
        <f t="shared" si="14"/>
        <v>-</v>
      </c>
      <c r="I87" s="118">
        <v>0</v>
      </c>
      <c r="J87" s="119" t="str">
        <f t="shared" si="14"/>
        <v>-</v>
      </c>
      <c r="K87" s="118">
        <v>0</v>
      </c>
      <c r="L87" s="119" t="str">
        <f t="shared" si="15"/>
        <v>-</v>
      </c>
      <c r="M87" s="118">
        <v>0</v>
      </c>
      <c r="N87" s="119" t="s">
        <v>234</v>
      </c>
      <c r="O87" s="119" t="s">
        <v>234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5455</v>
      </c>
      <c r="D97" s="116">
        <v>2.3452157598499168E-2</v>
      </c>
      <c r="E97" s="115">
        <v>5439</v>
      </c>
      <c r="F97" s="116">
        <f t="shared" ref="F97:J109" si="19">IFERROR(E97/C97-1,"-")</f>
        <v>-2.9330889092575863E-3</v>
      </c>
      <c r="G97" s="115">
        <v>0</v>
      </c>
      <c r="H97" s="116">
        <f t="shared" si="19"/>
        <v>-1</v>
      </c>
      <c r="I97" s="115">
        <v>0</v>
      </c>
      <c r="J97" s="116" t="str">
        <f t="shared" si="19"/>
        <v>-</v>
      </c>
      <c r="K97" s="115">
        <v>0</v>
      </c>
      <c r="L97" s="116" t="str">
        <f t="shared" ref="L97:L109" si="20">IFERROR(K97/I97-1,"-")</f>
        <v>-</v>
      </c>
      <c r="M97" s="115">
        <v>0</v>
      </c>
      <c r="N97" s="116" t="str">
        <f t="shared" ref="N97:N105" si="21">IFERROR(M97/K97-1,"-")</f>
        <v>-</v>
      </c>
      <c r="O97" s="116">
        <f t="shared" ref="O97" si="22">IFERROR(M97/C97-1,"-")</f>
        <v>-1</v>
      </c>
    </row>
    <row r="98" spans="2:15" x14ac:dyDescent="0.25">
      <c r="B98" s="114" t="s">
        <v>73</v>
      </c>
      <c r="C98" s="115">
        <v>3223</v>
      </c>
      <c r="D98" s="116">
        <v>-0.20143706640237857</v>
      </c>
      <c r="E98" s="115">
        <v>3232</v>
      </c>
      <c r="F98" s="116">
        <f t="shared" si="19"/>
        <v>2.7924294135899252E-3</v>
      </c>
      <c r="G98" s="115">
        <v>0</v>
      </c>
      <c r="H98" s="116">
        <f t="shared" si="19"/>
        <v>-1</v>
      </c>
      <c r="I98" s="115">
        <v>0</v>
      </c>
      <c r="J98" s="116" t="str">
        <f t="shared" si="19"/>
        <v>-</v>
      </c>
      <c r="K98" s="115">
        <v>0</v>
      </c>
      <c r="L98" s="116" t="str">
        <f t="shared" si="20"/>
        <v>-</v>
      </c>
      <c r="M98" s="115">
        <v>0</v>
      </c>
      <c r="N98" s="116" t="str">
        <f t="shared" si="21"/>
        <v>-</v>
      </c>
      <c r="O98" s="116">
        <f>IFERROR(M98/C98-1,"-")</f>
        <v>-1</v>
      </c>
    </row>
    <row r="99" spans="2:15" x14ac:dyDescent="0.25">
      <c r="B99" s="114" t="s">
        <v>75</v>
      </c>
      <c r="C99" s="115">
        <v>3759</v>
      </c>
      <c r="D99" s="116">
        <v>-0.14373576309794989</v>
      </c>
      <c r="E99" s="115">
        <v>2571</v>
      </c>
      <c r="F99" s="116">
        <f t="shared" si="19"/>
        <v>-0.31604150039904233</v>
      </c>
      <c r="G99" s="115">
        <v>0</v>
      </c>
      <c r="H99" s="116">
        <f t="shared" si="19"/>
        <v>-1</v>
      </c>
      <c r="I99" s="115">
        <v>0</v>
      </c>
      <c r="J99" s="116" t="str">
        <f t="shared" si="19"/>
        <v>-</v>
      </c>
      <c r="K99" s="115">
        <v>0</v>
      </c>
      <c r="L99" s="116" t="str">
        <f t="shared" si="20"/>
        <v>-</v>
      </c>
      <c r="M99" s="115">
        <v>0</v>
      </c>
      <c r="N99" s="116" t="str">
        <f t="shared" si="21"/>
        <v>-</v>
      </c>
      <c r="O99" s="116">
        <f t="shared" ref="O99:O108" si="23">IFERROR(M99/C99-1,"-")</f>
        <v>-1</v>
      </c>
    </row>
    <row r="100" spans="2:15" x14ac:dyDescent="0.25">
      <c r="B100" s="114" t="s">
        <v>77</v>
      </c>
      <c r="C100" s="115">
        <v>2008</v>
      </c>
      <c r="D100" s="116">
        <v>-0.31043956043956045</v>
      </c>
      <c r="E100" s="115">
        <v>0</v>
      </c>
      <c r="F100" s="116">
        <f t="shared" si="19"/>
        <v>-1</v>
      </c>
      <c r="G100" s="115">
        <v>0</v>
      </c>
      <c r="H100" s="116" t="str">
        <f t="shared" si="19"/>
        <v>-</v>
      </c>
      <c r="I100" s="115">
        <v>0</v>
      </c>
      <c r="J100" s="116" t="str">
        <f t="shared" si="19"/>
        <v>-</v>
      </c>
      <c r="K100" s="115">
        <v>0</v>
      </c>
      <c r="L100" s="116" t="str">
        <f t="shared" si="20"/>
        <v>-</v>
      </c>
      <c r="M100" s="115">
        <v>0</v>
      </c>
      <c r="N100" s="116" t="str">
        <f t="shared" si="21"/>
        <v>-</v>
      </c>
      <c r="O100" s="116">
        <f t="shared" si="23"/>
        <v>-1</v>
      </c>
    </row>
    <row r="101" spans="2:15" x14ac:dyDescent="0.25">
      <c r="B101" s="114" t="s">
        <v>79</v>
      </c>
      <c r="C101" s="115">
        <v>2656</v>
      </c>
      <c r="D101" s="116">
        <v>6.1550759392485999E-2</v>
      </c>
      <c r="E101" s="115">
        <v>0</v>
      </c>
      <c r="F101" s="116">
        <f t="shared" si="19"/>
        <v>-1</v>
      </c>
      <c r="G101" s="115">
        <v>0</v>
      </c>
      <c r="H101" s="116" t="str">
        <f t="shared" si="19"/>
        <v>-</v>
      </c>
      <c r="I101" s="115">
        <v>0</v>
      </c>
      <c r="J101" s="116" t="str">
        <f t="shared" si="19"/>
        <v>-</v>
      </c>
      <c r="K101" s="115">
        <v>0</v>
      </c>
      <c r="L101" s="116" t="str">
        <f t="shared" si="20"/>
        <v>-</v>
      </c>
      <c r="M101" s="115">
        <v>0</v>
      </c>
      <c r="N101" s="116" t="str">
        <f t="shared" si="21"/>
        <v>-</v>
      </c>
      <c r="O101" s="116">
        <f t="shared" si="23"/>
        <v>-1</v>
      </c>
    </row>
    <row r="102" spans="2:15" x14ac:dyDescent="0.25">
      <c r="B102" s="114" t="s">
        <v>81</v>
      </c>
      <c r="C102" s="115">
        <v>2260</v>
      </c>
      <c r="D102" s="116">
        <v>0.18947368421052624</v>
      </c>
      <c r="E102" s="115">
        <v>0</v>
      </c>
      <c r="F102" s="116">
        <f t="shared" si="19"/>
        <v>-1</v>
      </c>
      <c r="G102" s="115">
        <v>0</v>
      </c>
      <c r="H102" s="116" t="str">
        <f t="shared" si="19"/>
        <v>-</v>
      </c>
      <c r="I102" s="115">
        <v>0</v>
      </c>
      <c r="J102" s="116" t="str">
        <f t="shared" si="19"/>
        <v>-</v>
      </c>
      <c r="K102" s="115">
        <v>0</v>
      </c>
      <c r="L102" s="116" t="str">
        <f t="shared" si="20"/>
        <v>-</v>
      </c>
      <c r="M102" s="115">
        <v>0</v>
      </c>
      <c r="N102" s="116" t="str">
        <f t="shared" si="21"/>
        <v>-</v>
      </c>
      <c r="O102" s="116">
        <f t="shared" si="23"/>
        <v>-1</v>
      </c>
    </row>
    <row r="103" spans="2:15" x14ac:dyDescent="0.25">
      <c r="B103" s="114" t="s">
        <v>83</v>
      </c>
      <c r="C103" s="115">
        <v>3483</v>
      </c>
      <c r="D103" s="116">
        <v>0.48086734693877542</v>
      </c>
      <c r="E103" s="115">
        <v>0</v>
      </c>
      <c r="F103" s="116">
        <f t="shared" si="19"/>
        <v>-1</v>
      </c>
      <c r="G103" s="115">
        <v>0</v>
      </c>
      <c r="H103" s="116" t="str">
        <f t="shared" si="19"/>
        <v>-</v>
      </c>
      <c r="I103" s="115">
        <v>0</v>
      </c>
      <c r="J103" s="116" t="str">
        <f t="shared" si="19"/>
        <v>-</v>
      </c>
      <c r="K103" s="115">
        <v>0</v>
      </c>
      <c r="L103" s="116" t="str">
        <f t="shared" si="20"/>
        <v>-</v>
      </c>
      <c r="M103" s="115">
        <v>0</v>
      </c>
      <c r="N103" s="116" t="str">
        <f t="shared" si="21"/>
        <v>-</v>
      </c>
      <c r="O103" s="116">
        <f t="shared" si="23"/>
        <v>-1</v>
      </c>
    </row>
    <row r="104" spans="2:15" x14ac:dyDescent="0.25">
      <c r="B104" s="114" t="s">
        <v>85</v>
      </c>
      <c r="C104" s="115">
        <v>2438</v>
      </c>
      <c r="D104" s="116">
        <v>-0.22921277268416063</v>
      </c>
      <c r="E104" s="115">
        <v>0</v>
      </c>
      <c r="F104" s="116">
        <f t="shared" si="19"/>
        <v>-1</v>
      </c>
      <c r="G104" s="115">
        <v>0</v>
      </c>
      <c r="H104" s="116" t="str">
        <f t="shared" si="19"/>
        <v>-</v>
      </c>
      <c r="I104" s="115">
        <v>0</v>
      </c>
      <c r="J104" s="116" t="str">
        <f t="shared" si="19"/>
        <v>-</v>
      </c>
      <c r="K104" s="115">
        <v>0</v>
      </c>
      <c r="L104" s="116" t="str">
        <f t="shared" si="20"/>
        <v>-</v>
      </c>
      <c r="M104" s="115" t="s">
        <v>234</v>
      </c>
      <c r="N104" s="116" t="str">
        <f t="shared" si="21"/>
        <v>-</v>
      </c>
      <c r="O104" s="116" t="str">
        <f t="shared" si="23"/>
        <v>-</v>
      </c>
    </row>
    <row r="105" spans="2:15" x14ac:dyDescent="0.25">
      <c r="B105" s="114" t="s">
        <v>87</v>
      </c>
      <c r="C105" s="115">
        <v>3725</v>
      </c>
      <c r="D105" s="116">
        <v>3.5021551724137012E-3</v>
      </c>
      <c r="E105" s="115">
        <v>0</v>
      </c>
      <c r="F105" s="116">
        <f t="shared" si="19"/>
        <v>-1</v>
      </c>
      <c r="G105" s="115">
        <v>0</v>
      </c>
      <c r="H105" s="116" t="str">
        <f t="shared" si="19"/>
        <v>-</v>
      </c>
      <c r="I105" s="115">
        <v>0</v>
      </c>
      <c r="J105" s="116" t="str">
        <f t="shared" si="19"/>
        <v>-</v>
      </c>
      <c r="K105" s="115">
        <v>0</v>
      </c>
      <c r="L105" s="116" t="str">
        <f t="shared" si="20"/>
        <v>-</v>
      </c>
      <c r="M105" s="115" t="s">
        <v>234</v>
      </c>
      <c r="N105" s="116" t="str">
        <f t="shared" si="21"/>
        <v>-</v>
      </c>
      <c r="O105" s="116" t="str">
        <f t="shared" si="23"/>
        <v>-</v>
      </c>
    </row>
    <row r="106" spans="2:15" x14ac:dyDescent="0.25">
      <c r="B106" s="114" t="s">
        <v>89</v>
      </c>
      <c r="C106" s="115">
        <v>3447</v>
      </c>
      <c r="D106" s="116">
        <v>0.36623067776456608</v>
      </c>
      <c r="E106" s="115">
        <v>0</v>
      </c>
      <c r="F106" s="116">
        <f t="shared" si="19"/>
        <v>-1</v>
      </c>
      <c r="G106" s="115">
        <v>0</v>
      </c>
      <c r="H106" s="116" t="str">
        <f t="shared" si="19"/>
        <v>-</v>
      </c>
      <c r="I106" s="115">
        <v>0</v>
      </c>
      <c r="J106" s="116" t="str">
        <f t="shared" si="19"/>
        <v>-</v>
      </c>
      <c r="K106" s="115">
        <v>0</v>
      </c>
      <c r="L106" s="116" t="str">
        <f t="shared" si="20"/>
        <v>-</v>
      </c>
      <c r="M106" s="115" t="s">
        <v>234</v>
      </c>
      <c r="N106" s="116" t="str">
        <f>IFERROR(M106/K106-1,"-")</f>
        <v>-</v>
      </c>
      <c r="O106" s="116" t="str">
        <f t="shared" si="23"/>
        <v>-</v>
      </c>
    </row>
    <row r="107" spans="2:15" x14ac:dyDescent="0.25">
      <c r="B107" s="114" t="s">
        <v>91</v>
      </c>
      <c r="C107" s="115">
        <v>4815</v>
      </c>
      <c r="D107" s="116">
        <v>-4.5967901723796278E-2</v>
      </c>
      <c r="E107" s="115">
        <v>0</v>
      </c>
      <c r="F107" s="116">
        <f t="shared" si="19"/>
        <v>-1</v>
      </c>
      <c r="G107" s="115">
        <v>0</v>
      </c>
      <c r="H107" s="116" t="str">
        <f t="shared" si="19"/>
        <v>-</v>
      </c>
      <c r="I107" s="115">
        <v>0</v>
      </c>
      <c r="J107" s="116" t="str">
        <f t="shared" si="19"/>
        <v>-</v>
      </c>
      <c r="K107" s="115">
        <v>0</v>
      </c>
      <c r="L107" s="116" t="str">
        <f t="shared" si="20"/>
        <v>-</v>
      </c>
      <c r="M107" s="115" t="s">
        <v>234</v>
      </c>
      <c r="N107" s="116" t="str">
        <f>IFERROR(M107/K107-1,"-")</f>
        <v>-</v>
      </c>
      <c r="O107" s="116" t="str">
        <f t="shared" si="23"/>
        <v>-</v>
      </c>
    </row>
    <row r="108" spans="2:15" x14ac:dyDescent="0.25">
      <c r="B108" s="114" t="s">
        <v>93</v>
      </c>
      <c r="C108" s="115">
        <v>4698</v>
      </c>
      <c r="D108" s="116">
        <v>-8.7589823266653766E-2</v>
      </c>
      <c r="E108" s="115">
        <v>0</v>
      </c>
      <c r="F108" s="116">
        <f t="shared" si="19"/>
        <v>-1</v>
      </c>
      <c r="G108" s="115">
        <v>0</v>
      </c>
      <c r="H108" s="116" t="str">
        <f t="shared" si="19"/>
        <v>-</v>
      </c>
      <c r="I108" s="115">
        <v>0</v>
      </c>
      <c r="J108" s="116" t="str">
        <f t="shared" si="19"/>
        <v>-</v>
      </c>
      <c r="K108" s="115">
        <v>0</v>
      </c>
      <c r="L108" s="116" t="str">
        <f t="shared" si="20"/>
        <v>-</v>
      </c>
      <c r="M108" s="115" t="s">
        <v>234</v>
      </c>
      <c r="N108" s="116" t="str">
        <f>IFERROR(M108/K108-1,"-")</f>
        <v>-</v>
      </c>
      <c r="O108" s="116" t="str">
        <f t="shared" si="23"/>
        <v>-</v>
      </c>
    </row>
    <row r="109" spans="2:15" ht="15.75" x14ac:dyDescent="0.25">
      <c r="B109" s="117" t="s">
        <v>30</v>
      </c>
      <c r="C109" s="118">
        <v>41967</v>
      </c>
      <c r="D109" s="119">
        <v>-2.4386274874465319E-2</v>
      </c>
      <c r="E109" s="118">
        <v>11242</v>
      </c>
      <c r="F109" s="119">
        <f t="shared" si="19"/>
        <v>-0.73212285843639058</v>
      </c>
      <c r="G109" s="118">
        <v>0</v>
      </c>
      <c r="H109" s="119">
        <f t="shared" si="19"/>
        <v>-1</v>
      </c>
      <c r="I109" s="118">
        <v>0</v>
      </c>
      <c r="J109" s="119" t="str">
        <f t="shared" si="19"/>
        <v>-</v>
      </c>
      <c r="K109" s="118">
        <v>0</v>
      </c>
      <c r="L109" s="119" t="str">
        <f t="shared" si="20"/>
        <v>-</v>
      </c>
      <c r="M109" s="118">
        <v>0</v>
      </c>
      <c r="N109" s="119" t="s">
        <v>234</v>
      </c>
      <c r="O109" s="119">
        <v>-1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AF9CC-2EC4-4F36-8BE3-1FB38B049D2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3072901</v>
      </c>
      <c r="D8" s="176">
        <v>3074756</v>
      </c>
      <c r="E8" s="176">
        <v>454682</v>
      </c>
      <c r="F8" s="176">
        <v>2966022</v>
      </c>
      <c r="G8" s="176">
        <v>3074274</v>
      </c>
      <c r="H8" s="176">
        <v>3194799</v>
      </c>
      <c r="I8" s="177">
        <f>IFERROR(H8/G8-1,"-")</f>
        <v>3.9204378009247032E-2</v>
      </c>
      <c r="J8" s="177">
        <f>IFERROR(H8/D8-1,"-")</f>
        <v>3.9041471908665359E-2</v>
      </c>
      <c r="K8" s="176">
        <f>H8-G8</f>
        <v>120525</v>
      </c>
      <c r="L8" s="176">
        <f>H8-D8</f>
        <v>120043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536768</v>
      </c>
      <c r="D9" s="158">
        <v>545265</v>
      </c>
      <c r="E9" s="158">
        <v>140200</v>
      </c>
      <c r="F9" s="158">
        <v>536392</v>
      </c>
      <c r="G9" s="158">
        <v>524107</v>
      </c>
      <c r="H9" s="158">
        <v>503554</v>
      </c>
      <c r="I9" s="159">
        <f>IFERROR(H9/G9-1,"-")</f>
        <v>-3.921527474351616E-2</v>
      </c>
      <c r="J9" s="160">
        <f t="shared" ref="J9:J20" si="0">IFERROR(H9/D9-1,"-")</f>
        <v>-7.6496749287043864E-2</v>
      </c>
      <c r="K9" s="158">
        <f t="shared" ref="K9:K19" si="1">H9-G9</f>
        <v>-20553</v>
      </c>
      <c r="L9" s="158">
        <f t="shared" ref="L9:L20" si="2">H9-D9</f>
        <v>-41711</v>
      </c>
      <c r="M9" s="159">
        <f>H9/H$8</f>
        <v>0.15761680155778188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0.24099919901064198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0.50488653589787647</v>
      </c>
      <c r="N11" s="79"/>
    </row>
    <row r="12" spans="1:14" x14ac:dyDescent="0.25">
      <c r="A12" s="1"/>
      <c r="B12" s="157" t="s">
        <v>107</v>
      </c>
      <c r="C12" s="158">
        <v>2536133</v>
      </c>
      <c r="D12" s="158">
        <v>2529491</v>
      </c>
      <c r="E12" s="158">
        <v>314482</v>
      </c>
      <c r="F12" s="158">
        <v>2429630</v>
      </c>
      <c r="G12" s="158">
        <v>2550167</v>
      </c>
      <c r="H12" s="158">
        <v>2691245</v>
      </c>
      <c r="I12" s="159">
        <f>IFERROR(H12/G12-1,"-")</f>
        <v>5.5321082893786899E-2</v>
      </c>
      <c r="J12" s="160">
        <f t="shared" si="0"/>
        <v>6.3947252629086293E-2</v>
      </c>
      <c r="K12" s="158">
        <f t="shared" si="1"/>
        <v>141078</v>
      </c>
      <c r="L12" s="158">
        <f t="shared" si="2"/>
        <v>161754</v>
      </c>
      <c r="M12" s="159">
        <f>H12/H$8</f>
        <v>0.8423831984422181</v>
      </c>
      <c r="N12" s="79"/>
    </row>
    <row r="13" spans="1:14" s="56" customFormat="1" x14ac:dyDescent="0.25">
      <c r="A13" s="161"/>
      <c r="B13" s="162" t="s">
        <v>110</v>
      </c>
      <c r="C13" s="163">
        <v>1177077</v>
      </c>
      <c r="D13" s="163">
        <v>1253069</v>
      </c>
      <c r="E13" s="163">
        <v>122008</v>
      </c>
      <c r="F13" s="163">
        <v>1256894</v>
      </c>
      <c r="G13" s="163">
        <v>1302324</v>
      </c>
      <c r="H13" s="163">
        <v>1393862</v>
      </c>
      <c r="I13" s="164">
        <f t="shared" ref="I13:I20" si="3">IFERROR(H13/G13-1,"-")</f>
        <v>7.0288192492805157E-2</v>
      </c>
      <c r="J13" s="165">
        <f t="shared" si="0"/>
        <v>0.112358537319174</v>
      </c>
      <c r="K13" s="163">
        <f t="shared" si="1"/>
        <v>91538</v>
      </c>
      <c r="L13" s="163">
        <f t="shared" si="2"/>
        <v>140793</v>
      </c>
      <c r="M13" s="164">
        <f t="shared" ref="M13:M20" si="4">H13/H$8</f>
        <v>0.4362909841902417</v>
      </c>
      <c r="N13" s="166"/>
    </row>
    <row r="14" spans="1:14" s="56" customFormat="1" x14ac:dyDescent="0.25">
      <c r="A14" s="161"/>
      <c r="B14" s="162" t="s">
        <v>113</v>
      </c>
      <c r="C14" s="163">
        <v>423451</v>
      </c>
      <c r="D14" s="163">
        <v>336291</v>
      </c>
      <c r="E14" s="163">
        <v>59328</v>
      </c>
      <c r="F14" s="163">
        <v>228057</v>
      </c>
      <c r="G14" s="163">
        <v>228503</v>
      </c>
      <c r="H14" s="163">
        <v>233276</v>
      </c>
      <c r="I14" s="164">
        <f t="shared" si="3"/>
        <v>2.088812838343479E-2</v>
      </c>
      <c r="J14" s="165">
        <f t="shared" si="0"/>
        <v>-0.30632696087614597</v>
      </c>
      <c r="K14" s="163">
        <f t="shared" si="1"/>
        <v>4773</v>
      </c>
      <c r="L14" s="163">
        <f t="shared" si="2"/>
        <v>-103015</v>
      </c>
      <c r="M14" s="164">
        <f t="shared" si="4"/>
        <v>7.3017426135415717E-2</v>
      </c>
      <c r="N14" s="166"/>
    </row>
    <row r="15" spans="1:14" x14ac:dyDescent="0.25">
      <c r="A15" s="161"/>
      <c r="B15" s="162" t="s">
        <v>116</v>
      </c>
      <c r="C15" s="163">
        <v>96133</v>
      </c>
      <c r="D15" s="163">
        <v>103465</v>
      </c>
      <c r="E15" s="163">
        <v>9890</v>
      </c>
      <c r="F15" s="163">
        <v>103512</v>
      </c>
      <c r="G15" s="163">
        <v>120065</v>
      </c>
      <c r="H15" s="163">
        <v>127553</v>
      </c>
      <c r="I15" s="164">
        <f t="shared" si="3"/>
        <v>6.2366218298421705E-2</v>
      </c>
      <c r="J15" s="165">
        <f t="shared" si="0"/>
        <v>0.23281302856038266</v>
      </c>
      <c r="K15" s="163">
        <f t="shared" si="1"/>
        <v>7488</v>
      </c>
      <c r="L15" s="163">
        <f t="shared" si="2"/>
        <v>24088</v>
      </c>
      <c r="M15" s="164">
        <f t="shared" si="4"/>
        <v>3.9925203432203404E-2</v>
      </c>
      <c r="N15" s="79"/>
    </row>
    <row r="16" spans="1:14" x14ac:dyDescent="0.25">
      <c r="A16" s="161"/>
      <c r="B16" s="162" t="s">
        <v>123</v>
      </c>
      <c r="C16" s="163">
        <v>119444</v>
      </c>
      <c r="D16" s="163">
        <v>109558</v>
      </c>
      <c r="E16" s="163">
        <v>21504</v>
      </c>
      <c r="F16" s="163">
        <v>117669</v>
      </c>
      <c r="G16" s="163">
        <v>122960</v>
      </c>
      <c r="H16" s="163">
        <v>126316</v>
      </c>
      <c r="I16" s="164">
        <f t="shared" si="3"/>
        <v>2.7293428757319438E-2</v>
      </c>
      <c r="J16" s="165">
        <f t="shared" si="0"/>
        <v>0.1529600759415104</v>
      </c>
      <c r="K16" s="163">
        <f t="shared" si="1"/>
        <v>3356</v>
      </c>
      <c r="L16" s="163">
        <f t="shared" si="2"/>
        <v>16758</v>
      </c>
      <c r="M16" s="164">
        <f t="shared" si="4"/>
        <v>3.9538011624518477E-2</v>
      </c>
      <c r="N16" s="79"/>
    </row>
    <row r="17" spans="1:14" x14ac:dyDescent="0.25">
      <c r="A17" s="161"/>
      <c r="B17" s="162" t="s">
        <v>119</v>
      </c>
      <c r="C17" s="163">
        <v>102101</v>
      </c>
      <c r="D17" s="163">
        <v>102444</v>
      </c>
      <c r="E17" s="163">
        <v>26752</v>
      </c>
      <c r="F17" s="163">
        <v>112629</v>
      </c>
      <c r="G17" s="163">
        <v>124358</v>
      </c>
      <c r="H17" s="163">
        <v>117371</v>
      </c>
      <c r="I17" s="164">
        <f t="shared" si="3"/>
        <v>-5.6184563920294583E-2</v>
      </c>
      <c r="J17" s="165">
        <f t="shared" si="0"/>
        <v>0.14570887509273356</v>
      </c>
      <c r="K17" s="163">
        <f t="shared" si="1"/>
        <v>-6987</v>
      </c>
      <c r="L17" s="163">
        <f t="shared" si="2"/>
        <v>14927</v>
      </c>
      <c r="M17" s="164">
        <f t="shared" si="4"/>
        <v>3.6738148471938299E-2</v>
      </c>
      <c r="N17" s="79"/>
    </row>
    <row r="18" spans="1:14" x14ac:dyDescent="0.25">
      <c r="A18" s="161"/>
      <c r="B18" s="162" t="s">
        <v>128</v>
      </c>
      <c r="C18" s="163">
        <v>20530</v>
      </c>
      <c r="D18" s="163">
        <v>18668</v>
      </c>
      <c r="E18" s="163">
        <v>589</v>
      </c>
      <c r="F18" s="163">
        <v>16868</v>
      </c>
      <c r="G18" s="163">
        <v>11785</v>
      </c>
      <c r="H18" s="163">
        <v>15597</v>
      </c>
      <c r="I18" s="164">
        <f t="shared" si="3"/>
        <v>0.3234620280016971</v>
      </c>
      <c r="J18" s="165">
        <f t="shared" si="0"/>
        <v>-0.16450610670666377</v>
      </c>
      <c r="K18" s="163">
        <f t="shared" si="1"/>
        <v>3812</v>
      </c>
      <c r="L18" s="163">
        <f t="shared" si="2"/>
        <v>-3071</v>
      </c>
      <c r="M18" s="164">
        <f t="shared" si="4"/>
        <v>4.8819972711898309E-3</v>
      </c>
      <c r="N18" s="79"/>
    </row>
    <row r="19" spans="1:14" x14ac:dyDescent="0.25">
      <c r="A19" s="161" t="s">
        <v>144</v>
      </c>
      <c r="B19" s="162" t="s">
        <v>131</v>
      </c>
      <c r="C19" s="163">
        <v>10039</v>
      </c>
      <c r="D19" s="163">
        <v>13557</v>
      </c>
      <c r="E19" s="163">
        <v>210</v>
      </c>
      <c r="F19" s="163">
        <v>4797</v>
      </c>
      <c r="G19" s="163">
        <v>7694</v>
      </c>
      <c r="H19" s="163">
        <v>3457</v>
      </c>
      <c r="I19" s="164">
        <f t="shared" si="3"/>
        <v>-0.55068884845334032</v>
      </c>
      <c r="J19" s="165">
        <f t="shared" si="0"/>
        <v>-0.74500258169211475</v>
      </c>
      <c r="K19" s="163">
        <f t="shared" si="1"/>
        <v>-4237</v>
      </c>
      <c r="L19" s="163">
        <f t="shared" si="2"/>
        <v>-10100</v>
      </c>
      <c r="M19" s="164">
        <f t="shared" si="4"/>
        <v>1.0820712038535133E-3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587358</v>
      </c>
      <c r="D20" s="169">
        <f t="shared" si="5"/>
        <v>592439</v>
      </c>
      <c r="E20" s="169">
        <f t="shared" si="5"/>
        <v>74201</v>
      </c>
      <c r="F20" s="169">
        <f t="shared" si="5"/>
        <v>589204</v>
      </c>
      <c r="G20" s="169">
        <f t="shared" si="5"/>
        <v>632478</v>
      </c>
      <c r="H20" s="169">
        <f t="shared" si="5"/>
        <v>673813</v>
      </c>
      <c r="I20" s="170">
        <f t="shared" si="3"/>
        <v>6.5354051840538219E-2</v>
      </c>
      <c r="J20" s="171">
        <f t="shared" si="0"/>
        <v>0.13735422549832133</v>
      </c>
      <c r="K20" s="169">
        <f>H20-G20</f>
        <v>41335</v>
      </c>
      <c r="L20" s="169">
        <f t="shared" si="2"/>
        <v>81374</v>
      </c>
      <c r="M20" s="170">
        <f t="shared" si="4"/>
        <v>0.21090935611285719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1157836</v>
      </c>
      <c r="D22" s="176">
        <v>1183065</v>
      </c>
      <c r="E22" s="176">
        <v>0</v>
      </c>
      <c r="F22" s="176">
        <v>1179956</v>
      </c>
      <c r="G22" s="176">
        <v>1205442</v>
      </c>
      <c r="H22" s="176">
        <v>1224963</v>
      </c>
      <c r="I22" s="177">
        <f>IFERROR(H22/G22-1,"-")</f>
        <v>1.6194059938180461E-2</v>
      </c>
      <c r="J22" s="177">
        <f>IFERROR(H22/D22-1,"-")</f>
        <v>3.5414791241394239E-2</v>
      </c>
      <c r="K22" s="176">
        <f>H22-G22</f>
        <v>19521</v>
      </c>
      <c r="L22" s="176">
        <f>H22-D22</f>
        <v>41898</v>
      </c>
      <c r="M22" s="177">
        <f>H22/H$8</f>
        <v>0.38342412151750394</v>
      </c>
      <c r="N22" s="79"/>
    </row>
    <row r="23" spans="1:14" x14ac:dyDescent="0.25">
      <c r="A23" s="161" t="s">
        <v>96</v>
      </c>
      <c r="B23" s="157" t="s">
        <v>97</v>
      </c>
      <c r="C23" s="158">
        <v>119808</v>
      </c>
      <c r="D23" s="158">
        <v>132915</v>
      </c>
      <c r="E23" s="158">
        <v>0</v>
      </c>
      <c r="F23" s="158">
        <v>131999</v>
      </c>
      <c r="G23" s="158">
        <v>108487</v>
      </c>
      <c r="H23" s="158">
        <v>93879</v>
      </c>
      <c r="I23" s="159">
        <f>IFERROR(H23/G23-1,"-")</f>
        <v>-0.13465207812917679</v>
      </c>
      <c r="J23" s="160">
        <f t="shared" ref="J23:J34" si="6">IFERROR(H23/D23-1,"-")</f>
        <v>-0.29369145694616861</v>
      </c>
      <c r="K23" s="158">
        <f t="shared" ref="K23:K33" si="7">H23-G23</f>
        <v>-14608</v>
      </c>
      <c r="L23" s="158">
        <f t="shared" ref="L23:L34" si="8">H23-D23</f>
        <v>-39036</v>
      </c>
      <c r="M23" s="159">
        <f>H23/H$8</f>
        <v>2.9384947222031808E-2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3.8871616023418064E-2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8.476495704424597E-2</v>
      </c>
      <c r="N25" s="79"/>
    </row>
    <row r="26" spans="1:14" x14ac:dyDescent="0.25">
      <c r="A26" s="161"/>
      <c r="B26" s="157" t="s">
        <v>107</v>
      </c>
      <c r="C26" s="158">
        <v>1038028</v>
      </c>
      <c r="D26" s="158">
        <v>1050150</v>
      </c>
      <c r="E26" s="158">
        <v>0</v>
      </c>
      <c r="F26" s="158">
        <v>1047957</v>
      </c>
      <c r="G26" s="158">
        <v>1096955</v>
      </c>
      <c r="H26" s="158">
        <v>1131084</v>
      </c>
      <c r="I26" s="159">
        <f>IFERROR(H26/G26-1,"-")</f>
        <v>3.1112488661795501E-2</v>
      </c>
      <c r="J26" s="160">
        <f t="shared" si="6"/>
        <v>7.7068990144265159E-2</v>
      </c>
      <c r="K26" s="158">
        <f t="shared" si="7"/>
        <v>34129</v>
      </c>
      <c r="L26" s="158">
        <f t="shared" si="8"/>
        <v>80934</v>
      </c>
      <c r="M26" s="159">
        <f>H26/H$8</f>
        <v>0.3540391742954721</v>
      </c>
      <c r="N26" s="79"/>
    </row>
    <row r="27" spans="1:14" s="56" customFormat="1" x14ac:dyDescent="0.25">
      <c r="A27" s="161"/>
      <c r="B27" s="162" t="s">
        <v>110</v>
      </c>
      <c r="C27" s="163">
        <v>475534</v>
      </c>
      <c r="D27" s="163">
        <v>492814</v>
      </c>
      <c r="E27" s="163">
        <v>0</v>
      </c>
      <c r="F27" s="163">
        <v>562174</v>
      </c>
      <c r="G27" s="163">
        <v>581810</v>
      </c>
      <c r="H27" s="163">
        <v>611230</v>
      </c>
      <c r="I27" s="164">
        <f t="shared" ref="I27:I34" si="9">IFERROR(H27/G27-1,"-")</f>
        <v>5.0566336089101327E-2</v>
      </c>
      <c r="J27" s="165">
        <f t="shared" si="6"/>
        <v>0.24028538150296064</v>
      </c>
      <c r="K27" s="163">
        <f t="shared" si="7"/>
        <v>29420</v>
      </c>
      <c r="L27" s="163">
        <f t="shared" si="8"/>
        <v>118416</v>
      </c>
      <c r="M27" s="164">
        <f t="shared" ref="M27:M34" si="10">H27/H$8</f>
        <v>0.19132033032438034</v>
      </c>
      <c r="N27" s="166"/>
    </row>
    <row r="28" spans="1:14" s="56" customFormat="1" x14ac:dyDescent="0.25">
      <c r="A28" s="161"/>
      <c r="B28" s="162" t="s">
        <v>113</v>
      </c>
      <c r="C28" s="163">
        <v>180812</v>
      </c>
      <c r="D28" s="163">
        <v>161985</v>
      </c>
      <c r="E28" s="163">
        <v>0</v>
      </c>
      <c r="F28" s="163">
        <v>113982</v>
      </c>
      <c r="G28" s="163">
        <v>116930</v>
      </c>
      <c r="H28" s="163">
        <v>107901</v>
      </c>
      <c r="I28" s="164">
        <f t="shared" si="9"/>
        <v>-7.7217138458906986E-2</v>
      </c>
      <c r="J28" s="165">
        <f t="shared" si="6"/>
        <v>-0.33388276692286323</v>
      </c>
      <c r="K28" s="163">
        <f t="shared" si="7"/>
        <v>-9029</v>
      </c>
      <c r="L28" s="163">
        <f t="shared" si="8"/>
        <v>-54084</v>
      </c>
      <c r="M28" s="164">
        <f t="shared" si="10"/>
        <v>3.3773955732426357E-2</v>
      </c>
      <c r="N28" s="166"/>
    </row>
    <row r="29" spans="1:14" x14ac:dyDescent="0.25">
      <c r="A29" s="161"/>
      <c r="B29" s="162" t="s">
        <v>116</v>
      </c>
      <c r="C29" s="163">
        <v>31674</v>
      </c>
      <c r="D29" s="163">
        <v>33884</v>
      </c>
      <c r="E29" s="163">
        <v>0</v>
      </c>
      <c r="F29" s="163">
        <v>36769</v>
      </c>
      <c r="G29" s="163">
        <v>42150</v>
      </c>
      <c r="H29" s="163">
        <v>32656</v>
      </c>
      <c r="I29" s="164">
        <f t="shared" si="9"/>
        <v>-0.22524317912218272</v>
      </c>
      <c r="J29" s="165">
        <f t="shared" si="6"/>
        <v>-3.6241293825994614E-2</v>
      </c>
      <c r="K29" s="163">
        <f t="shared" si="7"/>
        <v>-9494</v>
      </c>
      <c r="L29" s="163">
        <f t="shared" si="8"/>
        <v>-1228</v>
      </c>
      <c r="M29" s="164">
        <f t="shared" si="10"/>
        <v>1.0221613315892487E-2</v>
      </c>
      <c r="N29" s="79"/>
    </row>
    <row r="30" spans="1:14" x14ac:dyDescent="0.25">
      <c r="A30" s="161"/>
      <c r="B30" s="162" t="s">
        <v>123</v>
      </c>
      <c r="C30" s="163">
        <v>49188</v>
      </c>
      <c r="D30" s="163">
        <v>49761</v>
      </c>
      <c r="E30" s="163">
        <v>0</v>
      </c>
      <c r="F30" s="163">
        <v>50032</v>
      </c>
      <c r="G30" s="163">
        <v>50397</v>
      </c>
      <c r="H30" s="163">
        <v>51873</v>
      </c>
      <c r="I30" s="164">
        <f t="shared" si="9"/>
        <v>2.9287457586761212E-2</v>
      </c>
      <c r="J30" s="165">
        <f t="shared" si="6"/>
        <v>4.2442876951829689E-2</v>
      </c>
      <c r="K30" s="163">
        <f t="shared" si="7"/>
        <v>1476</v>
      </c>
      <c r="L30" s="163">
        <f t="shared" si="8"/>
        <v>2112</v>
      </c>
      <c r="M30" s="164">
        <f t="shared" si="10"/>
        <v>1.623670221506893E-2</v>
      </c>
      <c r="N30" s="79"/>
    </row>
    <row r="31" spans="1:14" x14ac:dyDescent="0.25">
      <c r="A31" s="161"/>
      <c r="B31" s="162" t="s">
        <v>119</v>
      </c>
      <c r="C31" s="163">
        <v>56499</v>
      </c>
      <c r="D31" s="163">
        <v>53072</v>
      </c>
      <c r="E31" s="163">
        <v>0</v>
      </c>
      <c r="F31" s="163">
        <v>61424</v>
      </c>
      <c r="G31" s="163">
        <v>61993</v>
      </c>
      <c r="H31" s="163">
        <v>61489</v>
      </c>
      <c r="I31" s="164">
        <f t="shared" si="9"/>
        <v>-8.1299501556627574E-3</v>
      </c>
      <c r="J31" s="165">
        <f t="shared" si="6"/>
        <v>0.15859586976183304</v>
      </c>
      <c r="K31" s="163">
        <f t="shared" si="7"/>
        <v>-504</v>
      </c>
      <c r="L31" s="163">
        <f t="shared" si="8"/>
        <v>8417</v>
      </c>
      <c r="M31" s="164">
        <f t="shared" si="10"/>
        <v>1.9246594230184749E-2</v>
      </c>
      <c r="N31" s="79"/>
    </row>
    <row r="32" spans="1:14" x14ac:dyDescent="0.25">
      <c r="A32" s="161"/>
      <c r="B32" s="162" t="s">
        <v>128</v>
      </c>
      <c r="C32" s="163">
        <v>10606</v>
      </c>
      <c r="D32" s="163">
        <v>9170</v>
      </c>
      <c r="E32" s="163">
        <v>0</v>
      </c>
      <c r="F32" s="163">
        <v>5501</v>
      </c>
      <c r="G32" s="163">
        <v>4568</v>
      </c>
      <c r="H32" s="163">
        <v>8513</v>
      </c>
      <c r="I32" s="164">
        <f t="shared" si="9"/>
        <v>0.86361646234676015</v>
      </c>
      <c r="J32" s="165">
        <f t="shared" si="6"/>
        <v>-7.1646673936750283E-2</v>
      </c>
      <c r="K32" s="163">
        <f t="shared" si="7"/>
        <v>3945</v>
      </c>
      <c r="L32" s="163">
        <f t="shared" si="8"/>
        <v>-657</v>
      </c>
      <c r="M32" s="164">
        <f t="shared" si="10"/>
        <v>2.6646433781906155E-3</v>
      </c>
      <c r="N32" s="79"/>
    </row>
    <row r="33" spans="1:14" x14ac:dyDescent="0.25">
      <c r="A33" s="161" t="s">
        <v>144</v>
      </c>
      <c r="B33" s="162" t="s">
        <v>131</v>
      </c>
      <c r="C33" s="163">
        <v>4263</v>
      </c>
      <c r="D33" s="163">
        <v>5261</v>
      </c>
      <c r="E33" s="163">
        <v>0</v>
      </c>
      <c r="F33" s="163">
        <v>2205</v>
      </c>
      <c r="G33" s="163">
        <v>2980</v>
      </c>
      <c r="H33" s="163">
        <v>1521</v>
      </c>
      <c r="I33" s="164">
        <f t="shared" si="9"/>
        <v>-0.48959731543624163</v>
      </c>
      <c r="J33" s="165">
        <f t="shared" si="6"/>
        <v>-0.71089146550085536</v>
      </c>
      <c r="K33" s="163">
        <f t="shared" si="7"/>
        <v>-1459</v>
      </c>
      <c r="L33" s="163">
        <f t="shared" si="8"/>
        <v>-3740</v>
      </c>
      <c r="M33" s="164">
        <f t="shared" si="10"/>
        <v>4.7608628899658477E-4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229452</v>
      </c>
      <c r="D34" s="169">
        <f t="shared" si="11"/>
        <v>244203</v>
      </c>
      <c r="E34" s="169">
        <f t="shared" si="11"/>
        <v>0</v>
      </c>
      <c r="F34" s="169">
        <f t="shared" si="11"/>
        <v>215870</v>
      </c>
      <c r="G34" s="169">
        <f t="shared" si="11"/>
        <v>236127</v>
      </c>
      <c r="H34" s="169">
        <f t="shared" si="11"/>
        <v>255901</v>
      </c>
      <c r="I34" s="170">
        <f t="shared" si="9"/>
        <v>8.3743070466316905E-2</v>
      </c>
      <c r="J34" s="171">
        <f t="shared" si="6"/>
        <v>4.7902769417247137E-2</v>
      </c>
      <c r="K34" s="169">
        <f>H34-G34</f>
        <v>19774</v>
      </c>
      <c r="L34" s="169">
        <f t="shared" si="8"/>
        <v>11698</v>
      </c>
      <c r="M34" s="170">
        <f t="shared" si="10"/>
        <v>8.0099248810332049E-2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911250</v>
      </c>
      <c r="D36" s="176">
        <v>925657</v>
      </c>
      <c r="E36" s="176">
        <v>0</v>
      </c>
      <c r="F36" s="176">
        <v>858220</v>
      </c>
      <c r="G36" s="176">
        <v>871300</v>
      </c>
      <c r="H36" s="176">
        <v>895588</v>
      </c>
      <c r="I36" s="177">
        <f>IFERROR(H36/G36-1,"-")</f>
        <v>2.7875588201538015E-2</v>
      </c>
      <c r="J36" s="177">
        <f>IFERROR(H36/D36-1,"-")</f>
        <v>-3.2483954639785595E-2</v>
      </c>
      <c r="K36" s="176">
        <f>H36-G36</f>
        <v>24288</v>
      </c>
      <c r="L36" s="176">
        <f>H36-D36</f>
        <v>-30069</v>
      </c>
      <c r="M36" s="177">
        <f>H36/H$8</f>
        <v>0.28032686876388779</v>
      </c>
      <c r="N36" s="79"/>
    </row>
    <row r="37" spans="1:14" x14ac:dyDescent="0.25">
      <c r="A37" s="161" t="s">
        <v>96</v>
      </c>
      <c r="B37" s="157" t="s">
        <v>97</v>
      </c>
      <c r="C37" s="158">
        <v>89212</v>
      </c>
      <c r="D37" s="158">
        <v>74982</v>
      </c>
      <c r="E37" s="158">
        <v>0</v>
      </c>
      <c r="F37" s="158">
        <v>72292</v>
      </c>
      <c r="G37" s="158">
        <v>66167</v>
      </c>
      <c r="H37" s="158">
        <v>72329</v>
      </c>
      <c r="I37" s="159">
        <f>IFERROR(H37/G37-1,"-")</f>
        <v>9.3127994317409035E-2</v>
      </c>
      <c r="J37" s="160">
        <f t="shared" ref="J37:J48" si="12">IFERROR(H37/D37-1,"-")</f>
        <v>-3.538182497132647E-2</v>
      </c>
      <c r="K37" s="158">
        <f t="shared" ref="K37:K47" si="13">H37-G37</f>
        <v>6162</v>
      </c>
      <c r="L37" s="158">
        <f t="shared" ref="L37:L48" si="14">H37-D37</f>
        <v>-2653</v>
      </c>
      <c r="M37" s="159">
        <f>H37/H$8</f>
        <v>2.2639608939404327E-2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4.2394529358497982E-2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5.0568126508115221E-2</v>
      </c>
      <c r="N39" s="79"/>
    </row>
    <row r="40" spans="1:14" x14ac:dyDescent="0.25">
      <c r="A40" s="161"/>
      <c r="B40" s="157" t="s">
        <v>107</v>
      </c>
      <c r="C40" s="158">
        <v>822038</v>
      </c>
      <c r="D40" s="158">
        <v>850675</v>
      </c>
      <c r="E40" s="158">
        <v>0</v>
      </c>
      <c r="F40" s="158">
        <v>785928</v>
      </c>
      <c r="G40" s="158">
        <v>805133</v>
      </c>
      <c r="H40" s="158">
        <v>823259</v>
      </c>
      <c r="I40" s="159">
        <f>IFERROR(H40/G40-1,"-")</f>
        <v>2.2513050638838461E-2</v>
      </c>
      <c r="J40" s="160">
        <f t="shared" si="12"/>
        <v>-3.2228524407088455E-2</v>
      </c>
      <c r="K40" s="158">
        <f t="shared" si="13"/>
        <v>18126</v>
      </c>
      <c r="L40" s="158">
        <f t="shared" si="14"/>
        <v>-27416</v>
      </c>
      <c r="M40" s="159">
        <f>H40/H$8</f>
        <v>0.25768725982448348</v>
      </c>
      <c r="N40" s="79"/>
    </row>
    <row r="41" spans="1:14" s="56" customFormat="1" x14ac:dyDescent="0.25">
      <c r="A41" s="161"/>
      <c r="B41" s="162" t="s">
        <v>110</v>
      </c>
      <c r="C41" s="163">
        <v>469262</v>
      </c>
      <c r="D41" s="163">
        <v>533742</v>
      </c>
      <c r="E41" s="163">
        <v>0</v>
      </c>
      <c r="F41" s="163">
        <v>453306</v>
      </c>
      <c r="G41" s="163">
        <v>480731</v>
      </c>
      <c r="H41" s="163">
        <v>490081</v>
      </c>
      <c r="I41" s="164">
        <f t="shared" ref="I41:I48" si="15">IFERROR(H41/G41-1,"-")</f>
        <v>1.9449546627947845E-2</v>
      </c>
      <c r="J41" s="165">
        <f t="shared" si="12"/>
        <v>-8.1801694451626439E-2</v>
      </c>
      <c r="K41" s="163">
        <f t="shared" si="13"/>
        <v>9350</v>
      </c>
      <c r="L41" s="163">
        <f t="shared" si="14"/>
        <v>-43661</v>
      </c>
      <c r="M41" s="164">
        <f t="shared" ref="M41:M48" si="16">H41/H$8</f>
        <v>0.1533996348440074</v>
      </c>
      <c r="N41" s="166"/>
    </row>
    <row r="42" spans="1:14" s="56" customFormat="1" x14ac:dyDescent="0.25">
      <c r="A42" s="161"/>
      <c r="B42" s="162" t="s">
        <v>113</v>
      </c>
      <c r="C42" s="163">
        <v>56019</v>
      </c>
      <c r="D42" s="163">
        <v>36049</v>
      </c>
      <c r="E42" s="163">
        <v>0</v>
      </c>
      <c r="F42" s="163">
        <v>25892</v>
      </c>
      <c r="G42" s="163">
        <v>21000</v>
      </c>
      <c r="H42" s="163">
        <v>21458</v>
      </c>
      <c r="I42" s="164">
        <f t="shared" si="15"/>
        <v>2.1809523809523723E-2</v>
      </c>
      <c r="J42" s="165">
        <f t="shared" si="12"/>
        <v>-0.40475463951843327</v>
      </c>
      <c r="K42" s="163">
        <f t="shared" si="13"/>
        <v>458</v>
      </c>
      <c r="L42" s="163">
        <f t="shared" si="14"/>
        <v>-14591</v>
      </c>
      <c r="M42" s="164">
        <f t="shared" si="16"/>
        <v>6.7165414788222981E-3</v>
      </c>
      <c r="N42" s="166"/>
    </row>
    <row r="43" spans="1:14" x14ac:dyDescent="0.25">
      <c r="A43" s="161"/>
      <c r="B43" s="162" t="s">
        <v>116</v>
      </c>
      <c r="C43" s="163">
        <v>12745</v>
      </c>
      <c r="D43" s="163">
        <v>15219</v>
      </c>
      <c r="E43" s="163">
        <v>0</v>
      </c>
      <c r="F43" s="163">
        <v>14696</v>
      </c>
      <c r="G43" s="163">
        <v>16801</v>
      </c>
      <c r="H43" s="163">
        <v>21516</v>
      </c>
      <c r="I43" s="164">
        <f t="shared" si="15"/>
        <v>0.28063805725849655</v>
      </c>
      <c r="J43" s="165">
        <f t="shared" si="12"/>
        <v>0.41375911689335698</v>
      </c>
      <c r="K43" s="163">
        <f t="shared" si="13"/>
        <v>4715</v>
      </c>
      <c r="L43" s="163">
        <f t="shared" si="14"/>
        <v>6297</v>
      </c>
      <c r="M43" s="164">
        <f t="shared" si="16"/>
        <v>6.7346959855690454E-3</v>
      </c>
      <c r="N43" s="79"/>
    </row>
    <row r="44" spans="1:14" x14ac:dyDescent="0.25">
      <c r="A44" s="161"/>
      <c r="B44" s="162" t="s">
        <v>123</v>
      </c>
      <c r="C44" s="163">
        <v>49521</v>
      </c>
      <c r="D44" s="163">
        <v>42148</v>
      </c>
      <c r="E44" s="163">
        <v>0</v>
      </c>
      <c r="F44" s="163">
        <v>47180</v>
      </c>
      <c r="G44" s="163">
        <v>46479</v>
      </c>
      <c r="H44" s="163">
        <v>44935</v>
      </c>
      <c r="I44" s="164">
        <f t="shared" si="15"/>
        <v>-3.3219303341293971E-2</v>
      </c>
      <c r="J44" s="165">
        <f t="shared" si="12"/>
        <v>6.6124134003985979E-2</v>
      </c>
      <c r="K44" s="163">
        <f t="shared" si="13"/>
        <v>-1544</v>
      </c>
      <c r="L44" s="163">
        <f t="shared" si="14"/>
        <v>2787</v>
      </c>
      <c r="M44" s="164">
        <f t="shared" si="16"/>
        <v>1.4065047597673594E-2</v>
      </c>
      <c r="N44" s="79"/>
    </row>
    <row r="45" spans="1:14" x14ac:dyDescent="0.25">
      <c r="A45" s="161"/>
      <c r="B45" s="162" t="s">
        <v>119</v>
      </c>
      <c r="C45" s="163">
        <v>26392</v>
      </c>
      <c r="D45" s="163">
        <v>32147</v>
      </c>
      <c r="E45" s="163">
        <v>0</v>
      </c>
      <c r="F45" s="163">
        <v>30251</v>
      </c>
      <c r="G45" s="163">
        <v>33464</v>
      </c>
      <c r="H45" s="163">
        <v>32743</v>
      </c>
      <c r="I45" s="164">
        <f t="shared" si="15"/>
        <v>-2.1545541477408503E-2</v>
      </c>
      <c r="J45" s="165">
        <f t="shared" si="12"/>
        <v>1.8539832643792664E-2</v>
      </c>
      <c r="K45" s="163">
        <f t="shared" si="13"/>
        <v>-721</v>
      </c>
      <c r="L45" s="163">
        <f t="shared" si="14"/>
        <v>596</v>
      </c>
      <c r="M45" s="164">
        <f t="shared" si="16"/>
        <v>1.0248845076012607E-2</v>
      </c>
      <c r="N45" s="79"/>
    </row>
    <row r="46" spans="1:14" x14ac:dyDescent="0.25">
      <c r="A46" s="161"/>
      <c r="B46" s="162" t="s">
        <v>128</v>
      </c>
      <c r="C46" s="163">
        <v>6710</v>
      </c>
      <c r="D46" s="163">
        <v>5152</v>
      </c>
      <c r="E46" s="163">
        <v>0</v>
      </c>
      <c r="F46" s="163">
        <v>7344</v>
      </c>
      <c r="G46" s="163">
        <v>3899</v>
      </c>
      <c r="H46" s="163">
        <v>4602</v>
      </c>
      <c r="I46" s="164">
        <f t="shared" si="15"/>
        <v>0.1803026417030007</v>
      </c>
      <c r="J46" s="165">
        <f t="shared" si="12"/>
        <v>-0.10675465838509313</v>
      </c>
      <c r="K46" s="163">
        <f t="shared" si="13"/>
        <v>703</v>
      </c>
      <c r="L46" s="163">
        <f t="shared" si="14"/>
        <v>-550</v>
      </c>
      <c r="M46" s="164">
        <f t="shared" si="16"/>
        <v>1.4404662077332564E-3</v>
      </c>
      <c r="N46" s="79"/>
    </row>
    <row r="47" spans="1:14" x14ac:dyDescent="0.25">
      <c r="A47" s="161" t="s">
        <v>144</v>
      </c>
      <c r="B47" s="162" t="s">
        <v>131</v>
      </c>
      <c r="C47" s="163">
        <v>3852</v>
      </c>
      <c r="D47" s="163">
        <v>4427</v>
      </c>
      <c r="E47" s="163">
        <v>0</v>
      </c>
      <c r="F47" s="163">
        <v>1278</v>
      </c>
      <c r="G47" s="163">
        <v>2935</v>
      </c>
      <c r="H47" s="163">
        <v>781</v>
      </c>
      <c r="I47" s="164">
        <f t="shared" si="15"/>
        <v>-0.73390119250425889</v>
      </c>
      <c r="J47" s="165">
        <f t="shared" si="12"/>
        <v>-0.82358256155409981</v>
      </c>
      <c r="K47" s="163">
        <f t="shared" si="13"/>
        <v>-2154</v>
      </c>
      <c r="L47" s="163">
        <f t="shared" si="14"/>
        <v>-3646</v>
      </c>
      <c r="M47" s="164">
        <f t="shared" si="16"/>
        <v>2.4445982360705635E-4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197537</v>
      </c>
      <c r="D48" s="169">
        <f t="shared" si="17"/>
        <v>181791</v>
      </c>
      <c r="E48" s="169">
        <f t="shared" si="17"/>
        <v>0</v>
      </c>
      <c r="F48" s="169">
        <f t="shared" si="17"/>
        <v>205981</v>
      </c>
      <c r="G48" s="169">
        <f t="shared" si="17"/>
        <v>199824</v>
      </c>
      <c r="H48" s="169">
        <f t="shared" si="17"/>
        <v>207143</v>
      </c>
      <c r="I48" s="170">
        <f t="shared" si="15"/>
        <v>3.6627231964128537E-2</v>
      </c>
      <c r="J48" s="171">
        <f t="shared" si="12"/>
        <v>0.13945684879889542</v>
      </c>
      <c r="K48" s="169">
        <f>H48-G48</f>
        <v>7319</v>
      </c>
      <c r="L48" s="169">
        <f t="shared" si="14"/>
        <v>25352</v>
      </c>
      <c r="M48" s="170">
        <f t="shared" si="16"/>
        <v>6.4837568811058219E-2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16588</v>
      </c>
      <c r="D50" s="176">
        <v>16944</v>
      </c>
      <c r="E50" s="176">
        <v>0</v>
      </c>
      <c r="F50" s="176">
        <v>11471</v>
      </c>
      <c r="G50" s="176">
        <v>10514</v>
      </c>
      <c r="H50" s="176">
        <v>12513</v>
      </c>
      <c r="I50" s="177">
        <f>IFERROR(H50/G50-1,"-")</f>
        <v>0.1901274491154652</v>
      </c>
      <c r="J50" s="177">
        <f>IFERROR(H50/D50-1,"-")</f>
        <v>-0.26150849858356939</v>
      </c>
      <c r="K50" s="176">
        <f>H50-G50</f>
        <v>1999</v>
      </c>
      <c r="L50" s="176">
        <f>H50-D50</f>
        <v>-4431</v>
      </c>
      <c r="M50" s="177">
        <f>H50/H$8</f>
        <v>3.9166783262421208E-3</v>
      </c>
      <c r="N50" s="79"/>
    </row>
    <row r="51" spans="1:14" x14ac:dyDescent="0.25">
      <c r="A51" s="161" t="s">
        <v>96</v>
      </c>
      <c r="B51" s="157" t="s">
        <v>97</v>
      </c>
      <c r="C51" s="158">
        <v>2583</v>
      </c>
      <c r="D51" s="158">
        <v>2710</v>
      </c>
      <c r="E51" s="158">
        <v>0</v>
      </c>
      <c r="F51" s="158">
        <v>1203</v>
      </c>
      <c r="G51" s="158">
        <v>2644</v>
      </c>
      <c r="H51" s="158">
        <v>2110</v>
      </c>
      <c r="I51" s="159">
        <f>IFERROR(H51/G51-1,"-")</f>
        <v>-0.20196671709531011</v>
      </c>
      <c r="J51" s="160">
        <f t="shared" ref="J51:J62" si="18">IFERROR(H51/D51-1,"-")</f>
        <v>-0.22140221402214022</v>
      </c>
      <c r="K51" s="158">
        <f t="shared" ref="K51:K61" si="19">H51-G51</f>
        <v>-534</v>
      </c>
      <c r="L51" s="158">
        <f t="shared" ref="L51:L62" si="20">H51-D51</f>
        <v>-600</v>
      </c>
      <c r="M51" s="159">
        <f>H51/H$8</f>
        <v>6.6044843509716891E-4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2.7488427284470792E-3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2.2596100724959537E-3</v>
      </c>
      <c r="N53" s="79"/>
    </row>
    <row r="54" spans="1:14" x14ac:dyDescent="0.25">
      <c r="A54" s="161"/>
      <c r="B54" s="157" t="s">
        <v>107</v>
      </c>
      <c r="C54" s="158">
        <v>14005</v>
      </c>
      <c r="D54" s="158">
        <v>14234</v>
      </c>
      <c r="E54" s="158">
        <v>0</v>
      </c>
      <c r="F54" s="158">
        <v>10268</v>
      </c>
      <c r="G54" s="158">
        <v>7870</v>
      </c>
      <c r="H54" s="158">
        <v>10403</v>
      </c>
      <c r="I54" s="159">
        <f>IFERROR(H54/G54-1,"-")</f>
        <v>0.32185514612452359</v>
      </c>
      <c r="J54" s="160">
        <f t="shared" si="18"/>
        <v>-0.26914430237459608</v>
      </c>
      <c r="K54" s="158">
        <f t="shared" si="19"/>
        <v>2533</v>
      </c>
      <c r="L54" s="158">
        <f t="shared" si="20"/>
        <v>-3831</v>
      </c>
      <c r="M54" s="159">
        <f>H54/H$8</f>
        <v>3.2562298911449515E-3</v>
      </c>
      <c r="N54" s="79"/>
    </row>
    <row r="55" spans="1:14" s="56" customFormat="1" x14ac:dyDescent="0.25">
      <c r="A55" s="161"/>
      <c r="B55" s="162" t="s">
        <v>110</v>
      </c>
      <c r="C55" s="163">
        <v>4828</v>
      </c>
      <c r="D55" s="163">
        <v>5743</v>
      </c>
      <c r="E55" s="163">
        <v>0</v>
      </c>
      <c r="F55" s="163">
        <v>5584</v>
      </c>
      <c r="G55" s="163">
        <v>3580</v>
      </c>
      <c r="H55" s="163">
        <v>4630</v>
      </c>
      <c r="I55" s="164">
        <f t="shared" ref="I55:I62" si="21">IFERROR(H55/G55-1,"-")</f>
        <v>0.2932960893854748</v>
      </c>
      <c r="J55" s="165">
        <f t="shared" si="18"/>
        <v>-0.19380114922514369</v>
      </c>
      <c r="K55" s="163">
        <f t="shared" si="19"/>
        <v>1050</v>
      </c>
      <c r="L55" s="163">
        <f t="shared" si="20"/>
        <v>-1113</v>
      </c>
      <c r="M55" s="164">
        <f t="shared" ref="M55:M62" si="22">H55/H$8</f>
        <v>1.4492304523696169E-3</v>
      </c>
      <c r="N55" s="166"/>
    </row>
    <row r="56" spans="1:14" s="56" customFormat="1" x14ac:dyDescent="0.25">
      <c r="A56" s="161"/>
      <c r="B56" s="162" t="s">
        <v>113</v>
      </c>
      <c r="C56" s="163">
        <v>4885</v>
      </c>
      <c r="D56" s="163">
        <v>3591</v>
      </c>
      <c r="E56" s="163">
        <v>0</v>
      </c>
      <c r="F56" s="163">
        <v>1894</v>
      </c>
      <c r="G56" s="163">
        <v>1550</v>
      </c>
      <c r="H56" s="163">
        <v>2203</v>
      </c>
      <c r="I56" s="164">
        <f t="shared" si="21"/>
        <v>0.42129032258064525</v>
      </c>
      <c r="J56" s="165">
        <f t="shared" si="18"/>
        <v>-0.38652186020607071</v>
      </c>
      <c r="K56" s="163">
        <f t="shared" si="19"/>
        <v>653</v>
      </c>
      <c r="L56" s="163">
        <f t="shared" si="20"/>
        <v>-1388</v>
      </c>
      <c r="M56" s="164">
        <f t="shared" si="22"/>
        <v>6.8955824763936632E-4</v>
      </c>
      <c r="N56" s="166"/>
    </row>
    <row r="57" spans="1:14" x14ac:dyDescent="0.25">
      <c r="A57" s="161"/>
      <c r="B57" s="162" t="s">
        <v>116</v>
      </c>
      <c r="C57" s="163">
        <v>503</v>
      </c>
      <c r="D57" s="163">
        <v>1064</v>
      </c>
      <c r="E57" s="163">
        <v>0</v>
      </c>
      <c r="F57" s="163">
        <v>423</v>
      </c>
      <c r="G57" s="163">
        <v>332</v>
      </c>
      <c r="H57" s="163">
        <v>181</v>
      </c>
      <c r="I57" s="164">
        <f t="shared" si="21"/>
        <v>-0.45481927710843373</v>
      </c>
      <c r="J57" s="165">
        <f t="shared" si="18"/>
        <v>-0.82988721804511278</v>
      </c>
      <c r="K57" s="163">
        <f t="shared" si="19"/>
        <v>-151</v>
      </c>
      <c r="L57" s="163">
        <f t="shared" si="20"/>
        <v>-883</v>
      </c>
      <c r="M57" s="164">
        <f t="shared" si="22"/>
        <v>5.6654581399330599E-5</v>
      </c>
      <c r="N57" s="79"/>
    </row>
    <row r="58" spans="1:14" x14ac:dyDescent="0.25">
      <c r="A58" s="161"/>
      <c r="B58" s="162" t="s">
        <v>123</v>
      </c>
      <c r="C58" s="163">
        <v>204</v>
      </c>
      <c r="D58" s="163">
        <v>158</v>
      </c>
      <c r="E58" s="163">
        <v>0</v>
      </c>
      <c r="F58" s="163">
        <v>377</v>
      </c>
      <c r="G58" s="163">
        <v>118</v>
      </c>
      <c r="H58" s="163">
        <v>232</v>
      </c>
      <c r="I58" s="164">
        <f t="shared" si="21"/>
        <v>0.96610169491525433</v>
      </c>
      <c r="J58" s="165">
        <f t="shared" si="18"/>
        <v>0.46835443037974689</v>
      </c>
      <c r="K58" s="163">
        <f t="shared" si="19"/>
        <v>114</v>
      </c>
      <c r="L58" s="163">
        <f t="shared" si="20"/>
        <v>74</v>
      </c>
      <c r="M58" s="164">
        <f t="shared" si="22"/>
        <v>7.2618026986987286E-5</v>
      </c>
      <c r="N58" s="79"/>
    </row>
    <row r="59" spans="1:14" x14ac:dyDescent="0.25">
      <c r="A59" s="161"/>
      <c r="B59" s="162" t="s">
        <v>119</v>
      </c>
      <c r="C59" s="163">
        <v>315</v>
      </c>
      <c r="D59" s="163">
        <v>120</v>
      </c>
      <c r="E59" s="163">
        <v>0</v>
      </c>
      <c r="F59" s="163">
        <v>93</v>
      </c>
      <c r="G59" s="163">
        <v>117</v>
      </c>
      <c r="H59" s="163">
        <v>10</v>
      </c>
      <c r="I59" s="164">
        <f t="shared" si="21"/>
        <v>-0.9145299145299145</v>
      </c>
      <c r="J59" s="165">
        <f t="shared" si="18"/>
        <v>-0.91666666666666663</v>
      </c>
      <c r="K59" s="163">
        <f t="shared" si="19"/>
        <v>-107</v>
      </c>
      <c r="L59" s="163">
        <f t="shared" si="20"/>
        <v>-110</v>
      </c>
      <c r="M59" s="164">
        <f t="shared" si="22"/>
        <v>3.1300873701287626E-6</v>
      </c>
      <c r="N59" s="79"/>
    </row>
    <row r="60" spans="1:14" x14ac:dyDescent="0.25">
      <c r="A60" s="161"/>
      <c r="B60" s="162" t="s">
        <v>128</v>
      </c>
      <c r="C60" s="163">
        <v>44</v>
      </c>
      <c r="D60" s="163">
        <v>37</v>
      </c>
      <c r="E60" s="163">
        <v>0</v>
      </c>
      <c r="F60" s="163">
        <v>63</v>
      </c>
      <c r="G60" s="163">
        <v>14</v>
      </c>
      <c r="H60" s="163">
        <v>48</v>
      </c>
      <c r="I60" s="164">
        <f t="shared" si="21"/>
        <v>2.4285714285714284</v>
      </c>
      <c r="J60" s="165">
        <f t="shared" si="18"/>
        <v>0.29729729729729737</v>
      </c>
      <c r="K60" s="163">
        <f t="shared" si="19"/>
        <v>34</v>
      </c>
      <c r="L60" s="163">
        <f t="shared" si="20"/>
        <v>11</v>
      </c>
      <c r="M60" s="164">
        <f t="shared" si="22"/>
        <v>1.502441937661806E-5</v>
      </c>
      <c r="N60" s="79"/>
    </row>
    <row r="61" spans="1:14" x14ac:dyDescent="0.25">
      <c r="A61" s="161" t="s">
        <v>144</v>
      </c>
      <c r="B61" s="162" t="s">
        <v>131</v>
      </c>
      <c r="C61" s="163">
        <v>61</v>
      </c>
      <c r="D61" s="163">
        <v>57</v>
      </c>
      <c r="E61" s="163">
        <v>0</v>
      </c>
      <c r="F61" s="163">
        <v>11</v>
      </c>
      <c r="G61" s="163">
        <v>0</v>
      </c>
      <c r="H61" s="163">
        <v>0</v>
      </c>
      <c r="I61" s="164" t="str">
        <f t="shared" si="21"/>
        <v>-</v>
      </c>
      <c r="J61" s="165">
        <f t="shared" si="18"/>
        <v>-1</v>
      </c>
      <c r="K61" s="163">
        <f t="shared" si="19"/>
        <v>0</v>
      </c>
      <c r="L61" s="163">
        <f t="shared" si="20"/>
        <v>-57</v>
      </c>
      <c r="M61" s="164">
        <f t="shared" si="22"/>
        <v>0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3165</v>
      </c>
      <c r="D62" s="169">
        <f t="shared" si="23"/>
        <v>3464</v>
      </c>
      <c r="E62" s="169">
        <f t="shared" si="23"/>
        <v>0</v>
      </c>
      <c r="F62" s="169">
        <f t="shared" si="23"/>
        <v>1823</v>
      </c>
      <c r="G62" s="169">
        <f t="shared" si="23"/>
        <v>2159</v>
      </c>
      <c r="H62" s="169">
        <f t="shared" si="23"/>
        <v>3099</v>
      </c>
      <c r="I62" s="170">
        <f t="shared" si="21"/>
        <v>0.43538675312644748</v>
      </c>
      <c r="J62" s="171">
        <f t="shared" si="18"/>
        <v>-0.10536951501154734</v>
      </c>
      <c r="K62" s="169">
        <f>H62-G62</f>
        <v>940</v>
      </c>
      <c r="L62" s="169">
        <f t="shared" si="20"/>
        <v>-365</v>
      </c>
      <c r="M62" s="170">
        <f t="shared" si="22"/>
        <v>9.7001407600290346E-4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75817</v>
      </c>
      <c r="D64" s="176">
        <v>80379</v>
      </c>
      <c r="E64" s="176">
        <v>0</v>
      </c>
      <c r="F64" s="176">
        <v>137368</v>
      </c>
      <c r="G64" s="176">
        <v>132622</v>
      </c>
      <c r="H64" s="176">
        <v>99510</v>
      </c>
      <c r="I64" s="177">
        <f>IFERROR(H64/G64-1,"-")</f>
        <v>-0.24967200012064361</v>
      </c>
      <c r="J64" s="177">
        <f>IFERROR(H64/D64-1,"-")</f>
        <v>0.23800992796625975</v>
      </c>
      <c r="K64" s="176">
        <f>H64-G64</f>
        <v>-33112</v>
      </c>
      <c r="L64" s="176">
        <f>H64-D64</f>
        <v>19131</v>
      </c>
      <c r="M64" s="177">
        <f>H64/H$8</f>
        <v>3.1147499420151315E-2</v>
      </c>
      <c r="N64" s="79"/>
    </row>
    <row r="65" spans="1:14" x14ac:dyDescent="0.25">
      <c r="A65" s="161" t="s">
        <v>96</v>
      </c>
      <c r="B65" s="157" t="s">
        <v>97</v>
      </c>
      <c r="C65" s="158">
        <v>20130</v>
      </c>
      <c r="D65" s="158">
        <v>26125</v>
      </c>
      <c r="E65" s="158">
        <v>0</v>
      </c>
      <c r="F65" s="158">
        <v>40192</v>
      </c>
      <c r="G65" s="158">
        <v>44490</v>
      </c>
      <c r="H65" s="158">
        <v>20634</v>
      </c>
      <c r="I65" s="159">
        <f>IFERROR(H65/G65-1,"-")</f>
        <v>-0.53621038435603507</v>
      </c>
      <c r="J65" s="160">
        <f t="shared" ref="J65:J76" si="24">IFERROR(H65/D65-1,"-")</f>
        <v>-0.21018181818181814</v>
      </c>
      <c r="K65" s="158">
        <f t="shared" ref="K65:K75" si="25">H65-G65</f>
        <v>-23856</v>
      </c>
      <c r="L65" s="158">
        <f t="shared" ref="L65:L76" si="26">H65-D65</f>
        <v>-5491</v>
      </c>
      <c r="M65" s="159">
        <f>H65/H$8</f>
        <v>6.4586222795236887E-3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2.167241194203454E-2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2.3800245336248072E-2</v>
      </c>
      <c r="N67" s="79"/>
    </row>
    <row r="68" spans="1:14" x14ac:dyDescent="0.25">
      <c r="A68" s="161"/>
      <c r="B68" s="157" t="s">
        <v>107</v>
      </c>
      <c r="C68" s="158">
        <v>55687</v>
      </c>
      <c r="D68" s="158">
        <v>54254</v>
      </c>
      <c r="E68" s="158">
        <v>0</v>
      </c>
      <c r="F68" s="158">
        <v>97176</v>
      </c>
      <c r="G68" s="158">
        <v>88132</v>
      </c>
      <c r="H68" s="158">
        <v>78876</v>
      </c>
      <c r="I68" s="159">
        <f>IFERROR(H68/G68-1,"-")</f>
        <v>-0.10502428175917944</v>
      </c>
      <c r="J68" s="160">
        <f t="shared" si="24"/>
        <v>0.45382828915840312</v>
      </c>
      <c r="K68" s="158">
        <f t="shared" si="25"/>
        <v>-9256</v>
      </c>
      <c r="L68" s="158">
        <f t="shared" si="26"/>
        <v>24622</v>
      </c>
      <c r="M68" s="159">
        <f>H68/H$8</f>
        <v>2.4688877140627626E-2</v>
      </c>
      <c r="N68" s="79"/>
    </row>
    <row r="69" spans="1:14" s="56" customFormat="1" x14ac:dyDescent="0.25">
      <c r="A69" s="161"/>
      <c r="B69" s="162" t="s">
        <v>110</v>
      </c>
      <c r="C69" s="163">
        <v>27184</v>
      </c>
      <c r="D69" s="163">
        <v>23576</v>
      </c>
      <c r="E69" s="163">
        <v>0</v>
      </c>
      <c r="F69" s="163">
        <v>55357</v>
      </c>
      <c r="G69" s="163">
        <v>37244</v>
      </c>
      <c r="H69" s="163">
        <v>46489</v>
      </c>
      <c r="I69" s="164">
        <f t="shared" ref="I69:I76" si="27">IFERROR(H69/G69-1,"-")</f>
        <v>0.24822790248093662</v>
      </c>
      <c r="J69" s="165">
        <f t="shared" si="24"/>
        <v>0.9718781812012216</v>
      </c>
      <c r="K69" s="163">
        <f t="shared" si="25"/>
        <v>9245</v>
      </c>
      <c r="L69" s="163">
        <f t="shared" si="26"/>
        <v>22913</v>
      </c>
      <c r="M69" s="164">
        <f t="shared" ref="M69:M76" si="28">H69/H$8</f>
        <v>1.4551463174991603E-2</v>
      </c>
      <c r="N69" s="166"/>
    </row>
    <row r="70" spans="1:14" s="56" customFormat="1" x14ac:dyDescent="0.25">
      <c r="A70" s="161"/>
      <c r="B70" s="162" t="s">
        <v>113</v>
      </c>
      <c r="C70" s="163">
        <v>7495</v>
      </c>
      <c r="D70" s="163">
        <v>5273</v>
      </c>
      <c r="E70" s="163">
        <v>0</v>
      </c>
      <c r="F70" s="163">
        <v>1577</v>
      </c>
      <c r="G70" s="163">
        <v>4584</v>
      </c>
      <c r="H70" s="163">
        <v>4680</v>
      </c>
      <c r="I70" s="164">
        <f t="shared" si="27"/>
        <v>2.0942408376963373E-2</v>
      </c>
      <c r="J70" s="165">
        <f t="shared" si="24"/>
        <v>-0.11245970036032615</v>
      </c>
      <c r="K70" s="163">
        <f t="shared" si="25"/>
        <v>96</v>
      </c>
      <c r="L70" s="163">
        <f t="shared" si="26"/>
        <v>-593</v>
      </c>
      <c r="M70" s="164">
        <f t="shared" si="28"/>
        <v>1.4648808892202608E-3</v>
      </c>
      <c r="N70" s="166"/>
    </row>
    <row r="71" spans="1:14" x14ac:dyDescent="0.25">
      <c r="A71" s="161"/>
      <c r="B71" s="162" t="s">
        <v>116</v>
      </c>
      <c r="C71" s="163">
        <v>3238</v>
      </c>
      <c r="D71" s="163">
        <v>6398</v>
      </c>
      <c r="E71" s="163">
        <v>0</v>
      </c>
      <c r="F71" s="163">
        <v>12259</v>
      </c>
      <c r="G71" s="163">
        <v>12028</v>
      </c>
      <c r="H71" s="163">
        <v>5749</v>
      </c>
      <c r="I71" s="164">
        <f t="shared" si="27"/>
        <v>-0.52203192550714994</v>
      </c>
      <c r="J71" s="165">
        <f t="shared" si="24"/>
        <v>-0.10143794935917472</v>
      </c>
      <c r="K71" s="163">
        <f t="shared" si="25"/>
        <v>-6279</v>
      </c>
      <c r="L71" s="163">
        <f t="shared" si="26"/>
        <v>-649</v>
      </c>
      <c r="M71" s="164">
        <f t="shared" si="28"/>
        <v>1.7994872290870256E-3</v>
      </c>
      <c r="N71" s="79"/>
    </row>
    <row r="72" spans="1:14" x14ac:dyDescent="0.25">
      <c r="A72" s="161"/>
      <c r="B72" s="162" t="s">
        <v>123</v>
      </c>
      <c r="C72" s="163">
        <v>1011</v>
      </c>
      <c r="D72" s="163">
        <v>557</v>
      </c>
      <c r="E72" s="163">
        <v>0</v>
      </c>
      <c r="F72" s="163">
        <v>2346</v>
      </c>
      <c r="G72" s="163">
        <v>3564</v>
      </c>
      <c r="H72" s="163">
        <v>1956</v>
      </c>
      <c r="I72" s="164">
        <f t="shared" si="27"/>
        <v>-0.45117845117845112</v>
      </c>
      <c r="J72" s="165">
        <f t="shared" si="24"/>
        <v>2.5116696588868939</v>
      </c>
      <c r="K72" s="163">
        <f t="shared" si="25"/>
        <v>-1608</v>
      </c>
      <c r="L72" s="163">
        <f t="shared" si="26"/>
        <v>1399</v>
      </c>
      <c r="M72" s="164">
        <f t="shared" si="28"/>
        <v>6.1224508959718588E-4</v>
      </c>
      <c r="N72" s="79"/>
    </row>
    <row r="73" spans="1:14" x14ac:dyDescent="0.25">
      <c r="A73" s="161"/>
      <c r="B73" s="162" t="s">
        <v>119</v>
      </c>
      <c r="C73" s="163">
        <v>1316</v>
      </c>
      <c r="D73" s="163">
        <v>904</v>
      </c>
      <c r="E73" s="163">
        <v>0</v>
      </c>
      <c r="F73" s="163">
        <v>4173</v>
      </c>
      <c r="G73" s="163">
        <v>4232</v>
      </c>
      <c r="H73" s="163">
        <v>3193</v>
      </c>
      <c r="I73" s="164">
        <f t="shared" si="27"/>
        <v>-0.24551039697542532</v>
      </c>
      <c r="J73" s="165">
        <f t="shared" si="24"/>
        <v>2.5320796460176993</v>
      </c>
      <c r="K73" s="163">
        <f t="shared" si="25"/>
        <v>-1039</v>
      </c>
      <c r="L73" s="163">
        <f t="shared" si="26"/>
        <v>2289</v>
      </c>
      <c r="M73" s="164">
        <f t="shared" si="28"/>
        <v>9.9943689728211388E-4</v>
      </c>
      <c r="N73" s="79"/>
    </row>
    <row r="74" spans="1:14" x14ac:dyDescent="0.25">
      <c r="A74" s="161"/>
      <c r="B74" s="162" t="s">
        <v>128</v>
      </c>
      <c r="C74" s="163">
        <v>311</v>
      </c>
      <c r="D74" s="163">
        <v>648</v>
      </c>
      <c r="E74" s="163">
        <v>0</v>
      </c>
      <c r="F74" s="163">
        <v>91</v>
      </c>
      <c r="G74" s="163">
        <v>224</v>
      </c>
      <c r="H74" s="163">
        <v>80</v>
      </c>
      <c r="I74" s="164">
        <f t="shared" si="27"/>
        <v>-0.64285714285714279</v>
      </c>
      <c r="J74" s="165">
        <f t="shared" si="24"/>
        <v>-0.87654320987654322</v>
      </c>
      <c r="K74" s="163">
        <f t="shared" si="25"/>
        <v>-144</v>
      </c>
      <c r="L74" s="163">
        <f t="shared" si="26"/>
        <v>-568</v>
      </c>
      <c r="M74" s="164">
        <f t="shared" si="28"/>
        <v>2.5040698961030101E-5</v>
      </c>
      <c r="N74" s="79"/>
    </row>
    <row r="75" spans="1:14" x14ac:dyDescent="0.25">
      <c r="A75" s="161" t="s">
        <v>144</v>
      </c>
      <c r="B75" s="162" t="s">
        <v>131</v>
      </c>
      <c r="C75" s="163">
        <v>65</v>
      </c>
      <c r="D75" s="163">
        <v>233</v>
      </c>
      <c r="E75" s="163">
        <v>0</v>
      </c>
      <c r="F75" s="163">
        <v>31</v>
      </c>
      <c r="G75" s="163">
        <v>238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-238</v>
      </c>
      <c r="L75" s="163">
        <f t="shared" si="26"/>
        <v>-233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15067</v>
      </c>
      <c r="D76" s="169">
        <f t="shared" si="29"/>
        <v>16665</v>
      </c>
      <c r="E76" s="169">
        <f t="shared" si="29"/>
        <v>0</v>
      </c>
      <c r="F76" s="169">
        <f t="shared" si="29"/>
        <v>21342</v>
      </c>
      <c r="G76" s="169">
        <f t="shared" si="29"/>
        <v>26018</v>
      </c>
      <c r="H76" s="169">
        <f t="shared" si="29"/>
        <v>16729</v>
      </c>
      <c r="I76" s="170">
        <f t="shared" si="27"/>
        <v>-0.35702206164962713</v>
      </c>
      <c r="J76" s="171">
        <f t="shared" si="24"/>
        <v>3.8403840384038102E-3</v>
      </c>
      <c r="K76" s="169">
        <f>H76-G76</f>
        <v>-9289</v>
      </c>
      <c r="L76" s="169">
        <f t="shared" si="26"/>
        <v>64</v>
      </c>
      <c r="M76" s="170">
        <f t="shared" si="28"/>
        <v>5.236323161488407E-3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507997</v>
      </c>
      <c r="D78" s="176">
        <v>485605</v>
      </c>
      <c r="E78" s="176">
        <v>0</v>
      </c>
      <c r="F78" s="176">
        <v>417659</v>
      </c>
      <c r="G78" s="176">
        <v>454413</v>
      </c>
      <c r="H78" s="176">
        <v>532065</v>
      </c>
      <c r="I78" s="177">
        <f>IFERROR(H78/G78-1,"-")</f>
        <v>0.17088419565461366</v>
      </c>
      <c r="J78" s="177">
        <f>IFERROR(H78/D78-1,"-")</f>
        <v>9.5674467931755158E-2</v>
      </c>
      <c r="K78" s="176">
        <f>H78-G78</f>
        <v>77652</v>
      </c>
      <c r="L78" s="176">
        <f>H78-D78</f>
        <v>46460</v>
      </c>
      <c r="M78" s="177">
        <f>H78/H$8</f>
        <v>0.16654099365875599</v>
      </c>
      <c r="N78" s="79"/>
    </row>
    <row r="79" spans="1:14" x14ac:dyDescent="0.25">
      <c r="A79" s="161" t="s">
        <v>96</v>
      </c>
      <c r="B79" s="157" t="s">
        <v>97</v>
      </c>
      <c r="C79" s="158">
        <v>209646</v>
      </c>
      <c r="D79" s="158">
        <v>213759</v>
      </c>
      <c r="E79" s="158">
        <v>0</v>
      </c>
      <c r="F79" s="158">
        <v>201715</v>
      </c>
      <c r="G79" s="158">
        <v>201058</v>
      </c>
      <c r="H79" s="158">
        <v>207746</v>
      </c>
      <c r="I79" s="159">
        <f>IFERROR(H79/G79-1,"-")</f>
        <v>3.3264033264033266E-2</v>
      </c>
      <c r="J79" s="160">
        <f t="shared" ref="J79:J90" si="30">IFERROR(H79/D79-1,"-")</f>
        <v>-2.812980973900514E-2</v>
      </c>
      <c r="K79" s="158">
        <f t="shared" ref="K79:K89" si="31">H79-G79</f>
        <v>6688</v>
      </c>
      <c r="L79" s="158">
        <f t="shared" ref="L79:L90" si="32">H79-D79</f>
        <v>-6013</v>
      </c>
      <c r="M79" s="159">
        <f>H79/H$8</f>
        <v>6.5026313079476983E-2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5.2875626917374144E-2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0.24835959946149977</v>
      </c>
      <c r="N81" s="79"/>
    </row>
    <row r="82" spans="1:14" x14ac:dyDescent="0.25">
      <c r="A82" s="161"/>
      <c r="B82" s="157" t="s">
        <v>107</v>
      </c>
      <c r="C82" s="158">
        <v>298351</v>
      </c>
      <c r="D82" s="158">
        <v>271846</v>
      </c>
      <c r="E82" s="158">
        <v>0</v>
      </c>
      <c r="F82" s="158">
        <v>215944</v>
      </c>
      <c r="G82" s="158">
        <v>253355</v>
      </c>
      <c r="H82" s="158">
        <v>324319</v>
      </c>
      <c r="I82" s="159">
        <f>IFERROR(H82/G82-1,"-")</f>
        <v>0.2800970969588128</v>
      </c>
      <c r="J82" s="160">
        <f t="shared" si="30"/>
        <v>0.19302472723527297</v>
      </c>
      <c r="K82" s="158">
        <f t="shared" si="31"/>
        <v>70964</v>
      </c>
      <c r="L82" s="158">
        <f t="shared" si="32"/>
        <v>52473</v>
      </c>
      <c r="M82" s="159">
        <f>H82/H$8</f>
        <v>0.10151468057927901</v>
      </c>
      <c r="N82" s="79"/>
    </row>
    <row r="83" spans="1:14" s="56" customFormat="1" x14ac:dyDescent="0.25">
      <c r="A83" s="161"/>
      <c r="B83" s="162" t="s">
        <v>110</v>
      </c>
      <c r="C83" s="163">
        <v>39307</v>
      </c>
      <c r="D83" s="163">
        <v>53562</v>
      </c>
      <c r="E83" s="163">
        <v>0</v>
      </c>
      <c r="F83" s="163">
        <v>54259</v>
      </c>
      <c r="G83" s="163">
        <v>61706</v>
      </c>
      <c r="H83" s="163">
        <v>73992</v>
      </c>
      <c r="I83" s="164">
        <f t="shared" ref="I83:I90" si="33">IFERROR(H83/G83-1,"-")</f>
        <v>0.19910543545198189</v>
      </c>
      <c r="J83" s="165">
        <f t="shared" si="30"/>
        <v>0.38142713117508675</v>
      </c>
      <c r="K83" s="163">
        <f t="shared" si="31"/>
        <v>12286</v>
      </c>
      <c r="L83" s="163">
        <f t="shared" si="32"/>
        <v>20430</v>
      </c>
      <c r="M83" s="164">
        <f t="shared" ref="M83:M90" si="34">H83/H$8</f>
        <v>2.316014246905674E-2</v>
      </c>
      <c r="N83" s="166"/>
    </row>
    <row r="84" spans="1:14" s="56" customFormat="1" x14ac:dyDescent="0.25">
      <c r="A84" s="161"/>
      <c r="B84" s="162" t="s">
        <v>113</v>
      </c>
      <c r="C84" s="163">
        <v>139929</v>
      </c>
      <c r="D84" s="163">
        <v>102367</v>
      </c>
      <c r="E84" s="163">
        <v>0</v>
      </c>
      <c r="F84" s="163">
        <v>65143</v>
      </c>
      <c r="G84" s="163">
        <v>61051</v>
      </c>
      <c r="H84" s="163">
        <v>76623</v>
      </c>
      <c r="I84" s="164">
        <f t="shared" si="33"/>
        <v>0.25506543709357743</v>
      </c>
      <c r="J84" s="165">
        <f t="shared" si="30"/>
        <v>-0.25148729571053174</v>
      </c>
      <c r="K84" s="163">
        <f t="shared" si="31"/>
        <v>15572</v>
      </c>
      <c r="L84" s="163">
        <f t="shared" si="32"/>
        <v>-25744</v>
      </c>
      <c r="M84" s="164">
        <f t="shared" si="34"/>
        <v>2.3983668456137617E-2</v>
      </c>
      <c r="N84" s="166"/>
    </row>
    <row r="85" spans="1:14" x14ac:dyDescent="0.25">
      <c r="A85" s="161"/>
      <c r="B85" s="162" t="s">
        <v>116</v>
      </c>
      <c r="C85" s="163">
        <v>14454</v>
      </c>
      <c r="D85" s="163">
        <v>16102</v>
      </c>
      <c r="E85" s="163">
        <v>0</v>
      </c>
      <c r="F85" s="163">
        <v>15423</v>
      </c>
      <c r="G85" s="163">
        <v>21776</v>
      </c>
      <c r="H85" s="163">
        <v>38922</v>
      </c>
      <c r="I85" s="164">
        <f t="shared" si="33"/>
        <v>0.78738060249816311</v>
      </c>
      <c r="J85" s="165">
        <f t="shared" si="30"/>
        <v>1.4172152527636319</v>
      </c>
      <c r="K85" s="163">
        <f t="shared" si="31"/>
        <v>17146</v>
      </c>
      <c r="L85" s="163">
        <f t="shared" si="32"/>
        <v>22820</v>
      </c>
      <c r="M85" s="164">
        <f t="shared" si="34"/>
        <v>1.2182926062015169E-2</v>
      </c>
      <c r="N85" s="79"/>
    </row>
    <row r="86" spans="1:14" x14ac:dyDescent="0.25">
      <c r="A86" s="161"/>
      <c r="B86" s="162" t="s">
        <v>123</v>
      </c>
      <c r="C86" s="163">
        <v>14605</v>
      </c>
      <c r="D86" s="163">
        <v>11365</v>
      </c>
      <c r="E86" s="163">
        <v>0</v>
      </c>
      <c r="F86" s="163">
        <v>7258</v>
      </c>
      <c r="G86" s="163">
        <v>9426</v>
      </c>
      <c r="H86" s="163">
        <v>17870</v>
      </c>
      <c r="I86" s="164">
        <f t="shared" si="33"/>
        <v>0.89582007214088688</v>
      </c>
      <c r="J86" s="165">
        <f t="shared" si="30"/>
        <v>0.57237131544214703</v>
      </c>
      <c r="K86" s="163">
        <f t="shared" si="31"/>
        <v>8444</v>
      </c>
      <c r="L86" s="163">
        <f t="shared" si="32"/>
        <v>6505</v>
      </c>
      <c r="M86" s="164">
        <f t="shared" si="34"/>
        <v>5.5934661304200984E-3</v>
      </c>
      <c r="N86" s="79"/>
    </row>
    <row r="87" spans="1:14" x14ac:dyDescent="0.25">
      <c r="A87" s="161"/>
      <c r="B87" s="162" t="s">
        <v>119</v>
      </c>
      <c r="C87" s="163">
        <v>7813</v>
      </c>
      <c r="D87" s="163">
        <v>5192</v>
      </c>
      <c r="E87" s="163">
        <v>0</v>
      </c>
      <c r="F87" s="163">
        <v>3144</v>
      </c>
      <c r="G87" s="163">
        <v>5343</v>
      </c>
      <c r="H87" s="163">
        <v>8924</v>
      </c>
      <c r="I87" s="164">
        <f t="shared" si="33"/>
        <v>0.67022272131761174</v>
      </c>
      <c r="J87" s="165">
        <f t="shared" si="30"/>
        <v>0.71879815100154087</v>
      </c>
      <c r="K87" s="163">
        <f t="shared" si="31"/>
        <v>3581</v>
      </c>
      <c r="L87" s="163">
        <f t="shared" si="32"/>
        <v>3732</v>
      </c>
      <c r="M87" s="164">
        <f t="shared" si="34"/>
        <v>2.7932899691029077E-3</v>
      </c>
      <c r="N87" s="79"/>
    </row>
    <row r="88" spans="1:14" x14ac:dyDescent="0.25">
      <c r="A88" s="161"/>
      <c r="B88" s="162" t="s">
        <v>128</v>
      </c>
      <c r="C88" s="163">
        <v>1804</v>
      </c>
      <c r="D88" s="163">
        <v>2748</v>
      </c>
      <c r="E88" s="163">
        <v>0</v>
      </c>
      <c r="F88" s="163">
        <v>2777</v>
      </c>
      <c r="G88" s="163">
        <v>1227</v>
      </c>
      <c r="H88" s="163">
        <v>1623</v>
      </c>
      <c r="I88" s="164">
        <f t="shared" si="33"/>
        <v>0.32273838630806839</v>
      </c>
      <c r="J88" s="165">
        <f t="shared" si="30"/>
        <v>-0.40938864628820959</v>
      </c>
      <c r="K88" s="163">
        <f t="shared" si="31"/>
        <v>396</v>
      </c>
      <c r="L88" s="163">
        <f t="shared" si="32"/>
        <v>-1125</v>
      </c>
      <c r="M88" s="164">
        <f t="shared" si="34"/>
        <v>5.080131801718981E-4</v>
      </c>
      <c r="N88" s="79"/>
    </row>
    <row r="89" spans="1:14" x14ac:dyDescent="0.25">
      <c r="A89" s="161" t="s">
        <v>144</v>
      </c>
      <c r="B89" s="162" t="s">
        <v>131</v>
      </c>
      <c r="C89" s="163">
        <v>1378</v>
      </c>
      <c r="D89" s="163">
        <v>2316</v>
      </c>
      <c r="E89" s="163">
        <v>0</v>
      </c>
      <c r="F89" s="163">
        <v>1013</v>
      </c>
      <c r="G89" s="163">
        <v>1082</v>
      </c>
      <c r="H89" s="163">
        <v>428</v>
      </c>
      <c r="I89" s="164">
        <f t="shared" si="33"/>
        <v>-0.60443622920517559</v>
      </c>
      <c r="J89" s="165">
        <f t="shared" si="30"/>
        <v>-0.81519861830742657</v>
      </c>
      <c r="K89" s="163">
        <f t="shared" si="31"/>
        <v>-654</v>
      </c>
      <c r="L89" s="163">
        <f t="shared" si="32"/>
        <v>-1888</v>
      </c>
      <c r="M89" s="164">
        <f t="shared" si="34"/>
        <v>1.3396773944151103E-4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79061</v>
      </c>
      <c r="D90" s="169">
        <f t="shared" si="35"/>
        <v>78194</v>
      </c>
      <c r="E90" s="169">
        <f t="shared" si="35"/>
        <v>0</v>
      </c>
      <c r="F90" s="169">
        <f t="shared" si="35"/>
        <v>66927</v>
      </c>
      <c r="G90" s="169">
        <f t="shared" si="35"/>
        <v>91744</v>
      </c>
      <c r="H90" s="169">
        <f t="shared" si="35"/>
        <v>105937</v>
      </c>
      <c r="I90" s="170">
        <f t="shared" si="33"/>
        <v>0.15470221485873736</v>
      </c>
      <c r="J90" s="171">
        <f t="shared" si="30"/>
        <v>0.35479704325140027</v>
      </c>
      <c r="K90" s="169">
        <f>H90-G90</f>
        <v>14193</v>
      </c>
      <c r="L90" s="169">
        <f t="shared" si="32"/>
        <v>27743</v>
      </c>
      <c r="M90" s="170">
        <f t="shared" si="34"/>
        <v>3.3159206572933073E-2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9067</v>
      </c>
      <c r="D92" s="176">
        <v>9185</v>
      </c>
      <c r="E92" s="176">
        <v>0</v>
      </c>
      <c r="F92" s="176">
        <v>10710</v>
      </c>
      <c r="G92" s="176">
        <v>9594</v>
      </c>
      <c r="H92" s="176">
        <v>10140</v>
      </c>
      <c r="I92" s="177">
        <f>IFERROR(H92/G92-1,"-")</f>
        <v>5.6910569105691033E-2</v>
      </c>
      <c r="J92" s="177">
        <f>IFERROR(H92/D92-1,"-")</f>
        <v>0.10397387044093631</v>
      </c>
      <c r="K92" s="176">
        <f>H92-G92</f>
        <v>546</v>
      </c>
      <c r="L92" s="176">
        <f>H92-D92</f>
        <v>955</v>
      </c>
      <c r="M92" s="177">
        <f>H92/H$8</f>
        <v>3.1739085933105652E-3</v>
      </c>
      <c r="N92" s="79"/>
    </row>
    <row r="93" spans="1:14" x14ac:dyDescent="0.25">
      <c r="A93" s="161" t="s">
        <v>96</v>
      </c>
      <c r="B93" s="157" t="s">
        <v>97</v>
      </c>
      <c r="C93" s="158">
        <v>6582</v>
      </c>
      <c r="D93" s="158">
        <v>6343</v>
      </c>
      <c r="E93" s="158">
        <v>0</v>
      </c>
      <c r="F93" s="158">
        <v>6763</v>
      </c>
      <c r="G93" s="158">
        <v>6308</v>
      </c>
      <c r="H93" s="158">
        <v>6741</v>
      </c>
      <c r="I93" s="159">
        <f>IFERROR(H93/G93-1,"-")</f>
        <v>6.8642993024730536E-2</v>
      </c>
      <c r="J93" s="160">
        <f t="shared" ref="J93:J104" si="36">IFERROR(H93/D93-1,"-")</f>
        <v>6.2746334542014726E-2</v>
      </c>
      <c r="K93" s="158">
        <f t="shared" ref="K93:K103" si="37">H93-G93</f>
        <v>433</v>
      </c>
      <c r="L93" s="158">
        <f t="shared" ref="L93:L104" si="38">H93-D93</f>
        <v>398</v>
      </c>
      <c r="M93" s="159">
        <f>H93/H$8</f>
        <v>2.1099918962037985E-3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3.4071001023851578E-3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8.9892979182727931E-3</v>
      </c>
      <c r="N95" s="79"/>
    </row>
    <row r="96" spans="1:14" x14ac:dyDescent="0.25">
      <c r="A96" s="161"/>
      <c r="B96" s="157" t="s">
        <v>107</v>
      </c>
      <c r="C96" s="158">
        <v>2485</v>
      </c>
      <c r="D96" s="158">
        <v>2842</v>
      </c>
      <c r="E96" s="158">
        <v>0</v>
      </c>
      <c r="F96" s="158">
        <v>3947</v>
      </c>
      <c r="G96" s="158">
        <v>3286</v>
      </c>
      <c r="H96" s="158">
        <v>3399</v>
      </c>
      <c r="I96" s="159">
        <f>IFERROR(H96/G96-1,"-")</f>
        <v>3.438831405964704E-2</v>
      </c>
      <c r="J96" s="160">
        <f t="shared" si="36"/>
        <v>0.19598874032371572</v>
      </c>
      <c r="K96" s="158">
        <f t="shared" si="37"/>
        <v>113</v>
      </c>
      <c r="L96" s="158">
        <f t="shared" si="38"/>
        <v>557</v>
      </c>
      <c r="M96" s="159">
        <f>H96/H$8</f>
        <v>1.0639166971067664E-3</v>
      </c>
      <c r="N96" s="79"/>
    </row>
    <row r="97" spans="1:14" s="56" customFormat="1" x14ac:dyDescent="0.25">
      <c r="A97" s="161"/>
      <c r="B97" s="162" t="s">
        <v>110</v>
      </c>
      <c r="C97" s="163">
        <v>384</v>
      </c>
      <c r="D97" s="163">
        <v>319</v>
      </c>
      <c r="E97" s="163">
        <v>0</v>
      </c>
      <c r="F97" s="163">
        <v>456</v>
      </c>
      <c r="G97" s="163">
        <v>444</v>
      </c>
      <c r="H97" s="163">
        <v>401</v>
      </c>
      <c r="I97" s="164">
        <f t="shared" ref="I97:I104" si="39">IFERROR(H97/G97-1,"-")</f>
        <v>-9.6846846846846857E-2</v>
      </c>
      <c r="J97" s="165">
        <f t="shared" si="36"/>
        <v>0.25705329153605017</v>
      </c>
      <c r="K97" s="163">
        <f t="shared" si="37"/>
        <v>-43</v>
      </c>
      <c r="L97" s="163">
        <f t="shared" si="38"/>
        <v>82</v>
      </c>
      <c r="M97" s="164">
        <f t="shared" ref="M97:M104" si="40">H97/H$8</f>
        <v>1.2551650354216337E-4</v>
      </c>
      <c r="N97" s="166"/>
    </row>
    <row r="98" spans="1:14" s="56" customFormat="1" x14ac:dyDescent="0.25">
      <c r="A98" s="161"/>
      <c r="B98" s="162" t="s">
        <v>113</v>
      </c>
      <c r="C98" s="163">
        <v>525</v>
      </c>
      <c r="D98" s="163">
        <v>235</v>
      </c>
      <c r="E98" s="163">
        <v>0</v>
      </c>
      <c r="F98" s="163">
        <v>945</v>
      </c>
      <c r="G98" s="163">
        <v>427</v>
      </c>
      <c r="H98" s="163">
        <v>454</v>
      </c>
      <c r="I98" s="164">
        <f t="shared" si="39"/>
        <v>6.3231850117096089E-2</v>
      </c>
      <c r="J98" s="165">
        <f t="shared" si="36"/>
        <v>0.93191489361702118</v>
      </c>
      <c r="K98" s="163">
        <f t="shared" si="37"/>
        <v>27</v>
      </c>
      <c r="L98" s="163">
        <f t="shared" si="38"/>
        <v>219</v>
      </c>
      <c r="M98" s="164">
        <f t="shared" si="40"/>
        <v>1.421059666038458E-4</v>
      </c>
      <c r="N98" s="166"/>
    </row>
    <row r="99" spans="1:14" x14ac:dyDescent="0.25">
      <c r="A99" s="161"/>
      <c r="B99" s="162" t="s">
        <v>116</v>
      </c>
      <c r="C99" s="163">
        <v>521</v>
      </c>
      <c r="D99" s="163">
        <v>548</v>
      </c>
      <c r="E99" s="163">
        <v>0</v>
      </c>
      <c r="F99" s="163">
        <v>580</v>
      </c>
      <c r="G99" s="163">
        <v>379</v>
      </c>
      <c r="H99" s="163">
        <v>596</v>
      </c>
      <c r="I99" s="164">
        <f t="shared" si="39"/>
        <v>0.57255936675461738</v>
      </c>
      <c r="J99" s="165">
        <f t="shared" si="36"/>
        <v>8.7591240875912302E-2</v>
      </c>
      <c r="K99" s="163">
        <f t="shared" si="37"/>
        <v>217</v>
      </c>
      <c r="L99" s="163">
        <f t="shared" si="38"/>
        <v>48</v>
      </c>
      <c r="M99" s="164">
        <f t="shared" si="40"/>
        <v>1.8655320725967424E-4</v>
      </c>
      <c r="N99" s="79"/>
    </row>
    <row r="100" spans="1:14" x14ac:dyDescent="0.25">
      <c r="A100" s="161"/>
      <c r="B100" s="162" t="s">
        <v>123</v>
      </c>
      <c r="C100" s="163">
        <v>20</v>
      </c>
      <c r="D100" s="163">
        <v>180</v>
      </c>
      <c r="E100" s="163">
        <v>0</v>
      </c>
      <c r="F100" s="163">
        <v>155</v>
      </c>
      <c r="G100" s="163">
        <v>176</v>
      </c>
      <c r="H100" s="163">
        <v>134</v>
      </c>
      <c r="I100" s="164">
        <f t="shared" si="39"/>
        <v>-0.23863636363636365</v>
      </c>
      <c r="J100" s="165">
        <f t="shared" si="36"/>
        <v>-0.25555555555555554</v>
      </c>
      <c r="K100" s="163">
        <f t="shared" si="37"/>
        <v>-42</v>
      </c>
      <c r="L100" s="163">
        <f t="shared" si="38"/>
        <v>-46</v>
      </c>
      <c r="M100" s="164">
        <f t="shared" si="40"/>
        <v>4.1943170759725419E-5</v>
      </c>
      <c r="N100" s="79"/>
    </row>
    <row r="101" spans="1:14" x14ac:dyDescent="0.25">
      <c r="A101" s="161"/>
      <c r="B101" s="162" t="s">
        <v>119</v>
      </c>
      <c r="C101" s="163">
        <v>57</v>
      </c>
      <c r="D101" s="163">
        <v>43</v>
      </c>
      <c r="E101" s="163">
        <v>0</v>
      </c>
      <c r="F101" s="163">
        <v>209</v>
      </c>
      <c r="G101" s="163">
        <v>111</v>
      </c>
      <c r="H101" s="163">
        <v>59</v>
      </c>
      <c r="I101" s="164">
        <f t="shared" si="39"/>
        <v>-0.46846846846846846</v>
      </c>
      <c r="J101" s="165">
        <f t="shared" si="36"/>
        <v>0.37209302325581395</v>
      </c>
      <c r="K101" s="163">
        <f t="shared" si="37"/>
        <v>-52</v>
      </c>
      <c r="L101" s="163">
        <f t="shared" si="38"/>
        <v>16</v>
      </c>
      <c r="M101" s="164">
        <f t="shared" si="40"/>
        <v>1.84675154837597E-5</v>
      </c>
      <c r="N101" s="79"/>
    </row>
    <row r="102" spans="1:14" x14ac:dyDescent="0.25">
      <c r="A102" s="161"/>
      <c r="B102" s="162" t="s">
        <v>128</v>
      </c>
      <c r="C102" s="163">
        <v>4</v>
      </c>
      <c r="D102" s="163">
        <v>9</v>
      </c>
      <c r="E102" s="163">
        <v>0</v>
      </c>
      <c r="F102" s="163">
        <v>17</v>
      </c>
      <c r="G102" s="163">
        <v>35</v>
      </c>
      <c r="H102" s="163">
        <v>45</v>
      </c>
      <c r="I102" s="164">
        <f t="shared" si="39"/>
        <v>0.28571428571428581</v>
      </c>
      <c r="J102" s="165">
        <f t="shared" si="36"/>
        <v>4</v>
      </c>
      <c r="K102" s="163">
        <f t="shared" si="37"/>
        <v>10</v>
      </c>
      <c r="L102" s="163">
        <f t="shared" si="38"/>
        <v>36</v>
      </c>
      <c r="M102" s="164">
        <f t="shared" si="40"/>
        <v>1.408539316557943E-5</v>
      </c>
      <c r="N102" s="79"/>
    </row>
    <row r="103" spans="1:14" x14ac:dyDescent="0.25">
      <c r="A103" s="161" t="s">
        <v>144</v>
      </c>
      <c r="B103" s="162" t="s">
        <v>131</v>
      </c>
      <c r="C103" s="163">
        <v>17</v>
      </c>
      <c r="D103" s="163">
        <v>15</v>
      </c>
      <c r="E103" s="163">
        <v>0</v>
      </c>
      <c r="F103" s="163">
        <v>10</v>
      </c>
      <c r="G103" s="163">
        <v>29</v>
      </c>
      <c r="H103" s="163">
        <v>2</v>
      </c>
      <c r="I103" s="164">
        <f t="shared" si="39"/>
        <v>-0.93103448275862066</v>
      </c>
      <c r="J103" s="165">
        <f t="shared" si="36"/>
        <v>-0.8666666666666667</v>
      </c>
      <c r="K103" s="163">
        <f t="shared" si="37"/>
        <v>-27</v>
      </c>
      <c r="L103" s="163">
        <f t="shared" si="38"/>
        <v>-13</v>
      </c>
      <c r="M103" s="164">
        <f t="shared" si="40"/>
        <v>6.2601747402575243E-7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957</v>
      </c>
      <c r="D104" s="169">
        <f t="shared" si="41"/>
        <v>1493</v>
      </c>
      <c r="E104" s="169">
        <f t="shared" si="41"/>
        <v>0</v>
      </c>
      <c r="F104" s="169">
        <f t="shared" si="41"/>
        <v>1575</v>
      </c>
      <c r="G104" s="169">
        <f t="shared" si="41"/>
        <v>1685</v>
      </c>
      <c r="H104" s="169">
        <f t="shared" si="41"/>
        <v>1708</v>
      </c>
      <c r="I104" s="170">
        <f t="shared" si="39"/>
        <v>1.3649851632047572E-2</v>
      </c>
      <c r="J104" s="171">
        <f t="shared" si="36"/>
        <v>0.14400535833891492</v>
      </c>
      <c r="K104" s="169">
        <f>H104-G104</f>
        <v>23</v>
      </c>
      <c r="L104" s="169">
        <f t="shared" si="38"/>
        <v>215</v>
      </c>
      <c r="M104" s="170">
        <f t="shared" si="40"/>
        <v>5.3461892281799264E-4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97082</v>
      </c>
      <c r="D106" s="176">
        <v>93169</v>
      </c>
      <c r="E106" s="176">
        <v>0</v>
      </c>
      <c r="F106" s="176">
        <v>99960</v>
      </c>
      <c r="G106" s="176">
        <v>125973</v>
      </c>
      <c r="H106" s="176">
        <v>138511</v>
      </c>
      <c r="I106" s="177">
        <f>IFERROR(H106/G106-1,"-")</f>
        <v>9.9529264207409485E-2</v>
      </c>
      <c r="J106" s="177">
        <f>IFERROR(H106/D106-1,"-")</f>
        <v>0.48666401914799984</v>
      </c>
      <c r="K106" s="176">
        <f>H106-G106</f>
        <v>12538</v>
      </c>
      <c r="L106" s="176">
        <f>H106-D106</f>
        <v>45342</v>
      </c>
      <c r="M106" s="177">
        <f>H106/H$8</f>
        <v>4.3355153172390498E-2</v>
      </c>
      <c r="N106" s="79"/>
    </row>
    <row r="107" spans="1:14" x14ac:dyDescent="0.25">
      <c r="A107" s="161" t="s">
        <v>96</v>
      </c>
      <c r="B107" s="157" t="s">
        <v>97</v>
      </c>
      <c r="C107" s="158">
        <v>16600</v>
      </c>
      <c r="D107" s="158">
        <v>19946</v>
      </c>
      <c r="E107" s="158">
        <v>0</v>
      </c>
      <c r="F107" s="158">
        <v>19252</v>
      </c>
      <c r="G107" s="158">
        <v>27286</v>
      </c>
      <c r="H107" s="158">
        <v>25644</v>
      </c>
      <c r="I107" s="159">
        <f>IFERROR(H107/G107-1,"-")</f>
        <v>-6.0177380341567055E-2</v>
      </c>
      <c r="J107" s="160">
        <f t="shared" ref="J107:J118" si="42">IFERROR(H107/D107-1,"-")</f>
        <v>0.28567131254386835</v>
      </c>
      <c r="K107" s="158">
        <f t="shared" ref="K107:K117" si="43">H107-G107</f>
        <v>-1642</v>
      </c>
      <c r="L107" s="158">
        <f t="shared" ref="L107:L118" si="44">H107-D107</f>
        <v>5698</v>
      </c>
      <c r="M107" s="159">
        <f>H107/H$8</f>
        <v>8.0267960519581991E-3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9.0872696529578235E-3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2.7780464436103804E-2</v>
      </c>
      <c r="N109" s="79"/>
    </row>
    <row r="110" spans="1:14" x14ac:dyDescent="0.25">
      <c r="A110" s="161"/>
      <c r="B110" s="157" t="s">
        <v>107</v>
      </c>
      <c r="C110" s="158">
        <v>80482</v>
      </c>
      <c r="D110" s="158">
        <v>73223</v>
      </c>
      <c r="E110" s="158">
        <v>0</v>
      </c>
      <c r="F110" s="158">
        <v>80708</v>
      </c>
      <c r="G110" s="158">
        <v>98687</v>
      </c>
      <c r="H110" s="158">
        <v>112867</v>
      </c>
      <c r="I110" s="159">
        <f>IFERROR(H110/G110-1,"-")</f>
        <v>0.14368660512529519</v>
      </c>
      <c r="J110" s="160">
        <f t="shared" si="42"/>
        <v>0.54141458284965105</v>
      </c>
      <c r="K110" s="158">
        <f t="shared" si="43"/>
        <v>14180</v>
      </c>
      <c r="L110" s="158">
        <f t="shared" si="44"/>
        <v>39644</v>
      </c>
      <c r="M110" s="159">
        <f>H110/H$8</f>
        <v>3.5328357120432301E-2</v>
      </c>
      <c r="N110" s="79"/>
    </row>
    <row r="111" spans="1:14" s="56" customFormat="1" x14ac:dyDescent="0.25">
      <c r="A111" s="161"/>
      <c r="B111" s="162" t="s">
        <v>110</v>
      </c>
      <c r="C111" s="163">
        <v>47017</v>
      </c>
      <c r="D111" s="163">
        <v>44575</v>
      </c>
      <c r="E111" s="163">
        <v>0</v>
      </c>
      <c r="F111" s="163">
        <v>46134</v>
      </c>
      <c r="G111" s="163">
        <v>55757</v>
      </c>
      <c r="H111" s="163">
        <v>75808</v>
      </c>
      <c r="I111" s="164">
        <f t="shared" ref="I111:I118" si="45">IFERROR(H111/G111-1,"-")</f>
        <v>0.35961403949279913</v>
      </c>
      <c r="J111" s="165">
        <f t="shared" si="42"/>
        <v>0.70068424004486829</v>
      </c>
      <c r="K111" s="163">
        <f t="shared" si="43"/>
        <v>20051</v>
      </c>
      <c r="L111" s="163">
        <f t="shared" si="44"/>
        <v>31233</v>
      </c>
      <c r="M111" s="164">
        <f t="shared" ref="M111:M118" si="46">H111/H$8</f>
        <v>2.3728566335472122E-2</v>
      </c>
      <c r="N111" s="166"/>
    </row>
    <row r="112" spans="1:14" s="56" customFormat="1" x14ac:dyDescent="0.25">
      <c r="A112" s="161"/>
      <c r="B112" s="162" t="s">
        <v>113</v>
      </c>
      <c r="C112" s="163">
        <v>7694</v>
      </c>
      <c r="D112" s="163">
        <v>4531</v>
      </c>
      <c r="E112" s="163">
        <v>0</v>
      </c>
      <c r="F112" s="163">
        <v>3214</v>
      </c>
      <c r="G112" s="163">
        <v>2579</v>
      </c>
      <c r="H112" s="163">
        <v>3664</v>
      </c>
      <c r="I112" s="164">
        <f t="shared" si="45"/>
        <v>0.42070569988367579</v>
      </c>
      <c r="J112" s="165">
        <f t="shared" si="42"/>
        <v>-0.19134848819245198</v>
      </c>
      <c r="K112" s="163">
        <f t="shared" si="43"/>
        <v>1085</v>
      </c>
      <c r="L112" s="163">
        <f t="shared" si="44"/>
        <v>-867</v>
      </c>
      <c r="M112" s="164">
        <f t="shared" si="46"/>
        <v>1.1468640124151785E-3</v>
      </c>
      <c r="N112" s="166"/>
    </row>
    <row r="113" spans="1:14" x14ac:dyDescent="0.25">
      <c r="A113" s="161"/>
      <c r="B113" s="162" t="s">
        <v>116</v>
      </c>
      <c r="C113" s="163">
        <v>9864</v>
      </c>
      <c r="D113" s="163">
        <v>7345</v>
      </c>
      <c r="E113" s="163">
        <v>0</v>
      </c>
      <c r="F113" s="163">
        <v>3821</v>
      </c>
      <c r="G113" s="163">
        <v>5284</v>
      </c>
      <c r="H113" s="163">
        <v>6802</v>
      </c>
      <c r="I113" s="164">
        <f t="shared" si="45"/>
        <v>0.28728236184708544</v>
      </c>
      <c r="J113" s="165">
        <f t="shared" si="42"/>
        <v>-7.3927842069435035E-2</v>
      </c>
      <c r="K113" s="163">
        <f t="shared" si="43"/>
        <v>1518</v>
      </c>
      <c r="L113" s="163">
        <f t="shared" si="44"/>
        <v>-543</v>
      </c>
      <c r="M113" s="164">
        <f t="shared" si="46"/>
        <v>2.1290854291615841E-3</v>
      </c>
      <c r="N113" s="79"/>
    </row>
    <row r="114" spans="1:14" x14ac:dyDescent="0.25">
      <c r="A114" s="161"/>
      <c r="B114" s="162" t="s">
        <v>123</v>
      </c>
      <c r="C114" s="163">
        <v>890</v>
      </c>
      <c r="D114" s="163">
        <v>1049</v>
      </c>
      <c r="E114" s="163">
        <v>0</v>
      </c>
      <c r="F114" s="163">
        <v>2052</v>
      </c>
      <c r="G114" s="163">
        <v>3330</v>
      </c>
      <c r="H114" s="163">
        <v>2447</v>
      </c>
      <c r="I114" s="164">
        <f t="shared" si="45"/>
        <v>-0.2651651651651652</v>
      </c>
      <c r="J114" s="165">
        <f t="shared" si="42"/>
        <v>1.332697807435653</v>
      </c>
      <c r="K114" s="163">
        <f t="shared" si="43"/>
        <v>-883</v>
      </c>
      <c r="L114" s="163">
        <f t="shared" si="44"/>
        <v>1398</v>
      </c>
      <c r="M114" s="164">
        <f t="shared" si="46"/>
        <v>7.6593237947050817E-4</v>
      </c>
      <c r="N114" s="79"/>
    </row>
    <row r="115" spans="1:14" x14ac:dyDescent="0.25">
      <c r="A115" s="161"/>
      <c r="B115" s="162" t="s">
        <v>119</v>
      </c>
      <c r="C115" s="163">
        <v>2977</v>
      </c>
      <c r="D115" s="163">
        <v>3864</v>
      </c>
      <c r="E115" s="163">
        <v>0</v>
      </c>
      <c r="F115" s="163">
        <v>5024</v>
      </c>
      <c r="G115" s="163">
        <v>11773</v>
      </c>
      <c r="H115" s="163">
        <v>2649</v>
      </c>
      <c r="I115" s="164">
        <f t="shared" si="45"/>
        <v>-0.77499362949120876</v>
      </c>
      <c r="J115" s="165">
        <f t="shared" si="42"/>
        <v>-0.31444099378881984</v>
      </c>
      <c r="K115" s="163">
        <f t="shared" si="43"/>
        <v>-9124</v>
      </c>
      <c r="L115" s="163">
        <f t="shared" si="44"/>
        <v>-1215</v>
      </c>
      <c r="M115" s="164">
        <f t="shared" si="46"/>
        <v>8.2916014434710915E-4</v>
      </c>
      <c r="N115" s="79"/>
    </row>
    <row r="116" spans="1:14" x14ac:dyDescent="0.25">
      <c r="A116" s="161"/>
      <c r="B116" s="162" t="s">
        <v>128</v>
      </c>
      <c r="C116" s="163">
        <v>319</v>
      </c>
      <c r="D116" s="163">
        <v>180</v>
      </c>
      <c r="E116" s="163">
        <v>0</v>
      </c>
      <c r="F116" s="163">
        <v>183</v>
      </c>
      <c r="G116" s="163">
        <v>1581</v>
      </c>
      <c r="H116" s="163">
        <v>207</v>
      </c>
      <c r="I116" s="164">
        <f t="shared" si="45"/>
        <v>-0.86907020872865282</v>
      </c>
      <c r="J116" s="165">
        <f t="shared" si="42"/>
        <v>0.14999999999999991</v>
      </c>
      <c r="K116" s="163">
        <f t="shared" si="43"/>
        <v>-1374</v>
      </c>
      <c r="L116" s="163">
        <f t="shared" si="44"/>
        <v>27</v>
      </c>
      <c r="M116" s="164">
        <f t="shared" si="46"/>
        <v>6.4792808561665388E-5</v>
      </c>
      <c r="N116" s="79"/>
    </row>
    <row r="117" spans="1:14" x14ac:dyDescent="0.25">
      <c r="A117" s="161" t="s">
        <v>144</v>
      </c>
      <c r="B117" s="162" t="s">
        <v>131</v>
      </c>
      <c r="C117" s="163">
        <v>83</v>
      </c>
      <c r="D117" s="163">
        <v>370</v>
      </c>
      <c r="E117" s="163">
        <v>0</v>
      </c>
      <c r="F117" s="163">
        <v>26</v>
      </c>
      <c r="G117" s="163">
        <v>81</v>
      </c>
      <c r="H117" s="163">
        <v>384</v>
      </c>
      <c r="I117" s="164">
        <f t="shared" si="45"/>
        <v>3.7407407407407405</v>
      </c>
      <c r="J117" s="165">
        <f t="shared" si="42"/>
        <v>3.7837837837837895E-2</v>
      </c>
      <c r="K117" s="163">
        <f t="shared" si="43"/>
        <v>303</v>
      </c>
      <c r="L117" s="163">
        <f t="shared" si="44"/>
        <v>14</v>
      </c>
      <c r="M117" s="164">
        <f t="shared" si="46"/>
        <v>1.2019535501294448E-4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11638</v>
      </c>
      <c r="D118" s="169">
        <f t="shared" si="47"/>
        <v>11309</v>
      </c>
      <c r="E118" s="169">
        <f t="shared" si="47"/>
        <v>0</v>
      </c>
      <c r="F118" s="169">
        <f t="shared" si="47"/>
        <v>20254</v>
      </c>
      <c r="G118" s="169">
        <f t="shared" si="47"/>
        <v>18302</v>
      </c>
      <c r="H118" s="169">
        <f t="shared" si="47"/>
        <v>20906</v>
      </c>
      <c r="I118" s="170">
        <f t="shared" si="45"/>
        <v>0.14227953229155288</v>
      </c>
      <c r="J118" s="171">
        <f t="shared" si="42"/>
        <v>0.84861614643204519</v>
      </c>
      <c r="K118" s="169">
        <f>H118-G118</f>
        <v>2604</v>
      </c>
      <c r="L118" s="169">
        <f t="shared" si="44"/>
        <v>9597</v>
      </c>
      <c r="M118" s="170">
        <f t="shared" si="46"/>
        <v>6.5437606559911911E-3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39946</v>
      </c>
      <c r="D120" s="176">
        <v>40659</v>
      </c>
      <c r="E120" s="176">
        <v>0</v>
      </c>
      <c r="F120" s="176">
        <v>43286</v>
      </c>
      <c r="G120" s="176">
        <v>40407</v>
      </c>
      <c r="H120" s="176">
        <v>45242</v>
      </c>
      <c r="I120" s="177">
        <f>IFERROR(H120/G120-1,"-")</f>
        <v>0.11965748508921714</v>
      </c>
      <c r="J120" s="177">
        <f>IFERROR(H120/D120-1,"-")</f>
        <v>0.11271797142084172</v>
      </c>
      <c r="K120" s="176">
        <f>H120-G120</f>
        <v>4835</v>
      </c>
      <c r="L120" s="176">
        <f>H120-D120</f>
        <v>4583</v>
      </c>
      <c r="M120" s="177">
        <f>H120/H$8</f>
        <v>1.4161141279936547E-2</v>
      </c>
      <c r="N120" s="79"/>
    </row>
    <row r="121" spans="1:14" x14ac:dyDescent="0.25">
      <c r="A121" s="161" t="s">
        <v>96</v>
      </c>
      <c r="B121" s="157" t="s">
        <v>97</v>
      </c>
      <c r="C121" s="158">
        <v>24098</v>
      </c>
      <c r="D121" s="158">
        <v>21704</v>
      </c>
      <c r="E121" s="158">
        <v>0</v>
      </c>
      <c r="F121" s="158">
        <v>25584</v>
      </c>
      <c r="G121" s="158">
        <v>25078</v>
      </c>
      <c r="H121" s="158">
        <v>30089</v>
      </c>
      <c r="I121" s="159">
        <f>IFERROR(H121/G121-1,"-")</f>
        <v>0.19981657229444139</v>
      </c>
      <c r="J121" s="160">
        <f t="shared" ref="J121:J132" si="48">IFERROR(H121/D121-1,"-")</f>
        <v>0.38633431625506809</v>
      </c>
      <c r="K121" s="158">
        <f t="shared" ref="K121:K131" si="49">H121-G121</f>
        <v>5011</v>
      </c>
      <c r="L121" s="158">
        <f t="shared" ref="L121:L132" si="50">H121-D121</f>
        <v>8385</v>
      </c>
      <c r="M121" s="159">
        <f>H121/H$8</f>
        <v>9.4181198879804331E-3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2.4515470300322494E-2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3.2171037990183421E-2</v>
      </c>
      <c r="N123" s="79"/>
    </row>
    <row r="124" spans="1:14" x14ac:dyDescent="0.25">
      <c r="A124" s="161"/>
      <c r="B124" s="157" t="s">
        <v>107</v>
      </c>
      <c r="C124" s="158">
        <v>15848</v>
      </c>
      <c r="D124" s="158">
        <v>18955</v>
      </c>
      <c r="E124" s="158">
        <v>0</v>
      </c>
      <c r="F124" s="158">
        <v>17702</v>
      </c>
      <c r="G124" s="158">
        <v>15329</v>
      </c>
      <c r="H124" s="158">
        <v>15153</v>
      </c>
      <c r="I124" s="159">
        <f>IFERROR(H124/G124-1,"-")</f>
        <v>-1.148150564289907E-2</v>
      </c>
      <c r="J124" s="160">
        <f t="shared" si="48"/>
        <v>-0.20058032181482455</v>
      </c>
      <c r="K124" s="158">
        <f t="shared" si="49"/>
        <v>-176</v>
      </c>
      <c r="L124" s="158">
        <f t="shared" si="50"/>
        <v>-3802</v>
      </c>
      <c r="M124" s="159">
        <f>H124/H$8</f>
        <v>4.7430213919561134E-3</v>
      </c>
      <c r="N124" s="79"/>
    </row>
    <row r="125" spans="1:14" s="56" customFormat="1" x14ac:dyDescent="0.25">
      <c r="A125" s="161"/>
      <c r="B125" s="162" t="s">
        <v>110</v>
      </c>
      <c r="C125" s="163">
        <v>2235</v>
      </c>
      <c r="D125" s="163">
        <v>2375</v>
      </c>
      <c r="E125" s="163">
        <v>0</v>
      </c>
      <c r="F125" s="163">
        <v>2896</v>
      </c>
      <c r="G125" s="163">
        <v>1965</v>
      </c>
      <c r="H125" s="163">
        <v>1886</v>
      </c>
      <c r="I125" s="164">
        <f t="shared" ref="I125:I132" si="51">IFERROR(H125/G125-1,"-")</f>
        <v>-4.0203562340966892E-2</v>
      </c>
      <c r="J125" s="165">
        <f t="shared" si="48"/>
        <v>-0.20589473684210524</v>
      </c>
      <c r="K125" s="163">
        <f t="shared" si="49"/>
        <v>-79</v>
      </c>
      <c r="L125" s="163">
        <f t="shared" si="50"/>
        <v>-489</v>
      </c>
      <c r="M125" s="164">
        <f t="shared" ref="M125:M132" si="52">H125/H$8</f>
        <v>5.903344780062846E-4</v>
      </c>
      <c r="N125" s="166"/>
    </row>
    <row r="126" spans="1:14" s="56" customFormat="1" x14ac:dyDescent="0.25">
      <c r="A126" s="161"/>
      <c r="B126" s="162" t="s">
        <v>113</v>
      </c>
      <c r="C126" s="163">
        <v>1370</v>
      </c>
      <c r="D126" s="163">
        <v>1493</v>
      </c>
      <c r="E126" s="163">
        <v>0</v>
      </c>
      <c r="F126" s="163">
        <v>2041</v>
      </c>
      <c r="G126" s="163">
        <v>1913</v>
      </c>
      <c r="H126" s="163">
        <v>1547</v>
      </c>
      <c r="I126" s="164">
        <f t="shared" si="51"/>
        <v>-0.19132253005750133</v>
      </c>
      <c r="J126" s="165">
        <f t="shared" si="48"/>
        <v>3.6168787675820546E-2</v>
      </c>
      <c r="K126" s="163">
        <f t="shared" si="49"/>
        <v>-366</v>
      </c>
      <c r="L126" s="163">
        <f t="shared" si="50"/>
        <v>54</v>
      </c>
      <c r="M126" s="164">
        <f t="shared" si="52"/>
        <v>4.8422451615891954E-4</v>
      </c>
      <c r="N126" s="166"/>
    </row>
    <row r="127" spans="1:14" x14ac:dyDescent="0.25">
      <c r="A127" s="161"/>
      <c r="B127" s="162" t="s">
        <v>116</v>
      </c>
      <c r="C127" s="163">
        <v>1031</v>
      </c>
      <c r="D127" s="163">
        <v>1498</v>
      </c>
      <c r="E127" s="163">
        <v>0</v>
      </c>
      <c r="F127" s="163">
        <v>1231</v>
      </c>
      <c r="G127" s="163">
        <v>1543</v>
      </c>
      <c r="H127" s="163">
        <v>1293</v>
      </c>
      <c r="I127" s="164">
        <f t="shared" si="51"/>
        <v>-0.1620220349967596</v>
      </c>
      <c r="J127" s="165">
        <f t="shared" si="48"/>
        <v>-0.13684913217623496</v>
      </c>
      <c r="K127" s="163">
        <f t="shared" si="49"/>
        <v>-250</v>
      </c>
      <c r="L127" s="163">
        <f t="shared" si="50"/>
        <v>-205</v>
      </c>
      <c r="M127" s="164">
        <f t="shared" si="52"/>
        <v>4.0472029695764897E-4</v>
      </c>
      <c r="N127" s="79"/>
    </row>
    <row r="128" spans="1:14" x14ac:dyDescent="0.25">
      <c r="A128" s="161"/>
      <c r="B128" s="162" t="s">
        <v>123</v>
      </c>
      <c r="C128" s="163">
        <v>345</v>
      </c>
      <c r="D128" s="163">
        <v>388</v>
      </c>
      <c r="E128" s="163">
        <v>0</v>
      </c>
      <c r="F128" s="163">
        <v>244</v>
      </c>
      <c r="G128" s="163">
        <v>569</v>
      </c>
      <c r="H128" s="163">
        <v>431</v>
      </c>
      <c r="I128" s="164">
        <f t="shared" si="51"/>
        <v>-0.24253075571177507</v>
      </c>
      <c r="J128" s="165">
        <f t="shared" si="48"/>
        <v>0.11082474226804129</v>
      </c>
      <c r="K128" s="163">
        <f t="shared" si="49"/>
        <v>-138</v>
      </c>
      <c r="L128" s="163">
        <f t="shared" si="50"/>
        <v>43</v>
      </c>
      <c r="M128" s="164">
        <f t="shared" si="52"/>
        <v>1.3490676565254965E-4</v>
      </c>
      <c r="N128" s="79"/>
    </row>
    <row r="129" spans="1:14" x14ac:dyDescent="0.25">
      <c r="A129" s="161"/>
      <c r="B129" s="162" t="s">
        <v>119</v>
      </c>
      <c r="C129" s="163">
        <v>409</v>
      </c>
      <c r="D129" s="163">
        <v>276</v>
      </c>
      <c r="E129" s="163">
        <v>0</v>
      </c>
      <c r="F129" s="163">
        <v>406</v>
      </c>
      <c r="G129" s="163">
        <v>344</v>
      </c>
      <c r="H129" s="163">
        <v>325</v>
      </c>
      <c r="I129" s="164">
        <f t="shared" si="51"/>
        <v>-5.5232558139534871E-2</v>
      </c>
      <c r="J129" s="165">
        <f t="shared" si="48"/>
        <v>0.17753623188405787</v>
      </c>
      <c r="K129" s="163">
        <f t="shared" si="49"/>
        <v>-19</v>
      </c>
      <c r="L129" s="163">
        <f t="shared" si="50"/>
        <v>49</v>
      </c>
      <c r="M129" s="164">
        <f t="shared" si="52"/>
        <v>1.0172783952918477E-4</v>
      </c>
      <c r="N129" s="79"/>
    </row>
    <row r="130" spans="1:14" x14ac:dyDescent="0.25">
      <c r="A130" s="161"/>
      <c r="B130" s="162" t="s">
        <v>128</v>
      </c>
      <c r="C130" s="163">
        <v>77</v>
      </c>
      <c r="D130" s="163">
        <v>142</v>
      </c>
      <c r="E130" s="163">
        <v>0</v>
      </c>
      <c r="F130" s="163">
        <v>118</v>
      </c>
      <c r="G130" s="163">
        <v>144</v>
      </c>
      <c r="H130" s="163">
        <v>319</v>
      </c>
      <c r="I130" s="164">
        <f t="shared" si="51"/>
        <v>1.2152777777777777</v>
      </c>
      <c r="J130" s="165">
        <f t="shared" si="48"/>
        <v>1.2464788732394365</v>
      </c>
      <c r="K130" s="163">
        <f t="shared" si="49"/>
        <v>175</v>
      </c>
      <c r="L130" s="163">
        <f t="shared" si="50"/>
        <v>177</v>
      </c>
      <c r="M130" s="164">
        <f t="shared" si="52"/>
        <v>9.9849787107107518E-5</v>
      </c>
      <c r="N130" s="79"/>
    </row>
    <row r="131" spans="1:14" x14ac:dyDescent="0.25">
      <c r="A131" s="161" t="s">
        <v>144</v>
      </c>
      <c r="B131" s="162" t="s">
        <v>131</v>
      </c>
      <c r="C131" s="163">
        <v>108</v>
      </c>
      <c r="D131" s="163">
        <v>188</v>
      </c>
      <c r="E131" s="163">
        <v>0</v>
      </c>
      <c r="F131" s="163">
        <v>64</v>
      </c>
      <c r="G131" s="163">
        <v>141</v>
      </c>
      <c r="H131" s="163">
        <v>175</v>
      </c>
      <c r="I131" s="164">
        <f t="shared" si="51"/>
        <v>0.24113475177304955</v>
      </c>
      <c r="J131" s="165">
        <f t="shared" si="48"/>
        <v>-6.9148936170212782E-2</v>
      </c>
      <c r="K131" s="163">
        <f t="shared" si="49"/>
        <v>34</v>
      </c>
      <c r="L131" s="163">
        <f t="shared" si="50"/>
        <v>-13</v>
      </c>
      <c r="M131" s="164">
        <f t="shared" si="52"/>
        <v>5.4776528977253343E-5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10273</v>
      </c>
      <c r="D132" s="169">
        <f t="shared" si="53"/>
        <v>12595</v>
      </c>
      <c r="E132" s="169">
        <f t="shared" si="53"/>
        <v>0</v>
      </c>
      <c r="F132" s="169">
        <f t="shared" si="53"/>
        <v>10702</v>
      </c>
      <c r="G132" s="169">
        <f t="shared" si="53"/>
        <v>8710</v>
      </c>
      <c r="H132" s="169">
        <f t="shared" si="53"/>
        <v>9177</v>
      </c>
      <c r="I132" s="170">
        <f t="shared" si="51"/>
        <v>5.3616532721010302E-2</v>
      </c>
      <c r="J132" s="171">
        <f t="shared" si="48"/>
        <v>-0.2713775307661771</v>
      </c>
      <c r="K132" s="169">
        <f>H132-G132</f>
        <v>467</v>
      </c>
      <c r="L132" s="169">
        <f t="shared" si="50"/>
        <v>-3418</v>
      </c>
      <c r="M132" s="170">
        <f t="shared" si="52"/>
        <v>2.8724811795671655E-3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192878</v>
      </c>
      <c r="D134" s="176">
        <v>181443</v>
      </c>
      <c r="E134" s="176">
        <v>0</v>
      </c>
      <c r="F134" s="176">
        <v>159520</v>
      </c>
      <c r="G134" s="176">
        <v>166431</v>
      </c>
      <c r="H134" s="176">
        <v>173767</v>
      </c>
      <c r="I134" s="177">
        <f>IFERROR(H134/G134-1,"-")</f>
        <v>4.4078326754030117E-2</v>
      </c>
      <c r="J134" s="177">
        <f>IFERROR(H134/D134-1,"-")</f>
        <v>-4.2305296980318929E-2</v>
      </c>
      <c r="K134" s="176">
        <f>H134-G134</f>
        <v>7336</v>
      </c>
      <c r="L134" s="176">
        <f>H134-D134</f>
        <v>-7676</v>
      </c>
      <c r="M134" s="177">
        <f>H134/H$8</f>
        <v>5.4390589204516462E-2</v>
      </c>
      <c r="N134" s="79"/>
    </row>
    <row r="135" spans="1:14" x14ac:dyDescent="0.25">
      <c r="A135" s="161" t="s">
        <v>96</v>
      </c>
      <c r="B135" s="157" t="s">
        <v>97</v>
      </c>
      <c r="C135" s="158">
        <v>25415</v>
      </c>
      <c r="D135" s="158">
        <v>23168</v>
      </c>
      <c r="E135" s="158">
        <v>0</v>
      </c>
      <c r="F135" s="158">
        <v>16871</v>
      </c>
      <c r="G135" s="158">
        <v>16350</v>
      </c>
      <c r="H135" s="158">
        <v>15147</v>
      </c>
      <c r="I135" s="159">
        <f>IFERROR(H135/G135-1,"-")</f>
        <v>-7.357798165137619E-2</v>
      </c>
      <c r="J135" s="160">
        <f t="shared" ref="J135:J146" si="54">IFERROR(H135/D135-1,"-")</f>
        <v>-0.34621029005524862</v>
      </c>
      <c r="K135" s="158">
        <f t="shared" ref="K135:K145" si="55">H135-G135</f>
        <v>-1203</v>
      </c>
      <c r="L135" s="158">
        <f t="shared" ref="L135:L146" si="56">H135-D135</f>
        <v>-8021</v>
      </c>
      <c r="M135" s="159">
        <f>H135/H$8</f>
        <v>4.741143339534036E-3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8.1879955515198298E-3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7.9901740297276917E-3</v>
      </c>
      <c r="N137" s="79"/>
    </row>
    <row r="138" spans="1:14" x14ac:dyDescent="0.25">
      <c r="A138" s="161"/>
      <c r="B138" s="157" t="s">
        <v>107</v>
      </c>
      <c r="C138" s="158">
        <v>167463</v>
      </c>
      <c r="D138" s="158">
        <v>158275</v>
      </c>
      <c r="E138" s="158">
        <v>0</v>
      </c>
      <c r="F138" s="158">
        <v>142649</v>
      </c>
      <c r="G138" s="158">
        <v>150081</v>
      </c>
      <c r="H138" s="158">
        <v>158620</v>
      </c>
      <c r="I138" s="159">
        <f>IFERROR(H138/G138-1,"-")</f>
        <v>5.6895942857523529E-2</v>
      </c>
      <c r="J138" s="160">
        <f t="shared" si="54"/>
        <v>2.1797504343705754E-3</v>
      </c>
      <c r="K138" s="158">
        <f t="shared" si="55"/>
        <v>8539</v>
      </c>
      <c r="L138" s="158">
        <f t="shared" si="56"/>
        <v>345</v>
      </c>
      <c r="M138" s="159">
        <f>H138/H$8</f>
        <v>4.9649445864982426E-2</v>
      </c>
      <c r="N138" s="79"/>
    </row>
    <row r="139" spans="1:14" s="56" customFormat="1" x14ac:dyDescent="0.25">
      <c r="A139" s="161"/>
      <c r="B139" s="162" t="s">
        <v>110</v>
      </c>
      <c r="C139" s="163">
        <v>99978</v>
      </c>
      <c r="D139" s="163">
        <v>85109</v>
      </c>
      <c r="E139" s="163">
        <v>0</v>
      </c>
      <c r="F139" s="163">
        <v>64510</v>
      </c>
      <c r="G139" s="163">
        <v>67918</v>
      </c>
      <c r="H139" s="163">
        <v>76495</v>
      </c>
      <c r="I139" s="164">
        <f t="shared" ref="I139:I146" si="57">IFERROR(H139/G139-1,"-")</f>
        <v>0.12628463735681272</v>
      </c>
      <c r="J139" s="165">
        <f t="shared" si="54"/>
        <v>-0.10121138774982674</v>
      </c>
      <c r="K139" s="163">
        <f t="shared" si="55"/>
        <v>8577</v>
      </c>
      <c r="L139" s="163">
        <f t="shared" si="56"/>
        <v>-8614</v>
      </c>
      <c r="M139" s="164">
        <f t="shared" ref="M139:M146" si="58">H139/H$8</f>
        <v>2.3943603337799969E-2</v>
      </c>
      <c r="N139" s="166"/>
    </row>
    <row r="140" spans="1:14" s="56" customFormat="1" x14ac:dyDescent="0.25">
      <c r="A140" s="161"/>
      <c r="B140" s="162" t="s">
        <v>113</v>
      </c>
      <c r="C140" s="163">
        <v>11598</v>
      </c>
      <c r="D140" s="163">
        <v>11181</v>
      </c>
      <c r="E140" s="163">
        <v>0</v>
      </c>
      <c r="F140" s="163">
        <v>9290</v>
      </c>
      <c r="G140" s="163">
        <v>13679</v>
      </c>
      <c r="H140" s="163">
        <v>11369</v>
      </c>
      <c r="I140" s="164">
        <f t="shared" si="57"/>
        <v>-0.16887199356678118</v>
      </c>
      <c r="J140" s="165">
        <f t="shared" si="54"/>
        <v>1.6814238440211016E-2</v>
      </c>
      <c r="K140" s="163">
        <f t="shared" si="55"/>
        <v>-2310</v>
      </c>
      <c r="L140" s="163">
        <f t="shared" si="56"/>
        <v>188</v>
      </c>
      <c r="M140" s="164">
        <f t="shared" si="58"/>
        <v>3.5585963310993899E-3</v>
      </c>
      <c r="N140" s="166"/>
    </row>
    <row r="141" spans="1:14" x14ac:dyDescent="0.25">
      <c r="A141" s="161"/>
      <c r="B141" s="162" t="s">
        <v>116</v>
      </c>
      <c r="C141" s="163">
        <v>15247</v>
      </c>
      <c r="D141" s="163">
        <v>15169</v>
      </c>
      <c r="E141" s="163">
        <v>0</v>
      </c>
      <c r="F141" s="163">
        <v>15174</v>
      </c>
      <c r="G141" s="163">
        <v>13315</v>
      </c>
      <c r="H141" s="163">
        <v>14161</v>
      </c>
      <c r="I141" s="164">
        <f t="shared" si="57"/>
        <v>6.353736387532849E-2</v>
      </c>
      <c r="J141" s="165">
        <f t="shared" si="54"/>
        <v>-6.6451315182279647E-2</v>
      </c>
      <c r="K141" s="163">
        <f t="shared" si="55"/>
        <v>846</v>
      </c>
      <c r="L141" s="163">
        <f t="shared" si="56"/>
        <v>-1008</v>
      </c>
      <c r="M141" s="164">
        <f t="shared" si="58"/>
        <v>4.4325167248393405E-3</v>
      </c>
      <c r="N141" s="79"/>
    </row>
    <row r="142" spans="1:14" x14ac:dyDescent="0.25">
      <c r="A142" s="161"/>
      <c r="B142" s="162" t="s">
        <v>123</v>
      </c>
      <c r="C142" s="163">
        <v>3029</v>
      </c>
      <c r="D142" s="163">
        <v>3570</v>
      </c>
      <c r="E142" s="163">
        <v>0</v>
      </c>
      <c r="F142" s="163">
        <v>6948</v>
      </c>
      <c r="G142" s="163">
        <v>8333</v>
      </c>
      <c r="H142" s="163">
        <v>5284</v>
      </c>
      <c r="I142" s="164">
        <f t="shared" si="57"/>
        <v>-0.36589463578543147</v>
      </c>
      <c r="J142" s="165">
        <f t="shared" si="54"/>
        <v>0.48011204481792724</v>
      </c>
      <c r="K142" s="163">
        <f t="shared" si="55"/>
        <v>-3049</v>
      </c>
      <c r="L142" s="163">
        <f t="shared" si="56"/>
        <v>1714</v>
      </c>
      <c r="M142" s="164">
        <f t="shared" si="58"/>
        <v>1.6539381663760381E-3</v>
      </c>
      <c r="N142" s="79"/>
    </row>
    <row r="143" spans="1:14" x14ac:dyDescent="0.25">
      <c r="A143" s="161"/>
      <c r="B143" s="162" t="s">
        <v>119</v>
      </c>
      <c r="C143" s="163">
        <v>3650</v>
      </c>
      <c r="D143" s="163">
        <v>5655</v>
      </c>
      <c r="E143" s="163">
        <v>0</v>
      </c>
      <c r="F143" s="163">
        <v>4163</v>
      </c>
      <c r="G143" s="163">
        <v>4579</v>
      </c>
      <c r="H143" s="163">
        <v>4658</v>
      </c>
      <c r="I143" s="164">
        <f t="shared" si="57"/>
        <v>1.7252675256606231E-2</v>
      </c>
      <c r="J143" s="165">
        <f t="shared" si="54"/>
        <v>-0.17630415561450041</v>
      </c>
      <c r="K143" s="163">
        <f t="shared" si="55"/>
        <v>79</v>
      </c>
      <c r="L143" s="163">
        <f t="shared" si="56"/>
        <v>-997</v>
      </c>
      <c r="M143" s="164">
        <f t="shared" si="58"/>
        <v>1.4579946970059775E-3</v>
      </c>
      <c r="N143" s="79"/>
    </row>
    <row r="144" spans="1:14" x14ac:dyDescent="0.25">
      <c r="A144" s="161"/>
      <c r="B144" s="162" t="s">
        <v>128</v>
      </c>
      <c r="C144" s="163">
        <v>572</v>
      </c>
      <c r="D144" s="163">
        <v>255</v>
      </c>
      <c r="E144" s="163">
        <v>0</v>
      </c>
      <c r="F144" s="163">
        <v>683</v>
      </c>
      <c r="G144" s="163">
        <v>35</v>
      </c>
      <c r="H144" s="163">
        <v>144</v>
      </c>
      <c r="I144" s="164">
        <f t="shared" si="57"/>
        <v>3.1142857142857139</v>
      </c>
      <c r="J144" s="165">
        <f t="shared" si="54"/>
        <v>-0.43529411764705883</v>
      </c>
      <c r="K144" s="163">
        <f t="shared" si="55"/>
        <v>109</v>
      </c>
      <c r="L144" s="163">
        <f t="shared" si="56"/>
        <v>-111</v>
      </c>
      <c r="M144" s="164">
        <f t="shared" si="58"/>
        <v>4.5073258129854175E-5</v>
      </c>
      <c r="N144" s="79"/>
    </row>
    <row r="145" spans="1:14" x14ac:dyDescent="0.25">
      <c r="A145" s="161" t="s">
        <v>144</v>
      </c>
      <c r="B145" s="162" t="s">
        <v>131</v>
      </c>
      <c r="C145" s="163">
        <v>154</v>
      </c>
      <c r="D145" s="163">
        <v>641</v>
      </c>
      <c r="E145" s="163">
        <v>0</v>
      </c>
      <c r="F145" s="163">
        <v>101</v>
      </c>
      <c r="G145" s="163">
        <v>112</v>
      </c>
      <c r="H145" s="163">
        <v>146</v>
      </c>
      <c r="I145" s="164">
        <f t="shared" si="57"/>
        <v>0.3035714285714286</v>
      </c>
      <c r="J145" s="165">
        <f t="shared" si="54"/>
        <v>-0.77223088923556937</v>
      </c>
      <c r="K145" s="163">
        <f t="shared" si="55"/>
        <v>34</v>
      </c>
      <c r="L145" s="163">
        <f t="shared" si="56"/>
        <v>-495</v>
      </c>
      <c r="M145" s="164">
        <f t="shared" si="58"/>
        <v>4.5699275603879932E-5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33235</v>
      </c>
      <c r="D146" s="169">
        <f t="shared" si="59"/>
        <v>36695</v>
      </c>
      <c r="E146" s="169">
        <f t="shared" si="59"/>
        <v>0</v>
      </c>
      <c r="F146" s="169">
        <f t="shared" si="59"/>
        <v>41780</v>
      </c>
      <c r="G146" s="169">
        <f t="shared" si="59"/>
        <v>42110</v>
      </c>
      <c r="H146" s="169">
        <f t="shared" si="59"/>
        <v>46363</v>
      </c>
      <c r="I146" s="170">
        <f t="shared" si="57"/>
        <v>0.10099738779387324</v>
      </c>
      <c r="J146" s="171">
        <f t="shared" si="54"/>
        <v>0.26346913748467093</v>
      </c>
      <c r="K146" s="169">
        <f>H146-G146</f>
        <v>4253</v>
      </c>
      <c r="L146" s="169">
        <f t="shared" si="56"/>
        <v>9668</v>
      </c>
      <c r="M146" s="170">
        <f t="shared" si="58"/>
        <v>1.4512024074127982E-2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64440</v>
      </c>
      <c r="D148" s="176">
        <v>58650</v>
      </c>
      <c r="E148" s="176">
        <v>0</v>
      </c>
      <c r="F148" s="176">
        <v>47872</v>
      </c>
      <c r="G148" s="176">
        <v>57578</v>
      </c>
      <c r="H148" s="176">
        <v>62500</v>
      </c>
      <c r="I148" s="177">
        <f>IFERROR(H148/G148-1,"-")</f>
        <v>8.5484039042689863E-2</v>
      </c>
      <c r="J148" s="177">
        <f>IFERROR(H148/D148-1,"-")</f>
        <v>6.5643648763853424E-2</v>
      </c>
      <c r="K148" s="176">
        <f>H148-G148</f>
        <v>4922</v>
      </c>
      <c r="L148" s="176">
        <f>H148-D148</f>
        <v>3850</v>
      </c>
      <c r="M148" s="177">
        <f>H148/H$8</f>
        <v>1.9563046063304765E-2</v>
      </c>
      <c r="N148" s="79"/>
    </row>
    <row r="149" spans="1:14" x14ac:dyDescent="0.25">
      <c r="A149" s="161" t="s">
        <v>96</v>
      </c>
      <c r="B149" s="157" t="s">
        <v>97</v>
      </c>
      <c r="C149" s="158">
        <v>22694</v>
      </c>
      <c r="D149" s="158">
        <v>23613</v>
      </c>
      <c r="E149" s="158">
        <v>0</v>
      </c>
      <c r="F149" s="158">
        <v>20521</v>
      </c>
      <c r="G149" s="158">
        <v>26239</v>
      </c>
      <c r="H149" s="158">
        <v>29235</v>
      </c>
      <c r="I149" s="159">
        <f>IFERROR(H149/G149-1,"-")</f>
        <v>0.11418118068523953</v>
      </c>
      <c r="J149" s="160">
        <f t="shared" ref="J149:J160" si="60">IFERROR(H149/D149-1,"-")</f>
        <v>0.23808918815906499</v>
      </c>
      <c r="K149" s="158">
        <f t="shared" ref="K149:K159" si="61">H149-G149</f>
        <v>2996</v>
      </c>
      <c r="L149" s="158">
        <f t="shared" ref="L149:L160" si="62">H149-D149</f>
        <v>5622</v>
      </c>
      <c r="M149" s="159">
        <f>H149/H$8</f>
        <v>9.1508104265714367E-3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3.7238336433684877E-2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1.8203023100983817E-2</v>
      </c>
      <c r="N151" s="79"/>
    </row>
    <row r="152" spans="1:14" x14ac:dyDescent="0.25">
      <c r="A152" s="161"/>
      <c r="B152" s="157" t="s">
        <v>107</v>
      </c>
      <c r="C152" s="158">
        <v>41746</v>
      </c>
      <c r="D152" s="158">
        <v>35037</v>
      </c>
      <c r="E152" s="158">
        <v>0</v>
      </c>
      <c r="F152" s="158">
        <v>27351</v>
      </c>
      <c r="G152" s="158">
        <v>31339</v>
      </c>
      <c r="H152" s="158">
        <v>33265</v>
      </c>
      <c r="I152" s="159">
        <f>IFERROR(H152/G152-1,"-")</f>
        <v>6.1456970547879575E-2</v>
      </c>
      <c r="J152" s="160">
        <f t="shared" si="60"/>
        <v>-5.0575106316180007E-2</v>
      </c>
      <c r="K152" s="158">
        <f t="shared" si="61"/>
        <v>1926</v>
      </c>
      <c r="L152" s="158">
        <f t="shared" si="62"/>
        <v>-1772</v>
      </c>
      <c r="M152" s="159">
        <f>H152/H$8</f>
        <v>1.0412235636733328E-2</v>
      </c>
      <c r="N152" s="79"/>
    </row>
    <row r="153" spans="1:14" s="56" customFormat="1" x14ac:dyDescent="0.25">
      <c r="A153" s="161"/>
      <c r="B153" s="162" t="s">
        <v>110</v>
      </c>
      <c r="C153" s="163">
        <v>11348</v>
      </c>
      <c r="D153" s="163">
        <v>11254</v>
      </c>
      <c r="E153" s="163">
        <v>0</v>
      </c>
      <c r="F153" s="163">
        <v>12218</v>
      </c>
      <c r="G153" s="163">
        <v>11169</v>
      </c>
      <c r="H153" s="163">
        <v>12850</v>
      </c>
      <c r="I153" s="164">
        <f t="shared" ref="I153:I160" si="63">IFERROR(H153/G153-1,"-")</f>
        <v>0.15050586444623515</v>
      </c>
      <c r="J153" s="165">
        <f t="shared" si="60"/>
        <v>0.14181624311355967</v>
      </c>
      <c r="K153" s="163">
        <f t="shared" si="61"/>
        <v>1681</v>
      </c>
      <c r="L153" s="163">
        <f t="shared" si="62"/>
        <v>1596</v>
      </c>
      <c r="M153" s="164">
        <f t="shared" ref="M153:M160" si="64">H153/H$8</f>
        <v>4.0221622706154599E-3</v>
      </c>
      <c r="N153" s="166"/>
    </row>
    <row r="154" spans="1:14" s="56" customFormat="1" x14ac:dyDescent="0.25">
      <c r="A154" s="161"/>
      <c r="B154" s="162" t="s">
        <v>113</v>
      </c>
      <c r="C154" s="163">
        <v>13124</v>
      </c>
      <c r="D154" s="163">
        <v>9586</v>
      </c>
      <c r="E154" s="163">
        <v>0</v>
      </c>
      <c r="F154" s="163">
        <v>4079</v>
      </c>
      <c r="G154" s="163">
        <v>4790</v>
      </c>
      <c r="H154" s="163">
        <v>3377</v>
      </c>
      <c r="I154" s="164">
        <f t="shared" si="63"/>
        <v>-0.2949895615866388</v>
      </c>
      <c r="J154" s="165">
        <f t="shared" si="60"/>
        <v>-0.64771541831838098</v>
      </c>
      <c r="K154" s="163">
        <f t="shared" si="61"/>
        <v>-1413</v>
      </c>
      <c r="L154" s="163">
        <f t="shared" si="62"/>
        <v>-6209</v>
      </c>
      <c r="M154" s="164">
        <f t="shared" si="64"/>
        <v>1.0570305048924831E-3</v>
      </c>
      <c r="N154" s="166"/>
    </row>
    <row r="155" spans="1:14" x14ac:dyDescent="0.25">
      <c r="A155" s="161"/>
      <c r="B155" s="162" t="s">
        <v>116</v>
      </c>
      <c r="C155" s="163">
        <v>6856</v>
      </c>
      <c r="D155" s="163">
        <v>6238</v>
      </c>
      <c r="E155" s="163">
        <v>0</v>
      </c>
      <c r="F155" s="163">
        <v>3136</v>
      </c>
      <c r="G155" s="163">
        <v>6457</v>
      </c>
      <c r="H155" s="163">
        <v>5677</v>
      </c>
      <c r="I155" s="164">
        <f t="shared" si="63"/>
        <v>-0.12079913272417531</v>
      </c>
      <c r="J155" s="165">
        <f t="shared" si="60"/>
        <v>-8.9932670727797426E-2</v>
      </c>
      <c r="K155" s="163">
        <f t="shared" si="61"/>
        <v>-780</v>
      </c>
      <c r="L155" s="163">
        <f t="shared" si="62"/>
        <v>-561</v>
      </c>
      <c r="M155" s="164">
        <f t="shared" si="64"/>
        <v>1.7769506000220984E-3</v>
      </c>
      <c r="N155" s="79"/>
    </row>
    <row r="156" spans="1:14" x14ac:dyDescent="0.25">
      <c r="A156" s="161"/>
      <c r="B156" s="162" t="s">
        <v>123</v>
      </c>
      <c r="C156" s="163">
        <v>631</v>
      </c>
      <c r="D156" s="163">
        <v>382</v>
      </c>
      <c r="E156" s="163">
        <v>0</v>
      </c>
      <c r="F156" s="163">
        <v>1077</v>
      </c>
      <c r="G156" s="163">
        <v>568</v>
      </c>
      <c r="H156" s="163">
        <v>1154</v>
      </c>
      <c r="I156" s="164">
        <f t="shared" si="63"/>
        <v>1.0316901408450705</v>
      </c>
      <c r="J156" s="165">
        <f t="shared" si="60"/>
        <v>2.0209424083769632</v>
      </c>
      <c r="K156" s="163">
        <f t="shared" si="61"/>
        <v>586</v>
      </c>
      <c r="L156" s="163">
        <f t="shared" si="62"/>
        <v>772</v>
      </c>
      <c r="M156" s="164">
        <f t="shared" si="64"/>
        <v>3.612120825128592E-4</v>
      </c>
      <c r="N156" s="79"/>
    </row>
    <row r="157" spans="1:14" x14ac:dyDescent="0.25">
      <c r="A157" s="161"/>
      <c r="B157" s="162" t="s">
        <v>119</v>
      </c>
      <c r="C157" s="163">
        <v>2673</v>
      </c>
      <c r="D157" s="163">
        <v>1171</v>
      </c>
      <c r="E157" s="163">
        <v>0</v>
      </c>
      <c r="F157" s="163">
        <v>3742</v>
      </c>
      <c r="G157" s="163">
        <v>2402</v>
      </c>
      <c r="H157" s="163">
        <v>3321</v>
      </c>
      <c r="I157" s="164">
        <f t="shared" si="63"/>
        <v>0.38259783513738554</v>
      </c>
      <c r="J157" s="165">
        <f t="shared" si="60"/>
        <v>1.8360375747224595</v>
      </c>
      <c r="K157" s="163">
        <f t="shared" si="61"/>
        <v>919</v>
      </c>
      <c r="L157" s="163">
        <f t="shared" si="62"/>
        <v>2150</v>
      </c>
      <c r="M157" s="164">
        <f t="shared" si="64"/>
        <v>1.0395020156197621E-3</v>
      </c>
      <c r="N157" s="79"/>
    </row>
    <row r="158" spans="1:14" x14ac:dyDescent="0.25">
      <c r="A158" s="161"/>
      <c r="B158" s="162" t="s">
        <v>128</v>
      </c>
      <c r="C158" s="163">
        <v>83</v>
      </c>
      <c r="D158" s="163">
        <v>327</v>
      </c>
      <c r="E158" s="163">
        <v>0</v>
      </c>
      <c r="F158" s="163">
        <v>91</v>
      </c>
      <c r="G158" s="163">
        <v>58</v>
      </c>
      <c r="H158" s="163">
        <v>16</v>
      </c>
      <c r="I158" s="164">
        <f t="shared" si="63"/>
        <v>-0.72413793103448276</v>
      </c>
      <c r="J158" s="165">
        <f t="shared" si="60"/>
        <v>-0.95107033639143734</v>
      </c>
      <c r="K158" s="163">
        <f t="shared" si="61"/>
        <v>-42</v>
      </c>
      <c r="L158" s="163">
        <f t="shared" si="62"/>
        <v>-311</v>
      </c>
      <c r="M158" s="164">
        <f t="shared" si="64"/>
        <v>5.0081397922060195E-6</v>
      </c>
      <c r="N158" s="79"/>
    </row>
    <row r="159" spans="1:14" x14ac:dyDescent="0.25">
      <c r="A159" s="161" t="s">
        <v>144</v>
      </c>
      <c r="B159" s="162" t="s">
        <v>131</v>
      </c>
      <c r="C159" s="163">
        <v>58</v>
      </c>
      <c r="D159" s="163">
        <v>49</v>
      </c>
      <c r="E159" s="163">
        <v>0</v>
      </c>
      <c r="F159" s="163">
        <v>58</v>
      </c>
      <c r="G159" s="163">
        <v>96</v>
      </c>
      <c r="H159" s="163">
        <v>20</v>
      </c>
      <c r="I159" s="164">
        <f t="shared" si="63"/>
        <v>-0.79166666666666663</v>
      </c>
      <c r="J159" s="165">
        <f t="shared" si="60"/>
        <v>-0.59183673469387754</v>
      </c>
      <c r="K159" s="163">
        <f t="shared" si="61"/>
        <v>-76</v>
      </c>
      <c r="L159" s="163">
        <f t="shared" si="62"/>
        <v>-29</v>
      </c>
      <c r="M159" s="164">
        <f t="shared" si="64"/>
        <v>6.2601747402575252E-6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6973</v>
      </c>
      <c r="D160" s="169">
        <f t="shared" si="65"/>
        <v>6030</v>
      </c>
      <c r="E160" s="169">
        <f t="shared" si="65"/>
        <v>0</v>
      </c>
      <c r="F160" s="169">
        <f t="shared" si="65"/>
        <v>2950</v>
      </c>
      <c r="G160" s="169">
        <f t="shared" si="65"/>
        <v>5799</v>
      </c>
      <c r="H160" s="169">
        <f t="shared" si="65"/>
        <v>6850</v>
      </c>
      <c r="I160" s="170">
        <f t="shared" si="63"/>
        <v>0.18123814450767384</v>
      </c>
      <c r="J160" s="171">
        <f t="shared" si="60"/>
        <v>0.13598673300165842</v>
      </c>
      <c r="K160" s="169">
        <f>H160-G160</f>
        <v>1051</v>
      </c>
      <c r="L160" s="169">
        <f t="shared" si="62"/>
        <v>820</v>
      </c>
      <c r="M160" s="170">
        <f t="shared" si="64"/>
        <v>2.1441098485382023E-3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A0931-7501-4B35-9909-AAABCF33A46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19723720</v>
      </c>
      <c r="D8" s="176">
        <v>19552352</v>
      </c>
      <c r="E8" s="176">
        <v>7667751</v>
      </c>
      <c r="F8" s="176">
        <v>17324543</v>
      </c>
      <c r="G8" s="176">
        <v>19534206</v>
      </c>
      <c r="H8" s="176">
        <v>20749699</v>
      </c>
      <c r="I8" s="177">
        <f>IFERROR(H8/G8-1,"-")</f>
        <v>6.2223824198434308E-2</v>
      </c>
      <c r="J8" s="177">
        <f>IFERROR(H8/D8-1,"-")</f>
        <v>6.1238003489298976E-2</v>
      </c>
      <c r="K8" s="176">
        <f>H8-G8</f>
        <v>1215493</v>
      </c>
      <c r="L8" s="176">
        <f>H8-D8</f>
        <v>1197347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2572467</v>
      </c>
      <c r="D9" s="158">
        <v>2592949</v>
      </c>
      <c r="E9" s="158">
        <v>776152</v>
      </c>
      <c r="F9" s="158">
        <v>2291418</v>
      </c>
      <c r="G9" s="158">
        <v>2423328</v>
      </c>
      <c r="H9" s="158">
        <v>2382955</v>
      </c>
      <c r="I9" s="159">
        <f>IFERROR(H9/G9-1,"-")</f>
        <v>-1.6660146707337953E-2</v>
      </c>
      <c r="J9" s="160">
        <f t="shared" ref="J9:J20" si="0">IFERROR(H9/D9-1,"-")</f>
        <v>-8.0986552377235288E-2</v>
      </c>
      <c r="K9" s="158">
        <f t="shared" ref="K9:K19" si="1">H9-G9</f>
        <v>-40373</v>
      </c>
      <c r="L9" s="158">
        <f t="shared" ref="L9:L20" si="2">H9-D9</f>
        <v>-209994</v>
      </c>
      <c r="M9" s="159">
        <f>H9/H$8</f>
        <v>0.11484287073272725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3.7106273204252263E-2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7.773659752847499E-2</v>
      </c>
      <c r="N11" s="79"/>
    </row>
    <row r="12" spans="1:14" x14ac:dyDescent="0.25">
      <c r="A12" s="1"/>
      <c r="B12" s="157" t="s">
        <v>107</v>
      </c>
      <c r="C12" s="158">
        <v>17151253</v>
      </c>
      <c r="D12" s="158">
        <v>16959403</v>
      </c>
      <c r="E12" s="158">
        <v>6891599</v>
      </c>
      <c r="F12" s="158">
        <v>15033125</v>
      </c>
      <c r="G12" s="158">
        <v>17110878</v>
      </c>
      <c r="H12" s="158">
        <v>18366744</v>
      </c>
      <c r="I12" s="159">
        <f>IFERROR(H12/G12-1,"-")</f>
        <v>7.3395766131930884E-2</v>
      </c>
      <c r="J12" s="160">
        <f t="shared" si="0"/>
        <v>8.2982932830831357E-2</v>
      </c>
      <c r="K12" s="158">
        <f t="shared" si="1"/>
        <v>1255866</v>
      </c>
      <c r="L12" s="158">
        <f t="shared" si="2"/>
        <v>1407341</v>
      </c>
      <c r="M12" s="159">
        <f>H12/H$8</f>
        <v>0.88515712926727275</v>
      </c>
      <c r="N12" s="79"/>
    </row>
    <row r="13" spans="1:14" s="56" customFormat="1" x14ac:dyDescent="0.25">
      <c r="A13" s="161"/>
      <c r="B13" s="162" t="s">
        <v>110</v>
      </c>
      <c r="C13" s="163">
        <v>7270010</v>
      </c>
      <c r="D13" s="163">
        <v>7559730</v>
      </c>
      <c r="E13" s="163">
        <v>2759405</v>
      </c>
      <c r="F13" s="163">
        <v>6881896</v>
      </c>
      <c r="G13" s="163">
        <v>7724509</v>
      </c>
      <c r="H13" s="163">
        <v>8372564</v>
      </c>
      <c r="I13" s="164">
        <f t="shared" ref="I13:I20" si="3">IFERROR(H13/G13-1,"-")</f>
        <v>8.3895947302281559E-2</v>
      </c>
      <c r="J13" s="165">
        <f t="shared" si="0"/>
        <v>0.10752156492361498</v>
      </c>
      <c r="K13" s="163">
        <f t="shared" si="1"/>
        <v>648055</v>
      </c>
      <c r="L13" s="163">
        <f t="shared" si="2"/>
        <v>812834</v>
      </c>
      <c r="M13" s="164">
        <f t="shared" ref="M13:M20" si="4">H13/H$8</f>
        <v>0.40350291346394951</v>
      </c>
      <c r="N13" s="166"/>
    </row>
    <row r="14" spans="1:14" s="56" customFormat="1" x14ac:dyDescent="0.25">
      <c r="A14" s="161"/>
      <c r="B14" s="162" t="s">
        <v>113</v>
      </c>
      <c r="C14" s="163">
        <v>2957288</v>
      </c>
      <c r="D14" s="163">
        <v>2562635</v>
      </c>
      <c r="E14" s="163">
        <v>1043329</v>
      </c>
      <c r="F14" s="163">
        <v>1736932</v>
      </c>
      <c r="G14" s="163">
        <v>2026546</v>
      </c>
      <c r="H14" s="163">
        <v>2156987</v>
      </c>
      <c r="I14" s="164">
        <f t="shared" si="3"/>
        <v>6.4366167854072787E-2</v>
      </c>
      <c r="J14" s="165">
        <f t="shared" si="0"/>
        <v>-0.15829331918123335</v>
      </c>
      <c r="K14" s="163">
        <f t="shared" si="1"/>
        <v>130441</v>
      </c>
      <c r="L14" s="163">
        <f t="shared" si="2"/>
        <v>-405648</v>
      </c>
      <c r="M14" s="164">
        <f t="shared" si="4"/>
        <v>0.1039526886630982</v>
      </c>
      <c r="N14" s="166"/>
    </row>
    <row r="15" spans="1:14" x14ac:dyDescent="0.25">
      <c r="A15" s="161"/>
      <c r="B15" s="162" t="s">
        <v>116</v>
      </c>
      <c r="C15" s="163">
        <v>687792</v>
      </c>
      <c r="D15" s="163">
        <v>694647</v>
      </c>
      <c r="E15" s="163">
        <v>267443</v>
      </c>
      <c r="F15" s="163">
        <v>703222</v>
      </c>
      <c r="G15" s="163">
        <v>855474</v>
      </c>
      <c r="H15" s="163">
        <v>930863</v>
      </c>
      <c r="I15" s="164">
        <f t="shared" si="3"/>
        <v>8.812541351344394E-2</v>
      </c>
      <c r="J15" s="165">
        <f t="shared" si="0"/>
        <v>0.34005185367532009</v>
      </c>
      <c r="K15" s="163">
        <f t="shared" si="1"/>
        <v>75389</v>
      </c>
      <c r="L15" s="163">
        <f t="shared" si="2"/>
        <v>236216</v>
      </c>
      <c r="M15" s="164">
        <f t="shared" si="4"/>
        <v>4.4861518232143995E-2</v>
      </c>
      <c r="N15" s="79"/>
    </row>
    <row r="16" spans="1:14" x14ac:dyDescent="0.25">
      <c r="A16" s="161"/>
      <c r="B16" s="162" t="s">
        <v>123</v>
      </c>
      <c r="C16" s="163">
        <v>683163</v>
      </c>
      <c r="D16" s="163">
        <v>639517</v>
      </c>
      <c r="E16" s="163">
        <v>237148</v>
      </c>
      <c r="F16" s="163">
        <v>748849</v>
      </c>
      <c r="G16" s="163">
        <v>715255</v>
      </c>
      <c r="H16" s="163">
        <v>770832</v>
      </c>
      <c r="I16" s="164">
        <f t="shared" si="3"/>
        <v>7.7702357900329311E-2</v>
      </c>
      <c r="J16" s="165">
        <f t="shared" si="0"/>
        <v>0.20533465099442227</v>
      </c>
      <c r="K16" s="163">
        <f t="shared" si="1"/>
        <v>55577</v>
      </c>
      <c r="L16" s="163">
        <f t="shared" si="2"/>
        <v>131315</v>
      </c>
      <c r="M16" s="164">
        <f t="shared" si="4"/>
        <v>3.7149069005772084E-2</v>
      </c>
      <c r="N16" s="79"/>
    </row>
    <row r="17" spans="1:14" x14ac:dyDescent="0.25">
      <c r="A17" s="161"/>
      <c r="B17" s="162" t="s">
        <v>119</v>
      </c>
      <c r="C17" s="163">
        <v>651773</v>
      </c>
      <c r="D17" s="163">
        <v>629563</v>
      </c>
      <c r="E17" s="163">
        <v>277641</v>
      </c>
      <c r="F17" s="163">
        <v>657750</v>
      </c>
      <c r="G17" s="163">
        <v>665059</v>
      </c>
      <c r="H17" s="163">
        <v>693453</v>
      </c>
      <c r="I17" s="164">
        <f t="shared" si="3"/>
        <v>4.2693956476042016E-2</v>
      </c>
      <c r="J17" s="165">
        <f t="shared" si="0"/>
        <v>0.10148309224017305</v>
      </c>
      <c r="K17" s="163">
        <f t="shared" si="1"/>
        <v>28394</v>
      </c>
      <c r="L17" s="163">
        <f t="shared" si="2"/>
        <v>63890</v>
      </c>
      <c r="M17" s="164">
        <f t="shared" si="4"/>
        <v>3.3419906476715638E-2</v>
      </c>
      <c r="N17" s="79"/>
    </row>
    <row r="18" spans="1:14" x14ac:dyDescent="0.25">
      <c r="A18" s="161"/>
      <c r="B18" s="162" t="s">
        <v>128</v>
      </c>
      <c r="C18" s="163">
        <v>362616</v>
      </c>
      <c r="D18" s="163">
        <v>388263</v>
      </c>
      <c r="E18" s="163">
        <v>239596</v>
      </c>
      <c r="F18" s="163">
        <v>280279</v>
      </c>
      <c r="G18" s="163">
        <v>345648</v>
      </c>
      <c r="H18" s="163">
        <v>328075</v>
      </c>
      <c r="I18" s="164">
        <f t="shared" si="3"/>
        <v>-5.0840739712077032E-2</v>
      </c>
      <c r="J18" s="165">
        <f t="shared" si="0"/>
        <v>-0.15501863427625084</v>
      </c>
      <c r="K18" s="163">
        <f t="shared" si="1"/>
        <v>-17573</v>
      </c>
      <c r="L18" s="163">
        <f t="shared" si="2"/>
        <v>-60188</v>
      </c>
      <c r="M18" s="164">
        <f t="shared" si="4"/>
        <v>1.5811072729295977E-2</v>
      </c>
      <c r="N18" s="79"/>
    </row>
    <row r="19" spans="1:14" x14ac:dyDescent="0.25">
      <c r="A19" s="161" t="s">
        <v>144</v>
      </c>
      <c r="B19" s="162" t="s">
        <v>131</v>
      </c>
      <c r="C19" s="163">
        <v>592260</v>
      </c>
      <c r="D19" s="163">
        <v>496719</v>
      </c>
      <c r="E19" s="163">
        <v>338441</v>
      </c>
      <c r="F19" s="163">
        <v>211989</v>
      </c>
      <c r="G19" s="163">
        <v>311489</v>
      </c>
      <c r="H19" s="163">
        <v>327943</v>
      </c>
      <c r="I19" s="164">
        <f t="shared" si="3"/>
        <v>5.2823695218771727E-2</v>
      </c>
      <c r="J19" s="165">
        <f t="shared" si="0"/>
        <v>-0.33978164716872117</v>
      </c>
      <c r="K19" s="163">
        <f t="shared" si="1"/>
        <v>16454</v>
      </c>
      <c r="L19" s="163">
        <f t="shared" si="2"/>
        <v>-168776</v>
      </c>
      <c r="M19" s="164">
        <f t="shared" si="4"/>
        <v>1.580471119123222E-2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3946351</v>
      </c>
      <c r="D20" s="169">
        <f t="shared" si="5"/>
        <v>3988329</v>
      </c>
      <c r="E20" s="169">
        <f t="shared" si="5"/>
        <v>1728596</v>
      </c>
      <c r="F20" s="169">
        <f t="shared" si="5"/>
        <v>3812208</v>
      </c>
      <c r="G20" s="169">
        <f t="shared" si="5"/>
        <v>4466898</v>
      </c>
      <c r="H20" s="169">
        <f t="shared" si="5"/>
        <v>4786027</v>
      </c>
      <c r="I20" s="170">
        <f t="shared" si="3"/>
        <v>7.14430909324546E-2</v>
      </c>
      <c r="J20" s="171">
        <f t="shared" si="0"/>
        <v>0.20000807355661987</v>
      </c>
      <c r="K20" s="169">
        <f>H20-G20</f>
        <v>319129</v>
      </c>
      <c r="L20" s="169">
        <f t="shared" si="2"/>
        <v>797698</v>
      </c>
      <c r="M20" s="170">
        <f t="shared" si="4"/>
        <v>0.23065524950506511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7247723</v>
      </c>
      <c r="D22" s="176">
        <v>7515196</v>
      </c>
      <c r="E22" s="176">
        <v>2766306</v>
      </c>
      <c r="F22" s="176">
        <v>7078492</v>
      </c>
      <c r="G22" s="176">
        <v>7702716</v>
      </c>
      <c r="H22" s="176">
        <v>7945412</v>
      </c>
      <c r="I22" s="177">
        <f>IFERROR(H22/G22-1,"-")</f>
        <v>3.1507847361891494E-2</v>
      </c>
      <c r="J22" s="177">
        <f>IFERROR(H22/D22-1,"-")</f>
        <v>5.7246145010722227E-2</v>
      </c>
      <c r="K22" s="176">
        <f>H22-G22</f>
        <v>242696</v>
      </c>
      <c r="L22" s="176">
        <f>H22-D22</f>
        <v>430216</v>
      </c>
      <c r="M22" s="177">
        <f>H22/H$8</f>
        <v>0.38291697628963195</v>
      </c>
      <c r="N22" s="79"/>
    </row>
    <row r="23" spans="1:14" x14ac:dyDescent="0.25">
      <c r="A23" s="161" t="s">
        <v>96</v>
      </c>
      <c r="B23" s="157" t="s">
        <v>97</v>
      </c>
      <c r="C23" s="158">
        <v>427889</v>
      </c>
      <c r="D23" s="158">
        <v>533745</v>
      </c>
      <c r="E23" s="158">
        <v>95533</v>
      </c>
      <c r="F23" s="158">
        <v>491577</v>
      </c>
      <c r="G23" s="158">
        <v>444235</v>
      </c>
      <c r="H23" s="158">
        <v>394994</v>
      </c>
      <c r="I23" s="159">
        <f>IFERROR(H23/G23-1,"-")</f>
        <v>-0.11084448546377479</v>
      </c>
      <c r="J23" s="160">
        <f t="shared" ref="J23:J34" si="6">IFERROR(H23/D23-1,"-")</f>
        <v>-0.25995747032759087</v>
      </c>
      <c r="K23" s="158">
        <f t="shared" ref="K23:K33" si="7">H23-G23</f>
        <v>-49241</v>
      </c>
      <c r="L23" s="158">
        <f t="shared" ref="L23:L34" si="8">H23-D23</f>
        <v>-138751</v>
      </c>
      <c r="M23" s="159">
        <f>H23/H$8</f>
        <v>1.9036131560269863E-2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5.9850024812408125E-3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1.3051129079029051E-2</v>
      </c>
      <c r="N25" s="79"/>
    </row>
    <row r="26" spans="1:14" x14ac:dyDescent="0.25">
      <c r="A26" s="161"/>
      <c r="B26" s="157" t="s">
        <v>107</v>
      </c>
      <c r="C26" s="158">
        <v>6819834</v>
      </c>
      <c r="D26" s="158">
        <v>6981451</v>
      </c>
      <c r="E26" s="158">
        <v>2670773</v>
      </c>
      <c r="F26" s="158">
        <v>6586915</v>
      </c>
      <c r="G26" s="158">
        <v>7258481</v>
      </c>
      <c r="H26" s="158">
        <v>7550418</v>
      </c>
      <c r="I26" s="159">
        <f>IFERROR(H26/G26-1,"-")</f>
        <v>4.0220123191064383E-2</v>
      </c>
      <c r="J26" s="160">
        <f t="shared" si="6"/>
        <v>8.1496955289093842E-2</v>
      </c>
      <c r="K26" s="158">
        <f t="shared" si="7"/>
        <v>291937</v>
      </c>
      <c r="L26" s="158">
        <f t="shared" si="8"/>
        <v>568967</v>
      </c>
      <c r="M26" s="159">
        <f>H26/H$8</f>
        <v>0.36388084472936211</v>
      </c>
      <c r="N26" s="79"/>
    </row>
    <row r="27" spans="1:14" s="56" customFormat="1" x14ac:dyDescent="0.25">
      <c r="A27" s="161"/>
      <c r="B27" s="162" t="s">
        <v>110</v>
      </c>
      <c r="C27" s="163">
        <v>3032484</v>
      </c>
      <c r="D27" s="163">
        <v>3253535</v>
      </c>
      <c r="E27" s="163">
        <v>1178371</v>
      </c>
      <c r="F27" s="163">
        <v>3219803</v>
      </c>
      <c r="G27" s="163">
        <v>3619038</v>
      </c>
      <c r="H27" s="163">
        <v>3803979</v>
      </c>
      <c r="I27" s="164">
        <f t="shared" ref="I27:I34" si="9">IFERROR(H27/G27-1,"-")</f>
        <v>5.1102254245465328E-2</v>
      </c>
      <c r="J27" s="165">
        <f t="shared" si="6"/>
        <v>0.16918336517049926</v>
      </c>
      <c r="K27" s="163">
        <f t="shared" si="7"/>
        <v>184941</v>
      </c>
      <c r="L27" s="163">
        <f t="shared" si="8"/>
        <v>550444</v>
      </c>
      <c r="M27" s="164">
        <f t="shared" ref="M27:M34" si="10">H27/H$8</f>
        <v>0.18332694850175899</v>
      </c>
      <c r="N27" s="166"/>
    </row>
    <row r="28" spans="1:14" s="56" customFormat="1" x14ac:dyDescent="0.25">
      <c r="A28" s="161"/>
      <c r="B28" s="162" t="s">
        <v>113</v>
      </c>
      <c r="C28" s="163">
        <v>1106507</v>
      </c>
      <c r="D28" s="163">
        <v>1035977</v>
      </c>
      <c r="E28" s="163">
        <v>362212</v>
      </c>
      <c r="F28" s="163">
        <v>784046</v>
      </c>
      <c r="G28" s="163">
        <v>848813</v>
      </c>
      <c r="H28" s="163">
        <v>833106</v>
      </c>
      <c r="I28" s="164">
        <f t="shared" si="9"/>
        <v>-1.8504664749479538E-2</v>
      </c>
      <c r="J28" s="165">
        <f t="shared" si="6"/>
        <v>-0.19582577605487383</v>
      </c>
      <c r="K28" s="163">
        <f t="shared" si="7"/>
        <v>-15707</v>
      </c>
      <c r="L28" s="163">
        <f t="shared" si="8"/>
        <v>-202871</v>
      </c>
      <c r="M28" s="164">
        <f t="shared" si="10"/>
        <v>4.0150269167759975E-2</v>
      </c>
      <c r="N28" s="166"/>
    </row>
    <row r="29" spans="1:14" x14ac:dyDescent="0.25">
      <c r="A29" s="161"/>
      <c r="B29" s="162" t="s">
        <v>116</v>
      </c>
      <c r="C29" s="163">
        <v>243352</v>
      </c>
      <c r="D29" s="163">
        <v>252595</v>
      </c>
      <c r="E29" s="163">
        <v>111783</v>
      </c>
      <c r="F29" s="163">
        <v>268598</v>
      </c>
      <c r="G29" s="163">
        <v>295625</v>
      </c>
      <c r="H29" s="163">
        <v>295684</v>
      </c>
      <c r="I29" s="164">
        <f t="shared" si="9"/>
        <v>1.9957716701912709E-4</v>
      </c>
      <c r="J29" s="165">
        <f t="shared" si="6"/>
        <v>0.17058532433341922</v>
      </c>
      <c r="K29" s="163">
        <f t="shared" si="7"/>
        <v>59</v>
      </c>
      <c r="L29" s="163">
        <f t="shared" si="8"/>
        <v>43089</v>
      </c>
      <c r="M29" s="164">
        <f t="shared" si="10"/>
        <v>1.425003803669634E-2</v>
      </c>
      <c r="N29" s="79"/>
    </row>
    <row r="30" spans="1:14" x14ac:dyDescent="0.25">
      <c r="A30" s="161"/>
      <c r="B30" s="162" t="s">
        <v>123</v>
      </c>
      <c r="C30" s="163">
        <v>312923</v>
      </c>
      <c r="D30" s="163">
        <v>285772</v>
      </c>
      <c r="E30" s="163">
        <v>100752</v>
      </c>
      <c r="F30" s="163">
        <v>352462</v>
      </c>
      <c r="G30" s="163">
        <v>308568</v>
      </c>
      <c r="H30" s="163">
        <v>320361</v>
      </c>
      <c r="I30" s="164">
        <f t="shared" si="9"/>
        <v>3.8218480205335581E-2</v>
      </c>
      <c r="J30" s="165">
        <f t="shared" si="6"/>
        <v>0.12103705051579583</v>
      </c>
      <c r="K30" s="163">
        <f t="shared" si="7"/>
        <v>11793</v>
      </c>
      <c r="L30" s="163">
        <f t="shared" si="8"/>
        <v>34589</v>
      </c>
      <c r="M30" s="164">
        <f t="shared" si="10"/>
        <v>1.5439308300327633E-2</v>
      </c>
      <c r="N30" s="79"/>
    </row>
    <row r="31" spans="1:14" x14ac:dyDescent="0.25">
      <c r="A31" s="161"/>
      <c r="B31" s="162" t="s">
        <v>119</v>
      </c>
      <c r="C31" s="163">
        <v>349449</v>
      </c>
      <c r="D31" s="163">
        <v>341003</v>
      </c>
      <c r="E31" s="163">
        <v>139238</v>
      </c>
      <c r="F31" s="163">
        <v>384091</v>
      </c>
      <c r="G31" s="163">
        <v>351760</v>
      </c>
      <c r="H31" s="163">
        <v>364965</v>
      </c>
      <c r="I31" s="164">
        <f t="shared" si="9"/>
        <v>3.7539799863543388E-2</v>
      </c>
      <c r="J31" s="165">
        <f t="shared" si="6"/>
        <v>7.0269176517508747E-2</v>
      </c>
      <c r="K31" s="163">
        <f t="shared" si="7"/>
        <v>13205</v>
      </c>
      <c r="L31" s="163">
        <f t="shared" si="8"/>
        <v>23962</v>
      </c>
      <c r="M31" s="164">
        <f t="shared" si="10"/>
        <v>1.7588929844235331E-2</v>
      </c>
      <c r="N31" s="79"/>
    </row>
    <row r="32" spans="1:14" x14ac:dyDescent="0.25">
      <c r="A32" s="161"/>
      <c r="B32" s="162" t="s">
        <v>128</v>
      </c>
      <c r="C32" s="163">
        <v>141908</v>
      </c>
      <c r="D32" s="163">
        <v>164249</v>
      </c>
      <c r="E32" s="163">
        <v>94416</v>
      </c>
      <c r="F32" s="163">
        <v>107392</v>
      </c>
      <c r="G32" s="163">
        <v>119814</v>
      </c>
      <c r="H32" s="163">
        <v>116998</v>
      </c>
      <c r="I32" s="164">
        <f t="shared" si="9"/>
        <v>-2.350309646618931E-2</v>
      </c>
      <c r="J32" s="165">
        <f t="shared" si="6"/>
        <v>-0.287679072627535</v>
      </c>
      <c r="K32" s="163">
        <f t="shared" si="7"/>
        <v>-2816</v>
      </c>
      <c r="L32" s="163">
        <f t="shared" si="8"/>
        <v>-47251</v>
      </c>
      <c r="M32" s="164">
        <f t="shared" si="10"/>
        <v>5.6385396241169575E-3</v>
      </c>
      <c r="N32" s="79"/>
    </row>
    <row r="33" spans="1:14" x14ac:dyDescent="0.25">
      <c r="A33" s="161" t="s">
        <v>144</v>
      </c>
      <c r="B33" s="162" t="s">
        <v>131</v>
      </c>
      <c r="C33" s="163">
        <v>179566</v>
      </c>
      <c r="D33" s="163">
        <v>154923</v>
      </c>
      <c r="E33" s="163">
        <v>102903</v>
      </c>
      <c r="F33" s="163">
        <v>64639</v>
      </c>
      <c r="G33" s="163">
        <v>105292</v>
      </c>
      <c r="H33" s="163">
        <v>100074</v>
      </c>
      <c r="I33" s="164">
        <f t="shared" si="9"/>
        <v>-4.9557421266572921E-2</v>
      </c>
      <c r="J33" s="165">
        <f t="shared" si="6"/>
        <v>-0.35404039426037448</v>
      </c>
      <c r="K33" s="163">
        <f t="shared" si="7"/>
        <v>-5218</v>
      </c>
      <c r="L33" s="163">
        <f t="shared" si="8"/>
        <v>-54849</v>
      </c>
      <c r="M33" s="164">
        <f t="shared" si="10"/>
        <v>4.8229133347910255E-3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1453645</v>
      </c>
      <c r="D34" s="169">
        <f t="shared" si="11"/>
        <v>1493397</v>
      </c>
      <c r="E34" s="169">
        <f t="shared" si="11"/>
        <v>581098</v>
      </c>
      <c r="F34" s="169">
        <f t="shared" si="11"/>
        <v>1405884</v>
      </c>
      <c r="G34" s="169">
        <f t="shared" si="11"/>
        <v>1609571</v>
      </c>
      <c r="H34" s="169">
        <f t="shared" si="11"/>
        <v>1715251</v>
      </c>
      <c r="I34" s="170">
        <f t="shared" si="9"/>
        <v>6.5657246558244342E-2</v>
      </c>
      <c r="J34" s="171">
        <f t="shared" si="6"/>
        <v>0.1485566128765492</v>
      </c>
      <c r="K34" s="169">
        <f>H34-G34</f>
        <v>105680</v>
      </c>
      <c r="L34" s="169">
        <f t="shared" si="8"/>
        <v>221854</v>
      </c>
      <c r="M34" s="170">
        <f t="shared" si="10"/>
        <v>8.2663897919675849E-2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5817225</v>
      </c>
      <c r="D36" s="176">
        <v>5809856</v>
      </c>
      <c r="E36" s="176">
        <v>2107837</v>
      </c>
      <c r="F36" s="176">
        <v>4842970</v>
      </c>
      <c r="G36" s="176">
        <v>5449273</v>
      </c>
      <c r="H36" s="176">
        <v>5748289</v>
      </c>
      <c r="I36" s="177">
        <f>IFERROR(H36/G36-1,"-")</f>
        <v>5.4872640809150219E-2</v>
      </c>
      <c r="J36" s="177">
        <f>IFERROR(H36/D36-1,"-")</f>
        <v>-1.0596992421154638E-2</v>
      </c>
      <c r="K36" s="176">
        <f>H36-G36</f>
        <v>299016</v>
      </c>
      <c r="L36" s="176">
        <f>H36-D36</f>
        <v>-61567</v>
      </c>
      <c r="M36" s="177">
        <f>H36/H$8</f>
        <v>0.27702999450739019</v>
      </c>
      <c r="N36" s="79"/>
    </row>
    <row r="37" spans="1:14" x14ac:dyDescent="0.25">
      <c r="A37" s="161" t="s">
        <v>96</v>
      </c>
      <c r="B37" s="157" t="s">
        <v>97</v>
      </c>
      <c r="C37" s="158">
        <v>354214</v>
      </c>
      <c r="D37" s="158">
        <v>331865</v>
      </c>
      <c r="E37" s="158">
        <v>83093</v>
      </c>
      <c r="F37" s="158">
        <v>274753</v>
      </c>
      <c r="G37" s="158">
        <v>263584</v>
      </c>
      <c r="H37" s="158">
        <v>296997</v>
      </c>
      <c r="I37" s="159">
        <f>IFERROR(H37/G37-1,"-")</f>
        <v>0.12676414349884668</v>
      </c>
      <c r="J37" s="160">
        <f t="shared" ref="J37:J48" si="12">IFERROR(H37/D37-1,"-")</f>
        <v>-0.10506681933918915</v>
      </c>
      <c r="K37" s="158">
        <f t="shared" ref="K37:K47" si="13">H37-G37</f>
        <v>33413</v>
      </c>
      <c r="L37" s="158">
        <f t="shared" ref="L37:L48" si="14">H37-D37</f>
        <v>-34868</v>
      </c>
      <c r="M37" s="159">
        <f>H37/H$8</f>
        <v>1.4313316063042649E-2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6.5274199881164537E-3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7.7858960749261951E-3</v>
      </c>
      <c r="N39" s="79"/>
    </row>
    <row r="40" spans="1:14" x14ac:dyDescent="0.25">
      <c r="A40" s="161"/>
      <c r="B40" s="157" t="s">
        <v>107</v>
      </c>
      <c r="C40" s="158">
        <v>5463011</v>
      </c>
      <c r="D40" s="158">
        <v>5477991</v>
      </c>
      <c r="E40" s="158">
        <v>2024744</v>
      </c>
      <c r="F40" s="158">
        <v>4568217</v>
      </c>
      <c r="G40" s="158">
        <v>5185689</v>
      </c>
      <c r="H40" s="158">
        <v>5451292</v>
      </c>
      <c r="I40" s="159">
        <f>IFERROR(H40/G40-1,"-")</f>
        <v>5.1218459109291015E-2</v>
      </c>
      <c r="J40" s="160">
        <f t="shared" si="12"/>
        <v>-4.873867080102956E-3</v>
      </c>
      <c r="K40" s="158">
        <f t="shared" si="13"/>
        <v>265603</v>
      </c>
      <c r="L40" s="158">
        <f t="shared" si="14"/>
        <v>-26699</v>
      </c>
      <c r="M40" s="159">
        <f>H40/H$8</f>
        <v>0.26271667844434754</v>
      </c>
      <c r="N40" s="79"/>
    </row>
    <row r="41" spans="1:14" s="56" customFormat="1" x14ac:dyDescent="0.25">
      <c r="A41" s="161"/>
      <c r="B41" s="162" t="s">
        <v>110</v>
      </c>
      <c r="C41" s="163">
        <v>2700150</v>
      </c>
      <c r="D41" s="163">
        <v>2921193</v>
      </c>
      <c r="E41" s="163">
        <v>902556</v>
      </c>
      <c r="F41" s="163">
        <v>2290845</v>
      </c>
      <c r="G41" s="163">
        <v>2583879</v>
      </c>
      <c r="H41" s="163">
        <v>2780617</v>
      </c>
      <c r="I41" s="164">
        <f t="shared" ref="I41:I48" si="15">IFERROR(H41/G41-1,"-")</f>
        <v>7.6140562309612747E-2</v>
      </c>
      <c r="J41" s="165">
        <f t="shared" si="12"/>
        <v>-4.8122804621262616E-2</v>
      </c>
      <c r="K41" s="163">
        <f t="shared" si="13"/>
        <v>196738</v>
      </c>
      <c r="L41" s="163">
        <f t="shared" si="14"/>
        <v>-140576</v>
      </c>
      <c r="M41" s="164">
        <f t="shared" ref="M41:M48" si="16">H41/H$8</f>
        <v>0.13400758247143729</v>
      </c>
      <c r="N41" s="166"/>
    </row>
    <row r="42" spans="1:14" s="56" customFormat="1" x14ac:dyDescent="0.25">
      <c r="A42" s="161"/>
      <c r="B42" s="162" t="s">
        <v>113</v>
      </c>
      <c r="C42" s="163">
        <v>376928</v>
      </c>
      <c r="D42" s="163">
        <v>283519</v>
      </c>
      <c r="E42" s="163">
        <v>105694</v>
      </c>
      <c r="F42" s="163">
        <v>171032</v>
      </c>
      <c r="G42" s="163">
        <v>201829</v>
      </c>
      <c r="H42" s="163">
        <v>196423</v>
      </c>
      <c r="I42" s="164">
        <f t="shared" si="15"/>
        <v>-2.6785050711245706E-2</v>
      </c>
      <c r="J42" s="165">
        <f t="shared" si="12"/>
        <v>-0.30719634310222599</v>
      </c>
      <c r="K42" s="163">
        <f t="shared" si="13"/>
        <v>-5406</v>
      </c>
      <c r="L42" s="163">
        <f t="shared" si="14"/>
        <v>-87096</v>
      </c>
      <c r="M42" s="164">
        <f t="shared" si="16"/>
        <v>9.4663059931616358E-3</v>
      </c>
      <c r="N42" s="166"/>
    </row>
    <row r="43" spans="1:14" x14ac:dyDescent="0.25">
      <c r="A43" s="161"/>
      <c r="B43" s="162" t="s">
        <v>116</v>
      </c>
      <c r="C43" s="163">
        <v>111896</v>
      </c>
      <c r="D43" s="163">
        <v>107130</v>
      </c>
      <c r="E43" s="163">
        <v>43618</v>
      </c>
      <c r="F43" s="163">
        <v>102882</v>
      </c>
      <c r="G43" s="163">
        <v>136276</v>
      </c>
      <c r="H43" s="163">
        <v>139047</v>
      </c>
      <c r="I43" s="164">
        <f t="shared" si="15"/>
        <v>2.0333734480025845E-2</v>
      </c>
      <c r="J43" s="165">
        <f t="shared" si="12"/>
        <v>0.2979277513301597</v>
      </c>
      <c r="K43" s="163">
        <f t="shared" si="13"/>
        <v>2771</v>
      </c>
      <c r="L43" s="163">
        <f t="shared" si="14"/>
        <v>31917</v>
      </c>
      <c r="M43" s="164">
        <f t="shared" si="16"/>
        <v>6.7011574481152716E-3</v>
      </c>
      <c r="N43" s="79"/>
    </row>
    <row r="44" spans="1:14" x14ac:dyDescent="0.25">
      <c r="A44" s="161"/>
      <c r="B44" s="162" t="s">
        <v>123</v>
      </c>
      <c r="C44" s="163">
        <v>263470</v>
      </c>
      <c r="D44" s="163">
        <v>260796</v>
      </c>
      <c r="E44" s="163">
        <v>87975</v>
      </c>
      <c r="F44" s="163">
        <v>269663</v>
      </c>
      <c r="G44" s="163">
        <v>272422</v>
      </c>
      <c r="H44" s="163">
        <v>277333</v>
      </c>
      <c r="I44" s="164">
        <f t="shared" si="15"/>
        <v>1.8027178421713419E-2</v>
      </c>
      <c r="J44" s="165">
        <f t="shared" si="12"/>
        <v>6.3409714872927569E-2</v>
      </c>
      <c r="K44" s="163">
        <f t="shared" si="13"/>
        <v>4911</v>
      </c>
      <c r="L44" s="163">
        <f t="shared" si="14"/>
        <v>16537</v>
      </c>
      <c r="M44" s="164">
        <f t="shared" si="16"/>
        <v>1.3365639665423581E-2</v>
      </c>
      <c r="N44" s="79"/>
    </row>
    <row r="45" spans="1:14" x14ac:dyDescent="0.25">
      <c r="A45" s="161"/>
      <c r="B45" s="162" t="s">
        <v>119</v>
      </c>
      <c r="C45" s="163">
        <v>211114</v>
      </c>
      <c r="D45" s="163">
        <v>195664</v>
      </c>
      <c r="E45" s="163">
        <v>80980</v>
      </c>
      <c r="F45" s="163">
        <v>174517</v>
      </c>
      <c r="G45" s="163">
        <v>204547</v>
      </c>
      <c r="H45" s="163">
        <v>213212</v>
      </c>
      <c r="I45" s="164">
        <f t="shared" si="15"/>
        <v>4.2361902154516962E-2</v>
      </c>
      <c r="J45" s="165">
        <f t="shared" si="12"/>
        <v>8.9684356856652325E-2</v>
      </c>
      <c r="K45" s="163">
        <f t="shared" si="13"/>
        <v>8665</v>
      </c>
      <c r="L45" s="163">
        <f t="shared" si="14"/>
        <v>17548</v>
      </c>
      <c r="M45" s="164">
        <f t="shared" si="16"/>
        <v>1.0275426164013271E-2</v>
      </c>
      <c r="N45" s="79"/>
    </row>
    <row r="46" spans="1:14" x14ac:dyDescent="0.25">
      <c r="A46" s="161"/>
      <c r="B46" s="162" t="s">
        <v>128</v>
      </c>
      <c r="C46" s="163">
        <v>153834</v>
      </c>
      <c r="D46" s="163">
        <v>147056</v>
      </c>
      <c r="E46" s="163">
        <v>85742</v>
      </c>
      <c r="F46" s="163">
        <v>111329</v>
      </c>
      <c r="G46" s="163">
        <v>123077</v>
      </c>
      <c r="H46" s="163">
        <v>117585</v>
      </c>
      <c r="I46" s="164">
        <f t="shared" si="15"/>
        <v>-4.4622472110954936E-2</v>
      </c>
      <c r="J46" s="165">
        <f t="shared" si="12"/>
        <v>-0.20040664780763795</v>
      </c>
      <c r="K46" s="163">
        <f t="shared" si="13"/>
        <v>-5492</v>
      </c>
      <c r="L46" s="163">
        <f t="shared" si="14"/>
        <v>-29471</v>
      </c>
      <c r="M46" s="164">
        <f t="shared" si="16"/>
        <v>5.666829191112604E-3</v>
      </c>
      <c r="N46" s="79"/>
    </row>
    <row r="47" spans="1:14" x14ac:dyDescent="0.25">
      <c r="A47" s="161" t="s">
        <v>144</v>
      </c>
      <c r="B47" s="162" t="s">
        <v>131</v>
      </c>
      <c r="C47" s="163">
        <v>251403</v>
      </c>
      <c r="D47" s="163">
        <v>220092</v>
      </c>
      <c r="E47" s="163">
        <v>138797</v>
      </c>
      <c r="F47" s="163">
        <v>99775</v>
      </c>
      <c r="G47" s="163">
        <v>126202</v>
      </c>
      <c r="H47" s="163">
        <v>137212</v>
      </c>
      <c r="I47" s="164">
        <f t="shared" si="15"/>
        <v>8.7241089681621586E-2</v>
      </c>
      <c r="J47" s="165">
        <f t="shared" si="12"/>
        <v>-0.37656979808443747</v>
      </c>
      <c r="K47" s="163">
        <f t="shared" si="13"/>
        <v>11010</v>
      </c>
      <c r="L47" s="163">
        <f t="shared" si="14"/>
        <v>-82880</v>
      </c>
      <c r="M47" s="164">
        <f t="shared" si="16"/>
        <v>6.6127224303350138E-3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1394216</v>
      </c>
      <c r="D48" s="169">
        <f t="shared" si="17"/>
        <v>1342541</v>
      </c>
      <c r="E48" s="169">
        <f t="shared" si="17"/>
        <v>579382</v>
      </c>
      <c r="F48" s="169">
        <f t="shared" si="17"/>
        <v>1348174</v>
      </c>
      <c r="G48" s="169">
        <f t="shared" si="17"/>
        <v>1537457</v>
      </c>
      <c r="H48" s="169">
        <f t="shared" si="17"/>
        <v>1589863</v>
      </c>
      <c r="I48" s="170">
        <f t="shared" si="15"/>
        <v>3.4086156555923175E-2</v>
      </c>
      <c r="J48" s="171">
        <f t="shared" si="12"/>
        <v>0.18421932737994595</v>
      </c>
      <c r="K48" s="169">
        <f>H48-G48</f>
        <v>52406</v>
      </c>
      <c r="L48" s="169">
        <f t="shared" si="14"/>
        <v>247322</v>
      </c>
      <c r="M48" s="170">
        <f t="shared" si="16"/>
        <v>7.662101508074888E-2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133892</v>
      </c>
      <c r="D50" s="176">
        <v>134378</v>
      </c>
      <c r="E50" s="176">
        <v>53738</v>
      </c>
      <c r="F50" s="176">
        <v>90655</v>
      </c>
      <c r="G50" s="176">
        <v>97937</v>
      </c>
      <c r="H50" s="176">
        <v>107952</v>
      </c>
      <c r="I50" s="177">
        <f>IFERROR(H50/G50-1,"-")</f>
        <v>0.1022596158755118</v>
      </c>
      <c r="J50" s="177">
        <f>IFERROR(H50/D50-1,"-")</f>
        <v>-0.1966542142314962</v>
      </c>
      <c r="K50" s="176">
        <f>H50-G50</f>
        <v>10015</v>
      </c>
      <c r="L50" s="176">
        <f>H50-D50</f>
        <v>-26426</v>
      </c>
      <c r="M50" s="177">
        <f>H50/H$8</f>
        <v>5.2025814928688841E-3</v>
      </c>
      <c r="N50" s="79"/>
    </row>
    <row r="51" spans="1:14" x14ac:dyDescent="0.25">
      <c r="A51" s="161" t="s">
        <v>96</v>
      </c>
      <c r="B51" s="157" t="s">
        <v>97</v>
      </c>
      <c r="C51" s="158">
        <v>17844</v>
      </c>
      <c r="D51" s="158">
        <v>16650</v>
      </c>
      <c r="E51" s="158">
        <v>2905</v>
      </c>
      <c r="F51" s="158">
        <v>8218</v>
      </c>
      <c r="G51" s="158">
        <v>25393</v>
      </c>
      <c r="H51" s="158">
        <v>16001</v>
      </c>
      <c r="I51" s="159">
        <f>IFERROR(H51/G51-1,"-")</f>
        <v>-0.36986571102272281</v>
      </c>
      <c r="J51" s="160">
        <f t="shared" ref="J51:J62" si="18">IFERROR(H51/D51-1,"-")</f>
        <v>-3.8978978978978951E-2</v>
      </c>
      <c r="K51" s="158">
        <f t="shared" ref="K51:K61" si="19">H51-G51</f>
        <v>-9392</v>
      </c>
      <c r="L51" s="158">
        <f t="shared" ref="L51:L62" si="20">H51-D51</f>
        <v>-649</v>
      </c>
      <c r="M51" s="159">
        <f>H51/H$8</f>
        <v>7.7114371634981309E-4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4.2323505512055861E-4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3.4790866122925447E-4</v>
      </c>
      <c r="N53" s="79"/>
    </row>
    <row r="54" spans="1:14" x14ac:dyDescent="0.25">
      <c r="A54" s="161"/>
      <c r="B54" s="157" t="s">
        <v>107</v>
      </c>
      <c r="C54" s="158">
        <v>116048</v>
      </c>
      <c r="D54" s="158">
        <v>117728</v>
      </c>
      <c r="E54" s="158">
        <v>50833</v>
      </c>
      <c r="F54" s="158">
        <v>82437</v>
      </c>
      <c r="G54" s="158">
        <v>72544</v>
      </c>
      <c r="H54" s="158">
        <v>91951</v>
      </c>
      <c r="I54" s="159">
        <f>IFERROR(H54/G54-1,"-")</f>
        <v>0.26752040141155708</v>
      </c>
      <c r="J54" s="160">
        <f t="shared" si="18"/>
        <v>-0.21895385974449577</v>
      </c>
      <c r="K54" s="158">
        <f t="shared" si="19"/>
        <v>19407</v>
      </c>
      <c r="L54" s="158">
        <f t="shared" si="20"/>
        <v>-25777</v>
      </c>
      <c r="M54" s="159">
        <f>H54/H$8</f>
        <v>4.4314377765190711E-3</v>
      </c>
      <c r="N54" s="79"/>
    </row>
    <row r="55" spans="1:14" s="56" customFormat="1" x14ac:dyDescent="0.25">
      <c r="A55" s="161"/>
      <c r="B55" s="162" t="s">
        <v>110</v>
      </c>
      <c r="C55" s="163">
        <v>37111</v>
      </c>
      <c r="D55" s="163">
        <v>39141</v>
      </c>
      <c r="E55" s="163">
        <v>18908</v>
      </c>
      <c r="F55" s="163">
        <v>38516</v>
      </c>
      <c r="G55" s="163">
        <v>30653</v>
      </c>
      <c r="H55" s="163">
        <v>38778</v>
      </c>
      <c r="I55" s="164">
        <f t="shared" ref="I55:I62" si="21">IFERROR(H55/G55-1,"-")</f>
        <v>0.26506377842299278</v>
      </c>
      <c r="J55" s="165">
        <f t="shared" si="18"/>
        <v>-9.2741626427531587E-3</v>
      </c>
      <c r="K55" s="163">
        <f t="shared" si="19"/>
        <v>8125</v>
      </c>
      <c r="L55" s="163">
        <f t="shared" si="20"/>
        <v>-363</v>
      </c>
      <c r="M55" s="164">
        <f t="shared" ref="M55:M62" si="22">H55/H$8</f>
        <v>1.8688463866391508E-3</v>
      </c>
      <c r="N55" s="166"/>
    </row>
    <row r="56" spans="1:14" s="56" customFormat="1" x14ac:dyDescent="0.25">
      <c r="A56" s="161"/>
      <c r="B56" s="162" t="s">
        <v>113</v>
      </c>
      <c r="C56" s="163">
        <v>46354</v>
      </c>
      <c r="D56" s="163">
        <v>38749</v>
      </c>
      <c r="E56" s="163">
        <v>14632</v>
      </c>
      <c r="F56" s="163">
        <v>19543</v>
      </c>
      <c r="G56" s="163">
        <v>15311</v>
      </c>
      <c r="H56" s="163">
        <v>22194</v>
      </c>
      <c r="I56" s="164">
        <f t="shared" si="21"/>
        <v>0.44954607798314927</v>
      </c>
      <c r="J56" s="165">
        <f t="shared" si="18"/>
        <v>-0.42723683191824302</v>
      </c>
      <c r="K56" s="163">
        <f t="shared" si="19"/>
        <v>6883</v>
      </c>
      <c r="L56" s="163">
        <f t="shared" si="20"/>
        <v>-16555</v>
      </c>
      <c r="M56" s="164">
        <f t="shared" si="22"/>
        <v>1.069605877174411E-3</v>
      </c>
      <c r="N56" s="166"/>
    </row>
    <row r="57" spans="1:14" x14ac:dyDescent="0.25">
      <c r="A57" s="161"/>
      <c r="B57" s="162" t="s">
        <v>116</v>
      </c>
      <c r="C57" s="163">
        <v>2968</v>
      </c>
      <c r="D57" s="163">
        <v>4637</v>
      </c>
      <c r="E57" s="163">
        <v>1120</v>
      </c>
      <c r="F57" s="163">
        <v>3004</v>
      </c>
      <c r="G57" s="163">
        <v>3820</v>
      </c>
      <c r="H57" s="163">
        <v>2949</v>
      </c>
      <c r="I57" s="164">
        <f t="shared" si="21"/>
        <v>-0.22801047120418849</v>
      </c>
      <c r="J57" s="165">
        <f t="shared" si="18"/>
        <v>-0.36402846668104383</v>
      </c>
      <c r="K57" s="163">
        <f t="shared" si="19"/>
        <v>-871</v>
      </c>
      <c r="L57" s="163">
        <f t="shared" si="20"/>
        <v>-1688</v>
      </c>
      <c r="M57" s="164">
        <f t="shared" si="22"/>
        <v>1.4212254356075238E-4</v>
      </c>
      <c r="N57" s="79"/>
    </row>
    <row r="58" spans="1:14" x14ac:dyDescent="0.25">
      <c r="A58" s="161"/>
      <c r="B58" s="162" t="s">
        <v>123</v>
      </c>
      <c r="C58" s="163">
        <v>1691</v>
      </c>
      <c r="D58" s="163">
        <v>2587</v>
      </c>
      <c r="E58" s="163">
        <v>588</v>
      </c>
      <c r="F58" s="163">
        <v>1863</v>
      </c>
      <c r="G58" s="163">
        <v>1177</v>
      </c>
      <c r="H58" s="163">
        <v>2539</v>
      </c>
      <c r="I58" s="164">
        <f t="shared" si="21"/>
        <v>1.1571792693288021</v>
      </c>
      <c r="J58" s="165">
        <f t="shared" si="18"/>
        <v>-1.8554310011596464E-2</v>
      </c>
      <c r="K58" s="163">
        <f t="shared" si="19"/>
        <v>1362</v>
      </c>
      <c r="L58" s="163">
        <f t="shared" si="20"/>
        <v>-48</v>
      </c>
      <c r="M58" s="164">
        <f t="shared" si="22"/>
        <v>1.2236322078696177E-4</v>
      </c>
      <c r="N58" s="79"/>
    </row>
    <row r="59" spans="1:14" x14ac:dyDescent="0.25">
      <c r="A59" s="161"/>
      <c r="B59" s="162" t="s">
        <v>119</v>
      </c>
      <c r="C59" s="163">
        <v>1780</v>
      </c>
      <c r="D59" s="163">
        <v>3280</v>
      </c>
      <c r="E59" s="163">
        <v>725</v>
      </c>
      <c r="F59" s="163">
        <v>1397</v>
      </c>
      <c r="G59" s="163">
        <v>1553</v>
      </c>
      <c r="H59" s="163">
        <v>1479</v>
      </c>
      <c r="I59" s="164">
        <f t="shared" si="21"/>
        <v>-4.7649710238248599E-2</v>
      </c>
      <c r="J59" s="165">
        <f t="shared" si="18"/>
        <v>-0.54908536585365852</v>
      </c>
      <c r="K59" s="163">
        <f t="shared" si="19"/>
        <v>-74</v>
      </c>
      <c r="L59" s="163">
        <f t="shared" si="20"/>
        <v>-1801</v>
      </c>
      <c r="M59" s="164">
        <f t="shared" si="22"/>
        <v>7.1278142396186088E-5</v>
      </c>
      <c r="N59" s="79"/>
    </row>
    <row r="60" spans="1:14" x14ac:dyDescent="0.25">
      <c r="A60" s="161"/>
      <c r="B60" s="162" t="s">
        <v>128</v>
      </c>
      <c r="C60" s="163">
        <v>823</v>
      </c>
      <c r="D60" s="163">
        <v>1038</v>
      </c>
      <c r="E60" s="163">
        <v>713</v>
      </c>
      <c r="F60" s="163">
        <v>264</v>
      </c>
      <c r="G60" s="163">
        <v>526</v>
      </c>
      <c r="H60" s="163">
        <v>405</v>
      </c>
      <c r="I60" s="164">
        <f t="shared" si="21"/>
        <v>-0.23003802281368824</v>
      </c>
      <c r="J60" s="165">
        <f t="shared" si="18"/>
        <v>-0.60982658959537572</v>
      </c>
      <c r="K60" s="163">
        <f t="shared" si="19"/>
        <v>-121</v>
      </c>
      <c r="L60" s="163">
        <f t="shared" si="20"/>
        <v>-633</v>
      </c>
      <c r="M60" s="164">
        <f t="shared" si="22"/>
        <v>1.9518355422890712E-5</v>
      </c>
      <c r="N60" s="79"/>
    </row>
    <row r="61" spans="1:14" x14ac:dyDescent="0.25">
      <c r="A61" s="161" t="s">
        <v>144</v>
      </c>
      <c r="B61" s="162" t="s">
        <v>131</v>
      </c>
      <c r="C61" s="163">
        <v>919</v>
      </c>
      <c r="D61" s="163">
        <v>1677</v>
      </c>
      <c r="E61" s="163">
        <v>1488</v>
      </c>
      <c r="F61" s="163">
        <v>254</v>
      </c>
      <c r="G61" s="163">
        <v>443</v>
      </c>
      <c r="H61" s="163">
        <v>365</v>
      </c>
      <c r="I61" s="164">
        <f t="shared" si="21"/>
        <v>-0.17607223476297973</v>
      </c>
      <c r="J61" s="165">
        <f t="shared" si="18"/>
        <v>-0.78234943351222419</v>
      </c>
      <c r="K61" s="163">
        <f t="shared" si="19"/>
        <v>-78</v>
      </c>
      <c r="L61" s="163">
        <f t="shared" si="20"/>
        <v>-1312</v>
      </c>
      <c r="M61" s="164">
        <f t="shared" si="22"/>
        <v>1.7590616615691632E-5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24402</v>
      </c>
      <c r="D62" s="169">
        <f t="shared" si="23"/>
        <v>26619</v>
      </c>
      <c r="E62" s="169">
        <f t="shared" si="23"/>
        <v>12659</v>
      </c>
      <c r="F62" s="169">
        <f t="shared" si="23"/>
        <v>17596</v>
      </c>
      <c r="G62" s="169">
        <f t="shared" si="23"/>
        <v>19061</v>
      </c>
      <c r="H62" s="169">
        <f t="shared" si="23"/>
        <v>23242</v>
      </c>
      <c r="I62" s="170">
        <f t="shared" si="21"/>
        <v>0.21934840774356013</v>
      </c>
      <c r="J62" s="171">
        <f t="shared" si="18"/>
        <v>-0.12686426988241484</v>
      </c>
      <c r="K62" s="169">
        <f>H62-G62</f>
        <v>4181</v>
      </c>
      <c r="L62" s="169">
        <f t="shared" si="20"/>
        <v>-3377</v>
      </c>
      <c r="M62" s="170">
        <f t="shared" si="22"/>
        <v>1.1201126339230271E-3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522937</v>
      </c>
      <c r="D64" s="176">
        <v>468934</v>
      </c>
      <c r="E64" s="176">
        <v>148054</v>
      </c>
      <c r="F64" s="176">
        <v>528576</v>
      </c>
      <c r="G64" s="176">
        <v>651133</v>
      </c>
      <c r="H64" s="176">
        <v>789627</v>
      </c>
      <c r="I64" s="177">
        <f>IFERROR(H64/G64-1,"-")</f>
        <v>0.21269694517095594</v>
      </c>
      <c r="J64" s="177">
        <f>IFERROR(H64/D64-1,"-")</f>
        <v>0.68387662229652779</v>
      </c>
      <c r="K64" s="176">
        <f>H64-G64</f>
        <v>138494</v>
      </c>
      <c r="L64" s="176">
        <f>H64-D64</f>
        <v>320693</v>
      </c>
      <c r="M64" s="177">
        <f>H64/H$8</f>
        <v>3.8054865277804752E-2</v>
      </c>
      <c r="N64" s="79"/>
    </row>
    <row r="65" spans="1:14" x14ac:dyDescent="0.25">
      <c r="A65" s="161" t="s">
        <v>96</v>
      </c>
      <c r="B65" s="157" t="s">
        <v>97</v>
      </c>
      <c r="C65" s="158">
        <v>77369</v>
      </c>
      <c r="D65" s="158">
        <v>78681</v>
      </c>
      <c r="E65" s="158">
        <v>21111</v>
      </c>
      <c r="F65" s="158">
        <v>93842</v>
      </c>
      <c r="G65" s="158">
        <v>96105</v>
      </c>
      <c r="H65" s="158">
        <v>145276</v>
      </c>
      <c r="I65" s="159">
        <f>IFERROR(H65/G65-1,"-")</f>
        <v>0.51163831226262935</v>
      </c>
      <c r="J65" s="160">
        <f t="shared" ref="J65:J76" si="24">IFERROR(H65/D65-1,"-")</f>
        <v>0.84639239460606763</v>
      </c>
      <c r="K65" s="158">
        <f t="shared" ref="K65:K75" si="25">H65-G65</f>
        <v>49171</v>
      </c>
      <c r="L65" s="158">
        <f t="shared" ref="L65:L76" si="26">H65-D65</f>
        <v>66595</v>
      </c>
      <c r="M65" s="159">
        <f>H65/H$8</f>
        <v>7.001354573866349E-3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3.3368676817914322E-3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3.6644868920749163E-3</v>
      </c>
      <c r="N67" s="79"/>
    </row>
    <row r="68" spans="1:14" x14ac:dyDescent="0.25">
      <c r="A68" s="161"/>
      <c r="B68" s="157" t="s">
        <v>107</v>
      </c>
      <c r="C68" s="158">
        <v>445568</v>
      </c>
      <c r="D68" s="158">
        <v>390253</v>
      </c>
      <c r="E68" s="158">
        <v>126943</v>
      </c>
      <c r="F68" s="158">
        <v>434734</v>
      </c>
      <c r="G68" s="158">
        <v>555028</v>
      </c>
      <c r="H68" s="158">
        <v>644351</v>
      </c>
      <c r="I68" s="159">
        <f>IFERROR(H68/G68-1,"-")</f>
        <v>0.1609342231382922</v>
      </c>
      <c r="J68" s="160">
        <f t="shared" si="24"/>
        <v>0.651110945976072</v>
      </c>
      <c r="K68" s="158">
        <f t="shared" si="25"/>
        <v>89323</v>
      </c>
      <c r="L68" s="158">
        <f t="shared" si="26"/>
        <v>254098</v>
      </c>
      <c r="M68" s="159">
        <f>H68/H$8</f>
        <v>3.1053510703938404E-2</v>
      </c>
      <c r="N68" s="79"/>
    </row>
    <row r="69" spans="1:14" s="56" customFormat="1" x14ac:dyDescent="0.25">
      <c r="A69" s="161"/>
      <c r="B69" s="162" t="s">
        <v>110</v>
      </c>
      <c r="C69" s="163">
        <v>202275</v>
      </c>
      <c r="D69" s="163">
        <v>169953</v>
      </c>
      <c r="E69" s="163">
        <v>48594</v>
      </c>
      <c r="F69" s="163">
        <v>188897</v>
      </c>
      <c r="G69" s="163">
        <v>201050</v>
      </c>
      <c r="H69" s="163">
        <v>255984</v>
      </c>
      <c r="I69" s="164">
        <f t="shared" ref="I69:I76" si="27">IFERROR(H69/G69-1,"-")</f>
        <v>0.27323551355384224</v>
      </c>
      <c r="J69" s="165">
        <f t="shared" si="24"/>
        <v>0.50620465658152547</v>
      </c>
      <c r="K69" s="163">
        <f t="shared" si="25"/>
        <v>54934</v>
      </c>
      <c r="L69" s="163">
        <f t="shared" si="26"/>
        <v>86031</v>
      </c>
      <c r="M69" s="164">
        <f t="shared" ref="M69:M76" si="28">H69/H$8</f>
        <v>1.233675727055125E-2</v>
      </c>
      <c r="N69" s="166"/>
    </row>
    <row r="70" spans="1:14" s="56" customFormat="1" x14ac:dyDescent="0.25">
      <c r="A70" s="161"/>
      <c r="B70" s="162" t="s">
        <v>113</v>
      </c>
      <c r="C70" s="163">
        <v>64578</v>
      </c>
      <c r="D70" s="163">
        <v>52142</v>
      </c>
      <c r="E70" s="163">
        <v>16991</v>
      </c>
      <c r="F70" s="163">
        <v>39436</v>
      </c>
      <c r="G70" s="163">
        <v>46978</v>
      </c>
      <c r="H70" s="163">
        <v>44928</v>
      </c>
      <c r="I70" s="164">
        <f t="shared" si="27"/>
        <v>-4.3637447315764799E-2</v>
      </c>
      <c r="J70" s="165">
        <f t="shared" si="24"/>
        <v>-0.13835295922672697</v>
      </c>
      <c r="K70" s="163">
        <f t="shared" si="25"/>
        <v>-2050</v>
      </c>
      <c r="L70" s="163">
        <f t="shared" si="26"/>
        <v>-7214</v>
      </c>
      <c r="M70" s="164">
        <f t="shared" si="28"/>
        <v>2.1652362282460098E-3</v>
      </c>
      <c r="N70" s="166"/>
    </row>
    <row r="71" spans="1:14" x14ac:dyDescent="0.25">
      <c r="A71" s="161"/>
      <c r="B71" s="162" t="s">
        <v>116</v>
      </c>
      <c r="C71" s="163">
        <v>27465</v>
      </c>
      <c r="D71" s="163">
        <v>42878</v>
      </c>
      <c r="E71" s="163">
        <v>15594</v>
      </c>
      <c r="F71" s="163">
        <v>57147</v>
      </c>
      <c r="G71" s="163">
        <v>73127</v>
      </c>
      <c r="H71" s="163">
        <v>76426</v>
      </c>
      <c r="I71" s="164">
        <f t="shared" si="27"/>
        <v>4.5113296046603857E-2</v>
      </c>
      <c r="J71" s="165">
        <f t="shared" si="24"/>
        <v>0.78240589579737851</v>
      </c>
      <c r="K71" s="163">
        <f t="shared" si="25"/>
        <v>3299</v>
      </c>
      <c r="L71" s="163">
        <f t="shared" si="26"/>
        <v>33548</v>
      </c>
      <c r="M71" s="164">
        <f t="shared" si="28"/>
        <v>3.6832341519749275E-3</v>
      </c>
      <c r="N71" s="79"/>
    </row>
    <row r="72" spans="1:14" x14ac:dyDescent="0.25">
      <c r="A72" s="161"/>
      <c r="B72" s="162" t="s">
        <v>123</v>
      </c>
      <c r="C72" s="163">
        <v>10416</v>
      </c>
      <c r="D72" s="163">
        <v>7698</v>
      </c>
      <c r="E72" s="163">
        <v>1231</v>
      </c>
      <c r="F72" s="163">
        <v>13982</v>
      </c>
      <c r="G72" s="163">
        <v>15315</v>
      </c>
      <c r="H72" s="163">
        <v>24986</v>
      </c>
      <c r="I72" s="164">
        <f t="shared" si="27"/>
        <v>0.63147241266731968</v>
      </c>
      <c r="J72" s="165">
        <f t="shared" si="24"/>
        <v>2.2457781241881007</v>
      </c>
      <c r="K72" s="163">
        <f t="shared" si="25"/>
        <v>9671</v>
      </c>
      <c r="L72" s="163">
        <f t="shared" si="26"/>
        <v>17288</v>
      </c>
      <c r="M72" s="164">
        <f t="shared" si="28"/>
        <v>1.2041620459169069E-3</v>
      </c>
      <c r="N72" s="79"/>
    </row>
    <row r="73" spans="1:14" x14ac:dyDescent="0.25">
      <c r="A73" s="161"/>
      <c r="B73" s="162" t="s">
        <v>119</v>
      </c>
      <c r="C73" s="163">
        <v>12064</v>
      </c>
      <c r="D73" s="163">
        <v>8208</v>
      </c>
      <c r="E73" s="163">
        <v>2635</v>
      </c>
      <c r="F73" s="163">
        <v>13550</v>
      </c>
      <c r="G73" s="163">
        <v>13177</v>
      </c>
      <c r="H73" s="163">
        <v>16042</v>
      </c>
      <c r="I73" s="164">
        <f t="shared" si="27"/>
        <v>0.21742429991652124</v>
      </c>
      <c r="J73" s="165">
        <f t="shared" si="24"/>
        <v>0.95443469785575052</v>
      </c>
      <c r="K73" s="163">
        <f t="shared" si="25"/>
        <v>2865</v>
      </c>
      <c r="L73" s="163">
        <f t="shared" si="26"/>
        <v>7834</v>
      </c>
      <c r="M73" s="164">
        <f t="shared" si="28"/>
        <v>7.7311964862719217E-4</v>
      </c>
      <c r="N73" s="79"/>
    </row>
    <row r="74" spans="1:14" x14ac:dyDescent="0.25">
      <c r="A74" s="161"/>
      <c r="B74" s="162" t="s">
        <v>128</v>
      </c>
      <c r="C74" s="163">
        <v>6770</v>
      </c>
      <c r="D74" s="163">
        <v>8826</v>
      </c>
      <c r="E74" s="163">
        <v>5452</v>
      </c>
      <c r="F74" s="163">
        <v>7736</v>
      </c>
      <c r="G74" s="163">
        <v>23119</v>
      </c>
      <c r="H74" s="163">
        <v>17330</v>
      </c>
      <c r="I74" s="164">
        <f t="shared" si="27"/>
        <v>-0.25040010381071842</v>
      </c>
      <c r="J74" s="165">
        <f t="shared" si="24"/>
        <v>0.96351688193972351</v>
      </c>
      <c r="K74" s="163">
        <f t="shared" si="25"/>
        <v>-5789</v>
      </c>
      <c r="L74" s="163">
        <f t="shared" si="26"/>
        <v>8504</v>
      </c>
      <c r="M74" s="164">
        <f t="shared" si="28"/>
        <v>8.3519283821900257E-4</v>
      </c>
      <c r="N74" s="79"/>
    </row>
    <row r="75" spans="1:14" x14ac:dyDescent="0.25">
      <c r="A75" s="161" t="s">
        <v>144</v>
      </c>
      <c r="B75" s="162" t="s">
        <v>131</v>
      </c>
      <c r="C75" s="163">
        <v>10122</v>
      </c>
      <c r="D75" s="163">
        <v>6968</v>
      </c>
      <c r="E75" s="163">
        <v>4537</v>
      </c>
      <c r="F75" s="163">
        <v>2578</v>
      </c>
      <c r="G75" s="163">
        <v>6882</v>
      </c>
      <c r="H75" s="163">
        <v>11802</v>
      </c>
      <c r="I75" s="164">
        <f t="shared" si="27"/>
        <v>0.71490845684394078</v>
      </c>
      <c r="J75" s="165">
        <f t="shared" si="24"/>
        <v>0.69374282433983936</v>
      </c>
      <c r="K75" s="163">
        <f t="shared" si="25"/>
        <v>4920</v>
      </c>
      <c r="L75" s="163">
        <f t="shared" si="26"/>
        <v>4834</v>
      </c>
      <c r="M75" s="164">
        <f t="shared" si="28"/>
        <v>5.6877933506408937E-4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111878</v>
      </c>
      <c r="D76" s="169">
        <f t="shared" si="29"/>
        <v>93580</v>
      </c>
      <c r="E76" s="169">
        <f t="shared" si="29"/>
        <v>31909</v>
      </c>
      <c r="F76" s="169">
        <f t="shared" si="29"/>
        <v>111408</v>
      </c>
      <c r="G76" s="169">
        <f t="shared" si="29"/>
        <v>175380</v>
      </c>
      <c r="H76" s="169">
        <f t="shared" si="29"/>
        <v>196853</v>
      </c>
      <c r="I76" s="170">
        <f t="shared" si="27"/>
        <v>0.12243699395598129</v>
      </c>
      <c r="J76" s="171">
        <f t="shared" si="24"/>
        <v>1.1035798247488779</v>
      </c>
      <c r="K76" s="169">
        <f>H76-G76</f>
        <v>21473</v>
      </c>
      <c r="L76" s="169">
        <f t="shared" si="26"/>
        <v>103273</v>
      </c>
      <c r="M76" s="170">
        <f t="shared" si="28"/>
        <v>9.4870291853390264E-3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3330637</v>
      </c>
      <c r="D78" s="176">
        <v>3164189</v>
      </c>
      <c r="E78" s="176">
        <v>1142147</v>
      </c>
      <c r="F78" s="176">
        <v>2370169</v>
      </c>
      <c r="G78" s="176">
        <v>2875439</v>
      </c>
      <c r="H78" s="176">
        <v>3267951</v>
      </c>
      <c r="I78" s="177">
        <f>IFERROR(H78/G78-1,"-")</f>
        <v>0.13650506931289441</v>
      </c>
      <c r="J78" s="177">
        <f>IFERROR(H78/D78-1,"-")</f>
        <v>3.2792604992938124E-2</v>
      </c>
      <c r="K78" s="176">
        <f>H78-G78</f>
        <v>392512</v>
      </c>
      <c r="L78" s="176">
        <f>H78-D78</f>
        <v>103762</v>
      </c>
      <c r="M78" s="177">
        <f>H78/H$8</f>
        <v>0.15749389906812625</v>
      </c>
      <c r="N78" s="79"/>
    </row>
    <row r="79" spans="1:14" x14ac:dyDescent="0.25">
      <c r="A79" s="161" t="s">
        <v>96</v>
      </c>
      <c r="B79" s="157" t="s">
        <v>97</v>
      </c>
      <c r="C79" s="158">
        <v>1146255</v>
      </c>
      <c r="D79" s="158">
        <v>1111644</v>
      </c>
      <c r="E79" s="158">
        <v>252645</v>
      </c>
      <c r="F79" s="158">
        <v>942866</v>
      </c>
      <c r="G79" s="158">
        <v>997467</v>
      </c>
      <c r="H79" s="158">
        <v>962386</v>
      </c>
      <c r="I79" s="159">
        <f>IFERROR(H79/G79-1,"-")</f>
        <v>-3.5170085827400777E-2</v>
      </c>
      <c r="J79" s="160">
        <f t="shared" ref="J79:J90" si="30">IFERROR(H79/D79-1,"-")</f>
        <v>-0.13426780516064496</v>
      </c>
      <c r="K79" s="158">
        <f t="shared" ref="K79:K89" si="31">H79-G79</f>
        <v>-35081</v>
      </c>
      <c r="L79" s="158">
        <f t="shared" ref="L79:L90" si="32">H79-D79</f>
        <v>-149258</v>
      </c>
      <c r="M79" s="159">
        <f>H79/H$8</f>
        <v>4.6380720992627411E-2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8.1411783370929861E-3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3.8239542655534427E-2</v>
      </c>
      <c r="N81" s="79"/>
    </row>
    <row r="82" spans="1:14" x14ac:dyDescent="0.25">
      <c r="A82" s="161"/>
      <c r="B82" s="157" t="s">
        <v>107</v>
      </c>
      <c r="C82" s="158">
        <v>2184382</v>
      </c>
      <c r="D82" s="158">
        <v>2052545</v>
      </c>
      <c r="E82" s="158">
        <v>889502</v>
      </c>
      <c r="F82" s="158">
        <v>1427303</v>
      </c>
      <c r="G82" s="158">
        <v>1877972</v>
      </c>
      <c r="H82" s="158">
        <v>2305565</v>
      </c>
      <c r="I82" s="159">
        <f>IFERROR(H82/G82-1,"-")</f>
        <v>0.22768869823405247</v>
      </c>
      <c r="J82" s="160">
        <f t="shared" si="30"/>
        <v>0.12327135336862294</v>
      </c>
      <c r="K82" s="158">
        <f t="shared" si="31"/>
        <v>427593</v>
      </c>
      <c r="L82" s="158">
        <f t="shared" si="32"/>
        <v>253020</v>
      </c>
      <c r="M82" s="159">
        <f>H82/H$8</f>
        <v>0.11111317807549884</v>
      </c>
      <c r="N82" s="79"/>
    </row>
    <row r="83" spans="1:14" s="56" customFormat="1" x14ac:dyDescent="0.25">
      <c r="A83" s="161"/>
      <c r="B83" s="162" t="s">
        <v>110</v>
      </c>
      <c r="C83" s="163">
        <v>282245</v>
      </c>
      <c r="D83" s="163">
        <v>314559</v>
      </c>
      <c r="E83" s="163">
        <v>132162</v>
      </c>
      <c r="F83" s="163">
        <v>260585</v>
      </c>
      <c r="G83" s="163">
        <v>339553</v>
      </c>
      <c r="H83" s="163">
        <v>431902</v>
      </c>
      <c r="I83" s="164">
        <f t="shared" ref="I83:I90" si="33">IFERROR(H83/G83-1,"-")</f>
        <v>0.27197226942480257</v>
      </c>
      <c r="J83" s="165">
        <f t="shared" si="30"/>
        <v>0.37303971591974805</v>
      </c>
      <c r="K83" s="163">
        <f t="shared" si="31"/>
        <v>92349</v>
      </c>
      <c r="L83" s="163">
        <f t="shared" si="32"/>
        <v>117343</v>
      </c>
      <c r="M83" s="164">
        <f t="shared" ref="M83:M90" si="34">H83/H$8</f>
        <v>2.0814856157672455E-2</v>
      </c>
      <c r="N83" s="166"/>
    </row>
    <row r="84" spans="1:14" s="56" customFormat="1" x14ac:dyDescent="0.25">
      <c r="A84" s="161"/>
      <c r="B84" s="162" t="s">
        <v>113</v>
      </c>
      <c r="C84" s="163">
        <v>1079462</v>
      </c>
      <c r="D84" s="163">
        <v>915772</v>
      </c>
      <c r="E84" s="163">
        <v>383453</v>
      </c>
      <c r="F84" s="163">
        <v>541030</v>
      </c>
      <c r="G84" s="163">
        <v>679879</v>
      </c>
      <c r="H84" s="163">
        <v>810815</v>
      </c>
      <c r="I84" s="164">
        <f t="shared" si="33"/>
        <v>0.19258721037125714</v>
      </c>
      <c r="J84" s="165">
        <f t="shared" si="30"/>
        <v>-0.11461040521003041</v>
      </c>
      <c r="K84" s="163">
        <f t="shared" si="31"/>
        <v>130936</v>
      </c>
      <c r="L84" s="163">
        <f t="shared" si="32"/>
        <v>-104957</v>
      </c>
      <c r="M84" s="164">
        <f t="shared" si="34"/>
        <v>3.907598852397811E-2</v>
      </c>
      <c r="N84" s="166"/>
    </row>
    <row r="85" spans="1:14" x14ac:dyDescent="0.25">
      <c r="A85" s="161"/>
      <c r="B85" s="162" t="s">
        <v>116</v>
      </c>
      <c r="C85" s="163">
        <v>86776</v>
      </c>
      <c r="D85" s="163">
        <v>97049</v>
      </c>
      <c r="E85" s="163">
        <v>35742</v>
      </c>
      <c r="F85" s="163">
        <v>100552</v>
      </c>
      <c r="G85" s="163">
        <v>140498</v>
      </c>
      <c r="H85" s="163">
        <v>221925</v>
      </c>
      <c r="I85" s="164">
        <f t="shared" si="33"/>
        <v>0.57955985138578492</v>
      </c>
      <c r="J85" s="165">
        <f t="shared" si="30"/>
        <v>1.2867314449401848</v>
      </c>
      <c r="K85" s="163">
        <f t="shared" si="31"/>
        <v>81427</v>
      </c>
      <c r="L85" s="163">
        <f t="shared" si="32"/>
        <v>124876</v>
      </c>
      <c r="M85" s="164">
        <f t="shared" si="34"/>
        <v>1.0695335869691411E-2</v>
      </c>
      <c r="N85" s="79"/>
    </row>
    <row r="86" spans="1:14" x14ac:dyDescent="0.25">
      <c r="A86" s="161"/>
      <c r="B86" s="162" t="s">
        <v>123</v>
      </c>
      <c r="C86" s="163">
        <v>53965</v>
      </c>
      <c r="D86" s="163">
        <v>39640</v>
      </c>
      <c r="E86" s="163">
        <v>10923</v>
      </c>
      <c r="F86" s="163">
        <v>37868</v>
      </c>
      <c r="G86" s="163">
        <v>41944</v>
      </c>
      <c r="H86" s="163">
        <v>67417</v>
      </c>
      <c r="I86" s="164">
        <f t="shared" si="33"/>
        <v>0.60730974632843782</v>
      </c>
      <c r="J86" s="165">
        <f t="shared" si="30"/>
        <v>0.70073158425832482</v>
      </c>
      <c r="K86" s="163">
        <f t="shared" si="31"/>
        <v>25473</v>
      </c>
      <c r="L86" s="163">
        <f t="shared" si="32"/>
        <v>27777</v>
      </c>
      <c r="M86" s="164">
        <f t="shared" si="34"/>
        <v>3.2490591791235141E-3</v>
      </c>
      <c r="N86" s="79"/>
    </row>
    <row r="87" spans="1:14" x14ac:dyDescent="0.25">
      <c r="A87" s="161"/>
      <c r="B87" s="162" t="s">
        <v>119</v>
      </c>
      <c r="C87" s="163">
        <v>31544</v>
      </c>
      <c r="D87" s="163">
        <v>27718</v>
      </c>
      <c r="E87" s="163">
        <v>7617</v>
      </c>
      <c r="F87" s="163">
        <v>18858</v>
      </c>
      <c r="G87" s="163">
        <v>22888</v>
      </c>
      <c r="H87" s="163">
        <v>32457</v>
      </c>
      <c r="I87" s="164">
        <f t="shared" si="33"/>
        <v>0.41807934288710236</v>
      </c>
      <c r="J87" s="165">
        <f t="shared" si="30"/>
        <v>0.17097193159679636</v>
      </c>
      <c r="K87" s="163">
        <f t="shared" si="31"/>
        <v>9569</v>
      </c>
      <c r="L87" s="163">
        <f t="shared" si="32"/>
        <v>4739</v>
      </c>
      <c r="M87" s="164">
        <f t="shared" si="34"/>
        <v>1.5642154616315157E-3</v>
      </c>
      <c r="N87" s="79"/>
    </row>
    <row r="88" spans="1:14" x14ac:dyDescent="0.25">
      <c r="A88" s="161"/>
      <c r="B88" s="162" t="s">
        <v>128</v>
      </c>
      <c r="C88" s="163">
        <v>40267</v>
      </c>
      <c r="D88" s="163">
        <v>45974</v>
      </c>
      <c r="E88" s="163">
        <v>30187</v>
      </c>
      <c r="F88" s="163">
        <v>31874</v>
      </c>
      <c r="G88" s="163">
        <v>48452</v>
      </c>
      <c r="H88" s="163">
        <v>43908</v>
      </c>
      <c r="I88" s="164">
        <f t="shared" si="33"/>
        <v>-9.37835383472303E-2</v>
      </c>
      <c r="J88" s="165">
        <f t="shared" si="30"/>
        <v>-4.4938443468047207E-2</v>
      </c>
      <c r="K88" s="163">
        <f t="shared" si="31"/>
        <v>-4544</v>
      </c>
      <c r="L88" s="163">
        <f t="shared" si="32"/>
        <v>-2066</v>
      </c>
      <c r="M88" s="164">
        <f t="shared" si="34"/>
        <v>2.1160788886624331E-3</v>
      </c>
      <c r="N88" s="79"/>
    </row>
    <row r="89" spans="1:14" x14ac:dyDescent="0.25">
      <c r="A89" s="161" t="s">
        <v>144</v>
      </c>
      <c r="B89" s="162" t="s">
        <v>131</v>
      </c>
      <c r="C89" s="163">
        <v>78642</v>
      </c>
      <c r="D89" s="163">
        <v>62476</v>
      </c>
      <c r="E89" s="163">
        <v>48638</v>
      </c>
      <c r="F89" s="163">
        <v>27744</v>
      </c>
      <c r="G89" s="163">
        <v>48239</v>
      </c>
      <c r="H89" s="163">
        <v>51255</v>
      </c>
      <c r="I89" s="164">
        <f t="shared" si="33"/>
        <v>6.2522025746802434E-2</v>
      </c>
      <c r="J89" s="165">
        <f t="shared" si="30"/>
        <v>-0.17960496830783024</v>
      </c>
      <c r="K89" s="163">
        <f t="shared" si="31"/>
        <v>3016</v>
      </c>
      <c r="L89" s="163">
        <f t="shared" si="32"/>
        <v>-11221</v>
      </c>
      <c r="M89" s="164">
        <f t="shared" si="34"/>
        <v>2.4701563140747248E-3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531481</v>
      </c>
      <c r="D90" s="169">
        <f t="shared" si="35"/>
        <v>549357</v>
      </c>
      <c r="E90" s="169">
        <f t="shared" si="35"/>
        <v>240780</v>
      </c>
      <c r="F90" s="169">
        <f t="shared" si="35"/>
        <v>408792</v>
      </c>
      <c r="G90" s="169">
        <f t="shared" si="35"/>
        <v>556519</v>
      </c>
      <c r="H90" s="169">
        <f t="shared" si="35"/>
        <v>645886</v>
      </c>
      <c r="I90" s="170">
        <f t="shared" si="33"/>
        <v>0.16058211849011439</v>
      </c>
      <c r="J90" s="171">
        <f t="shared" si="30"/>
        <v>0.17571269684376456</v>
      </c>
      <c r="K90" s="169">
        <f>H90-G90</f>
        <v>89367</v>
      </c>
      <c r="L90" s="169">
        <f t="shared" si="32"/>
        <v>96529</v>
      </c>
      <c r="M90" s="170">
        <f t="shared" si="34"/>
        <v>3.1127487680664669E-2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81692</v>
      </c>
      <c r="D92" s="176">
        <v>81129</v>
      </c>
      <c r="E92" s="176">
        <v>33659</v>
      </c>
      <c r="F92" s="176">
        <v>79758</v>
      </c>
      <c r="G92" s="176">
        <v>89670</v>
      </c>
      <c r="H92" s="176">
        <v>91218</v>
      </c>
      <c r="I92" s="177">
        <f>IFERROR(H92/G92-1,"-")</f>
        <v>1.7263298762127732E-2</v>
      </c>
      <c r="J92" s="177">
        <f>IFERROR(H92/D92-1,"-")</f>
        <v>0.12435750471471363</v>
      </c>
      <c r="K92" s="176">
        <f>H92-G92</f>
        <v>1548</v>
      </c>
      <c r="L92" s="176">
        <f>H92-D92</f>
        <v>10089</v>
      </c>
      <c r="M92" s="177">
        <f>H92/H$8</f>
        <v>4.3961119628771481E-3</v>
      </c>
      <c r="N92" s="79"/>
    </row>
    <row r="93" spans="1:14" x14ac:dyDescent="0.25">
      <c r="A93" s="161" t="s">
        <v>96</v>
      </c>
      <c r="B93" s="157" t="s">
        <v>97</v>
      </c>
      <c r="C93" s="158">
        <v>40678</v>
      </c>
      <c r="D93" s="158">
        <v>41989</v>
      </c>
      <c r="E93" s="158">
        <v>13378</v>
      </c>
      <c r="F93" s="158">
        <v>40667</v>
      </c>
      <c r="G93" s="158">
        <v>44097</v>
      </c>
      <c r="H93" s="158">
        <v>39604</v>
      </c>
      <c r="I93" s="159">
        <f>IFERROR(H93/G93-1,"-")</f>
        <v>-0.10188901739347345</v>
      </c>
      <c r="J93" s="160">
        <f t="shared" ref="J93:J104" si="36">IFERROR(H93/D93-1,"-")</f>
        <v>-5.6800590630879499E-2</v>
      </c>
      <c r="K93" s="158">
        <f t="shared" ref="K93:K103" si="37">H93-G93</f>
        <v>-4493</v>
      </c>
      <c r="L93" s="158">
        <f t="shared" ref="L93:L104" si="38">H93-D93</f>
        <v>-2385</v>
      </c>
      <c r="M93" s="159">
        <f>H93/H$8</f>
        <v>1.9086541930078119E-3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5.2458592290905044E-4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1.3840682700987615E-3</v>
      </c>
      <c r="N95" s="79"/>
    </row>
    <row r="96" spans="1:14" x14ac:dyDescent="0.25">
      <c r="A96" s="161"/>
      <c r="B96" s="157" t="s">
        <v>107</v>
      </c>
      <c r="C96" s="158">
        <v>41014</v>
      </c>
      <c r="D96" s="158">
        <v>39140</v>
      </c>
      <c r="E96" s="158">
        <v>20281</v>
      </c>
      <c r="F96" s="158">
        <v>39091</v>
      </c>
      <c r="G96" s="158">
        <v>45573</v>
      </c>
      <c r="H96" s="158">
        <v>51614</v>
      </c>
      <c r="I96" s="159">
        <f>IFERROR(H96/G96-1,"-")</f>
        <v>0.13255655761086604</v>
      </c>
      <c r="J96" s="160">
        <f t="shared" si="36"/>
        <v>0.31870209504343383</v>
      </c>
      <c r="K96" s="158">
        <f t="shared" si="37"/>
        <v>6041</v>
      </c>
      <c r="L96" s="158">
        <f t="shared" si="38"/>
        <v>12474</v>
      </c>
      <c r="M96" s="159">
        <f>H96/H$8</f>
        <v>2.4874577698693365E-3</v>
      </c>
      <c r="N96" s="79"/>
    </row>
    <row r="97" spans="1:14" s="56" customFormat="1" x14ac:dyDescent="0.25">
      <c r="A97" s="161"/>
      <c r="B97" s="162" t="s">
        <v>110</v>
      </c>
      <c r="C97" s="163">
        <v>4566</v>
      </c>
      <c r="D97" s="163">
        <v>5646</v>
      </c>
      <c r="E97" s="163">
        <v>4441</v>
      </c>
      <c r="F97" s="163">
        <v>5474</v>
      </c>
      <c r="G97" s="163">
        <v>7202</v>
      </c>
      <c r="H97" s="163">
        <v>8421</v>
      </c>
      <c r="I97" s="164">
        <f t="shared" ref="I97:I104" si="39">IFERROR(H97/G97-1,"-")</f>
        <v>0.16925853929464041</v>
      </c>
      <c r="J97" s="165">
        <f t="shared" si="36"/>
        <v>0.49149840595111582</v>
      </c>
      <c r="K97" s="163">
        <f t="shared" si="37"/>
        <v>1219</v>
      </c>
      <c r="L97" s="163">
        <f t="shared" si="38"/>
        <v>2775</v>
      </c>
      <c r="M97" s="164">
        <f t="shared" ref="M97:M104" si="40">H97/H$8</f>
        <v>4.0583721238558691E-4</v>
      </c>
      <c r="N97" s="166"/>
    </row>
    <row r="98" spans="1:14" s="56" customFormat="1" x14ac:dyDescent="0.25">
      <c r="A98" s="161"/>
      <c r="B98" s="162" t="s">
        <v>113</v>
      </c>
      <c r="C98" s="163">
        <v>15486</v>
      </c>
      <c r="D98" s="163">
        <v>13083</v>
      </c>
      <c r="E98" s="163">
        <v>6467</v>
      </c>
      <c r="F98" s="163">
        <v>12221</v>
      </c>
      <c r="G98" s="163">
        <v>13422</v>
      </c>
      <c r="H98" s="163">
        <v>15403</v>
      </c>
      <c r="I98" s="164">
        <f t="shared" si="39"/>
        <v>0.14759350320369546</v>
      </c>
      <c r="J98" s="165">
        <f t="shared" si="36"/>
        <v>0.17732935870977595</v>
      </c>
      <c r="K98" s="163">
        <f t="shared" si="37"/>
        <v>1981</v>
      </c>
      <c r="L98" s="163">
        <f t="shared" si="38"/>
        <v>2320</v>
      </c>
      <c r="M98" s="164">
        <f t="shared" si="40"/>
        <v>7.423240211821868E-4</v>
      </c>
      <c r="N98" s="166"/>
    </row>
    <row r="99" spans="1:14" x14ac:dyDescent="0.25">
      <c r="A99" s="161"/>
      <c r="B99" s="162" t="s">
        <v>116</v>
      </c>
      <c r="C99" s="163">
        <v>5311</v>
      </c>
      <c r="D99" s="163">
        <v>5230</v>
      </c>
      <c r="E99" s="163">
        <v>2656</v>
      </c>
      <c r="F99" s="163">
        <v>4754</v>
      </c>
      <c r="G99" s="163">
        <v>5298</v>
      </c>
      <c r="H99" s="163">
        <v>6232</v>
      </c>
      <c r="I99" s="164">
        <f t="shared" si="39"/>
        <v>0.17629294073235191</v>
      </c>
      <c r="J99" s="165">
        <f t="shared" si="36"/>
        <v>0.1915869980879541</v>
      </c>
      <c r="K99" s="163">
        <f t="shared" si="37"/>
        <v>934</v>
      </c>
      <c r="L99" s="163">
        <f t="shared" si="38"/>
        <v>1002</v>
      </c>
      <c r="M99" s="164">
        <f t="shared" si="40"/>
        <v>3.0034170616161711E-4</v>
      </c>
      <c r="N99" s="79"/>
    </row>
    <row r="100" spans="1:14" x14ac:dyDescent="0.25">
      <c r="A100" s="161"/>
      <c r="B100" s="162" t="s">
        <v>123</v>
      </c>
      <c r="C100" s="163">
        <v>1574</v>
      </c>
      <c r="D100" s="163">
        <v>1323</v>
      </c>
      <c r="E100" s="163">
        <v>839</v>
      </c>
      <c r="F100" s="163">
        <v>2720</v>
      </c>
      <c r="G100" s="163">
        <v>2323</v>
      </c>
      <c r="H100" s="163">
        <v>2822</v>
      </c>
      <c r="I100" s="164">
        <f t="shared" si="39"/>
        <v>0.21480843736547572</v>
      </c>
      <c r="J100" s="165">
        <f t="shared" si="36"/>
        <v>1.1330309901738471</v>
      </c>
      <c r="K100" s="163">
        <f t="shared" si="37"/>
        <v>499</v>
      </c>
      <c r="L100" s="163">
        <f t="shared" si="38"/>
        <v>1499</v>
      </c>
      <c r="M100" s="164">
        <f t="shared" si="40"/>
        <v>1.3600197284789527E-4</v>
      </c>
      <c r="N100" s="79"/>
    </row>
    <row r="101" spans="1:14" x14ac:dyDescent="0.25">
      <c r="A101" s="161"/>
      <c r="B101" s="162" t="s">
        <v>119</v>
      </c>
      <c r="C101" s="163">
        <v>963</v>
      </c>
      <c r="D101" s="163">
        <v>943</v>
      </c>
      <c r="E101" s="163">
        <v>294</v>
      </c>
      <c r="F101" s="163">
        <v>1281</v>
      </c>
      <c r="G101" s="163">
        <v>986</v>
      </c>
      <c r="H101" s="163">
        <v>1399</v>
      </c>
      <c r="I101" s="164">
        <f t="shared" si="39"/>
        <v>0.41886409736308305</v>
      </c>
      <c r="J101" s="165">
        <f t="shared" si="36"/>
        <v>0.4835630965005302</v>
      </c>
      <c r="K101" s="163">
        <f t="shared" si="37"/>
        <v>413</v>
      </c>
      <c r="L101" s="163">
        <f t="shared" si="38"/>
        <v>456</v>
      </c>
      <c r="M101" s="164">
        <f t="shared" si="40"/>
        <v>6.7422664781787919E-5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312</v>
      </c>
      <c r="E102" s="163">
        <v>565</v>
      </c>
      <c r="F102" s="163">
        <v>540</v>
      </c>
      <c r="G102" s="163">
        <v>278</v>
      </c>
      <c r="H102" s="163">
        <v>592</v>
      </c>
      <c r="I102" s="164">
        <f t="shared" si="39"/>
        <v>1.1294964028776979</v>
      </c>
      <c r="J102" s="165">
        <f t="shared" si="36"/>
        <v>0.89743589743589736</v>
      </c>
      <c r="K102" s="163">
        <f t="shared" si="37"/>
        <v>314</v>
      </c>
      <c r="L102" s="163">
        <f t="shared" si="38"/>
        <v>280</v>
      </c>
      <c r="M102" s="164">
        <f t="shared" si="40"/>
        <v>2.8530534346546424E-5</v>
      </c>
      <c r="N102" s="79"/>
    </row>
    <row r="103" spans="1:14" x14ac:dyDescent="0.25">
      <c r="A103" s="161" t="s">
        <v>144</v>
      </c>
      <c r="B103" s="162" t="s">
        <v>131</v>
      </c>
      <c r="C103" s="163">
        <v>649</v>
      </c>
      <c r="D103" s="163">
        <v>356</v>
      </c>
      <c r="E103" s="163">
        <v>210</v>
      </c>
      <c r="F103" s="163">
        <v>227</v>
      </c>
      <c r="G103" s="163">
        <v>606</v>
      </c>
      <c r="H103" s="163">
        <v>824</v>
      </c>
      <c r="I103" s="164">
        <f t="shared" si="39"/>
        <v>0.35973597359735976</v>
      </c>
      <c r="J103" s="165">
        <f t="shared" si="36"/>
        <v>1.3146067415730336</v>
      </c>
      <c r="K103" s="163">
        <f t="shared" si="37"/>
        <v>218</v>
      </c>
      <c r="L103" s="163">
        <f t="shared" si="38"/>
        <v>468</v>
      </c>
      <c r="M103" s="164">
        <f t="shared" si="40"/>
        <v>3.9711419428301105E-5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12244</v>
      </c>
      <c r="D104" s="169">
        <f t="shared" si="41"/>
        <v>12247</v>
      </c>
      <c r="E104" s="169">
        <f t="shared" si="41"/>
        <v>4809</v>
      </c>
      <c r="F104" s="169">
        <f t="shared" si="41"/>
        <v>11874</v>
      </c>
      <c r="G104" s="169">
        <f t="shared" si="41"/>
        <v>15458</v>
      </c>
      <c r="H104" s="169">
        <f t="shared" si="41"/>
        <v>15921</v>
      </c>
      <c r="I104" s="170">
        <f t="shared" si="39"/>
        <v>2.9952128347781048E-2</v>
      </c>
      <c r="J104" s="171">
        <f t="shared" si="36"/>
        <v>0.29999183473503721</v>
      </c>
      <c r="K104" s="169">
        <f>H104-G104</f>
        <v>463</v>
      </c>
      <c r="L104" s="169">
        <f t="shared" si="38"/>
        <v>3674</v>
      </c>
      <c r="M104" s="170">
        <f t="shared" si="40"/>
        <v>7.6728823873541488E-4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615098</v>
      </c>
      <c r="D106" s="176">
        <v>600413</v>
      </c>
      <c r="E106" s="176">
        <v>248643</v>
      </c>
      <c r="F106" s="176">
        <v>716456</v>
      </c>
      <c r="G106" s="176">
        <v>803223</v>
      </c>
      <c r="H106" s="176">
        <v>845212</v>
      </c>
      <c r="I106" s="177">
        <f>IFERROR(H106/G106-1,"-")</f>
        <v>5.2275644497231877E-2</v>
      </c>
      <c r="J106" s="177">
        <f>IFERROR(H106/D106-1,"-")</f>
        <v>0.40771768765832861</v>
      </c>
      <c r="K106" s="176">
        <f>H106-G106</f>
        <v>41989</v>
      </c>
      <c r="L106" s="176">
        <f>H106-D106</f>
        <v>244799</v>
      </c>
      <c r="M106" s="177">
        <f>H106/H$8</f>
        <v>4.0733699317758776E-2</v>
      </c>
      <c r="N106" s="79"/>
    </row>
    <row r="107" spans="1:14" x14ac:dyDescent="0.25">
      <c r="A107" s="161" t="s">
        <v>96</v>
      </c>
      <c r="B107" s="157" t="s">
        <v>97</v>
      </c>
      <c r="C107" s="158">
        <v>83973</v>
      </c>
      <c r="D107" s="158">
        <v>74554</v>
      </c>
      <c r="E107" s="158">
        <v>42776</v>
      </c>
      <c r="F107" s="158">
        <v>91706</v>
      </c>
      <c r="G107" s="158">
        <v>120161</v>
      </c>
      <c r="H107" s="158">
        <v>117785</v>
      </c>
      <c r="I107" s="159">
        <f>IFERROR(H107/G107-1,"-")</f>
        <v>-1.9773470593620224E-2</v>
      </c>
      <c r="J107" s="160">
        <f t="shared" ref="J107:J118" si="42">IFERROR(H107/D107-1,"-")</f>
        <v>0.57986157684363016</v>
      </c>
      <c r="K107" s="158">
        <f t="shared" ref="K107:K117" si="43">H107-G107</f>
        <v>-2376</v>
      </c>
      <c r="L107" s="158">
        <f t="shared" ref="L107:L118" si="44">H107-D107</f>
        <v>43231</v>
      </c>
      <c r="M107" s="159">
        <f>H107/H$8</f>
        <v>5.6764678851485987E-3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1.3991528262650942E-3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4.2773150588835051E-3</v>
      </c>
      <c r="N109" s="79"/>
    </row>
    <row r="110" spans="1:14" x14ac:dyDescent="0.25">
      <c r="A110" s="161"/>
      <c r="B110" s="157" t="s">
        <v>107</v>
      </c>
      <c r="C110" s="158">
        <v>531125</v>
      </c>
      <c r="D110" s="158">
        <v>525859</v>
      </c>
      <c r="E110" s="158">
        <v>205867</v>
      </c>
      <c r="F110" s="158">
        <v>624750</v>
      </c>
      <c r="G110" s="158">
        <v>683062</v>
      </c>
      <c r="H110" s="158">
        <v>727427</v>
      </c>
      <c r="I110" s="159">
        <f>IFERROR(H110/G110-1,"-")</f>
        <v>6.495018021790111E-2</v>
      </c>
      <c r="J110" s="160">
        <f t="shared" si="42"/>
        <v>0.38331187637750808</v>
      </c>
      <c r="K110" s="158">
        <f t="shared" si="43"/>
        <v>44365</v>
      </c>
      <c r="L110" s="158">
        <f t="shared" si="44"/>
        <v>201568</v>
      </c>
      <c r="M110" s="159">
        <f>H110/H$8</f>
        <v>3.5057231432610178E-2</v>
      </c>
      <c r="N110" s="79"/>
    </row>
    <row r="111" spans="1:14" s="56" customFormat="1" x14ac:dyDescent="0.25">
      <c r="A111" s="161"/>
      <c r="B111" s="162" t="s">
        <v>110</v>
      </c>
      <c r="C111" s="163">
        <v>297024</v>
      </c>
      <c r="D111" s="163">
        <v>282267</v>
      </c>
      <c r="E111" s="163">
        <v>117809</v>
      </c>
      <c r="F111" s="163">
        <v>376995</v>
      </c>
      <c r="G111" s="163">
        <v>411458</v>
      </c>
      <c r="H111" s="163">
        <v>437572</v>
      </c>
      <c r="I111" s="164">
        <f t="shared" ref="I111:I118" si="45">IFERROR(H111/G111-1,"-")</f>
        <v>6.3466988125154833E-2</v>
      </c>
      <c r="J111" s="165">
        <f t="shared" si="42"/>
        <v>0.55020601062114949</v>
      </c>
      <c r="K111" s="163">
        <f t="shared" si="43"/>
        <v>26114</v>
      </c>
      <c r="L111" s="163">
        <f t="shared" si="44"/>
        <v>155305</v>
      </c>
      <c r="M111" s="164">
        <f t="shared" ref="M111:M118" si="46">H111/H$8</f>
        <v>2.1088113133592927E-2</v>
      </c>
      <c r="N111" s="166"/>
    </row>
    <row r="112" spans="1:14" s="56" customFormat="1" x14ac:dyDescent="0.25">
      <c r="A112" s="161"/>
      <c r="B112" s="162" t="s">
        <v>113</v>
      </c>
      <c r="C112" s="163">
        <v>66359</v>
      </c>
      <c r="D112" s="163">
        <v>52644</v>
      </c>
      <c r="E112" s="163">
        <v>14803</v>
      </c>
      <c r="F112" s="163">
        <v>27921</v>
      </c>
      <c r="G112" s="163">
        <v>37035</v>
      </c>
      <c r="H112" s="163">
        <v>33099</v>
      </c>
      <c r="I112" s="164">
        <f t="shared" si="45"/>
        <v>-0.10627784528149054</v>
      </c>
      <c r="J112" s="165">
        <f t="shared" si="42"/>
        <v>-0.37126738089810807</v>
      </c>
      <c r="K112" s="163">
        <f t="shared" si="43"/>
        <v>-3936</v>
      </c>
      <c r="L112" s="163">
        <f t="shared" si="44"/>
        <v>-19545</v>
      </c>
      <c r="M112" s="164">
        <f t="shared" si="46"/>
        <v>1.5951556694870611E-3</v>
      </c>
      <c r="N112" s="166"/>
    </row>
    <row r="113" spans="1:14" x14ac:dyDescent="0.25">
      <c r="A113" s="161"/>
      <c r="B113" s="162" t="s">
        <v>116</v>
      </c>
      <c r="C113" s="163">
        <v>60044</v>
      </c>
      <c r="D113" s="163">
        <v>59159</v>
      </c>
      <c r="E113" s="163">
        <v>7410</v>
      </c>
      <c r="F113" s="163">
        <v>35399</v>
      </c>
      <c r="G113" s="163">
        <v>49821</v>
      </c>
      <c r="H113" s="163">
        <v>42952</v>
      </c>
      <c r="I113" s="164">
        <f t="shared" si="45"/>
        <v>-0.13787358744304612</v>
      </c>
      <c r="J113" s="165">
        <f t="shared" si="42"/>
        <v>-0.27395662536554033</v>
      </c>
      <c r="K113" s="163">
        <f t="shared" si="43"/>
        <v>-6869</v>
      </c>
      <c r="L113" s="163">
        <f t="shared" si="44"/>
        <v>-16207</v>
      </c>
      <c r="M113" s="164">
        <f t="shared" si="46"/>
        <v>2.0700059311703749E-3</v>
      </c>
      <c r="N113" s="79"/>
    </row>
    <row r="114" spans="1:14" x14ac:dyDescent="0.25">
      <c r="A114" s="161"/>
      <c r="B114" s="162" t="s">
        <v>123</v>
      </c>
      <c r="C114" s="163">
        <v>9449</v>
      </c>
      <c r="D114" s="163">
        <v>11437</v>
      </c>
      <c r="E114" s="163">
        <v>4179</v>
      </c>
      <c r="F114" s="163">
        <v>26570</v>
      </c>
      <c r="G114" s="163">
        <v>22048</v>
      </c>
      <c r="H114" s="163">
        <v>24551</v>
      </c>
      <c r="I114" s="164">
        <f t="shared" si="45"/>
        <v>0.11352503628447019</v>
      </c>
      <c r="J114" s="165">
        <f t="shared" si="42"/>
        <v>1.1466293608463758</v>
      </c>
      <c r="K114" s="163">
        <f t="shared" si="43"/>
        <v>2503</v>
      </c>
      <c r="L114" s="163">
        <f t="shared" si="44"/>
        <v>13114</v>
      </c>
      <c r="M114" s="164">
        <f t="shared" si="46"/>
        <v>1.183197886388617E-3</v>
      </c>
      <c r="N114" s="79"/>
    </row>
    <row r="115" spans="1:14" x14ac:dyDescent="0.25">
      <c r="A115" s="161"/>
      <c r="B115" s="162" t="s">
        <v>119</v>
      </c>
      <c r="C115" s="163">
        <v>15203</v>
      </c>
      <c r="D115" s="163">
        <v>19269</v>
      </c>
      <c r="E115" s="163">
        <v>5827</v>
      </c>
      <c r="F115" s="163">
        <v>27329</v>
      </c>
      <c r="G115" s="163">
        <v>28296</v>
      </c>
      <c r="H115" s="163">
        <v>18839</v>
      </c>
      <c r="I115" s="164">
        <f t="shared" si="45"/>
        <v>-0.33421685043822447</v>
      </c>
      <c r="J115" s="165">
        <f t="shared" si="42"/>
        <v>-2.2315636514608994E-2</v>
      </c>
      <c r="K115" s="163">
        <f t="shared" si="43"/>
        <v>-9457</v>
      </c>
      <c r="L115" s="163">
        <f t="shared" si="44"/>
        <v>-430</v>
      </c>
      <c r="M115" s="164">
        <f t="shared" si="46"/>
        <v>9.0791678472058803E-4</v>
      </c>
      <c r="N115" s="79"/>
    </row>
    <row r="116" spans="1:14" x14ac:dyDescent="0.25">
      <c r="A116" s="161"/>
      <c r="B116" s="162" t="s">
        <v>128</v>
      </c>
      <c r="C116" s="163">
        <v>2797</v>
      </c>
      <c r="D116" s="163">
        <v>3695</v>
      </c>
      <c r="E116" s="163">
        <v>2277</v>
      </c>
      <c r="F116" s="163">
        <v>3665</v>
      </c>
      <c r="G116" s="163">
        <v>6774</v>
      </c>
      <c r="H116" s="163">
        <v>9961</v>
      </c>
      <c r="I116" s="164">
        <f t="shared" si="45"/>
        <v>0.47047534691467385</v>
      </c>
      <c r="J116" s="165">
        <f t="shared" si="42"/>
        <v>1.6958051420838971</v>
      </c>
      <c r="K116" s="163">
        <f t="shared" si="43"/>
        <v>3187</v>
      </c>
      <c r="L116" s="163">
        <f t="shared" si="44"/>
        <v>6266</v>
      </c>
      <c r="M116" s="164">
        <f t="shared" si="46"/>
        <v>4.8005515646275157E-4</v>
      </c>
      <c r="N116" s="79"/>
    </row>
    <row r="117" spans="1:14" x14ac:dyDescent="0.25">
      <c r="A117" s="161" t="s">
        <v>144</v>
      </c>
      <c r="B117" s="162" t="s">
        <v>131</v>
      </c>
      <c r="C117" s="163">
        <v>7684</v>
      </c>
      <c r="D117" s="163">
        <v>7921</v>
      </c>
      <c r="E117" s="163">
        <v>7210</v>
      </c>
      <c r="F117" s="163">
        <v>5242</v>
      </c>
      <c r="G117" s="163">
        <v>4254</v>
      </c>
      <c r="H117" s="163">
        <v>8870</v>
      </c>
      <c r="I117" s="164">
        <f t="shared" si="45"/>
        <v>1.0850963798777622</v>
      </c>
      <c r="J117" s="165">
        <f t="shared" si="42"/>
        <v>0.11980810503724282</v>
      </c>
      <c r="K117" s="163">
        <f t="shared" si="43"/>
        <v>4616</v>
      </c>
      <c r="L117" s="163">
        <f t="shared" si="44"/>
        <v>949</v>
      </c>
      <c r="M117" s="164">
        <f t="shared" si="46"/>
        <v>4.2747608049639659E-4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72565</v>
      </c>
      <c r="D118" s="169">
        <f t="shared" si="47"/>
        <v>89467</v>
      </c>
      <c r="E118" s="169">
        <f t="shared" si="47"/>
        <v>46352</v>
      </c>
      <c r="F118" s="169">
        <f t="shared" si="47"/>
        <v>121629</v>
      </c>
      <c r="G118" s="169">
        <f t="shared" si="47"/>
        <v>123376</v>
      </c>
      <c r="H118" s="169">
        <f t="shared" si="47"/>
        <v>151583</v>
      </c>
      <c r="I118" s="170">
        <f t="shared" si="45"/>
        <v>0.22862631305926606</v>
      </c>
      <c r="J118" s="171">
        <f t="shared" si="42"/>
        <v>0.69428951456961774</v>
      </c>
      <c r="K118" s="169">
        <f>H118-G118</f>
        <v>28207</v>
      </c>
      <c r="L118" s="169">
        <f t="shared" si="44"/>
        <v>62116</v>
      </c>
      <c r="M118" s="170">
        <f t="shared" si="46"/>
        <v>7.305310790291464E-3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311207</v>
      </c>
      <c r="D120" s="176">
        <v>291543</v>
      </c>
      <c r="E120" s="176">
        <v>118261</v>
      </c>
      <c r="F120" s="176">
        <v>301230</v>
      </c>
      <c r="G120" s="176">
        <v>334500</v>
      </c>
      <c r="H120" s="176">
        <v>347016</v>
      </c>
      <c r="I120" s="177">
        <f>IFERROR(H120/G120-1,"-")</f>
        <v>3.741704035874438E-2</v>
      </c>
      <c r="J120" s="177">
        <f>IFERROR(H120/D120-1,"-")</f>
        <v>0.1902738189563804</v>
      </c>
      <c r="K120" s="176">
        <f>H120-G120</f>
        <v>12516</v>
      </c>
      <c r="L120" s="176">
        <f>H120-D120</f>
        <v>55473</v>
      </c>
      <c r="M120" s="177">
        <f>H120/H$8</f>
        <v>1.6723905247974923E-2</v>
      </c>
      <c r="N120" s="79"/>
    </row>
    <row r="121" spans="1:14" x14ac:dyDescent="0.25">
      <c r="A121" s="161" t="s">
        <v>96</v>
      </c>
      <c r="B121" s="157" t="s">
        <v>97</v>
      </c>
      <c r="C121" s="158">
        <v>159927</v>
      </c>
      <c r="D121" s="158">
        <v>134536</v>
      </c>
      <c r="E121" s="158">
        <v>50965</v>
      </c>
      <c r="F121" s="158">
        <v>153498</v>
      </c>
      <c r="G121" s="158">
        <v>179706</v>
      </c>
      <c r="H121" s="158">
        <v>181102</v>
      </c>
      <c r="I121" s="159">
        <f>IFERROR(H121/G121-1,"-")</f>
        <v>7.7682436869108695E-3</v>
      </c>
      <c r="J121" s="160">
        <f t="shared" ref="J121:J132" si="48">IFERROR(H121/D121-1,"-")</f>
        <v>0.34612297080335375</v>
      </c>
      <c r="K121" s="158">
        <f t="shared" ref="K121:K131" si="49">H121-G121</f>
        <v>1396</v>
      </c>
      <c r="L121" s="158">
        <f t="shared" ref="L121:L132" si="50">H121-D121</f>
        <v>46566</v>
      </c>
      <c r="M121" s="159">
        <f>H121/H$8</f>
        <v>8.7279338365342067E-3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3.7746089714361638E-3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4.9533248650980429E-3</v>
      </c>
      <c r="N123" s="79"/>
    </row>
    <row r="124" spans="1:14" x14ac:dyDescent="0.25">
      <c r="A124" s="161"/>
      <c r="B124" s="157" t="s">
        <v>107</v>
      </c>
      <c r="C124" s="158">
        <v>151280</v>
      </c>
      <c r="D124" s="158">
        <v>157007</v>
      </c>
      <c r="E124" s="158">
        <v>67296</v>
      </c>
      <c r="F124" s="158">
        <v>147732</v>
      </c>
      <c r="G124" s="158">
        <v>154794</v>
      </c>
      <c r="H124" s="158">
        <v>165914</v>
      </c>
      <c r="I124" s="159">
        <f>IFERROR(H124/G124-1,"-")</f>
        <v>7.1837409718722878E-2</v>
      </c>
      <c r="J124" s="160">
        <f t="shared" si="48"/>
        <v>5.672995471539477E-2</v>
      </c>
      <c r="K124" s="158">
        <f t="shared" si="49"/>
        <v>11120</v>
      </c>
      <c r="L124" s="158">
        <f t="shared" si="50"/>
        <v>8907</v>
      </c>
      <c r="M124" s="159">
        <f>H124/H$8</f>
        <v>7.9959714114407159E-3</v>
      </c>
      <c r="N124" s="79"/>
    </row>
    <row r="125" spans="1:14" s="56" customFormat="1" x14ac:dyDescent="0.25">
      <c r="A125" s="161"/>
      <c r="B125" s="162" t="s">
        <v>110</v>
      </c>
      <c r="C125" s="163">
        <v>22413</v>
      </c>
      <c r="D125" s="163">
        <v>19810</v>
      </c>
      <c r="E125" s="163">
        <v>8916</v>
      </c>
      <c r="F125" s="163">
        <v>19804</v>
      </c>
      <c r="G125" s="163">
        <v>19086</v>
      </c>
      <c r="H125" s="163">
        <v>23566</v>
      </c>
      <c r="I125" s="164">
        <f t="shared" ref="I125:I132" si="51">IFERROR(H125/G125-1,"-")</f>
        <v>0.23472702504453524</v>
      </c>
      <c r="J125" s="165">
        <f t="shared" si="48"/>
        <v>0.18960121150933862</v>
      </c>
      <c r="K125" s="163">
        <f t="shared" si="49"/>
        <v>4480</v>
      </c>
      <c r="L125" s="163">
        <f t="shared" si="50"/>
        <v>3756</v>
      </c>
      <c r="M125" s="164">
        <f t="shared" ref="M125:M132" si="52">H125/H$8</f>
        <v>1.1357273182613396E-3</v>
      </c>
      <c r="N125" s="166"/>
    </row>
    <row r="126" spans="1:14" s="56" customFormat="1" x14ac:dyDescent="0.25">
      <c r="A126" s="161"/>
      <c r="B126" s="162" t="s">
        <v>113</v>
      </c>
      <c r="C126" s="163">
        <v>20003</v>
      </c>
      <c r="D126" s="163">
        <v>17746</v>
      </c>
      <c r="E126" s="163">
        <v>8926</v>
      </c>
      <c r="F126" s="163">
        <v>18108</v>
      </c>
      <c r="G126" s="163">
        <v>24451</v>
      </c>
      <c r="H126" s="163">
        <v>23939</v>
      </c>
      <c r="I126" s="164">
        <f t="shared" si="51"/>
        <v>-2.0939838861396276E-2</v>
      </c>
      <c r="J126" s="165">
        <f t="shared" si="48"/>
        <v>0.34898005184266867</v>
      </c>
      <c r="K126" s="163">
        <f t="shared" si="49"/>
        <v>-512</v>
      </c>
      <c r="L126" s="163">
        <f t="shared" si="50"/>
        <v>6193</v>
      </c>
      <c r="M126" s="164">
        <f t="shared" si="52"/>
        <v>1.1537034826384711E-3</v>
      </c>
      <c r="N126" s="166"/>
    </row>
    <row r="127" spans="1:14" x14ac:dyDescent="0.25">
      <c r="A127" s="161"/>
      <c r="B127" s="162" t="s">
        <v>116</v>
      </c>
      <c r="C127" s="163">
        <v>10087</v>
      </c>
      <c r="D127" s="163">
        <v>10973</v>
      </c>
      <c r="E127" s="163">
        <v>4918</v>
      </c>
      <c r="F127" s="163">
        <v>12644</v>
      </c>
      <c r="G127" s="163">
        <v>15479</v>
      </c>
      <c r="H127" s="163">
        <v>14205</v>
      </c>
      <c r="I127" s="164">
        <f t="shared" si="51"/>
        <v>-8.23050584663092E-2</v>
      </c>
      <c r="J127" s="165">
        <f t="shared" si="48"/>
        <v>0.29454114645037821</v>
      </c>
      <c r="K127" s="163">
        <f t="shared" si="49"/>
        <v>-1274</v>
      </c>
      <c r="L127" s="163">
        <f t="shared" si="50"/>
        <v>3232</v>
      </c>
      <c r="M127" s="164">
        <f t="shared" si="52"/>
        <v>6.8458824390657427E-4</v>
      </c>
      <c r="N127" s="79"/>
    </row>
    <row r="128" spans="1:14" x14ac:dyDescent="0.25">
      <c r="A128" s="161"/>
      <c r="B128" s="162" t="s">
        <v>123</v>
      </c>
      <c r="C128" s="163">
        <v>2699</v>
      </c>
      <c r="D128" s="163">
        <v>2691</v>
      </c>
      <c r="E128" s="163">
        <v>1311</v>
      </c>
      <c r="F128" s="163">
        <v>3483</v>
      </c>
      <c r="G128" s="163">
        <v>3838</v>
      </c>
      <c r="H128" s="163">
        <v>4135</v>
      </c>
      <c r="I128" s="164">
        <f t="shared" si="51"/>
        <v>7.7384054194893137E-2</v>
      </c>
      <c r="J128" s="165">
        <f t="shared" si="48"/>
        <v>0.53660349312523214</v>
      </c>
      <c r="K128" s="163">
        <f t="shared" si="49"/>
        <v>297</v>
      </c>
      <c r="L128" s="163">
        <f t="shared" si="50"/>
        <v>1444</v>
      </c>
      <c r="M128" s="164">
        <f t="shared" si="52"/>
        <v>1.9927999919420517E-4</v>
      </c>
      <c r="N128" s="79"/>
    </row>
    <row r="129" spans="1:14" x14ac:dyDescent="0.25">
      <c r="A129" s="161"/>
      <c r="B129" s="162" t="s">
        <v>119</v>
      </c>
      <c r="C129" s="163">
        <v>2966</v>
      </c>
      <c r="D129" s="163">
        <v>2195</v>
      </c>
      <c r="E129" s="163">
        <v>1120</v>
      </c>
      <c r="F129" s="163">
        <v>2733</v>
      </c>
      <c r="G129" s="163">
        <v>3233</v>
      </c>
      <c r="H129" s="163">
        <v>3301</v>
      </c>
      <c r="I129" s="164">
        <f t="shared" si="51"/>
        <v>2.1033096195484102E-2</v>
      </c>
      <c r="J129" s="165">
        <f t="shared" si="48"/>
        <v>0.50387243735763088</v>
      </c>
      <c r="K129" s="163">
        <f t="shared" si="49"/>
        <v>68</v>
      </c>
      <c r="L129" s="163">
        <f t="shared" si="50"/>
        <v>1106</v>
      </c>
      <c r="M129" s="164">
        <f t="shared" si="52"/>
        <v>1.5908664506410431E-4</v>
      </c>
      <c r="N129" s="79"/>
    </row>
    <row r="130" spans="1:14" x14ac:dyDescent="0.25">
      <c r="A130" s="161"/>
      <c r="B130" s="162" t="s">
        <v>128</v>
      </c>
      <c r="C130" s="163">
        <v>2719</v>
      </c>
      <c r="D130" s="163">
        <v>2937</v>
      </c>
      <c r="E130" s="163">
        <v>1580</v>
      </c>
      <c r="F130" s="163">
        <v>1578</v>
      </c>
      <c r="G130" s="163">
        <v>2025</v>
      </c>
      <c r="H130" s="163">
        <v>2833</v>
      </c>
      <c r="I130" s="164">
        <f t="shared" si="51"/>
        <v>0.39901234567901245</v>
      </c>
      <c r="J130" s="165">
        <f t="shared" si="48"/>
        <v>-3.5410282601293863E-2</v>
      </c>
      <c r="K130" s="163">
        <f t="shared" si="49"/>
        <v>808</v>
      </c>
      <c r="L130" s="163">
        <f t="shared" si="50"/>
        <v>-104</v>
      </c>
      <c r="M130" s="164">
        <f t="shared" si="52"/>
        <v>1.3653210101987503E-4</v>
      </c>
      <c r="N130" s="79"/>
    </row>
    <row r="131" spans="1:14" x14ac:dyDescent="0.25">
      <c r="A131" s="161" t="s">
        <v>144</v>
      </c>
      <c r="B131" s="162" t="s">
        <v>131</v>
      </c>
      <c r="C131" s="163">
        <v>4688</v>
      </c>
      <c r="D131" s="163">
        <v>3658</v>
      </c>
      <c r="E131" s="163">
        <v>1898</v>
      </c>
      <c r="F131" s="163">
        <v>2435</v>
      </c>
      <c r="G131" s="163">
        <v>2962</v>
      </c>
      <c r="H131" s="163">
        <v>3278</v>
      </c>
      <c r="I131" s="164">
        <f t="shared" si="51"/>
        <v>0.10668467251856861</v>
      </c>
      <c r="J131" s="165">
        <f t="shared" si="48"/>
        <v>-0.10388190267905961</v>
      </c>
      <c r="K131" s="163">
        <f t="shared" si="49"/>
        <v>316</v>
      </c>
      <c r="L131" s="163">
        <f t="shared" si="50"/>
        <v>-380</v>
      </c>
      <c r="M131" s="164">
        <f t="shared" si="52"/>
        <v>1.5797819524996482E-4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85705</v>
      </c>
      <c r="D132" s="169">
        <f t="shared" si="53"/>
        <v>96997</v>
      </c>
      <c r="E132" s="169">
        <f t="shared" si="53"/>
        <v>38627</v>
      </c>
      <c r="F132" s="169">
        <f t="shared" si="53"/>
        <v>86947</v>
      </c>
      <c r="G132" s="169">
        <f t="shared" si="53"/>
        <v>83720</v>
      </c>
      <c r="H132" s="169">
        <f t="shared" si="53"/>
        <v>90657</v>
      </c>
      <c r="I132" s="170">
        <f t="shared" si="51"/>
        <v>8.2859531772575323E-2</v>
      </c>
      <c r="J132" s="171">
        <f t="shared" si="48"/>
        <v>-6.536284627359612E-2</v>
      </c>
      <c r="K132" s="169">
        <f>H132-G132</f>
        <v>6937</v>
      </c>
      <c r="L132" s="169">
        <f t="shared" si="50"/>
        <v>-6340</v>
      </c>
      <c r="M132" s="170">
        <f t="shared" si="52"/>
        <v>4.3690754261061808E-3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1216198</v>
      </c>
      <c r="D134" s="176">
        <v>1054528</v>
      </c>
      <c r="E134" s="176">
        <v>412691</v>
      </c>
      <c r="F134" s="176">
        <v>975225</v>
      </c>
      <c r="G134" s="176">
        <v>1060434</v>
      </c>
      <c r="H134" s="176">
        <v>1162503</v>
      </c>
      <c r="I134" s="177">
        <f>IFERROR(H134/G134-1,"-")</f>
        <v>9.6252100555055842E-2</v>
      </c>
      <c r="J134" s="177">
        <f>IFERROR(H134/D134-1,"-")</f>
        <v>0.10239178096740909</v>
      </c>
      <c r="K134" s="176">
        <f>H134-G134</f>
        <v>102069</v>
      </c>
      <c r="L134" s="176">
        <f>H134-D134</f>
        <v>107975</v>
      </c>
      <c r="M134" s="177">
        <f>H134/H$8</f>
        <v>5.6025053664633881E-2</v>
      </c>
      <c r="N134" s="79"/>
    </row>
    <row r="135" spans="1:14" x14ac:dyDescent="0.25">
      <c r="A135" s="161" t="s">
        <v>96</v>
      </c>
      <c r="B135" s="157" t="s">
        <v>97</v>
      </c>
      <c r="C135" s="158">
        <v>123668</v>
      </c>
      <c r="D135" s="158">
        <v>110037</v>
      </c>
      <c r="E135" s="158">
        <v>9152</v>
      </c>
      <c r="F135" s="158">
        <v>53266</v>
      </c>
      <c r="G135" s="158">
        <v>66298</v>
      </c>
      <c r="H135" s="158">
        <v>51686</v>
      </c>
      <c r="I135" s="159">
        <f>IFERROR(H135/G135-1,"-")</f>
        <v>-0.22039880539382783</v>
      </c>
      <c r="J135" s="160">
        <f t="shared" ref="J135:J146" si="54">IFERROR(H135/D135-1,"-")</f>
        <v>-0.53028526768268858</v>
      </c>
      <c r="K135" s="158">
        <f t="shared" ref="K135:K145" si="55">H135-G135</f>
        <v>-14612</v>
      </c>
      <c r="L135" s="158">
        <f t="shared" ref="L135:L146" si="56">H135-D135</f>
        <v>-58351</v>
      </c>
      <c r="M135" s="159">
        <f>H135/H$8</f>
        <v>2.4909276997222948E-3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1.2606929864380201E-3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1.2302347132842747E-3</v>
      </c>
      <c r="N137" s="79"/>
    </row>
    <row r="138" spans="1:14" x14ac:dyDescent="0.25">
      <c r="A138" s="161"/>
      <c r="B138" s="157" t="s">
        <v>107</v>
      </c>
      <c r="C138" s="158">
        <v>1092530</v>
      </c>
      <c r="D138" s="158">
        <v>944491</v>
      </c>
      <c r="E138" s="158">
        <v>403539</v>
      </c>
      <c r="F138" s="158">
        <v>921959</v>
      </c>
      <c r="G138" s="158">
        <v>994136</v>
      </c>
      <c r="H138" s="158">
        <v>1110817</v>
      </c>
      <c r="I138" s="159">
        <f>IFERROR(H138/G138-1,"-")</f>
        <v>0.11736925330135928</v>
      </c>
      <c r="J138" s="160">
        <f t="shared" si="54"/>
        <v>0.17610120159959175</v>
      </c>
      <c r="K138" s="158">
        <f t="shared" si="55"/>
        <v>116681</v>
      </c>
      <c r="L138" s="158">
        <f t="shared" si="56"/>
        <v>166326</v>
      </c>
      <c r="M138" s="159">
        <f>H138/H$8</f>
        <v>5.353412596491159E-2</v>
      </c>
      <c r="N138" s="79"/>
    </row>
    <row r="139" spans="1:14" s="56" customFormat="1" x14ac:dyDescent="0.25">
      <c r="A139" s="161"/>
      <c r="B139" s="162" t="s">
        <v>110</v>
      </c>
      <c r="C139" s="163">
        <v>591678</v>
      </c>
      <c r="D139" s="163">
        <v>472278</v>
      </c>
      <c r="E139" s="163">
        <v>198194</v>
      </c>
      <c r="F139" s="163">
        <v>406353</v>
      </c>
      <c r="G139" s="163">
        <v>399598</v>
      </c>
      <c r="H139" s="163">
        <v>490709</v>
      </c>
      <c r="I139" s="164">
        <f t="shared" ref="I139:I146" si="57">IFERROR(H139/G139-1,"-")</f>
        <v>0.22800664667991333</v>
      </c>
      <c r="J139" s="165">
        <f t="shared" si="54"/>
        <v>3.9025743312201655E-2</v>
      </c>
      <c r="K139" s="163">
        <f t="shared" si="55"/>
        <v>91111</v>
      </c>
      <c r="L139" s="163">
        <f t="shared" si="56"/>
        <v>18431</v>
      </c>
      <c r="M139" s="164">
        <f t="shared" ref="M139:M146" si="58">H139/H$8</f>
        <v>2.3648969558546368E-2</v>
      </c>
      <c r="N139" s="166"/>
    </row>
    <row r="140" spans="1:14" s="56" customFormat="1" x14ac:dyDescent="0.25">
      <c r="A140" s="161"/>
      <c r="B140" s="162" t="s">
        <v>113</v>
      </c>
      <c r="C140" s="163">
        <v>68927</v>
      </c>
      <c r="D140" s="163">
        <v>62315</v>
      </c>
      <c r="E140" s="163">
        <v>25529</v>
      </c>
      <c r="F140" s="163">
        <v>68439</v>
      </c>
      <c r="G140" s="163">
        <v>98861</v>
      </c>
      <c r="H140" s="163">
        <v>115682</v>
      </c>
      <c r="I140" s="164">
        <f t="shared" si="57"/>
        <v>0.17014798555547683</v>
      </c>
      <c r="J140" s="165">
        <f t="shared" si="54"/>
        <v>0.85640696461526122</v>
      </c>
      <c r="K140" s="163">
        <f t="shared" si="55"/>
        <v>16821</v>
      </c>
      <c r="L140" s="163">
        <f t="shared" si="56"/>
        <v>53367</v>
      </c>
      <c r="M140" s="164">
        <f t="shared" si="58"/>
        <v>5.5751170173601074E-3</v>
      </c>
      <c r="N140" s="166"/>
    </row>
    <row r="141" spans="1:14" x14ac:dyDescent="0.25">
      <c r="A141" s="161"/>
      <c r="B141" s="162" t="s">
        <v>116</v>
      </c>
      <c r="C141" s="163">
        <v>103140</v>
      </c>
      <c r="D141" s="163">
        <v>79465</v>
      </c>
      <c r="E141" s="163">
        <v>22867</v>
      </c>
      <c r="F141" s="163">
        <v>99586</v>
      </c>
      <c r="G141" s="163">
        <v>95765</v>
      </c>
      <c r="H141" s="163">
        <v>104164</v>
      </c>
      <c r="I141" s="164">
        <f t="shared" si="57"/>
        <v>8.7704276092518185E-2</v>
      </c>
      <c r="J141" s="165">
        <f t="shared" si="54"/>
        <v>0.31081608255206694</v>
      </c>
      <c r="K141" s="163">
        <f t="shared" si="55"/>
        <v>8399</v>
      </c>
      <c r="L141" s="163">
        <f t="shared" si="56"/>
        <v>24699</v>
      </c>
      <c r="M141" s="164">
        <f t="shared" si="58"/>
        <v>5.0200246278271311E-3</v>
      </c>
      <c r="N141" s="79"/>
    </row>
    <row r="142" spans="1:14" x14ac:dyDescent="0.25">
      <c r="A142" s="161"/>
      <c r="B142" s="162" t="s">
        <v>123</v>
      </c>
      <c r="C142" s="163">
        <v>22697</v>
      </c>
      <c r="D142" s="163">
        <v>23379</v>
      </c>
      <c r="E142" s="163">
        <v>5400</v>
      </c>
      <c r="F142" s="163">
        <v>35752</v>
      </c>
      <c r="G142" s="163">
        <v>41063</v>
      </c>
      <c r="H142" s="163">
        <v>37926</v>
      </c>
      <c r="I142" s="164">
        <f t="shared" si="57"/>
        <v>-7.6394807977985035E-2</v>
      </c>
      <c r="J142" s="165">
        <f t="shared" si="54"/>
        <v>0.62222507378416525</v>
      </c>
      <c r="K142" s="163">
        <f t="shared" si="55"/>
        <v>-3137</v>
      </c>
      <c r="L142" s="163">
        <f t="shared" si="56"/>
        <v>14547</v>
      </c>
      <c r="M142" s="164">
        <f t="shared" si="58"/>
        <v>1.8277855500458103E-3</v>
      </c>
      <c r="N142" s="79"/>
    </row>
    <row r="143" spans="1:14" x14ac:dyDescent="0.25">
      <c r="A143" s="161"/>
      <c r="B143" s="162" t="s">
        <v>119</v>
      </c>
      <c r="C143" s="163">
        <v>21716</v>
      </c>
      <c r="D143" s="163">
        <v>22926</v>
      </c>
      <c r="E143" s="163">
        <v>6566</v>
      </c>
      <c r="F143" s="163">
        <v>18876</v>
      </c>
      <c r="G143" s="163">
        <v>23555</v>
      </c>
      <c r="H143" s="163">
        <v>28751</v>
      </c>
      <c r="I143" s="164">
        <f t="shared" si="57"/>
        <v>0.22059010825727032</v>
      </c>
      <c r="J143" s="165">
        <f t="shared" si="54"/>
        <v>0.2540783390037511</v>
      </c>
      <c r="K143" s="163">
        <f t="shared" si="55"/>
        <v>5196</v>
      </c>
      <c r="L143" s="163">
        <f t="shared" si="56"/>
        <v>5825</v>
      </c>
      <c r="M143" s="164">
        <f t="shared" si="58"/>
        <v>1.3856104611445208E-3</v>
      </c>
      <c r="N143" s="79"/>
    </row>
    <row r="144" spans="1:14" x14ac:dyDescent="0.25">
      <c r="A144" s="161"/>
      <c r="B144" s="162" t="s">
        <v>128</v>
      </c>
      <c r="C144" s="163">
        <v>11742</v>
      </c>
      <c r="D144" s="163">
        <v>11751</v>
      </c>
      <c r="E144" s="163">
        <v>15280</v>
      </c>
      <c r="F144" s="163">
        <v>14520</v>
      </c>
      <c r="G144" s="163">
        <v>18490</v>
      </c>
      <c r="H144" s="163">
        <v>16363</v>
      </c>
      <c r="I144" s="164">
        <f t="shared" si="57"/>
        <v>-0.11503515413737153</v>
      </c>
      <c r="J144" s="165">
        <f t="shared" si="54"/>
        <v>0.39247723597991668</v>
      </c>
      <c r="K144" s="163">
        <f t="shared" si="55"/>
        <v>-2127</v>
      </c>
      <c r="L144" s="163">
        <f t="shared" si="56"/>
        <v>4612</v>
      </c>
      <c r="M144" s="164">
        <f t="shared" si="58"/>
        <v>7.8858975255496476E-4</v>
      </c>
      <c r="N144" s="79"/>
    </row>
    <row r="145" spans="1:14" x14ac:dyDescent="0.25">
      <c r="A145" s="161" t="s">
        <v>144</v>
      </c>
      <c r="B145" s="162" t="s">
        <v>131</v>
      </c>
      <c r="C145" s="163">
        <v>52845</v>
      </c>
      <c r="D145" s="163">
        <v>33563</v>
      </c>
      <c r="E145" s="163">
        <v>28780</v>
      </c>
      <c r="F145" s="163">
        <v>6498</v>
      </c>
      <c r="G145" s="163">
        <v>12672</v>
      </c>
      <c r="H145" s="163">
        <v>10614</v>
      </c>
      <c r="I145" s="164">
        <f t="shared" si="57"/>
        <v>-0.16240530303030298</v>
      </c>
      <c r="J145" s="165">
        <f t="shared" si="54"/>
        <v>-0.6837589011709323</v>
      </c>
      <c r="K145" s="163">
        <f t="shared" si="55"/>
        <v>-2058</v>
      </c>
      <c r="L145" s="163">
        <f t="shared" si="56"/>
        <v>-22949</v>
      </c>
      <c r="M145" s="164">
        <f t="shared" si="58"/>
        <v>5.1152549249027662E-4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219785</v>
      </c>
      <c r="D146" s="169">
        <f t="shared" si="59"/>
        <v>238814</v>
      </c>
      <c r="E146" s="169">
        <f t="shared" si="59"/>
        <v>100923</v>
      </c>
      <c r="F146" s="169">
        <f t="shared" si="59"/>
        <v>271935</v>
      </c>
      <c r="G146" s="169">
        <f t="shared" si="59"/>
        <v>304132</v>
      </c>
      <c r="H146" s="169">
        <f t="shared" si="59"/>
        <v>306608</v>
      </c>
      <c r="I146" s="170">
        <f t="shared" si="57"/>
        <v>8.1412018465665259E-3</v>
      </c>
      <c r="J146" s="171">
        <f t="shared" si="54"/>
        <v>0.28387782960797936</v>
      </c>
      <c r="K146" s="169">
        <f>H146-G146</f>
        <v>2476</v>
      </c>
      <c r="L146" s="169">
        <f t="shared" si="56"/>
        <v>67794</v>
      </c>
      <c r="M146" s="170">
        <f t="shared" si="58"/>
        <v>1.4776503504942409E-2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447111</v>
      </c>
      <c r="D148" s="176">
        <v>432186</v>
      </c>
      <c r="E148" s="176">
        <v>167308</v>
      </c>
      <c r="F148" s="176">
        <v>341012</v>
      </c>
      <c r="G148" s="176">
        <v>469881</v>
      </c>
      <c r="H148" s="176">
        <v>444519</v>
      </c>
      <c r="I148" s="177">
        <f>IFERROR(H148/G148-1,"-")</f>
        <v>-5.3975368231530929E-2</v>
      </c>
      <c r="J148" s="177">
        <f>IFERROR(H148/D148-1,"-")</f>
        <v>2.8536324638003041E-2</v>
      </c>
      <c r="K148" s="176">
        <f>H148-G148</f>
        <v>-25362</v>
      </c>
      <c r="L148" s="176">
        <f>H148-D148</f>
        <v>12333</v>
      </c>
      <c r="M148" s="177">
        <f>H148/H$8</f>
        <v>2.1422913170933228E-2</v>
      </c>
      <c r="N148" s="79"/>
    </row>
    <row r="149" spans="1:14" x14ac:dyDescent="0.25">
      <c r="A149" s="161" t="s">
        <v>96</v>
      </c>
      <c r="B149" s="157" t="s">
        <v>97</v>
      </c>
      <c r="C149" s="158">
        <v>140650</v>
      </c>
      <c r="D149" s="158">
        <v>159248</v>
      </c>
      <c r="E149" s="158">
        <v>54412</v>
      </c>
      <c r="F149" s="158">
        <v>141025</v>
      </c>
      <c r="G149" s="158">
        <v>186282</v>
      </c>
      <c r="H149" s="158">
        <v>177124</v>
      </c>
      <c r="I149" s="159">
        <f>IFERROR(H149/G149-1,"-")</f>
        <v>-4.9162023169173619E-2</v>
      </c>
      <c r="J149" s="160">
        <f t="shared" ref="J149:J160" si="60">IFERROR(H149/D149-1,"-")</f>
        <v>0.11225258715965025</v>
      </c>
      <c r="K149" s="158">
        <f t="shared" ref="K149:K159" si="61">H149-G149</f>
        <v>-9158</v>
      </c>
      <c r="L149" s="158">
        <f t="shared" ref="L149:L160" si="62">H149-D149</f>
        <v>17876</v>
      </c>
      <c r="M149" s="159">
        <f>H149/H$8</f>
        <v>8.5362202121582586E-3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5.7335289538416922E-3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2.8026912583165664E-3</v>
      </c>
      <c r="N151" s="79"/>
    </row>
    <row r="152" spans="1:14" x14ac:dyDescent="0.25">
      <c r="A152" s="161"/>
      <c r="B152" s="157" t="s">
        <v>107</v>
      </c>
      <c r="C152" s="158">
        <v>306461</v>
      </c>
      <c r="D152" s="158">
        <v>272938</v>
      </c>
      <c r="E152" s="158">
        <v>112896</v>
      </c>
      <c r="F152" s="158">
        <v>199987</v>
      </c>
      <c r="G152" s="158">
        <v>283599</v>
      </c>
      <c r="H152" s="158">
        <v>267395</v>
      </c>
      <c r="I152" s="159">
        <f>IFERROR(H152/G152-1,"-")</f>
        <v>-5.7137013882277432E-2</v>
      </c>
      <c r="J152" s="160">
        <f t="shared" si="60"/>
        <v>-2.0308641522983284E-2</v>
      </c>
      <c r="K152" s="158">
        <f t="shared" si="61"/>
        <v>-16204</v>
      </c>
      <c r="L152" s="158">
        <f t="shared" si="62"/>
        <v>-5543</v>
      </c>
      <c r="M152" s="159">
        <f>H152/H$8</f>
        <v>1.2886692958774969E-2</v>
      </c>
      <c r="N152" s="79"/>
    </row>
    <row r="153" spans="1:14" s="56" customFormat="1" x14ac:dyDescent="0.25">
      <c r="A153" s="161"/>
      <c r="B153" s="162" t="s">
        <v>110</v>
      </c>
      <c r="C153" s="163">
        <v>100064</v>
      </c>
      <c r="D153" s="163">
        <v>81348</v>
      </c>
      <c r="E153" s="163">
        <v>26513</v>
      </c>
      <c r="F153" s="163">
        <v>74624</v>
      </c>
      <c r="G153" s="163">
        <v>112992</v>
      </c>
      <c r="H153" s="163">
        <v>101036</v>
      </c>
      <c r="I153" s="164">
        <f t="shared" ref="I153:I160" si="63">IFERROR(H153/G153-1,"-")</f>
        <v>-0.10581280090625889</v>
      </c>
      <c r="J153" s="165">
        <f t="shared" si="60"/>
        <v>0.24202193047155429</v>
      </c>
      <c r="K153" s="163">
        <f t="shared" si="61"/>
        <v>-11956</v>
      </c>
      <c r="L153" s="163">
        <f t="shared" si="62"/>
        <v>19688</v>
      </c>
      <c r="M153" s="164">
        <f t="shared" ref="M153:M160" si="64">H153/H$8</f>
        <v>4.8692754531041629E-3</v>
      </c>
      <c r="N153" s="166"/>
    </row>
    <row r="154" spans="1:14" s="56" customFormat="1" x14ac:dyDescent="0.25">
      <c r="A154" s="161"/>
      <c r="B154" s="162" t="s">
        <v>113</v>
      </c>
      <c r="C154" s="163">
        <v>112684</v>
      </c>
      <c r="D154" s="163">
        <v>90688</v>
      </c>
      <c r="E154" s="163">
        <v>44172</v>
      </c>
      <c r="F154" s="163">
        <v>55156</v>
      </c>
      <c r="G154" s="163">
        <v>59967</v>
      </c>
      <c r="H154" s="163">
        <v>61398</v>
      </c>
      <c r="I154" s="164">
        <f t="shared" si="63"/>
        <v>2.3863124718595197E-2</v>
      </c>
      <c r="J154" s="165">
        <f t="shared" si="60"/>
        <v>-0.32297547635850388</v>
      </c>
      <c r="K154" s="163">
        <f t="shared" si="61"/>
        <v>1431</v>
      </c>
      <c r="L154" s="163">
        <f t="shared" si="62"/>
        <v>-29290</v>
      </c>
      <c r="M154" s="164">
        <f t="shared" si="64"/>
        <v>2.9589826821102322E-3</v>
      </c>
      <c r="N154" s="166"/>
    </row>
    <row r="155" spans="1:14" x14ac:dyDescent="0.25">
      <c r="A155" s="161"/>
      <c r="B155" s="162" t="s">
        <v>116</v>
      </c>
      <c r="C155" s="163">
        <v>36753</v>
      </c>
      <c r="D155" s="163">
        <v>35531</v>
      </c>
      <c r="E155" s="163">
        <v>11693</v>
      </c>
      <c r="F155" s="163">
        <v>18656</v>
      </c>
      <c r="G155" s="163">
        <v>39765</v>
      </c>
      <c r="H155" s="163">
        <v>27279</v>
      </c>
      <c r="I155" s="164">
        <f t="shared" si="63"/>
        <v>-0.31399471897397213</v>
      </c>
      <c r="J155" s="165">
        <f t="shared" si="60"/>
        <v>-0.23224789620331543</v>
      </c>
      <c r="K155" s="163">
        <f t="shared" si="61"/>
        <v>-12486</v>
      </c>
      <c r="L155" s="163">
        <f t="shared" si="62"/>
        <v>-8252</v>
      </c>
      <c r="M155" s="164">
        <f t="shared" si="64"/>
        <v>1.3146696730395944E-3</v>
      </c>
      <c r="N155" s="79"/>
    </row>
    <row r="156" spans="1:14" x14ac:dyDescent="0.25">
      <c r="A156" s="161"/>
      <c r="B156" s="162" t="s">
        <v>123</v>
      </c>
      <c r="C156" s="163">
        <v>4279</v>
      </c>
      <c r="D156" s="163">
        <v>4194</v>
      </c>
      <c r="E156" s="163">
        <v>2314</v>
      </c>
      <c r="F156" s="163">
        <v>4486</v>
      </c>
      <c r="G156" s="163">
        <v>6557</v>
      </c>
      <c r="H156" s="163">
        <v>8762</v>
      </c>
      <c r="I156" s="164">
        <f t="shared" si="63"/>
        <v>0.33628183620558172</v>
      </c>
      <c r="J156" s="165">
        <f t="shared" si="60"/>
        <v>1.0891750119217929</v>
      </c>
      <c r="K156" s="163">
        <f t="shared" si="61"/>
        <v>2205</v>
      </c>
      <c r="L156" s="163">
        <f t="shared" si="62"/>
        <v>4568</v>
      </c>
      <c r="M156" s="164">
        <f t="shared" si="64"/>
        <v>4.2227118571695906E-4</v>
      </c>
      <c r="N156" s="79"/>
    </row>
    <row r="157" spans="1:14" x14ac:dyDescent="0.25">
      <c r="A157" s="161"/>
      <c r="B157" s="162" t="s">
        <v>119</v>
      </c>
      <c r="C157" s="163">
        <v>4974</v>
      </c>
      <c r="D157" s="163">
        <v>8357</v>
      </c>
      <c r="E157" s="163">
        <v>5589</v>
      </c>
      <c r="F157" s="163">
        <v>15118</v>
      </c>
      <c r="G157" s="163">
        <v>15064</v>
      </c>
      <c r="H157" s="163">
        <v>13008</v>
      </c>
      <c r="I157" s="164">
        <f t="shared" si="63"/>
        <v>-0.13648433351035583</v>
      </c>
      <c r="J157" s="165">
        <f t="shared" si="60"/>
        <v>0.5565394280244107</v>
      </c>
      <c r="K157" s="163">
        <f t="shared" si="61"/>
        <v>-2056</v>
      </c>
      <c r="L157" s="163">
        <f t="shared" si="62"/>
        <v>4651</v>
      </c>
      <c r="M157" s="164">
        <f t="shared" si="64"/>
        <v>6.2690066010114172E-4</v>
      </c>
      <c r="N157" s="79"/>
    </row>
    <row r="158" spans="1:14" x14ac:dyDescent="0.25">
      <c r="A158" s="161"/>
      <c r="B158" s="162" t="s">
        <v>128</v>
      </c>
      <c r="C158" s="163">
        <v>1535</v>
      </c>
      <c r="D158" s="163">
        <v>2425</v>
      </c>
      <c r="E158" s="163">
        <v>2769</v>
      </c>
      <c r="F158" s="163">
        <v>1381</v>
      </c>
      <c r="G158" s="163">
        <v>3093</v>
      </c>
      <c r="H158" s="163">
        <v>2100</v>
      </c>
      <c r="I158" s="164">
        <f t="shared" si="63"/>
        <v>-0.32104752667313285</v>
      </c>
      <c r="J158" s="165">
        <f t="shared" si="60"/>
        <v>-0.134020618556701</v>
      </c>
      <c r="K158" s="163">
        <f t="shared" si="61"/>
        <v>-993</v>
      </c>
      <c r="L158" s="163">
        <f t="shared" si="62"/>
        <v>-325</v>
      </c>
      <c r="M158" s="164">
        <f t="shared" si="64"/>
        <v>1.0120628737795185E-4</v>
      </c>
      <c r="N158" s="79"/>
    </row>
    <row r="159" spans="1:14" x14ac:dyDescent="0.25">
      <c r="A159" s="161" t="s">
        <v>144</v>
      </c>
      <c r="B159" s="162" t="s">
        <v>131</v>
      </c>
      <c r="C159" s="163">
        <v>5742</v>
      </c>
      <c r="D159" s="163">
        <v>5085</v>
      </c>
      <c r="E159" s="163">
        <v>3726</v>
      </c>
      <c r="F159" s="163">
        <v>2597</v>
      </c>
      <c r="G159" s="163">
        <v>3937</v>
      </c>
      <c r="H159" s="163">
        <v>3649</v>
      </c>
      <c r="I159" s="164">
        <f t="shared" si="63"/>
        <v>-7.3152146304292565E-2</v>
      </c>
      <c r="J159" s="165">
        <f t="shared" si="60"/>
        <v>-0.28239921337266471</v>
      </c>
      <c r="K159" s="163">
        <f t="shared" si="61"/>
        <v>-288</v>
      </c>
      <c r="L159" s="163">
        <f t="shared" si="62"/>
        <v>-1436</v>
      </c>
      <c r="M159" s="164">
        <f t="shared" si="64"/>
        <v>1.7585797268673633E-4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40430</v>
      </c>
      <c r="D160" s="169">
        <f t="shared" si="65"/>
        <v>45310</v>
      </c>
      <c r="E160" s="169">
        <f t="shared" si="65"/>
        <v>16120</v>
      </c>
      <c r="F160" s="169">
        <f t="shared" si="65"/>
        <v>27969</v>
      </c>
      <c r="G160" s="169">
        <f t="shared" si="65"/>
        <v>42224</v>
      </c>
      <c r="H160" s="169">
        <f t="shared" si="65"/>
        <v>50163</v>
      </c>
      <c r="I160" s="170">
        <f t="shared" si="63"/>
        <v>0.18802103069344445</v>
      </c>
      <c r="J160" s="171">
        <f t="shared" si="60"/>
        <v>0.10710659898477148</v>
      </c>
      <c r="K160" s="169">
        <f>H160-G160</f>
        <v>7939</v>
      </c>
      <c r="L160" s="169">
        <f t="shared" si="62"/>
        <v>4853</v>
      </c>
      <c r="M160" s="170">
        <f t="shared" si="64"/>
        <v>2.4175290446381897E-3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5413-67A0-49D2-BE99-864941F4420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209D-7819-44BF-8BEB-63D2BAFE3C2F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D01F2-F57C-447D-83F1-6E7ED47515F7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426749</v>
      </c>
      <c r="F7" s="64">
        <v>224964</v>
      </c>
      <c r="G7" s="64">
        <v>455417</v>
      </c>
      <c r="H7" s="64">
        <v>453884</v>
      </c>
      <c r="I7" s="64">
        <v>480798</v>
      </c>
      <c r="J7" s="65">
        <f>I7/H7-1</f>
        <v>5.9297089124093372E-2</v>
      </c>
      <c r="K7" s="64">
        <f>I7-H7</f>
        <v>26914</v>
      </c>
      <c r="L7" s="65">
        <f>I7/E7-1</f>
        <v>0.12665290369748972</v>
      </c>
      <c r="M7" s="64">
        <f>I7-E7</f>
        <v>54049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155735</v>
      </c>
      <c r="F8" s="16">
        <v>94144</v>
      </c>
      <c r="G8" s="16">
        <v>164843</v>
      </c>
      <c r="H8" s="16">
        <v>163971</v>
      </c>
      <c r="I8" s="16">
        <v>166795</v>
      </c>
      <c r="J8" s="17">
        <f t="shared" ref="J8:J63" si="0">I8/H8-1</f>
        <v>1.7222557647388781E-2</v>
      </c>
      <c r="K8" s="16">
        <f t="shared" ref="K8:K50" si="1">I8-H8</f>
        <v>2824</v>
      </c>
      <c r="L8" s="17">
        <f t="shared" ref="L8:L63" si="2">I8/E8-1</f>
        <v>7.1018075577102158E-2</v>
      </c>
      <c r="M8" s="16">
        <f t="shared" ref="M8:M50" si="3">I8-E8</f>
        <v>11060</v>
      </c>
      <c r="N8" s="18">
        <f t="shared" ref="N8:N17" si="4">I8/$I$7</f>
        <v>0.34691284073561041</v>
      </c>
      <c r="R8" s="66"/>
    </row>
    <row r="9" spans="2:18" x14ac:dyDescent="0.25">
      <c r="B9" s="272"/>
      <c r="C9" s="275"/>
      <c r="D9" s="19" t="s">
        <v>45</v>
      </c>
      <c r="E9" s="20">
        <v>112094</v>
      </c>
      <c r="F9" s="20">
        <v>42074</v>
      </c>
      <c r="G9" s="20">
        <v>119732</v>
      </c>
      <c r="H9" s="20">
        <v>112830</v>
      </c>
      <c r="I9" s="20">
        <v>121148</v>
      </c>
      <c r="J9" s="67">
        <f t="shared" si="0"/>
        <v>7.3721527962421263E-2</v>
      </c>
      <c r="K9" s="20">
        <f t="shared" si="1"/>
        <v>8318</v>
      </c>
      <c r="L9" s="67">
        <f t="shared" si="2"/>
        <v>8.0771495352115252E-2</v>
      </c>
      <c r="M9" s="20">
        <f t="shared" si="3"/>
        <v>9054</v>
      </c>
      <c r="N9" s="68">
        <f t="shared" si="4"/>
        <v>0.25197276194992491</v>
      </c>
      <c r="R9" s="66"/>
    </row>
    <row r="10" spans="2:18" x14ac:dyDescent="0.25">
      <c r="B10" s="272"/>
      <c r="C10" s="275"/>
      <c r="D10" s="19" t="s">
        <v>46</v>
      </c>
      <c r="E10" s="20">
        <v>3189</v>
      </c>
      <c r="F10" s="20">
        <v>1838</v>
      </c>
      <c r="G10" s="20">
        <v>2342</v>
      </c>
      <c r="H10" s="20">
        <v>2800</v>
      </c>
      <c r="I10" s="20">
        <v>2508</v>
      </c>
      <c r="J10" s="67">
        <f t="shared" si="0"/>
        <v>-0.10428571428571431</v>
      </c>
      <c r="K10" s="20">
        <f t="shared" si="1"/>
        <v>-292</v>
      </c>
      <c r="L10" s="67">
        <f t="shared" si="2"/>
        <v>-0.21354656632173097</v>
      </c>
      <c r="M10" s="20">
        <f t="shared" si="3"/>
        <v>-681</v>
      </c>
      <c r="N10" s="68">
        <f t="shared" si="4"/>
        <v>5.2163278549411602E-3</v>
      </c>
      <c r="R10" s="66"/>
    </row>
    <row r="11" spans="2:18" x14ac:dyDescent="0.25">
      <c r="B11" s="272"/>
      <c r="C11" s="275"/>
      <c r="D11" s="19" t="s">
        <v>47</v>
      </c>
      <c r="E11" s="20">
        <v>13016</v>
      </c>
      <c r="F11" s="20">
        <v>2379</v>
      </c>
      <c r="G11" s="20">
        <v>24503</v>
      </c>
      <c r="H11" s="20">
        <v>23244</v>
      </c>
      <c r="I11" s="20">
        <v>16852</v>
      </c>
      <c r="J11" s="67">
        <f t="shared" si="0"/>
        <v>-0.27499569781448974</v>
      </c>
      <c r="K11" s="20">
        <f t="shared" si="1"/>
        <v>-6392</v>
      </c>
      <c r="L11" s="67">
        <f t="shared" si="2"/>
        <v>0.29471419791026432</v>
      </c>
      <c r="M11" s="20">
        <f t="shared" si="3"/>
        <v>3836</v>
      </c>
      <c r="N11" s="68">
        <f t="shared" si="4"/>
        <v>3.5050062604253758E-2</v>
      </c>
      <c r="R11" s="66"/>
    </row>
    <row r="12" spans="2:18" x14ac:dyDescent="0.25">
      <c r="B12" s="272"/>
      <c r="C12" s="275"/>
      <c r="D12" s="19" t="s">
        <v>48</v>
      </c>
      <c r="E12" s="20">
        <v>72529</v>
      </c>
      <c r="F12" s="20">
        <v>41575</v>
      </c>
      <c r="G12" s="20">
        <v>73949</v>
      </c>
      <c r="H12" s="20">
        <v>74357</v>
      </c>
      <c r="I12" s="20">
        <v>90048</v>
      </c>
      <c r="J12" s="67">
        <f t="shared" si="0"/>
        <v>0.21102249956291952</v>
      </c>
      <c r="K12" s="20">
        <f t="shared" si="1"/>
        <v>15691</v>
      </c>
      <c r="L12" s="67">
        <f t="shared" si="2"/>
        <v>0.2415447614057824</v>
      </c>
      <c r="M12" s="20">
        <f t="shared" si="3"/>
        <v>17519</v>
      </c>
      <c r="N12" s="68">
        <f t="shared" si="4"/>
        <v>0.18728863264822232</v>
      </c>
      <c r="R12" s="66"/>
    </row>
    <row r="13" spans="2:18" x14ac:dyDescent="0.25">
      <c r="B13" s="272"/>
      <c r="C13" s="275"/>
      <c r="D13" s="19" t="s">
        <v>49</v>
      </c>
      <c r="E13" s="20">
        <v>4387</v>
      </c>
      <c r="F13" s="20">
        <v>2428</v>
      </c>
      <c r="G13" s="20">
        <v>4275</v>
      </c>
      <c r="H13" s="20">
        <v>4340</v>
      </c>
      <c r="I13" s="20">
        <v>4593</v>
      </c>
      <c r="J13" s="67">
        <f t="shared" si="0"/>
        <v>5.8294930875576023E-2</v>
      </c>
      <c r="K13" s="20">
        <f t="shared" si="1"/>
        <v>253</v>
      </c>
      <c r="L13" s="67">
        <f t="shared" si="2"/>
        <v>4.6956918167312622E-2</v>
      </c>
      <c r="M13" s="20">
        <f t="shared" si="3"/>
        <v>206</v>
      </c>
      <c r="N13" s="68">
        <f t="shared" si="4"/>
        <v>9.5528683563575554E-3</v>
      </c>
      <c r="R13" s="66"/>
    </row>
    <row r="14" spans="2:18" x14ac:dyDescent="0.25">
      <c r="B14" s="272"/>
      <c r="C14" s="275"/>
      <c r="D14" s="19" t="s">
        <v>50</v>
      </c>
      <c r="E14" s="20">
        <v>12797</v>
      </c>
      <c r="F14" s="20">
        <v>10658</v>
      </c>
      <c r="G14" s="20">
        <v>15515</v>
      </c>
      <c r="H14" s="20">
        <v>21748</v>
      </c>
      <c r="I14" s="20">
        <v>20589</v>
      </c>
      <c r="J14" s="67">
        <f t="shared" si="0"/>
        <v>-5.3292256759242207E-2</v>
      </c>
      <c r="K14" s="20">
        <f t="shared" si="1"/>
        <v>-1159</v>
      </c>
      <c r="L14" s="67">
        <f t="shared" si="2"/>
        <v>0.60889270922872551</v>
      </c>
      <c r="M14" s="20">
        <f t="shared" si="3"/>
        <v>7792</v>
      </c>
      <c r="N14" s="68">
        <f t="shared" si="4"/>
        <v>4.282255749815931E-2</v>
      </c>
      <c r="R14" s="66"/>
    </row>
    <row r="15" spans="2:18" x14ac:dyDescent="0.25">
      <c r="B15" s="272"/>
      <c r="C15" s="275"/>
      <c r="D15" s="19" t="s">
        <v>51</v>
      </c>
      <c r="E15" s="20">
        <v>17228</v>
      </c>
      <c r="F15" s="20">
        <v>14398</v>
      </c>
      <c r="G15" s="20">
        <v>18083</v>
      </c>
      <c r="H15" s="20">
        <v>16810</v>
      </c>
      <c r="I15" s="20">
        <v>21632</v>
      </c>
      <c r="J15" s="67">
        <f t="shared" si="0"/>
        <v>0.28685306365258767</v>
      </c>
      <c r="K15" s="20">
        <f t="shared" si="1"/>
        <v>4822</v>
      </c>
      <c r="L15" s="67">
        <f t="shared" si="2"/>
        <v>0.25563036916647319</v>
      </c>
      <c r="M15" s="20">
        <f t="shared" si="3"/>
        <v>4404</v>
      </c>
      <c r="N15" s="68">
        <f t="shared" si="4"/>
        <v>4.4991867686637634E-2</v>
      </c>
      <c r="R15" s="66"/>
    </row>
    <row r="16" spans="2:18" x14ac:dyDescent="0.25">
      <c r="B16" s="272"/>
      <c r="C16" s="275"/>
      <c r="D16" s="19" t="s">
        <v>52</v>
      </c>
      <c r="E16" s="20">
        <v>24858</v>
      </c>
      <c r="F16" s="20">
        <v>10219</v>
      </c>
      <c r="G16" s="20">
        <v>23111</v>
      </c>
      <c r="H16" s="20">
        <v>24276</v>
      </c>
      <c r="I16" s="20">
        <v>24893</v>
      </c>
      <c r="J16" s="67">
        <f t="shared" si="0"/>
        <v>2.5416048772450184E-2</v>
      </c>
      <c r="K16" s="20">
        <f t="shared" si="1"/>
        <v>617</v>
      </c>
      <c r="L16" s="67">
        <f t="shared" si="2"/>
        <v>1.4079974253762284E-3</v>
      </c>
      <c r="M16" s="20">
        <f t="shared" si="3"/>
        <v>35</v>
      </c>
      <c r="N16" s="68">
        <f t="shared" si="4"/>
        <v>5.1774341823385292E-2</v>
      </c>
      <c r="R16" s="66"/>
    </row>
    <row r="17" spans="2:18" x14ac:dyDescent="0.25">
      <c r="B17" s="272"/>
      <c r="C17" s="276"/>
      <c r="D17" s="23" t="s">
        <v>53</v>
      </c>
      <c r="E17" s="69">
        <v>10916</v>
      </c>
      <c r="F17" s="69">
        <v>5251</v>
      </c>
      <c r="G17" s="69">
        <v>9064</v>
      </c>
      <c r="H17" s="69">
        <v>9508</v>
      </c>
      <c r="I17" s="69">
        <v>11740</v>
      </c>
      <c r="J17" s="25">
        <f t="shared" si="0"/>
        <v>0.23474968447623046</v>
      </c>
      <c r="K17" s="69">
        <f t="shared" si="1"/>
        <v>2232</v>
      </c>
      <c r="L17" s="25">
        <f t="shared" si="2"/>
        <v>7.5485525833638656E-2</v>
      </c>
      <c r="M17" s="69">
        <f t="shared" si="3"/>
        <v>824</v>
      </c>
      <c r="N17" s="46">
        <f t="shared" si="4"/>
        <v>2.4417738842507666E-2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506317</v>
      </c>
      <c r="F18" s="64">
        <v>246325</v>
      </c>
      <c r="G18" s="64">
        <v>525893</v>
      </c>
      <c r="H18" s="64">
        <v>533489</v>
      </c>
      <c r="I18" s="64">
        <v>558529</v>
      </c>
      <c r="J18" s="65">
        <f t="shared" si="0"/>
        <v>4.6936300467301129E-2</v>
      </c>
      <c r="K18" s="64">
        <f t="shared" si="1"/>
        <v>25040</v>
      </c>
      <c r="L18" s="65">
        <f t="shared" si="2"/>
        <v>0.10312116717392472</v>
      </c>
      <c r="M18" s="64">
        <f t="shared" si="3"/>
        <v>52212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186800</v>
      </c>
      <c r="F19" s="27">
        <v>104300</v>
      </c>
      <c r="G19" s="27">
        <v>193056</v>
      </c>
      <c r="H19" s="27">
        <v>195421</v>
      </c>
      <c r="I19" s="27">
        <v>198178</v>
      </c>
      <c r="J19" s="28">
        <f t="shared" si="0"/>
        <v>1.4108002722327706E-2</v>
      </c>
      <c r="K19" s="27">
        <f t="shared" si="1"/>
        <v>2757</v>
      </c>
      <c r="L19" s="28">
        <f t="shared" si="2"/>
        <v>6.0910064239828587E-2</v>
      </c>
      <c r="M19" s="27">
        <f t="shared" si="3"/>
        <v>11378</v>
      </c>
      <c r="N19" s="18">
        <f t="shared" si="5"/>
        <v>0.35482132530271482</v>
      </c>
    </row>
    <row r="20" spans="2:18" x14ac:dyDescent="0.25">
      <c r="B20" s="272"/>
      <c r="C20" s="278"/>
      <c r="D20" s="4" t="s">
        <v>45</v>
      </c>
      <c r="E20" s="29">
        <v>136966</v>
      </c>
      <c r="F20" s="29">
        <v>46309</v>
      </c>
      <c r="G20" s="29">
        <v>140298</v>
      </c>
      <c r="H20" s="29">
        <v>135627</v>
      </c>
      <c r="I20" s="29">
        <v>144210</v>
      </c>
      <c r="J20" s="70">
        <f t="shared" si="0"/>
        <v>6.3283859408524767E-2</v>
      </c>
      <c r="K20" s="29">
        <f t="shared" si="1"/>
        <v>8583</v>
      </c>
      <c r="L20" s="70">
        <f t="shared" si="2"/>
        <v>5.2889038155454537E-2</v>
      </c>
      <c r="M20" s="29">
        <f t="shared" si="3"/>
        <v>7244</v>
      </c>
      <c r="N20" s="68">
        <f>I20/$I$18</f>
        <v>0.25819608292496898</v>
      </c>
    </row>
    <row r="21" spans="2:18" x14ac:dyDescent="0.25">
      <c r="B21" s="272"/>
      <c r="C21" s="278"/>
      <c r="D21" s="4" t="s">
        <v>46</v>
      </c>
      <c r="E21" s="29">
        <v>3571</v>
      </c>
      <c r="F21" s="29">
        <v>2038</v>
      </c>
      <c r="G21" s="29">
        <v>2613</v>
      </c>
      <c r="H21" s="29">
        <v>3056</v>
      </c>
      <c r="I21" s="29">
        <v>2720</v>
      </c>
      <c r="J21" s="70">
        <f t="shared" si="0"/>
        <v>-0.10994764397905754</v>
      </c>
      <c r="K21" s="29">
        <f t="shared" si="1"/>
        <v>-336</v>
      </c>
      <c r="L21" s="70">
        <f t="shared" si="2"/>
        <v>-0.23830859703164375</v>
      </c>
      <c r="M21" s="29">
        <f t="shared" si="3"/>
        <v>-851</v>
      </c>
      <c r="N21" s="68">
        <f t="shared" ref="N21:N28" si="6">I21/$I$18</f>
        <v>4.8699351331801932E-3</v>
      </c>
    </row>
    <row r="22" spans="2:18" x14ac:dyDescent="0.25">
      <c r="B22" s="272"/>
      <c r="C22" s="278"/>
      <c r="D22" s="4" t="s">
        <v>47</v>
      </c>
      <c r="E22" s="29">
        <v>14912</v>
      </c>
      <c r="F22" s="29">
        <v>2426</v>
      </c>
      <c r="G22" s="29">
        <v>27893</v>
      </c>
      <c r="H22" s="29">
        <v>26664</v>
      </c>
      <c r="I22" s="29">
        <v>19100</v>
      </c>
      <c r="J22" s="70">
        <f t="shared" si="0"/>
        <v>-0.28367836783678368</v>
      </c>
      <c r="K22" s="29">
        <f t="shared" si="1"/>
        <v>-7564</v>
      </c>
      <c r="L22" s="70">
        <f t="shared" si="2"/>
        <v>0.2808476394849786</v>
      </c>
      <c r="M22" s="29">
        <f t="shared" si="3"/>
        <v>4188</v>
      </c>
      <c r="N22" s="68">
        <f t="shared" si="6"/>
        <v>3.4196970971963857E-2</v>
      </c>
    </row>
    <row r="23" spans="2:18" x14ac:dyDescent="0.25">
      <c r="B23" s="272"/>
      <c r="C23" s="278"/>
      <c r="D23" s="4" t="s">
        <v>48</v>
      </c>
      <c r="E23" s="29">
        <v>84639</v>
      </c>
      <c r="F23" s="29">
        <v>44986</v>
      </c>
      <c r="G23" s="29">
        <v>84199</v>
      </c>
      <c r="H23" s="29">
        <v>86585</v>
      </c>
      <c r="I23" s="29">
        <v>101084</v>
      </c>
      <c r="J23" s="70">
        <f t="shared" si="0"/>
        <v>0.16745394698850835</v>
      </c>
      <c r="K23" s="29">
        <f t="shared" si="1"/>
        <v>14499</v>
      </c>
      <c r="L23" s="70">
        <f t="shared" si="2"/>
        <v>0.19429577381585328</v>
      </c>
      <c r="M23" s="29">
        <f t="shared" si="3"/>
        <v>16445</v>
      </c>
      <c r="N23" s="68">
        <f t="shared" si="6"/>
        <v>0.18098254522146567</v>
      </c>
    </row>
    <row r="24" spans="2:18" x14ac:dyDescent="0.25">
      <c r="B24" s="272"/>
      <c r="C24" s="278"/>
      <c r="D24" s="4" t="s">
        <v>49</v>
      </c>
      <c r="E24" s="29">
        <v>4535</v>
      </c>
      <c r="F24" s="29">
        <v>2531</v>
      </c>
      <c r="G24" s="29">
        <v>4460</v>
      </c>
      <c r="H24" s="29">
        <v>4564</v>
      </c>
      <c r="I24" s="29">
        <v>4705</v>
      </c>
      <c r="J24" s="70">
        <f t="shared" si="0"/>
        <v>3.0893952673093805E-2</v>
      </c>
      <c r="K24" s="29">
        <f t="shared" si="1"/>
        <v>141</v>
      </c>
      <c r="L24" s="70">
        <f t="shared" si="2"/>
        <v>3.7486218302094754E-2</v>
      </c>
      <c r="M24" s="29">
        <f t="shared" si="3"/>
        <v>170</v>
      </c>
      <c r="N24" s="68">
        <f t="shared" si="6"/>
        <v>8.4239135300047084E-3</v>
      </c>
    </row>
    <row r="25" spans="2:18" x14ac:dyDescent="0.25">
      <c r="B25" s="272"/>
      <c r="C25" s="278"/>
      <c r="D25" s="4" t="s">
        <v>50</v>
      </c>
      <c r="E25" s="29">
        <v>15254</v>
      </c>
      <c r="F25" s="29">
        <v>12400</v>
      </c>
      <c r="G25" s="29">
        <v>17775</v>
      </c>
      <c r="H25" s="29">
        <v>24316</v>
      </c>
      <c r="I25" s="29">
        <v>23859</v>
      </c>
      <c r="J25" s="70">
        <f t="shared" si="0"/>
        <v>-1.8794209573943066E-2</v>
      </c>
      <c r="K25" s="29">
        <f t="shared" si="1"/>
        <v>-457</v>
      </c>
      <c r="L25" s="70">
        <f t="shared" si="2"/>
        <v>0.56411433066736594</v>
      </c>
      <c r="M25" s="29">
        <f t="shared" si="3"/>
        <v>8605</v>
      </c>
      <c r="N25" s="68">
        <f t="shared" si="6"/>
        <v>4.271756703770082E-2</v>
      </c>
    </row>
    <row r="26" spans="2:18" x14ac:dyDescent="0.25">
      <c r="B26" s="272"/>
      <c r="C26" s="278"/>
      <c r="D26" s="4" t="s">
        <v>51</v>
      </c>
      <c r="E26" s="29">
        <v>17645</v>
      </c>
      <c r="F26" s="29">
        <v>14859</v>
      </c>
      <c r="G26" s="29">
        <v>18761</v>
      </c>
      <c r="H26" s="29">
        <v>17627</v>
      </c>
      <c r="I26" s="29">
        <v>22231</v>
      </c>
      <c r="J26" s="70">
        <f t="shared" si="0"/>
        <v>0.26119021954955457</v>
      </c>
      <c r="K26" s="29">
        <f t="shared" si="1"/>
        <v>4604</v>
      </c>
      <c r="L26" s="70">
        <f t="shared" si="2"/>
        <v>0.25990365542646643</v>
      </c>
      <c r="M26" s="29">
        <f t="shared" si="3"/>
        <v>4586</v>
      </c>
      <c r="N26" s="68">
        <f t="shared" si="6"/>
        <v>3.9802767627106203E-2</v>
      </c>
    </row>
    <row r="27" spans="2:18" x14ac:dyDescent="0.25">
      <c r="B27" s="272"/>
      <c r="C27" s="278"/>
      <c r="D27" s="4" t="s">
        <v>52</v>
      </c>
      <c r="E27" s="29">
        <v>29596</v>
      </c>
      <c r="F27" s="29">
        <v>10937</v>
      </c>
      <c r="G27" s="29">
        <v>26589</v>
      </c>
      <c r="H27" s="29">
        <v>28421</v>
      </c>
      <c r="I27" s="29">
        <v>29387</v>
      </c>
      <c r="J27" s="30">
        <f t="shared" si="0"/>
        <v>3.3988951831392278E-2</v>
      </c>
      <c r="K27" s="29">
        <f t="shared" si="1"/>
        <v>966</v>
      </c>
      <c r="L27" s="30">
        <f t="shared" si="2"/>
        <v>-7.0617651033924034E-3</v>
      </c>
      <c r="M27" s="29">
        <f t="shared" si="3"/>
        <v>-209</v>
      </c>
      <c r="N27" s="31">
        <f t="shared" si="6"/>
        <v>5.2614994028958209E-2</v>
      </c>
    </row>
    <row r="28" spans="2:18" x14ac:dyDescent="0.25">
      <c r="B28" s="272"/>
      <c r="C28" s="279"/>
      <c r="D28" s="32" t="s">
        <v>53</v>
      </c>
      <c r="E28" s="71">
        <v>12399</v>
      </c>
      <c r="F28" s="71">
        <v>5539</v>
      </c>
      <c r="G28" s="71">
        <v>10249</v>
      </c>
      <c r="H28" s="71">
        <v>11208</v>
      </c>
      <c r="I28" s="71">
        <v>13055</v>
      </c>
      <c r="J28" s="34">
        <f t="shared" si="0"/>
        <v>0.16479300499643101</v>
      </c>
      <c r="K28" s="71">
        <f t="shared" si="1"/>
        <v>1847</v>
      </c>
      <c r="L28" s="34">
        <f t="shared" si="2"/>
        <v>5.2907492539721046E-2</v>
      </c>
      <c r="M28" s="71">
        <f t="shared" si="3"/>
        <v>656</v>
      </c>
      <c r="N28" s="72">
        <f t="shared" si="6"/>
        <v>2.337389822193655E-2</v>
      </c>
    </row>
    <row r="29" spans="2:18" x14ac:dyDescent="0.25">
      <c r="B29" s="272"/>
      <c r="C29" s="274" t="s">
        <v>21</v>
      </c>
      <c r="D29" s="63" t="s">
        <v>43</v>
      </c>
      <c r="E29" s="64">
        <v>3074756</v>
      </c>
      <c r="F29" s="64">
        <v>1243542</v>
      </c>
      <c r="G29" s="64">
        <v>2966022</v>
      </c>
      <c r="H29" s="64">
        <v>3074274</v>
      </c>
      <c r="I29" s="64">
        <v>3194799</v>
      </c>
      <c r="J29" s="65">
        <f t="shared" si="0"/>
        <v>3.9204378009247032E-2</v>
      </c>
      <c r="K29" s="64">
        <f t="shared" si="1"/>
        <v>120525</v>
      </c>
      <c r="L29" s="65">
        <f t="shared" si="2"/>
        <v>3.9041471908665359E-2</v>
      </c>
      <c r="M29" s="64">
        <f t="shared" si="3"/>
        <v>120043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1183065</v>
      </c>
      <c r="F30" s="16">
        <v>553215</v>
      </c>
      <c r="G30" s="16">
        <v>1179956</v>
      </c>
      <c r="H30" s="16">
        <v>1205442</v>
      </c>
      <c r="I30" s="16">
        <v>1224963</v>
      </c>
      <c r="J30" s="17">
        <f t="shared" si="0"/>
        <v>1.6194059938180461E-2</v>
      </c>
      <c r="K30" s="16">
        <f t="shared" si="1"/>
        <v>19521</v>
      </c>
      <c r="L30" s="17">
        <f t="shared" si="2"/>
        <v>3.5414791241394239E-2</v>
      </c>
      <c r="M30" s="16">
        <f t="shared" si="3"/>
        <v>41898</v>
      </c>
      <c r="N30" s="18">
        <f t="shared" si="7"/>
        <v>0.38342412151750394</v>
      </c>
    </row>
    <row r="31" spans="2:18" x14ac:dyDescent="0.25">
      <c r="B31" s="272"/>
      <c r="C31" s="275"/>
      <c r="D31" s="19" t="s">
        <v>45</v>
      </c>
      <c r="E31" s="20">
        <v>925657</v>
      </c>
      <c r="F31" s="20">
        <v>254312</v>
      </c>
      <c r="G31" s="20">
        <v>858220</v>
      </c>
      <c r="H31" s="20">
        <v>871300</v>
      </c>
      <c r="I31" s="20">
        <v>895588</v>
      </c>
      <c r="J31" s="67">
        <f>I31/H31-1</f>
        <v>2.7875588201538015E-2</v>
      </c>
      <c r="K31" s="20">
        <f t="shared" si="1"/>
        <v>24288</v>
      </c>
      <c r="L31" s="67">
        <f t="shared" si="2"/>
        <v>-3.2483954639785595E-2</v>
      </c>
      <c r="M31" s="20">
        <f t="shared" si="3"/>
        <v>-30069</v>
      </c>
      <c r="N31" s="68">
        <f>I31/$I$29</f>
        <v>0.28032686876388779</v>
      </c>
    </row>
    <row r="32" spans="2:18" x14ac:dyDescent="0.25">
      <c r="B32" s="272"/>
      <c r="C32" s="275"/>
      <c r="D32" s="19" t="s">
        <v>46</v>
      </c>
      <c r="E32" s="20">
        <v>16944</v>
      </c>
      <c r="F32" s="20">
        <v>8689</v>
      </c>
      <c r="G32" s="20">
        <v>11471</v>
      </c>
      <c r="H32" s="20">
        <v>10514</v>
      </c>
      <c r="I32" s="20">
        <v>12513</v>
      </c>
      <c r="J32" s="67">
        <f t="shared" ref="J32:J41" si="8">I32/H32-1</f>
        <v>0.1901274491154652</v>
      </c>
      <c r="K32" s="20">
        <f t="shared" si="1"/>
        <v>1999</v>
      </c>
      <c r="L32" s="67">
        <f t="shared" si="2"/>
        <v>-0.26150849858356939</v>
      </c>
      <c r="M32" s="20">
        <f t="shared" si="3"/>
        <v>-4431</v>
      </c>
      <c r="N32" s="68">
        <f t="shared" ref="N32:N39" si="9">I32/$I$29</f>
        <v>3.9166783262421208E-3</v>
      </c>
    </row>
    <row r="33" spans="2:14" x14ac:dyDescent="0.25">
      <c r="B33" s="272"/>
      <c r="C33" s="275"/>
      <c r="D33" s="19" t="s">
        <v>47</v>
      </c>
      <c r="E33" s="20">
        <v>80379</v>
      </c>
      <c r="F33" s="20">
        <v>6598</v>
      </c>
      <c r="G33" s="20">
        <v>137368</v>
      </c>
      <c r="H33" s="20">
        <v>132622</v>
      </c>
      <c r="I33" s="20">
        <v>99510</v>
      </c>
      <c r="J33" s="67">
        <f t="shared" si="8"/>
        <v>-0.24967200012064361</v>
      </c>
      <c r="K33" s="20">
        <f t="shared" si="1"/>
        <v>-33112</v>
      </c>
      <c r="L33" s="67">
        <f t="shared" si="2"/>
        <v>0.23800992796625975</v>
      </c>
      <c r="M33" s="20">
        <f t="shared" si="3"/>
        <v>19131</v>
      </c>
      <c r="N33" s="68">
        <f t="shared" si="9"/>
        <v>3.1147499420151315E-2</v>
      </c>
    </row>
    <row r="34" spans="2:14" x14ac:dyDescent="0.25">
      <c r="B34" s="272"/>
      <c r="C34" s="275"/>
      <c r="D34" s="19" t="s">
        <v>48</v>
      </c>
      <c r="E34" s="20">
        <v>485605</v>
      </c>
      <c r="F34" s="20">
        <v>225677</v>
      </c>
      <c r="G34" s="20">
        <v>417659</v>
      </c>
      <c r="H34" s="20">
        <v>454413</v>
      </c>
      <c r="I34" s="20">
        <v>532065</v>
      </c>
      <c r="J34" s="67">
        <f t="shared" si="8"/>
        <v>0.17088419565461366</v>
      </c>
      <c r="K34" s="20">
        <f t="shared" si="1"/>
        <v>77652</v>
      </c>
      <c r="L34" s="67">
        <f t="shared" si="2"/>
        <v>9.5674467931755158E-2</v>
      </c>
      <c r="M34" s="20">
        <f t="shared" si="3"/>
        <v>46460</v>
      </c>
      <c r="N34" s="68">
        <f t="shared" si="9"/>
        <v>0.16654099365875599</v>
      </c>
    </row>
    <row r="35" spans="2:14" x14ac:dyDescent="0.25">
      <c r="B35" s="272"/>
      <c r="C35" s="275"/>
      <c r="D35" s="19" t="s">
        <v>49</v>
      </c>
      <c r="E35" s="20">
        <v>9185</v>
      </c>
      <c r="F35" s="20">
        <v>5672</v>
      </c>
      <c r="G35" s="20">
        <v>10710</v>
      </c>
      <c r="H35" s="20">
        <v>9594</v>
      </c>
      <c r="I35" s="20">
        <v>10140</v>
      </c>
      <c r="J35" s="67">
        <f t="shared" si="8"/>
        <v>5.6910569105691033E-2</v>
      </c>
      <c r="K35" s="20">
        <f t="shared" si="1"/>
        <v>546</v>
      </c>
      <c r="L35" s="67">
        <f t="shared" si="2"/>
        <v>0.10397387044093631</v>
      </c>
      <c r="M35" s="20">
        <f t="shared" si="3"/>
        <v>955</v>
      </c>
      <c r="N35" s="68">
        <f t="shared" si="9"/>
        <v>3.1739085933105652E-3</v>
      </c>
    </row>
    <row r="36" spans="2:14" x14ac:dyDescent="0.25">
      <c r="B36" s="272"/>
      <c r="C36" s="275"/>
      <c r="D36" s="19" t="s">
        <v>50</v>
      </c>
      <c r="E36" s="20">
        <v>93169</v>
      </c>
      <c r="F36" s="20">
        <v>75700</v>
      </c>
      <c r="G36" s="20">
        <v>99960</v>
      </c>
      <c r="H36" s="20">
        <v>125973</v>
      </c>
      <c r="I36" s="20">
        <v>138511</v>
      </c>
      <c r="J36" s="67">
        <f t="shared" si="8"/>
        <v>9.9529264207409485E-2</v>
      </c>
      <c r="K36" s="20">
        <f t="shared" si="1"/>
        <v>12538</v>
      </c>
      <c r="L36" s="67">
        <f t="shared" si="2"/>
        <v>0.48666401914799984</v>
      </c>
      <c r="M36" s="20">
        <f t="shared" si="3"/>
        <v>45342</v>
      </c>
      <c r="N36" s="68">
        <f t="shared" si="9"/>
        <v>4.3355153172390498E-2</v>
      </c>
    </row>
    <row r="37" spans="2:14" x14ac:dyDescent="0.25">
      <c r="B37" s="272"/>
      <c r="C37" s="275"/>
      <c r="D37" s="19" t="s">
        <v>51</v>
      </c>
      <c r="E37" s="20">
        <v>40659</v>
      </c>
      <c r="F37" s="20">
        <v>31224</v>
      </c>
      <c r="G37" s="20">
        <v>43286</v>
      </c>
      <c r="H37" s="20">
        <v>40407</v>
      </c>
      <c r="I37" s="20">
        <v>45242</v>
      </c>
      <c r="J37" s="67">
        <f t="shared" si="8"/>
        <v>0.11965748508921714</v>
      </c>
      <c r="K37" s="20">
        <f t="shared" si="1"/>
        <v>4835</v>
      </c>
      <c r="L37" s="67">
        <f t="shared" si="2"/>
        <v>0.11271797142084172</v>
      </c>
      <c r="M37" s="20">
        <f t="shared" si="3"/>
        <v>4583</v>
      </c>
      <c r="N37" s="68">
        <f t="shared" si="9"/>
        <v>1.4161141279936547E-2</v>
      </c>
    </row>
    <row r="38" spans="2:14" x14ac:dyDescent="0.25">
      <c r="B38" s="272"/>
      <c r="C38" s="275"/>
      <c r="D38" s="19" t="s">
        <v>52</v>
      </c>
      <c r="E38" s="20">
        <v>181443</v>
      </c>
      <c r="F38" s="20">
        <v>61086</v>
      </c>
      <c r="G38" s="20">
        <v>159520</v>
      </c>
      <c r="H38" s="20">
        <v>166431</v>
      </c>
      <c r="I38" s="20">
        <v>173767</v>
      </c>
      <c r="J38" s="21">
        <f t="shared" si="8"/>
        <v>4.4078326754030117E-2</v>
      </c>
      <c r="K38" s="20">
        <f t="shared" si="1"/>
        <v>7336</v>
      </c>
      <c r="L38" s="21">
        <f t="shared" si="2"/>
        <v>-4.2305296980318929E-2</v>
      </c>
      <c r="M38" s="20">
        <f t="shared" si="3"/>
        <v>-7676</v>
      </c>
      <c r="N38" s="22">
        <f t="shared" si="9"/>
        <v>5.4390589204516462E-2</v>
      </c>
    </row>
    <row r="39" spans="2:14" x14ac:dyDescent="0.25">
      <c r="B39" s="272"/>
      <c r="C39" s="276"/>
      <c r="D39" s="23" t="s">
        <v>53</v>
      </c>
      <c r="E39" s="69">
        <v>58650</v>
      </c>
      <c r="F39" s="69">
        <v>21369</v>
      </c>
      <c r="G39" s="69">
        <v>47872</v>
      </c>
      <c r="H39" s="69">
        <v>57578</v>
      </c>
      <c r="I39" s="69">
        <v>62500</v>
      </c>
      <c r="J39" s="25">
        <f t="shared" si="8"/>
        <v>8.5484039042689863E-2</v>
      </c>
      <c r="K39" s="69">
        <f t="shared" si="1"/>
        <v>4922</v>
      </c>
      <c r="L39" s="25">
        <f t="shared" si="2"/>
        <v>6.5643648763853424E-2</v>
      </c>
      <c r="M39" s="69">
        <f t="shared" si="3"/>
        <v>3850</v>
      </c>
      <c r="N39" s="46">
        <f t="shared" si="9"/>
        <v>1.9563046063304765E-2</v>
      </c>
    </row>
    <row r="40" spans="2:14" x14ac:dyDescent="0.25">
      <c r="B40" s="272"/>
      <c r="C40" s="287" t="s">
        <v>22</v>
      </c>
      <c r="D40" s="63" t="s">
        <v>43</v>
      </c>
      <c r="E40" s="73">
        <v>7.2050690218371924</v>
      </c>
      <c r="F40" s="73">
        <v>5.5277377713767537</v>
      </c>
      <c r="G40" s="73">
        <v>6.5127608323799944</v>
      </c>
      <c r="H40" s="73">
        <v>6.7732592468560249</v>
      </c>
      <c r="I40" s="73">
        <v>6.644784296107721</v>
      </c>
      <c r="J40" s="65">
        <f t="shared" si="8"/>
        <v>-1.8967965947551568E-2</v>
      </c>
      <c r="K40" s="73">
        <f t="shared" si="1"/>
        <v>-0.12847495074830384</v>
      </c>
      <c r="L40" s="65">
        <f t="shared" si="2"/>
        <v>-7.7762575768719921E-2</v>
      </c>
      <c r="M40" s="73">
        <f t="shared" si="3"/>
        <v>-0.56028472572947141</v>
      </c>
      <c r="N40" s="65"/>
    </row>
    <row r="41" spans="2:14" x14ac:dyDescent="0.25">
      <c r="B41" s="272"/>
      <c r="C41" s="288"/>
      <c r="D41" s="26" t="s">
        <v>44</v>
      </c>
      <c r="E41" s="35">
        <v>7.5966545734741713</v>
      </c>
      <c r="F41" s="35">
        <v>5.8762640210740988</v>
      </c>
      <c r="G41" s="35">
        <v>7.1580594869057226</v>
      </c>
      <c r="H41" s="35">
        <v>7.3515560678412646</v>
      </c>
      <c r="I41" s="35">
        <v>7.3441230252705418</v>
      </c>
      <c r="J41" s="36">
        <f t="shared" si="8"/>
        <v>-1.0110842523853858E-3</v>
      </c>
      <c r="K41" s="37">
        <f t="shared" si="1"/>
        <v>-7.4330425707227477E-3</v>
      </c>
      <c r="L41" s="36">
        <f t="shared" si="2"/>
        <v>-3.3242468215602838E-2</v>
      </c>
      <c r="M41" s="37">
        <f t="shared" si="3"/>
        <v>-0.25253154820362944</v>
      </c>
      <c r="N41" s="38"/>
    </row>
    <row r="42" spans="2:14" x14ac:dyDescent="0.25">
      <c r="B42" s="272"/>
      <c r="C42" s="288"/>
      <c r="D42" s="4" t="s">
        <v>45</v>
      </c>
      <c r="E42" s="39">
        <v>8.2578639356254566</v>
      </c>
      <c r="F42" s="39">
        <v>6.0443979654893756</v>
      </c>
      <c r="G42" s="39">
        <v>7.167841512711723</v>
      </c>
      <c r="H42" s="39">
        <v>7.7222369937073472</v>
      </c>
      <c r="I42" s="39">
        <v>7.3925116386568499</v>
      </c>
      <c r="J42" s="74">
        <f t="shared" si="0"/>
        <v>-4.2698165741245964E-2</v>
      </c>
      <c r="K42" s="41">
        <f t="shared" si="1"/>
        <v>-0.32972535505049727</v>
      </c>
      <c r="L42" s="74">
        <f t="shared" si="2"/>
        <v>-0.10479129999168046</v>
      </c>
      <c r="M42" s="41">
        <f t="shared" si="3"/>
        <v>-0.86535229696860672</v>
      </c>
      <c r="N42" s="75"/>
    </row>
    <row r="43" spans="2:14" x14ac:dyDescent="0.25">
      <c r="B43" s="272"/>
      <c r="C43" s="288"/>
      <c r="D43" s="4" t="s">
        <v>46</v>
      </c>
      <c r="E43" s="39">
        <v>5.313264346190028</v>
      </c>
      <c r="F43" s="39">
        <v>4.7274211099020675</v>
      </c>
      <c r="G43" s="39">
        <v>4.897950469684031</v>
      </c>
      <c r="H43" s="39">
        <v>3.7549999999999999</v>
      </c>
      <c r="I43" s="39">
        <v>4.9892344497607652</v>
      </c>
      <c r="J43" s="74">
        <f t="shared" si="0"/>
        <v>0.32869093202683497</v>
      </c>
      <c r="K43" s="41">
        <f t="shared" si="1"/>
        <v>1.2342344497607654</v>
      </c>
      <c r="L43" s="74">
        <f t="shared" si="2"/>
        <v>-6.0985088509969199E-2</v>
      </c>
      <c r="M43" s="41">
        <f t="shared" si="3"/>
        <v>-0.32402989642926272</v>
      </c>
      <c r="N43" s="75"/>
    </row>
    <row r="44" spans="2:14" x14ac:dyDescent="0.25">
      <c r="B44" s="272"/>
      <c r="C44" s="288"/>
      <c r="D44" s="4" t="s">
        <v>47</v>
      </c>
      <c r="E44" s="39">
        <v>6.1753995082974802</v>
      </c>
      <c r="F44" s="39">
        <v>2.7734342160571668</v>
      </c>
      <c r="G44" s="39">
        <v>5.606170672978819</v>
      </c>
      <c r="H44" s="39">
        <v>5.7056444673894342</v>
      </c>
      <c r="I44" s="39">
        <v>5.9049370994540711</v>
      </c>
      <c r="J44" s="74">
        <f t="shared" si="0"/>
        <v>3.4929030927828064E-2</v>
      </c>
      <c r="K44" s="41">
        <f t="shared" si="1"/>
        <v>0.19929263206463688</v>
      </c>
      <c r="L44" s="74">
        <f t="shared" si="2"/>
        <v>-4.3796746830712108E-2</v>
      </c>
      <c r="M44" s="41">
        <f t="shared" si="3"/>
        <v>-0.27046240884340911</v>
      </c>
      <c r="N44" s="75"/>
    </row>
    <row r="45" spans="2:14" x14ac:dyDescent="0.25">
      <c r="B45" s="272"/>
      <c r="C45" s="288"/>
      <c r="D45" s="4" t="s">
        <v>48</v>
      </c>
      <c r="E45" s="39">
        <v>6.6953218712514992</v>
      </c>
      <c r="F45" s="39">
        <v>5.4281900180396869</v>
      </c>
      <c r="G45" s="39">
        <v>5.6479330349294781</v>
      </c>
      <c r="H45" s="39">
        <v>6.1112336431001788</v>
      </c>
      <c r="I45" s="39">
        <v>5.9086820362473347</v>
      </c>
      <c r="J45" s="74">
        <f t="shared" si="0"/>
        <v>-3.3144143831177697E-2</v>
      </c>
      <c r="K45" s="41">
        <f t="shared" si="1"/>
        <v>-0.20255160685284412</v>
      </c>
      <c r="L45" s="74">
        <f t="shared" si="2"/>
        <v>-0.11749096610005472</v>
      </c>
      <c r="M45" s="41">
        <f t="shared" si="3"/>
        <v>-0.78663983500416457</v>
      </c>
      <c r="N45" s="75"/>
    </row>
    <row r="46" spans="2:14" x14ac:dyDescent="0.25">
      <c r="B46" s="272"/>
      <c r="C46" s="288"/>
      <c r="D46" s="4" t="s">
        <v>49</v>
      </c>
      <c r="E46" s="39">
        <v>2.0936858901299291</v>
      </c>
      <c r="F46" s="39">
        <v>2.3360790774299836</v>
      </c>
      <c r="G46" s="39">
        <v>2.5052631578947366</v>
      </c>
      <c r="H46" s="39">
        <v>2.2105990783410139</v>
      </c>
      <c r="I46" s="39">
        <v>2.2077073807968648</v>
      </c>
      <c r="J46" s="74">
        <f t="shared" si="0"/>
        <v>-1.3081058308950233E-3</v>
      </c>
      <c r="K46" s="41">
        <f t="shared" si="1"/>
        <v>-2.8916975441490855E-3</v>
      </c>
      <c r="L46" s="74">
        <f t="shared" si="2"/>
        <v>5.4459692929324621E-2</v>
      </c>
      <c r="M46" s="41">
        <f t="shared" si="3"/>
        <v>0.11402149066693568</v>
      </c>
      <c r="N46" s="75"/>
    </row>
    <row r="47" spans="2:14" x14ac:dyDescent="0.25">
      <c r="B47" s="272"/>
      <c r="C47" s="288"/>
      <c r="D47" s="4" t="s">
        <v>50</v>
      </c>
      <c r="E47" s="39">
        <v>7.280534500273502</v>
      </c>
      <c r="F47" s="39">
        <v>7.1026458997935826</v>
      </c>
      <c r="G47" s="39">
        <v>6.4427972929423136</v>
      </c>
      <c r="H47" s="39">
        <v>5.7923947029611922</v>
      </c>
      <c r="I47" s="39">
        <v>6.7274272669872266</v>
      </c>
      <c r="J47" s="74">
        <f t="shared" si="0"/>
        <v>0.16142417980391199</v>
      </c>
      <c r="K47" s="41">
        <f t="shared" si="1"/>
        <v>0.93503256402603441</v>
      </c>
      <c r="L47" s="74">
        <f t="shared" si="2"/>
        <v>-7.5970690512557448E-2</v>
      </c>
      <c r="M47" s="41">
        <f t="shared" si="3"/>
        <v>-0.55310723328627542</v>
      </c>
      <c r="N47" s="75"/>
    </row>
    <row r="48" spans="2:14" x14ac:dyDescent="0.25">
      <c r="B48" s="272"/>
      <c r="C48" s="288"/>
      <c r="D48" s="4" t="s">
        <v>51</v>
      </c>
      <c r="E48" s="39">
        <v>2.3600534014395169</v>
      </c>
      <c r="F48" s="39">
        <v>2.1686345325739684</v>
      </c>
      <c r="G48" s="39">
        <v>2.3937399767737655</v>
      </c>
      <c r="H48" s="39">
        <v>2.4037477691850091</v>
      </c>
      <c r="I48" s="39">
        <v>2.0914386094674557</v>
      </c>
      <c r="J48" s="74">
        <f t="shared" si="0"/>
        <v>-0.1299259280533589</v>
      </c>
      <c r="K48" s="41">
        <f t="shared" si="1"/>
        <v>-0.31230915971755335</v>
      </c>
      <c r="L48" s="74">
        <f t="shared" si="2"/>
        <v>-0.11381725168092349</v>
      </c>
      <c r="M48" s="41">
        <f t="shared" si="3"/>
        <v>-0.26861479197206117</v>
      </c>
      <c r="N48" s="75"/>
    </row>
    <row r="49" spans="2:14" x14ac:dyDescent="0.25">
      <c r="B49" s="272"/>
      <c r="C49" s="288"/>
      <c r="D49" s="4" t="s">
        <v>52</v>
      </c>
      <c r="E49" s="39">
        <v>7.2991793386434951</v>
      </c>
      <c r="F49" s="39">
        <v>5.9776886192386733</v>
      </c>
      <c r="G49" s="39">
        <v>6.9023408766388297</v>
      </c>
      <c r="H49" s="39">
        <v>6.8557834898665346</v>
      </c>
      <c r="I49" s="39">
        <v>6.9805567830313739</v>
      </c>
      <c r="J49" s="40">
        <f t="shared" si="0"/>
        <v>1.8199713183659538E-2</v>
      </c>
      <c r="K49" s="41">
        <f t="shared" si="1"/>
        <v>0.12477329316483932</v>
      </c>
      <c r="L49" s="40">
        <f t="shared" si="2"/>
        <v>-4.3651832737587659E-2</v>
      </c>
      <c r="M49" s="41">
        <f t="shared" si="3"/>
        <v>-0.31862255561212116</v>
      </c>
      <c r="N49" s="42"/>
    </row>
    <row r="50" spans="2:14" x14ac:dyDescent="0.25">
      <c r="B50" s="272"/>
      <c r="C50" s="289"/>
      <c r="D50" s="32" t="s">
        <v>53</v>
      </c>
      <c r="E50" s="76">
        <v>5.3728471967753757</v>
      </c>
      <c r="F50" s="76">
        <v>4.0695105694153497</v>
      </c>
      <c r="G50" s="76">
        <v>5.2815533980582527</v>
      </c>
      <c r="H50" s="76">
        <v>6.055742532604123</v>
      </c>
      <c r="I50" s="76">
        <v>5.3236797274275975</v>
      </c>
      <c r="J50" s="61">
        <f t="shared" si="0"/>
        <v>-0.12088737280937867</v>
      </c>
      <c r="K50" s="77">
        <f t="shared" si="1"/>
        <v>-0.73206280517652544</v>
      </c>
      <c r="L50" s="61">
        <f t="shared" si="2"/>
        <v>-9.1511013708498457E-3</v>
      </c>
      <c r="M50" s="77">
        <f t="shared" si="3"/>
        <v>-4.9167469347778159E-2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0.75379999999999991</v>
      </c>
      <c r="F51" s="65">
        <v>0.4224</v>
      </c>
      <c r="G51" s="65">
        <v>0.76800000000000002</v>
      </c>
      <c r="H51" s="65">
        <v>19.441400000000002</v>
      </c>
      <c r="I51" s="65">
        <v>19.694900000000001</v>
      </c>
      <c r="J51" s="65">
        <f t="shared" si="0"/>
        <v>1.3039184420875038E-2</v>
      </c>
      <c r="K51" s="73">
        <f t="shared" ref="K51" si="10">(I51-H51)*100</f>
        <v>25.349999999999895</v>
      </c>
      <c r="L51" s="65">
        <f t="shared" si="2"/>
        <v>25.127487397187586</v>
      </c>
      <c r="M51" s="73">
        <f t="shared" ref="M51" si="11">(I51-E51)*100</f>
        <v>1894.1100000000001</v>
      </c>
      <c r="N51" s="65"/>
    </row>
    <row r="52" spans="2:14" x14ac:dyDescent="0.25">
      <c r="B52" s="272"/>
      <c r="C52" s="281"/>
      <c r="D52" s="15" t="s">
        <v>44</v>
      </c>
      <c r="E52" s="18">
        <v>0.82269999999999999</v>
      </c>
      <c r="F52" s="18">
        <v>0.49420000000000003</v>
      </c>
      <c r="G52" s="18">
        <v>0.86370000000000002</v>
      </c>
      <c r="H52" s="18">
        <v>0.86620000000000008</v>
      </c>
      <c r="I52" s="18">
        <v>0.85230000000000006</v>
      </c>
      <c r="J52" s="17">
        <f t="shared" si="0"/>
        <v>-1.6047102285846271E-2</v>
      </c>
      <c r="K52" s="44">
        <f>(I52-H52)*100</f>
        <v>-1.3900000000000023</v>
      </c>
      <c r="L52" s="17">
        <f t="shared" si="2"/>
        <v>3.5979093229610015E-2</v>
      </c>
      <c r="M52" s="44">
        <f>(I52-E52)*100</f>
        <v>2.9600000000000071</v>
      </c>
      <c r="N52" s="18"/>
    </row>
    <row r="53" spans="2:14" x14ac:dyDescent="0.25">
      <c r="B53" s="272"/>
      <c r="C53" s="281"/>
      <c r="D53" s="19" t="s">
        <v>45</v>
      </c>
      <c r="E53" s="68">
        <v>0.72970000000000002</v>
      </c>
      <c r="F53" s="68">
        <v>0.31109999999999999</v>
      </c>
      <c r="G53" s="68">
        <v>0.70909999999999995</v>
      </c>
      <c r="H53" s="68">
        <v>0.75749999999999995</v>
      </c>
      <c r="I53" s="68">
        <v>0.75879999999999992</v>
      </c>
      <c r="J53" s="67">
        <f t="shared" si="0"/>
        <v>1.7161716171616437E-3</v>
      </c>
      <c r="K53" s="45">
        <f t="shared" ref="K53:K61" si="12">(I53-H53)*100</f>
        <v>0.12999999999999678</v>
      </c>
      <c r="L53" s="67">
        <f t="shared" si="2"/>
        <v>3.9879402494175542E-2</v>
      </c>
      <c r="M53" s="45">
        <f t="shared" ref="M53:M61" si="13">(I53-E53)*100</f>
        <v>2.9099999999999904</v>
      </c>
      <c r="N53" s="68"/>
    </row>
    <row r="54" spans="2:14" x14ac:dyDescent="0.25">
      <c r="B54" s="272"/>
      <c r="C54" s="281"/>
      <c r="D54" s="19" t="s">
        <v>46</v>
      </c>
      <c r="E54" s="68">
        <v>0.48499999999999999</v>
      </c>
      <c r="F54" s="68">
        <v>0.34950000000000003</v>
      </c>
      <c r="G54" s="68">
        <v>0.43840000000000001</v>
      </c>
      <c r="H54" s="68">
        <v>0.44450000000000001</v>
      </c>
      <c r="I54" s="68">
        <v>0.44259999999999999</v>
      </c>
      <c r="J54" s="67">
        <f t="shared" si="0"/>
        <v>-4.2744656917885759E-3</v>
      </c>
      <c r="K54" s="45">
        <f t="shared" si="12"/>
        <v>-0.19000000000000128</v>
      </c>
      <c r="L54" s="67">
        <f t="shared" si="2"/>
        <v>-8.7422680412371112E-2</v>
      </c>
      <c r="M54" s="45">
        <f t="shared" si="13"/>
        <v>-4.2399999999999993</v>
      </c>
      <c r="N54" s="68"/>
    </row>
    <row r="55" spans="2:14" x14ac:dyDescent="0.25">
      <c r="B55" s="272"/>
      <c r="C55" s="281"/>
      <c r="D55" s="19" t="s">
        <v>47</v>
      </c>
      <c r="E55" s="68">
        <v>0.6371</v>
      </c>
      <c r="F55" s="68">
        <v>4.9800000000000004E-2</v>
      </c>
      <c r="G55" s="68">
        <v>0.97129999999999994</v>
      </c>
      <c r="H55" s="68">
        <v>1.0004999999999999</v>
      </c>
      <c r="I55" s="68">
        <v>0.74549999999999994</v>
      </c>
      <c r="J55" s="67">
        <f t="shared" si="0"/>
        <v>-0.25487256371814093</v>
      </c>
      <c r="K55" s="45">
        <f t="shared" si="12"/>
        <v>-25.5</v>
      </c>
      <c r="L55" s="67">
        <f t="shared" si="2"/>
        <v>0.17014597394443554</v>
      </c>
      <c r="M55" s="45">
        <f t="shared" si="13"/>
        <v>10.839999999999995</v>
      </c>
      <c r="N55" s="68"/>
    </row>
    <row r="56" spans="2:14" x14ac:dyDescent="0.25">
      <c r="B56" s="272"/>
      <c r="C56" s="281"/>
      <c r="D56" s="19" t="s">
        <v>48</v>
      </c>
      <c r="E56" s="68">
        <v>0.72829999999999995</v>
      </c>
      <c r="F56" s="68">
        <v>0.53280000000000005</v>
      </c>
      <c r="G56" s="68">
        <v>0.7229000000000001</v>
      </c>
      <c r="H56" s="68">
        <v>0.75970000000000004</v>
      </c>
      <c r="I56" s="68">
        <v>0.85219999999999996</v>
      </c>
      <c r="J56" s="67">
        <f t="shared" si="0"/>
        <v>0.12175858891667746</v>
      </c>
      <c r="K56" s="45">
        <f t="shared" si="12"/>
        <v>9.2499999999999911</v>
      </c>
      <c r="L56" s="67">
        <f t="shared" si="2"/>
        <v>0.17012220238912534</v>
      </c>
      <c r="M56" s="45">
        <f t="shared" si="13"/>
        <v>12.39</v>
      </c>
      <c r="N56" s="68"/>
    </row>
    <row r="57" spans="2:14" x14ac:dyDescent="0.25">
      <c r="B57" s="272"/>
      <c r="C57" s="281"/>
      <c r="D57" s="19" t="s">
        <v>49</v>
      </c>
      <c r="E57" s="68">
        <v>0.50729999999999997</v>
      </c>
      <c r="F57" s="68">
        <v>0.39350000000000002</v>
      </c>
      <c r="G57" s="68">
        <v>0.52110000000000001</v>
      </c>
      <c r="H57" s="68">
        <v>0.46679999999999999</v>
      </c>
      <c r="I57" s="68">
        <v>0.48599999999999999</v>
      </c>
      <c r="J57" s="67">
        <f t="shared" si="0"/>
        <v>4.1131105398457546E-2</v>
      </c>
      <c r="K57" s="45">
        <f t="shared" si="12"/>
        <v>1.9199999999999995</v>
      </c>
      <c r="L57" s="67">
        <f t="shared" si="2"/>
        <v>-4.1986989946777076E-2</v>
      </c>
      <c r="M57" s="45">
        <f t="shared" si="13"/>
        <v>-2.1299999999999986</v>
      </c>
      <c r="N57" s="68"/>
    </row>
    <row r="58" spans="2:14" x14ac:dyDescent="0.25">
      <c r="B58" s="272"/>
      <c r="C58" s="281"/>
      <c r="D58" s="19" t="s">
        <v>50</v>
      </c>
      <c r="E58" s="68">
        <v>0.72930000000000006</v>
      </c>
      <c r="F58" s="68">
        <v>0.76500000000000001</v>
      </c>
      <c r="G58" s="68">
        <v>0.69299999999999995</v>
      </c>
      <c r="H58" s="68">
        <v>0.84819999999999995</v>
      </c>
      <c r="I58" s="68">
        <v>0.93140000000000001</v>
      </c>
      <c r="J58" s="67">
        <f t="shared" si="0"/>
        <v>9.8090073095967956E-2</v>
      </c>
      <c r="K58" s="45">
        <f t="shared" si="12"/>
        <v>8.3200000000000056</v>
      </c>
      <c r="L58" s="67">
        <f t="shared" si="2"/>
        <v>0.27711504182092406</v>
      </c>
      <c r="M58" s="45">
        <f t="shared" si="13"/>
        <v>20.209999999999994</v>
      </c>
      <c r="N58" s="68"/>
    </row>
    <row r="59" spans="2:14" x14ac:dyDescent="0.25">
      <c r="B59" s="272"/>
      <c r="C59" s="281"/>
      <c r="D59" s="19" t="s">
        <v>51</v>
      </c>
      <c r="E59" s="68">
        <v>0.50600000000000001</v>
      </c>
      <c r="F59" s="68">
        <v>0.42359999999999998</v>
      </c>
      <c r="G59" s="68">
        <v>0.52890000000000004</v>
      </c>
      <c r="H59" s="68">
        <v>0.49259999999999998</v>
      </c>
      <c r="I59" s="68">
        <v>0.52629999999999999</v>
      </c>
      <c r="J59" s="67">
        <f t="shared" si="0"/>
        <v>6.8412505075111651E-2</v>
      </c>
      <c r="K59" s="45">
        <f t="shared" si="12"/>
        <v>3.370000000000001</v>
      </c>
      <c r="L59" s="67">
        <f t="shared" si="2"/>
        <v>4.0118577075098694E-2</v>
      </c>
      <c r="M59" s="45">
        <f t="shared" si="13"/>
        <v>2.0299999999999985</v>
      </c>
      <c r="N59" s="68"/>
    </row>
    <row r="60" spans="2:14" x14ac:dyDescent="0.25">
      <c r="B60" s="272"/>
      <c r="C60" s="281"/>
      <c r="D60" s="19" t="s">
        <v>52</v>
      </c>
      <c r="E60" s="22">
        <v>0.84950000000000003</v>
      </c>
      <c r="F60" s="22">
        <v>0.39960000000000001</v>
      </c>
      <c r="G60" s="22">
        <v>0.80249999999999999</v>
      </c>
      <c r="H60" s="22">
        <v>0.83689999999999998</v>
      </c>
      <c r="I60" s="22">
        <v>0.87379999999999991</v>
      </c>
      <c r="J60" s="21">
        <f t="shared" si="0"/>
        <v>4.4091289281873447E-2</v>
      </c>
      <c r="K60" s="45">
        <f t="shared" si="12"/>
        <v>3.6899999999999933</v>
      </c>
      <c r="L60" s="21">
        <f t="shared" si="2"/>
        <v>2.8605061801059373E-2</v>
      </c>
      <c r="M60" s="45">
        <f t="shared" si="13"/>
        <v>2.4299999999999877</v>
      </c>
      <c r="N60" s="22"/>
    </row>
    <row r="61" spans="2:14" x14ac:dyDescent="0.25">
      <c r="B61" s="272"/>
      <c r="C61" s="282"/>
      <c r="D61" s="23" t="s">
        <v>53</v>
      </c>
      <c r="E61" s="46">
        <v>0.55940000000000001</v>
      </c>
      <c r="F61" s="46">
        <v>0.24789999999999998</v>
      </c>
      <c r="G61" s="46">
        <v>0.50580000000000003</v>
      </c>
      <c r="H61" s="46">
        <v>0.60840000000000005</v>
      </c>
      <c r="I61" s="46">
        <v>0.6552</v>
      </c>
      <c r="J61" s="25">
        <f t="shared" si="0"/>
        <v>7.6923076923076872E-2</v>
      </c>
      <c r="K61" s="78">
        <f t="shared" si="12"/>
        <v>4.6799999999999953</v>
      </c>
      <c r="L61" s="25">
        <f t="shared" si="2"/>
        <v>0.17125491598140874</v>
      </c>
      <c r="M61" s="78">
        <f t="shared" si="13"/>
        <v>9.58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131584</v>
      </c>
      <c r="F62" s="64">
        <v>94967</v>
      </c>
      <c r="G62" s="64">
        <v>124574</v>
      </c>
      <c r="H62" s="64">
        <v>371691</v>
      </c>
      <c r="I62" s="64">
        <v>382581</v>
      </c>
      <c r="J62" s="65">
        <f t="shared" si="0"/>
        <v>2.9298530230756237E-2</v>
      </c>
      <c r="K62" s="64">
        <f t="shared" ref="K62:K63" si="14">I62-H62</f>
        <v>10890</v>
      </c>
      <c r="L62" s="65">
        <f t="shared" si="2"/>
        <v>1.9075039518482488</v>
      </c>
      <c r="M62" s="64">
        <f t="shared" ref="M62:M63" si="15">I62-E62</f>
        <v>250997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46389</v>
      </c>
      <c r="F63" s="27">
        <v>36110</v>
      </c>
      <c r="G63" s="27">
        <v>44069</v>
      </c>
      <c r="H63" s="27">
        <v>44891</v>
      </c>
      <c r="I63" s="27">
        <v>46362</v>
      </c>
      <c r="J63" s="36">
        <f t="shared" si="0"/>
        <v>3.276826089862106E-2</v>
      </c>
      <c r="K63" s="27">
        <f t="shared" si="14"/>
        <v>1471</v>
      </c>
      <c r="L63" s="36">
        <f t="shared" si="2"/>
        <v>-5.8203453404903627E-4</v>
      </c>
      <c r="M63" s="27">
        <f t="shared" si="15"/>
        <v>-27</v>
      </c>
      <c r="N63" s="38">
        <f t="shared" si="16"/>
        <v>0.12118218102833125</v>
      </c>
    </row>
    <row r="64" spans="2:14" x14ac:dyDescent="0.25">
      <c r="B64" s="272"/>
      <c r="C64" s="284"/>
      <c r="D64" s="4" t="s">
        <v>45</v>
      </c>
      <c r="E64" s="29">
        <v>40921</v>
      </c>
      <c r="F64" s="29">
        <v>26368</v>
      </c>
      <c r="G64" s="29">
        <v>39041</v>
      </c>
      <c r="H64" s="29">
        <v>37104</v>
      </c>
      <c r="I64" s="29">
        <v>38072</v>
      </c>
      <c r="J64" s="74">
        <f>I64/H64-1</f>
        <v>2.6088831392841794E-2</v>
      </c>
      <c r="K64" s="29">
        <f>I64-H64</f>
        <v>968</v>
      </c>
      <c r="L64" s="74">
        <f>I64/E64-1</f>
        <v>-6.9621954497690708E-2</v>
      </c>
      <c r="M64" s="29">
        <f>I64-E64</f>
        <v>-2849</v>
      </c>
      <c r="N64" s="75">
        <f>I64/$I$62</f>
        <v>9.951356706161571E-2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763</v>
      </c>
      <c r="I65" s="29">
        <v>912</v>
      </c>
      <c r="J65" s="74">
        <f t="shared" ref="J65:J72" si="17">I65/H65-1</f>
        <v>0.19528178243774574</v>
      </c>
      <c r="K65" s="29">
        <f t="shared" ref="K65:K72" si="18">I65-H65</f>
        <v>149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2.3838089188956066E-3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1.1255132899961055E-2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13664</v>
      </c>
      <c r="G67" s="29">
        <v>18637</v>
      </c>
      <c r="H67" s="29">
        <v>19295</v>
      </c>
      <c r="I67" s="29">
        <v>20140</v>
      </c>
      <c r="J67" s="74">
        <f t="shared" si="17"/>
        <v>4.3793728945322519E-2</v>
      </c>
      <c r="K67" s="29">
        <f t="shared" si="18"/>
        <v>845</v>
      </c>
      <c r="L67" s="74">
        <f t="shared" si="19"/>
        <v>-6.360424028268552E-2</v>
      </c>
      <c r="M67" s="29">
        <f t="shared" si="20"/>
        <v>-1368</v>
      </c>
      <c r="N67" s="75">
        <f t="shared" si="21"/>
        <v>5.2642446958944641E-2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465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1.7591046079130956E-3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3192</v>
      </c>
      <c r="G69" s="29">
        <v>4653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1.2538521254322614E-2</v>
      </c>
    </row>
    <row r="70" spans="2:14" x14ac:dyDescent="0.25">
      <c r="B70" s="272"/>
      <c r="C70" s="284"/>
      <c r="D70" s="4" t="s">
        <v>51</v>
      </c>
      <c r="E70" s="29">
        <v>2592</v>
      </c>
      <c r="F70" s="29">
        <v>2378</v>
      </c>
      <c r="G70" s="29">
        <v>2640</v>
      </c>
      <c r="H70" s="29">
        <v>2646</v>
      </c>
      <c r="I70" s="29">
        <v>2773</v>
      </c>
      <c r="J70" s="74">
        <f t="shared" si="17"/>
        <v>4.7996976568405181E-2</v>
      </c>
      <c r="K70" s="29">
        <f t="shared" si="18"/>
        <v>127</v>
      </c>
      <c r="L70" s="74">
        <f t="shared" si="19"/>
        <v>6.9830246913580307E-2</v>
      </c>
      <c r="M70" s="29">
        <f t="shared" si="20"/>
        <v>181</v>
      </c>
      <c r="N70" s="75">
        <f t="shared" si="21"/>
        <v>7.2481383027385047E-3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6412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1.6767691024907144E-2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3053</v>
      </c>
      <c r="H72" s="71">
        <v>3053</v>
      </c>
      <c r="I72" s="71">
        <v>3077</v>
      </c>
      <c r="J72" s="61">
        <f t="shared" si="17"/>
        <v>7.8611202096299237E-3</v>
      </c>
      <c r="K72" s="71">
        <f t="shared" si="18"/>
        <v>24</v>
      </c>
      <c r="L72" s="61">
        <f t="shared" si="19"/>
        <v>-9.0183323477232458E-2</v>
      </c>
      <c r="M72" s="71">
        <f t="shared" si="20"/>
        <v>-305</v>
      </c>
      <c r="N72" s="55">
        <f t="shared" si="21"/>
        <v>8.0427412757037072E-3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4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julio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2791817</v>
      </c>
      <c r="F80" s="64">
        <v>745750</v>
      </c>
      <c r="G80" s="64">
        <v>2658818</v>
      </c>
      <c r="H80" s="64">
        <v>2977282</v>
      </c>
      <c r="I80" s="64">
        <v>3166417</v>
      </c>
      <c r="J80" s="65">
        <f t="shared" ref="J80:J81" si="22">I80/H80-1</f>
        <v>6.3526061689823221E-2</v>
      </c>
      <c r="K80" s="64">
        <f t="shared" ref="K80:K81" si="23">I80-H80</f>
        <v>189135</v>
      </c>
      <c r="L80" s="65">
        <f t="shared" ref="L80:L81" si="24">I80/E80-1</f>
        <v>0.13417784904956154</v>
      </c>
      <c r="M80" s="64">
        <f t="shared" ref="M80:M81" si="25">I80-E80</f>
        <v>374600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1025250</v>
      </c>
      <c r="F81" s="16">
        <v>281997</v>
      </c>
      <c r="G81" s="16">
        <v>993053</v>
      </c>
      <c r="H81" s="16">
        <v>1080016</v>
      </c>
      <c r="I81" s="16">
        <v>1125712</v>
      </c>
      <c r="J81" s="18">
        <f t="shared" si="22"/>
        <v>4.2310484289121542E-2</v>
      </c>
      <c r="K81" s="16">
        <f t="shared" si="23"/>
        <v>45696</v>
      </c>
      <c r="L81" s="18">
        <f t="shared" si="24"/>
        <v>9.7987807851743547E-2</v>
      </c>
      <c r="M81" s="16">
        <f t="shared" si="25"/>
        <v>100462</v>
      </c>
      <c r="N81" s="18">
        <f t="shared" si="26"/>
        <v>0.355516029632231</v>
      </c>
      <c r="O81" s="79"/>
    </row>
    <row r="82" spans="2:15" x14ac:dyDescent="0.25">
      <c r="B82" s="272"/>
      <c r="C82" s="275"/>
      <c r="D82" s="19" t="s">
        <v>45</v>
      </c>
      <c r="E82" s="20">
        <v>753991</v>
      </c>
      <c r="F82" s="20">
        <v>123433</v>
      </c>
      <c r="G82" s="20">
        <v>692851</v>
      </c>
      <c r="H82" s="20">
        <v>750730</v>
      </c>
      <c r="I82" s="20">
        <v>796046</v>
      </c>
      <c r="J82" s="68">
        <f>I82/H82-1</f>
        <v>6.0362580421722933E-2</v>
      </c>
      <c r="K82" s="20">
        <f>I82-H82</f>
        <v>45316</v>
      </c>
      <c r="L82" s="68">
        <f>I82/E82-1</f>
        <v>5.5776527836539191E-2</v>
      </c>
      <c r="M82" s="20">
        <f>I82-E82</f>
        <v>42055</v>
      </c>
      <c r="N82" s="68">
        <f>I82/$I$80</f>
        <v>0.25140276849195792</v>
      </c>
      <c r="O82" s="79"/>
    </row>
    <row r="83" spans="2:15" x14ac:dyDescent="0.25">
      <c r="B83" s="272"/>
      <c r="C83" s="275"/>
      <c r="D83" s="19" t="s">
        <v>46</v>
      </c>
      <c r="E83" s="20">
        <v>26378</v>
      </c>
      <c r="F83" s="20">
        <v>6896</v>
      </c>
      <c r="G83" s="20">
        <v>19165</v>
      </c>
      <c r="H83" s="20">
        <v>30246</v>
      </c>
      <c r="I83" s="20">
        <v>25739</v>
      </c>
      <c r="J83" s="68">
        <f t="shared" ref="J83:J136" si="27">I83/H83-1</f>
        <v>-0.14901143952919393</v>
      </c>
      <c r="K83" s="20">
        <f t="shared" ref="K83:K112" si="28">I83-H83</f>
        <v>-4507</v>
      </c>
      <c r="L83" s="68">
        <f t="shared" ref="L83:L136" si="29">I83/E83-1</f>
        <v>-2.4224732731822018E-2</v>
      </c>
      <c r="M83" s="20">
        <f t="shared" ref="M83:M112" si="30">I83-E83</f>
        <v>-639</v>
      </c>
      <c r="N83" s="68">
        <f t="shared" ref="N83:N90" si="31">I83/$I$80</f>
        <v>8.1287461506175593E-3</v>
      </c>
      <c r="O83" s="79"/>
    </row>
    <row r="84" spans="2:15" x14ac:dyDescent="0.25">
      <c r="B84" s="272"/>
      <c r="C84" s="275"/>
      <c r="D84" s="19" t="s">
        <v>47</v>
      </c>
      <c r="E84" s="20">
        <v>77208</v>
      </c>
      <c r="F84" s="20">
        <v>19378</v>
      </c>
      <c r="G84" s="20">
        <v>91869</v>
      </c>
      <c r="H84" s="20">
        <v>109900</v>
      </c>
      <c r="I84" s="20">
        <v>133707</v>
      </c>
      <c r="J84" s="68">
        <f t="shared" si="27"/>
        <v>0.21662420382165615</v>
      </c>
      <c r="K84" s="20">
        <f t="shared" si="28"/>
        <v>23807</v>
      </c>
      <c r="L84" s="68">
        <f t="shared" si="29"/>
        <v>0.73177649984457571</v>
      </c>
      <c r="M84" s="20">
        <f t="shared" si="30"/>
        <v>56499</v>
      </c>
      <c r="N84" s="68">
        <f t="shared" si="31"/>
        <v>4.2226592391336956E-2</v>
      </c>
      <c r="O84" s="79"/>
    </row>
    <row r="85" spans="2:15" x14ac:dyDescent="0.25">
      <c r="B85" s="272"/>
      <c r="C85" s="275"/>
      <c r="D85" s="19" t="s">
        <v>48</v>
      </c>
      <c r="E85" s="20">
        <v>450854</v>
      </c>
      <c r="F85" s="20">
        <v>111657</v>
      </c>
      <c r="G85" s="20">
        <v>395281</v>
      </c>
      <c r="H85" s="20">
        <v>453294</v>
      </c>
      <c r="I85" s="20">
        <v>524679</v>
      </c>
      <c r="J85" s="68">
        <f t="shared" si="27"/>
        <v>0.15748057552052308</v>
      </c>
      <c r="K85" s="20">
        <f t="shared" si="28"/>
        <v>71385</v>
      </c>
      <c r="L85" s="68">
        <f t="shared" si="29"/>
        <v>0.16374480430471938</v>
      </c>
      <c r="M85" s="20">
        <f t="shared" si="30"/>
        <v>73825</v>
      </c>
      <c r="N85" s="68">
        <f t="shared" si="31"/>
        <v>0.16570116949220523</v>
      </c>
      <c r="O85" s="79"/>
    </row>
    <row r="86" spans="2:15" x14ac:dyDescent="0.25">
      <c r="B86" s="272"/>
      <c r="C86" s="275"/>
      <c r="D86" s="19" t="s">
        <v>49</v>
      </c>
      <c r="E86" s="20">
        <v>31365</v>
      </c>
      <c r="F86" s="20">
        <v>14230</v>
      </c>
      <c r="G86" s="20">
        <v>28946</v>
      </c>
      <c r="H86" s="20">
        <v>35023</v>
      </c>
      <c r="I86" s="20">
        <v>33791</v>
      </c>
      <c r="J86" s="68">
        <f t="shared" si="27"/>
        <v>-3.5176883762099154E-2</v>
      </c>
      <c r="K86" s="20">
        <f t="shared" si="28"/>
        <v>-1232</v>
      </c>
      <c r="L86" s="68">
        <f t="shared" si="29"/>
        <v>7.73473617089111E-2</v>
      </c>
      <c r="M86" s="20">
        <f t="shared" si="30"/>
        <v>2426</v>
      </c>
      <c r="N86" s="68">
        <f t="shared" si="31"/>
        <v>1.067168348325568E-2</v>
      </c>
      <c r="O86" s="79"/>
    </row>
    <row r="87" spans="2:15" x14ac:dyDescent="0.25">
      <c r="B87" s="272"/>
      <c r="C87" s="275"/>
      <c r="D87" s="19" t="s">
        <v>50</v>
      </c>
      <c r="E87" s="20">
        <v>82063</v>
      </c>
      <c r="F87" s="20">
        <v>43336</v>
      </c>
      <c r="G87" s="20">
        <v>107595</v>
      </c>
      <c r="H87" s="20">
        <v>148504</v>
      </c>
      <c r="I87" s="20">
        <v>138865</v>
      </c>
      <c r="J87" s="68">
        <f t="shared" si="27"/>
        <v>-6.4907342563163328E-2</v>
      </c>
      <c r="K87" s="20">
        <f t="shared" si="28"/>
        <v>-9639</v>
      </c>
      <c r="L87" s="68">
        <f t="shared" si="29"/>
        <v>0.69217552368302404</v>
      </c>
      <c r="M87" s="20">
        <f t="shared" si="30"/>
        <v>56802</v>
      </c>
      <c r="N87" s="68">
        <f t="shared" si="31"/>
        <v>4.3855562928066645E-2</v>
      </c>
      <c r="O87" s="79"/>
    </row>
    <row r="88" spans="2:15" x14ac:dyDescent="0.25">
      <c r="B88" s="272"/>
      <c r="C88" s="275"/>
      <c r="D88" s="19" t="s">
        <v>51</v>
      </c>
      <c r="E88" s="20">
        <v>129345</v>
      </c>
      <c r="F88" s="20">
        <v>73201</v>
      </c>
      <c r="G88" s="20">
        <v>122504</v>
      </c>
      <c r="H88" s="20">
        <v>143386</v>
      </c>
      <c r="I88" s="20">
        <v>147042</v>
      </c>
      <c r="J88" s="68">
        <f t="shared" si="27"/>
        <v>2.5497607855718085E-2</v>
      </c>
      <c r="K88" s="20">
        <f t="shared" si="28"/>
        <v>3656</v>
      </c>
      <c r="L88" s="68">
        <f t="shared" si="29"/>
        <v>0.13682013220456923</v>
      </c>
      <c r="M88" s="20">
        <f t="shared" si="30"/>
        <v>17697</v>
      </c>
      <c r="N88" s="68">
        <f t="shared" si="31"/>
        <v>4.6437977057349047E-2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140028</v>
      </c>
      <c r="F89" s="20">
        <v>44078</v>
      </c>
      <c r="G89" s="20">
        <v>145637</v>
      </c>
      <c r="H89" s="20">
        <v>157637</v>
      </c>
      <c r="I89" s="20">
        <v>167315</v>
      </c>
      <c r="J89" s="22">
        <f t="shared" si="27"/>
        <v>6.1394215824964959E-2</v>
      </c>
      <c r="K89" s="20">
        <f t="shared" si="28"/>
        <v>9678</v>
      </c>
      <c r="L89" s="22">
        <f t="shared" si="29"/>
        <v>0.1948681692232983</v>
      </c>
      <c r="M89" s="20">
        <f t="shared" si="30"/>
        <v>27287</v>
      </c>
      <c r="N89" s="22">
        <f t="shared" si="31"/>
        <v>5.2840481844305412E-2</v>
      </c>
      <c r="O89" s="79"/>
    </row>
    <row r="90" spans="2:15" x14ac:dyDescent="0.25">
      <c r="B90" s="272"/>
      <c r="C90" s="276"/>
      <c r="D90" s="23" t="s">
        <v>53</v>
      </c>
      <c r="E90" s="69">
        <v>75335</v>
      </c>
      <c r="F90" s="69">
        <v>27544</v>
      </c>
      <c r="G90" s="69">
        <v>61917</v>
      </c>
      <c r="H90" s="69">
        <v>68546</v>
      </c>
      <c r="I90" s="69">
        <v>73521</v>
      </c>
      <c r="J90" s="46">
        <f t="shared" si="27"/>
        <v>7.2578998045108367E-2</v>
      </c>
      <c r="K90" s="69">
        <f t="shared" si="28"/>
        <v>4975</v>
      </c>
      <c r="L90" s="46">
        <f t="shared" si="29"/>
        <v>-2.4079113293953625E-2</v>
      </c>
      <c r="M90" s="69">
        <f t="shared" si="30"/>
        <v>-1814</v>
      </c>
      <c r="N90" s="46">
        <f t="shared" si="31"/>
        <v>2.3218988528674524E-2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3334544</v>
      </c>
      <c r="F91" s="64">
        <v>828020</v>
      </c>
      <c r="G91" s="64">
        <v>3127308</v>
      </c>
      <c r="H91" s="64">
        <v>3519163</v>
      </c>
      <c r="I91" s="64">
        <v>3743983</v>
      </c>
      <c r="J91" s="65">
        <f t="shared" si="27"/>
        <v>6.3884508901690618E-2</v>
      </c>
      <c r="K91" s="64">
        <f t="shared" si="28"/>
        <v>224820</v>
      </c>
      <c r="L91" s="65">
        <f t="shared" si="29"/>
        <v>0.12278710372392743</v>
      </c>
      <c r="M91" s="64">
        <f t="shared" si="30"/>
        <v>409439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1236275</v>
      </c>
      <c r="F92" s="27">
        <v>317821</v>
      </c>
      <c r="G92" s="27">
        <v>1189041</v>
      </c>
      <c r="H92" s="27">
        <v>1299694</v>
      </c>
      <c r="I92" s="27">
        <v>1355014</v>
      </c>
      <c r="J92" s="80">
        <f t="shared" si="27"/>
        <v>4.2563865032846149E-2</v>
      </c>
      <c r="K92" s="27">
        <f t="shared" si="28"/>
        <v>55320</v>
      </c>
      <c r="L92" s="80">
        <f t="shared" si="29"/>
        <v>9.6045782693980009E-2</v>
      </c>
      <c r="M92" s="27">
        <f t="shared" si="30"/>
        <v>118739</v>
      </c>
      <c r="N92" s="38">
        <f t="shared" si="32"/>
        <v>0.36191777580186663</v>
      </c>
    </row>
    <row r="93" spans="2:15" x14ac:dyDescent="0.25">
      <c r="B93" s="272"/>
      <c r="C93" s="278"/>
      <c r="D93" s="4" t="s">
        <v>45</v>
      </c>
      <c r="E93" s="29">
        <v>918946</v>
      </c>
      <c r="F93" s="29">
        <v>139606</v>
      </c>
      <c r="G93" s="29">
        <v>824563</v>
      </c>
      <c r="H93" s="29">
        <v>905307</v>
      </c>
      <c r="I93" s="29">
        <v>958144</v>
      </c>
      <c r="J93" s="81">
        <f t="shared" si="27"/>
        <v>5.8363626924347267E-2</v>
      </c>
      <c r="K93" s="29">
        <f t="shared" si="28"/>
        <v>52837</v>
      </c>
      <c r="L93" s="81">
        <f t="shared" si="29"/>
        <v>4.2655389979389335E-2</v>
      </c>
      <c r="M93" s="29">
        <f t="shared" si="30"/>
        <v>39198</v>
      </c>
      <c r="N93" s="75">
        <f>I93/$I$91</f>
        <v>0.25591569192488323</v>
      </c>
    </row>
    <row r="94" spans="2:15" x14ac:dyDescent="0.25">
      <c r="B94" s="272"/>
      <c r="C94" s="278"/>
      <c r="D94" s="4" t="s">
        <v>46</v>
      </c>
      <c r="E94" s="29">
        <v>30021</v>
      </c>
      <c r="F94" s="29">
        <v>7616</v>
      </c>
      <c r="G94" s="29">
        <v>21504</v>
      </c>
      <c r="H94" s="29">
        <v>32605</v>
      </c>
      <c r="I94" s="29">
        <v>28406</v>
      </c>
      <c r="J94" s="81">
        <f t="shared" si="27"/>
        <v>-0.12878392884526912</v>
      </c>
      <c r="K94" s="29">
        <f t="shared" si="28"/>
        <v>-4199</v>
      </c>
      <c r="L94" s="81">
        <f t="shared" si="29"/>
        <v>-5.3795676359881361E-2</v>
      </c>
      <c r="M94" s="29">
        <f t="shared" si="30"/>
        <v>-1615</v>
      </c>
      <c r="N94" s="75">
        <f t="shared" ref="N94:N101" si="33">I94/$I$91</f>
        <v>7.5871070995781765E-3</v>
      </c>
    </row>
    <row r="95" spans="2:15" x14ac:dyDescent="0.25">
      <c r="B95" s="272"/>
      <c r="C95" s="278"/>
      <c r="D95" s="4" t="s">
        <v>47</v>
      </c>
      <c r="E95" s="29">
        <v>90031</v>
      </c>
      <c r="F95" s="29">
        <v>23661</v>
      </c>
      <c r="G95" s="29">
        <v>106766</v>
      </c>
      <c r="H95" s="29">
        <v>127703</v>
      </c>
      <c r="I95" s="29">
        <v>155107</v>
      </c>
      <c r="J95" s="81">
        <f t="shared" si="27"/>
        <v>0.21459166973367894</v>
      </c>
      <c r="K95" s="29">
        <f t="shared" si="28"/>
        <v>27404</v>
      </c>
      <c r="L95" s="81">
        <f t="shared" si="29"/>
        <v>0.72281769612688973</v>
      </c>
      <c r="M95" s="29">
        <f t="shared" si="30"/>
        <v>65076</v>
      </c>
      <c r="N95" s="75">
        <f t="shared" si="33"/>
        <v>4.1428339818850676E-2</v>
      </c>
    </row>
    <row r="96" spans="2:15" x14ac:dyDescent="0.25">
      <c r="B96" s="272"/>
      <c r="C96" s="278"/>
      <c r="D96" s="4" t="s">
        <v>48</v>
      </c>
      <c r="E96" s="29">
        <v>537772</v>
      </c>
      <c r="F96" s="29">
        <v>121455</v>
      </c>
      <c r="G96" s="29">
        <v>456752</v>
      </c>
      <c r="H96" s="29">
        <v>530374</v>
      </c>
      <c r="I96" s="29">
        <v>611065</v>
      </c>
      <c r="J96" s="81">
        <f t="shared" si="27"/>
        <v>0.15213981077503802</v>
      </c>
      <c r="K96" s="29">
        <f t="shared" si="28"/>
        <v>80691</v>
      </c>
      <c r="L96" s="81">
        <f t="shared" si="29"/>
        <v>0.13629010063744484</v>
      </c>
      <c r="M96" s="29">
        <f t="shared" si="30"/>
        <v>73293</v>
      </c>
      <c r="N96" s="75">
        <f t="shared" si="33"/>
        <v>0.16321254663816581</v>
      </c>
    </row>
    <row r="97" spans="2:14" x14ac:dyDescent="0.25">
      <c r="B97" s="272"/>
      <c r="C97" s="278"/>
      <c r="D97" s="4" t="s">
        <v>49</v>
      </c>
      <c r="E97" s="29">
        <v>33053</v>
      </c>
      <c r="F97" s="29">
        <v>14777</v>
      </c>
      <c r="G97" s="29">
        <v>30304</v>
      </c>
      <c r="H97" s="29">
        <v>36788</v>
      </c>
      <c r="I97" s="29">
        <v>35530</v>
      </c>
      <c r="J97" s="81">
        <f t="shared" si="27"/>
        <v>-3.4195933456561911E-2</v>
      </c>
      <c r="K97" s="29">
        <f t="shared" si="28"/>
        <v>-1258</v>
      </c>
      <c r="L97" s="81">
        <f t="shared" si="29"/>
        <v>7.494024748131789E-2</v>
      </c>
      <c r="M97" s="29">
        <f t="shared" si="30"/>
        <v>2477</v>
      </c>
      <c r="N97" s="75">
        <f t="shared" si="33"/>
        <v>9.48989351714471E-3</v>
      </c>
    </row>
    <row r="98" spans="2:14" x14ac:dyDescent="0.25">
      <c r="B98" s="272"/>
      <c r="C98" s="278"/>
      <c r="D98" s="4" t="s">
        <v>50</v>
      </c>
      <c r="E98" s="29">
        <v>98554</v>
      </c>
      <c r="F98" s="29">
        <v>49996</v>
      </c>
      <c r="G98" s="29">
        <v>127213</v>
      </c>
      <c r="H98" s="29">
        <v>167746</v>
      </c>
      <c r="I98" s="29">
        <v>161937</v>
      </c>
      <c r="J98" s="81">
        <f t="shared" si="27"/>
        <v>-3.462973781789136E-2</v>
      </c>
      <c r="K98" s="29">
        <f t="shared" si="28"/>
        <v>-5809</v>
      </c>
      <c r="L98" s="81">
        <f t="shared" si="29"/>
        <v>0.64312965480853146</v>
      </c>
      <c r="M98" s="29">
        <f t="shared" si="30"/>
        <v>63383</v>
      </c>
      <c r="N98" s="75">
        <f t="shared" si="33"/>
        <v>4.3252600238836557E-2</v>
      </c>
    </row>
    <row r="99" spans="2:14" x14ac:dyDescent="0.25">
      <c r="B99" s="272"/>
      <c r="C99" s="278"/>
      <c r="D99" s="4" t="s">
        <v>51</v>
      </c>
      <c r="E99" s="29">
        <v>134803</v>
      </c>
      <c r="F99" s="29">
        <v>75280</v>
      </c>
      <c r="G99" s="29">
        <v>128348</v>
      </c>
      <c r="H99" s="29">
        <v>149684</v>
      </c>
      <c r="I99" s="29">
        <v>153587</v>
      </c>
      <c r="J99" s="81">
        <f t="shared" si="27"/>
        <v>2.6074931188370121E-2</v>
      </c>
      <c r="K99" s="29">
        <f t="shared" si="28"/>
        <v>3903</v>
      </c>
      <c r="L99" s="81">
        <f t="shared" si="29"/>
        <v>0.13934407987952779</v>
      </c>
      <c r="M99" s="29">
        <f t="shared" si="30"/>
        <v>18784</v>
      </c>
      <c r="N99" s="75">
        <f t="shared" si="33"/>
        <v>4.1022355069454106E-2</v>
      </c>
    </row>
    <row r="100" spans="2:14" x14ac:dyDescent="0.25">
      <c r="B100" s="272"/>
      <c r="C100" s="278"/>
      <c r="D100" s="4" t="s">
        <v>52</v>
      </c>
      <c r="E100" s="29">
        <v>168516</v>
      </c>
      <c r="F100" s="29">
        <v>48429</v>
      </c>
      <c r="G100" s="29">
        <v>172180</v>
      </c>
      <c r="H100" s="29">
        <v>187556</v>
      </c>
      <c r="I100" s="29">
        <v>200403</v>
      </c>
      <c r="J100" s="31">
        <f t="shared" si="27"/>
        <v>6.8496875599820761E-2</v>
      </c>
      <c r="K100" s="29">
        <f t="shared" si="28"/>
        <v>12847</v>
      </c>
      <c r="L100" s="31">
        <f t="shared" si="29"/>
        <v>0.18922238837855154</v>
      </c>
      <c r="M100" s="29">
        <f t="shared" si="30"/>
        <v>31887</v>
      </c>
      <c r="N100" s="42">
        <f t="shared" si="33"/>
        <v>5.3526685350868311E-2</v>
      </c>
    </row>
    <row r="101" spans="2:14" x14ac:dyDescent="0.25">
      <c r="B101" s="272"/>
      <c r="C101" s="279"/>
      <c r="D101" s="32" t="s">
        <v>53</v>
      </c>
      <c r="E101" s="71">
        <v>86573</v>
      </c>
      <c r="F101" s="71">
        <v>29379</v>
      </c>
      <c r="G101" s="71">
        <v>70637</v>
      </c>
      <c r="H101" s="71">
        <v>81706</v>
      </c>
      <c r="I101" s="71">
        <v>84790</v>
      </c>
      <c r="J101" s="72">
        <f t="shared" si="27"/>
        <v>3.7745086040192888E-2</v>
      </c>
      <c r="K101" s="71">
        <f t="shared" si="28"/>
        <v>3084</v>
      </c>
      <c r="L101" s="72">
        <f t="shared" si="29"/>
        <v>-2.0595335728229358E-2</v>
      </c>
      <c r="M101" s="71">
        <f t="shared" si="30"/>
        <v>-1783</v>
      </c>
      <c r="N101" s="55">
        <f t="shared" si="33"/>
        <v>2.2647004540351814E-2</v>
      </c>
    </row>
    <row r="102" spans="2:14" x14ac:dyDescent="0.25">
      <c r="B102" s="272"/>
      <c r="C102" s="274" t="s">
        <v>21</v>
      </c>
      <c r="D102" s="63" t="s">
        <v>43</v>
      </c>
      <c r="E102" s="64">
        <v>19552352</v>
      </c>
      <c r="F102" s="64">
        <v>3612090</v>
      </c>
      <c r="G102" s="64">
        <v>17324543</v>
      </c>
      <c r="H102" s="64">
        <v>19534206</v>
      </c>
      <c r="I102" s="64">
        <v>20749699</v>
      </c>
      <c r="J102" s="65">
        <f t="shared" si="27"/>
        <v>6.2223824198434308E-2</v>
      </c>
      <c r="K102" s="64">
        <f t="shared" si="28"/>
        <v>1215493</v>
      </c>
      <c r="L102" s="65">
        <f t="shared" si="29"/>
        <v>6.1238003489298976E-2</v>
      </c>
      <c r="M102" s="64">
        <f t="shared" si="30"/>
        <v>1197347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7515196</v>
      </c>
      <c r="F103" s="16">
        <v>1495386</v>
      </c>
      <c r="G103" s="16">
        <v>7078492</v>
      </c>
      <c r="H103" s="16">
        <v>7702716</v>
      </c>
      <c r="I103" s="16">
        <v>7945412</v>
      </c>
      <c r="J103" s="18">
        <f t="shared" si="27"/>
        <v>3.1507847361891494E-2</v>
      </c>
      <c r="K103" s="16">
        <f t="shared" si="28"/>
        <v>242696</v>
      </c>
      <c r="L103" s="18">
        <f t="shared" si="29"/>
        <v>5.7246145010722227E-2</v>
      </c>
      <c r="M103" s="16">
        <f t="shared" si="30"/>
        <v>430216</v>
      </c>
      <c r="N103" s="18">
        <f t="shared" si="34"/>
        <v>0.38291697628963195</v>
      </c>
    </row>
    <row r="104" spans="2:14" x14ac:dyDescent="0.25">
      <c r="B104" s="272"/>
      <c r="C104" s="275"/>
      <c r="D104" s="19" t="s">
        <v>45</v>
      </c>
      <c r="E104" s="20">
        <v>5809856</v>
      </c>
      <c r="F104" s="20">
        <v>689636</v>
      </c>
      <c r="G104" s="20">
        <v>4842970</v>
      </c>
      <c r="H104" s="20">
        <v>5449273</v>
      </c>
      <c r="I104" s="20">
        <v>5748289</v>
      </c>
      <c r="J104" s="68">
        <f t="shared" si="27"/>
        <v>5.4872640809150219E-2</v>
      </c>
      <c r="K104" s="20">
        <f t="shared" si="28"/>
        <v>299016</v>
      </c>
      <c r="L104" s="68">
        <f t="shared" si="29"/>
        <v>-1.0596992421154638E-2</v>
      </c>
      <c r="M104" s="20">
        <f t="shared" si="30"/>
        <v>-61567</v>
      </c>
      <c r="N104" s="68">
        <f>I104/$I$102</f>
        <v>0.27702999450739019</v>
      </c>
    </row>
    <row r="105" spans="2:14" x14ac:dyDescent="0.25">
      <c r="B105" s="272"/>
      <c r="C105" s="275"/>
      <c r="D105" s="19" t="s">
        <v>46</v>
      </c>
      <c r="E105" s="20">
        <v>134378</v>
      </c>
      <c r="F105" s="20">
        <v>30230</v>
      </c>
      <c r="G105" s="20">
        <v>90655</v>
      </c>
      <c r="H105" s="20">
        <v>97937</v>
      </c>
      <c r="I105" s="20">
        <v>107952</v>
      </c>
      <c r="J105" s="68">
        <f t="shared" si="27"/>
        <v>0.1022596158755118</v>
      </c>
      <c r="K105" s="20">
        <f t="shared" si="28"/>
        <v>10015</v>
      </c>
      <c r="L105" s="68">
        <f t="shared" si="29"/>
        <v>-0.1966542142314962</v>
      </c>
      <c r="M105" s="20">
        <f t="shared" si="30"/>
        <v>-26426</v>
      </c>
      <c r="N105" s="68">
        <f t="shared" ref="N105:N112" si="35">I105/$I$102</f>
        <v>5.2025814928688841E-3</v>
      </c>
    </row>
    <row r="106" spans="2:14" x14ac:dyDescent="0.25">
      <c r="B106" s="272"/>
      <c r="C106" s="275"/>
      <c r="D106" s="19" t="s">
        <v>47</v>
      </c>
      <c r="E106" s="20">
        <v>468934</v>
      </c>
      <c r="F106" s="20">
        <v>126687</v>
      </c>
      <c r="G106" s="20">
        <v>528576</v>
      </c>
      <c r="H106" s="20">
        <v>651133</v>
      </c>
      <c r="I106" s="20">
        <v>789627</v>
      </c>
      <c r="J106" s="68">
        <f t="shared" si="27"/>
        <v>0.21269694517095594</v>
      </c>
      <c r="K106" s="20">
        <f t="shared" si="28"/>
        <v>138494</v>
      </c>
      <c r="L106" s="68">
        <f t="shared" si="29"/>
        <v>0.68387662229652779</v>
      </c>
      <c r="M106" s="20">
        <f t="shared" si="30"/>
        <v>320693</v>
      </c>
      <c r="N106" s="68">
        <f t="shared" si="35"/>
        <v>3.8054865277804752E-2</v>
      </c>
    </row>
    <row r="107" spans="2:14" x14ac:dyDescent="0.25">
      <c r="B107" s="272"/>
      <c r="C107" s="275"/>
      <c r="D107" s="19" t="s">
        <v>48</v>
      </c>
      <c r="E107" s="20">
        <v>3164189</v>
      </c>
      <c r="F107" s="20">
        <v>527002</v>
      </c>
      <c r="G107" s="20">
        <v>2370169</v>
      </c>
      <c r="H107" s="20">
        <v>2875439</v>
      </c>
      <c r="I107" s="20">
        <v>3267951</v>
      </c>
      <c r="J107" s="68">
        <f t="shared" si="27"/>
        <v>0.13650506931289441</v>
      </c>
      <c r="K107" s="20">
        <f t="shared" si="28"/>
        <v>392512</v>
      </c>
      <c r="L107" s="68">
        <f t="shared" si="29"/>
        <v>3.2792604992938124E-2</v>
      </c>
      <c r="M107" s="20">
        <f t="shared" si="30"/>
        <v>103762</v>
      </c>
      <c r="N107" s="68">
        <f t="shared" si="35"/>
        <v>0.15749389906812625</v>
      </c>
    </row>
    <row r="108" spans="2:14" x14ac:dyDescent="0.25">
      <c r="B108" s="272"/>
      <c r="C108" s="275"/>
      <c r="D108" s="19" t="s">
        <v>49</v>
      </c>
      <c r="E108" s="20">
        <v>81129</v>
      </c>
      <c r="F108" s="20">
        <v>31710</v>
      </c>
      <c r="G108" s="20">
        <v>79758</v>
      </c>
      <c r="H108" s="20">
        <v>89670</v>
      </c>
      <c r="I108" s="20">
        <v>91218</v>
      </c>
      <c r="J108" s="68">
        <f t="shared" si="27"/>
        <v>1.7263298762127732E-2</v>
      </c>
      <c r="K108" s="20">
        <f t="shared" si="28"/>
        <v>1548</v>
      </c>
      <c r="L108" s="68">
        <f t="shared" si="29"/>
        <v>0.12435750471471363</v>
      </c>
      <c r="M108" s="20">
        <f t="shared" si="30"/>
        <v>10089</v>
      </c>
      <c r="N108" s="68">
        <f t="shared" si="35"/>
        <v>4.3961119628771481E-3</v>
      </c>
    </row>
    <row r="109" spans="2:14" x14ac:dyDescent="0.25">
      <c r="B109" s="272"/>
      <c r="C109" s="275"/>
      <c r="D109" s="19" t="s">
        <v>50</v>
      </c>
      <c r="E109" s="20">
        <v>600413</v>
      </c>
      <c r="F109" s="20">
        <v>272756</v>
      </c>
      <c r="G109" s="20">
        <v>716456</v>
      </c>
      <c r="H109" s="20">
        <v>803223</v>
      </c>
      <c r="I109" s="20">
        <v>845212</v>
      </c>
      <c r="J109" s="68">
        <f t="shared" si="27"/>
        <v>5.2275644497231877E-2</v>
      </c>
      <c r="K109" s="20">
        <f t="shared" si="28"/>
        <v>41989</v>
      </c>
      <c r="L109" s="68">
        <f t="shared" si="29"/>
        <v>0.40771768765832861</v>
      </c>
      <c r="M109" s="20">
        <f t="shared" si="30"/>
        <v>244799</v>
      </c>
      <c r="N109" s="68">
        <f t="shared" si="35"/>
        <v>4.0733699317758776E-2</v>
      </c>
    </row>
    <row r="110" spans="2:14" x14ac:dyDescent="0.25">
      <c r="B110" s="272"/>
      <c r="C110" s="275"/>
      <c r="D110" s="19" t="s">
        <v>51</v>
      </c>
      <c r="E110" s="20">
        <v>291543</v>
      </c>
      <c r="F110" s="20">
        <v>148140</v>
      </c>
      <c r="G110" s="20">
        <v>301230</v>
      </c>
      <c r="H110" s="20">
        <v>334500</v>
      </c>
      <c r="I110" s="20">
        <v>347016</v>
      </c>
      <c r="J110" s="68">
        <f t="shared" si="27"/>
        <v>3.741704035874438E-2</v>
      </c>
      <c r="K110" s="20">
        <f t="shared" si="28"/>
        <v>12516</v>
      </c>
      <c r="L110" s="68">
        <f t="shared" si="29"/>
        <v>0.1902738189563804</v>
      </c>
      <c r="M110" s="20">
        <f t="shared" si="30"/>
        <v>55473</v>
      </c>
      <c r="N110" s="68">
        <f t="shared" si="35"/>
        <v>1.6723905247974923E-2</v>
      </c>
    </row>
    <row r="111" spans="2:14" x14ac:dyDescent="0.25">
      <c r="B111" s="272"/>
      <c r="C111" s="275"/>
      <c r="D111" s="19" t="s">
        <v>52</v>
      </c>
      <c r="E111" s="20">
        <v>1054528</v>
      </c>
      <c r="F111" s="20">
        <v>193247</v>
      </c>
      <c r="G111" s="20">
        <v>975225</v>
      </c>
      <c r="H111" s="20">
        <v>1060434</v>
      </c>
      <c r="I111" s="20">
        <v>1162503</v>
      </c>
      <c r="J111" s="22">
        <f t="shared" si="27"/>
        <v>9.6252100555055842E-2</v>
      </c>
      <c r="K111" s="20">
        <f t="shared" si="28"/>
        <v>102069</v>
      </c>
      <c r="L111" s="22">
        <f t="shared" si="29"/>
        <v>0.10239178096740909</v>
      </c>
      <c r="M111" s="20">
        <f t="shared" si="30"/>
        <v>107975</v>
      </c>
      <c r="N111" s="22">
        <f t="shared" si="35"/>
        <v>5.6025053664633881E-2</v>
      </c>
    </row>
    <row r="112" spans="2:14" x14ac:dyDescent="0.25">
      <c r="B112" s="272"/>
      <c r="C112" s="276"/>
      <c r="D112" s="23" t="s">
        <v>53</v>
      </c>
      <c r="E112" s="69">
        <v>432186</v>
      </c>
      <c r="F112" s="69">
        <v>97296</v>
      </c>
      <c r="G112" s="69">
        <v>341012</v>
      </c>
      <c r="H112" s="69">
        <v>469881</v>
      </c>
      <c r="I112" s="69">
        <v>444519</v>
      </c>
      <c r="J112" s="46">
        <f t="shared" si="27"/>
        <v>-5.3975368231530929E-2</v>
      </c>
      <c r="K112" s="69">
        <f t="shared" si="28"/>
        <v>-25362</v>
      </c>
      <c r="L112" s="46">
        <f t="shared" si="29"/>
        <v>2.8536324638003041E-2</v>
      </c>
      <c r="M112" s="69">
        <f t="shared" si="30"/>
        <v>12333</v>
      </c>
      <c r="N112" s="46">
        <f t="shared" si="35"/>
        <v>2.1422913170933228E-2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7.0034504410568461</v>
      </c>
      <c r="F113" s="73">
        <f t="shared" si="36"/>
        <v>4.8435668789808917</v>
      </c>
      <c r="G113" s="73">
        <f t="shared" si="36"/>
        <v>6.5158814932048754</v>
      </c>
      <c r="H113" s="73">
        <f t="shared" si="36"/>
        <v>6.5610869242483583</v>
      </c>
      <c r="I113" s="73">
        <f t="shared" si="36"/>
        <v>6.553053182824625</v>
      </c>
      <c r="J113" s="65">
        <f t="shared" si="27"/>
        <v>-1.2244528256503129E-3</v>
      </c>
      <c r="K113" s="73">
        <f t="shared" ref="K113:K114" si="37">(I113-H113)</f>
        <v>-8.0337414237332538E-3</v>
      </c>
      <c r="L113" s="65">
        <f t="shared" si="29"/>
        <v>-6.4310765389560487E-2</v>
      </c>
      <c r="M113" s="73">
        <f t="shared" ref="M113:M114" si="38">(I113-E113)</f>
        <v>-0.4503972582322211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7.3301107047061693</v>
      </c>
      <c r="F114" s="37">
        <f t="shared" si="36"/>
        <v>5.3028436472728435</v>
      </c>
      <c r="G114" s="37">
        <f t="shared" si="36"/>
        <v>7.1280102874670339</v>
      </c>
      <c r="H114" s="37">
        <f t="shared" si="36"/>
        <v>7.1320387846105984</v>
      </c>
      <c r="I114" s="37">
        <f t="shared" si="36"/>
        <v>7.0581214378100263</v>
      </c>
      <c r="J114" s="80">
        <f t="shared" si="27"/>
        <v>-1.0364125747615027E-2</v>
      </c>
      <c r="K114" s="37">
        <f t="shared" si="37"/>
        <v>-7.3917346800572048E-2</v>
      </c>
      <c r="L114" s="80">
        <f t="shared" si="29"/>
        <v>-3.7105751584558866E-2</v>
      </c>
      <c r="M114" s="37">
        <f t="shared" si="38"/>
        <v>-0.271989266896143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7.7054712854662721</v>
      </c>
      <c r="F115" s="41">
        <f t="shared" si="36"/>
        <v>5.587128239611773</v>
      </c>
      <c r="G115" s="41">
        <f t="shared" si="36"/>
        <v>6.9899155806948388</v>
      </c>
      <c r="H115" s="41">
        <f>H104/H82</f>
        <v>7.2586322645957937</v>
      </c>
      <c r="I115" s="41">
        <f>I104/I82</f>
        <v>7.2210512960306312</v>
      </c>
      <c r="J115" s="81">
        <f t="shared" si="27"/>
        <v>-5.1774173418958069E-3</v>
      </c>
      <c r="K115" s="41">
        <f>(I115-H115)</f>
        <v>-3.7580968565162465E-2</v>
      </c>
      <c r="L115" s="81">
        <f t="shared" si="29"/>
        <v>-6.2867016369178241E-2</v>
      </c>
      <c r="M115" s="41">
        <f>(I115-E115)</f>
        <v>-0.48441998943564091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5.0943210250966713</v>
      </c>
      <c r="F116" s="41">
        <f t="shared" si="36"/>
        <v>4.3837006960556844</v>
      </c>
      <c r="G116" s="41">
        <f t="shared" si="36"/>
        <v>4.730237411948865</v>
      </c>
      <c r="H116" s="41">
        <f t="shared" si="36"/>
        <v>3.2380149441248429</v>
      </c>
      <c r="I116" s="41">
        <f t="shared" si="36"/>
        <v>4.1941023349780489</v>
      </c>
      <c r="J116" s="81">
        <f t="shared" si="27"/>
        <v>0.29526960417151904</v>
      </c>
      <c r="K116" s="41">
        <f t="shared" ref="K116:K123" si="40">(I116-H116)</f>
        <v>0.95608739085320593</v>
      </c>
      <c r="L116" s="81">
        <f t="shared" si="29"/>
        <v>-0.17671023983054535</v>
      </c>
      <c r="M116" s="41">
        <f t="shared" ref="M116:M123" si="41">(I116-E116)</f>
        <v>-0.90021869011862243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6.0736452181121123</v>
      </c>
      <c r="F117" s="41">
        <f t="shared" si="36"/>
        <v>6.5376715863350192</v>
      </c>
      <c r="G117" s="41">
        <f t="shared" si="36"/>
        <v>5.7535839075204915</v>
      </c>
      <c r="H117" s="41">
        <f t="shared" si="36"/>
        <v>5.9247770700636941</v>
      </c>
      <c r="I117" s="41">
        <f t="shared" si="36"/>
        <v>5.9056519105207652</v>
      </c>
      <c r="J117" s="81">
        <f t="shared" si="27"/>
        <v>-3.2279964826968932E-3</v>
      </c>
      <c r="K117" s="41">
        <f t="shared" si="40"/>
        <v>-1.9125159542928927E-2</v>
      </c>
      <c r="L117" s="81">
        <f t="shared" si="29"/>
        <v>-2.7659387659058066E-2</v>
      </c>
      <c r="M117" s="41">
        <f t="shared" si="41"/>
        <v>-0.16799330759134712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7.0182121041401428</v>
      </c>
      <c r="F118" s="41">
        <f t="shared" si="36"/>
        <v>4.7198294777756882</v>
      </c>
      <c r="G118" s="41">
        <f t="shared" si="36"/>
        <v>5.996162223835702</v>
      </c>
      <c r="H118" s="41">
        <f t="shared" si="36"/>
        <v>6.3434305329432998</v>
      </c>
      <c r="I118" s="41">
        <f t="shared" si="36"/>
        <v>6.2284768401251052</v>
      </c>
      <c r="J118" s="81">
        <f t="shared" si="27"/>
        <v>-1.8121691759877656E-2</v>
      </c>
      <c r="K118" s="41">
        <f t="shared" si="40"/>
        <v>-0.11495369281819467</v>
      </c>
      <c r="L118" s="81">
        <f t="shared" si="29"/>
        <v>-0.11252655979849369</v>
      </c>
      <c r="M118" s="41">
        <f t="shared" si="41"/>
        <v>-0.78973526401503769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2.5866092778574843</v>
      </c>
      <c r="F119" s="41">
        <f t="shared" si="36"/>
        <v>2.2283907238229093</v>
      </c>
      <c r="G119" s="41">
        <f t="shared" si="36"/>
        <v>2.7554066192219997</v>
      </c>
      <c r="H119" s="41">
        <f t="shared" si="36"/>
        <v>2.5603175056391514</v>
      </c>
      <c r="I119" s="41">
        <f t="shared" si="36"/>
        <v>2.6994761918854131</v>
      </c>
      <c r="J119" s="81">
        <f t="shared" si="27"/>
        <v>5.4352120758367706E-2</v>
      </c>
      <c r="K119" s="41">
        <f t="shared" si="40"/>
        <v>0.13915868624626171</v>
      </c>
      <c r="L119" s="81">
        <f t="shared" si="29"/>
        <v>4.3635084353141229E-2</v>
      </c>
      <c r="M119" s="41">
        <f t="shared" si="41"/>
        <v>0.11286691402792881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7.3164885514787423</v>
      </c>
      <c r="F120" s="41">
        <f t="shared" si="36"/>
        <v>6.2939819088056117</v>
      </c>
      <c r="G120" s="41">
        <f t="shared" si="36"/>
        <v>6.658822435986802</v>
      </c>
      <c r="H120" s="41">
        <f t="shared" si="36"/>
        <v>5.4087634003124494</v>
      </c>
      <c r="I120" s="41">
        <f t="shared" si="36"/>
        <v>6.0865732906059842</v>
      </c>
      <c r="J120" s="81">
        <f t="shared" si="27"/>
        <v>0.12531697915541651</v>
      </c>
      <c r="K120" s="41">
        <f t="shared" si="40"/>
        <v>0.67780989029353478</v>
      </c>
      <c r="L120" s="81">
        <f t="shared" si="29"/>
        <v>-0.16810184998159794</v>
      </c>
      <c r="M120" s="41">
        <f t="shared" si="41"/>
        <v>-1.2299152608727582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2.2539951293053462</v>
      </c>
      <c r="F121" s="41">
        <f t="shared" si="36"/>
        <v>2.0237428450431003</v>
      </c>
      <c r="G121" s="41">
        <f t="shared" si="36"/>
        <v>2.4589401162411022</v>
      </c>
      <c r="H121" s="41">
        <f t="shared" si="36"/>
        <v>2.3328637384402939</v>
      </c>
      <c r="I121" s="41">
        <f t="shared" si="36"/>
        <v>2.3599787815726119</v>
      </c>
      <c r="J121" s="81">
        <f t="shared" si="27"/>
        <v>1.1623071971810228E-2</v>
      </c>
      <c r="K121" s="41">
        <f t="shared" si="40"/>
        <v>2.711504313231794E-2</v>
      </c>
      <c r="L121" s="81">
        <f t="shared" si="29"/>
        <v>4.7020355496477206E-2</v>
      </c>
      <c r="M121" s="41">
        <f t="shared" si="41"/>
        <v>0.10598365226726569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7.5308366898048957</v>
      </c>
      <c r="F122" s="41">
        <f t="shared" si="36"/>
        <v>4.3842052724715277</v>
      </c>
      <c r="G122" s="41">
        <f t="shared" si="36"/>
        <v>6.6962722385108178</v>
      </c>
      <c r="H122" s="41">
        <f t="shared" si="36"/>
        <v>6.7270628088583262</v>
      </c>
      <c r="I122" s="41">
        <f t="shared" si="36"/>
        <v>6.9479903176642859</v>
      </c>
      <c r="J122" s="31">
        <f t="shared" si="27"/>
        <v>3.284160042552875E-2</v>
      </c>
      <c r="K122" s="41">
        <f t="shared" si="40"/>
        <v>0.22092750880595968</v>
      </c>
      <c r="L122" s="31">
        <f t="shared" si="29"/>
        <v>-7.7394637030126612E-2</v>
      </c>
      <c r="M122" s="41">
        <f t="shared" si="41"/>
        <v>-0.58284637214060986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5.7368553793057675</v>
      </c>
      <c r="F123" s="77">
        <f t="shared" si="36"/>
        <v>3.5323845483589893</v>
      </c>
      <c r="G123" s="77">
        <f t="shared" si="36"/>
        <v>5.507566581068204</v>
      </c>
      <c r="H123" s="77">
        <f t="shared" si="36"/>
        <v>6.8549733025997144</v>
      </c>
      <c r="I123" s="77">
        <f t="shared" si="36"/>
        <v>6.0461500795691023</v>
      </c>
      <c r="J123" s="72">
        <f t="shared" si="27"/>
        <v>-0.11799071817301898</v>
      </c>
      <c r="K123" s="77">
        <f t="shared" si="40"/>
        <v>-0.80882322303061205</v>
      </c>
      <c r="L123" s="72">
        <f t="shared" si="29"/>
        <v>5.3913630345125307E-2</v>
      </c>
      <c r="M123" s="77">
        <f t="shared" si="41"/>
        <v>0.30929470026333483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0.70074764901460929</v>
      </c>
      <c r="F124" s="65">
        <v>0.27516832309502104</v>
      </c>
      <c r="G124" s="65">
        <v>0.66625956780707296</v>
      </c>
      <c r="H124" s="65">
        <v>0.73649695669425463</v>
      </c>
      <c r="I124" s="65">
        <v>0.76712282731489323</v>
      </c>
      <c r="J124" s="65">
        <f t="shared" si="27"/>
        <v>4.1583159770410827E-2</v>
      </c>
      <c r="K124" s="73">
        <f t="shared" ref="K124:K125" si="42">(I124-H124)*100</f>
        <v>3.0625870620638596</v>
      </c>
      <c r="L124" s="65">
        <f t="shared" si="29"/>
        <v>9.4720515143533746E-2</v>
      </c>
      <c r="M124" s="73">
        <f t="shared" ref="M124:M125" si="43">(I124-E124)*100</f>
        <v>6.6375178300283943</v>
      </c>
      <c r="N124" s="65"/>
    </row>
    <row r="125" spans="2:14" x14ac:dyDescent="0.25">
      <c r="B125" s="272"/>
      <c r="C125" s="281"/>
      <c r="D125" s="15" t="s">
        <v>44</v>
      </c>
      <c r="E125" s="18">
        <v>0.76685681294457275</v>
      </c>
      <c r="F125" s="18">
        <v>0.31746401747108693</v>
      </c>
      <c r="G125" s="18">
        <v>0.75866325066858042</v>
      </c>
      <c r="H125" s="18">
        <v>0.79494879806389862</v>
      </c>
      <c r="I125" s="18">
        <v>0.80472483180148136</v>
      </c>
      <c r="J125" s="18">
        <f t="shared" si="27"/>
        <v>1.2297689815233825E-2</v>
      </c>
      <c r="K125" s="44">
        <f t="shared" si="42"/>
        <v>0.97760337375827344</v>
      </c>
      <c r="L125" s="18">
        <f t="shared" si="29"/>
        <v>4.9380820796913971E-2</v>
      </c>
      <c r="M125" s="44">
        <f t="shared" si="43"/>
        <v>3.7868018856908603</v>
      </c>
      <c r="N125" s="18"/>
    </row>
    <row r="126" spans="2:14" x14ac:dyDescent="0.25">
      <c r="B126" s="272"/>
      <c r="C126" s="281"/>
      <c r="D126" s="19" t="s">
        <v>45</v>
      </c>
      <c r="E126" s="68">
        <v>0.66642685411198999</v>
      </c>
      <c r="F126" s="68">
        <v>0.18941136952707033</v>
      </c>
      <c r="G126" s="68">
        <v>0.60684885109631315</v>
      </c>
      <c r="H126" s="68">
        <v>0.687485018396778</v>
      </c>
      <c r="I126" s="68">
        <v>0.71706247198725714</v>
      </c>
      <c r="J126" s="68">
        <f t="shared" si="27"/>
        <v>4.3022688202652093E-2</v>
      </c>
      <c r="K126" s="45">
        <f>(I126-H126)*100</f>
        <v>2.9577453590479141</v>
      </c>
      <c r="L126" s="68">
        <f t="shared" si="29"/>
        <v>7.5980758522612213E-2</v>
      </c>
      <c r="M126" s="45">
        <f>(I126-E126)*100</f>
        <v>5.0635617875267158</v>
      </c>
      <c r="N126" s="68"/>
    </row>
    <row r="127" spans="2:14" x14ac:dyDescent="0.25">
      <c r="B127" s="272"/>
      <c r="C127" s="281"/>
      <c r="D127" s="19" t="s">
        <v>46</v>
      </c>
      <c r="E127" s="68">
        <v>0.5624298940248782</v>
      </c>
      <c r="F127" s="68">
        <v>0.24838953526589103</v>
      </c>
      <c r="G127" s="68">
        <v>0.51377160668744681</v>
      </c>
      <c r="H127" s="68">
        <v>0.51894025698768054</v>
      </c>
      <c r="I127" s="68">
        <v>0.56880907970029404</v>
      </c>
      <c r="J127" s="68">
        <f t="shared" si="27"/>
        <v>9.6097425553549609E-2</v>
      </c>
      <c r="K127" s="45">
        <f t="shared" ref="K127:K134" si="44">(I127-H127)*100</f>
        <v>4.9868822712613508</v>
      </c>
      <c r="L127" s="68">
        <f t="shared" si="29"/>
        <v>1.1342188143245613E-2</v>
      </c>
      <c r="M127" s="45">
        <f t="shared" ref="M127:M134" si="45">(I127-E127)*100</f>
        <v>0.63791856754158438</v>
      </c>
      <c r="N127" s="68"/>
    </row>
    <row r="128" spans="2:14" x14ac:dyDescent="0.25">
      <c r="B128" s="272"/>
      <c r="C128" s="281"/>
      <c r="D128" s="19" t="s">
        <v>47</v>
      </c>
      <c r="E128" s="68">
        <v>0.5434773538547123</v>
      </c>
      <c r="F128" s="68">
        <v>0.15964227388201138</v>
      </c>
      <c r="G128" s="68">
        <v>0.5465328844515398</v>
      </c>
      <c r="H128" s="68">
        <v>0.69208211455392676</v>
      </c>
      <c r="I128" s="68">
        <v>0.84663971865417198</v>
      </c>
      <c r="J128" s="68">
        <f t="shared" si="27"/>
        <v>0.22332263881701886</v>
      </c>
      <c r="K128" s="45">
        <f t="shared" si="44"/>
        <v>15.455760410024521</v>
      </c>
      <c r="L128" s="68">
        <f t="shared" si="29"/>
        <v>0.55781968218036182</v>
      </c>
      <c r="M128" s="45">
        <f t="shared" si="45"/>
        <v>30.316236479945967</v>
      </c>
      <c r="N128" s="68"/>
    </row>
    <row r="129" spans="2:14" x14ac:dyDescent="0.25">
      <c r="B129" s="272"/>
      <c r="C129" s="281"/>
      <c r="D129" s="19" t="s">
        <v>48</v>
      </c>
      <c r="E129" s="68">
        <v>0.70264720512342227</v>
      </c>
      <c r="F129" s="68">
        <v>0.33446980707448559</v>
      </c>
      <c r="G129" s="68">
        <v>0.60935386615172649</v>
      </c>
      <c r="H129" s="68">
        <v>0.71209590702710301</v>
      </c>
      <c r="I129" s="68">
        <v>0.76776192633133977</v>
      </c>
      <c r="J129" s="68">
        <f t="shared" si="27"/>
        <v>7.8172081534121363E-2</v>
      </c>
      <c r="K129" s="45">
        <f t="shared" si="44"/>
        <v>5.5666019304236762</v>
      </c>
      <c r="L129" s="68">
        <f t="shared" si="29"/>
        <v>9.2670575977712666E-2</v>
      </c>
      <c r="M129" s="45">
        <f t="shared" si="45"/>
        <v>6.5114721207917503</v>
      </c>
      <c r="N129" s="68"/>
    </row>
    <row r="130" spans="2:14" x14ac:dyDescent="0.25">
      <c r="B130" s="272"/>
      <c r="C130" s="281"/>
      <c r="D130" s="19" t="s">
        <v>49</v>
      </c>
      <c r="E130" s="68">
        <v>0.52990163420464786</v>
      </c>
      <c r="F130" s="68">
        <v>0.32166768107121119</v>
      </c>
      <c r="G130" s="68">
        <v>0.58159782989149456</v>
      </c>
      <c r="H130" s="68">
        <v>0.63796636216170066</v>
      </c>
      <c r="I130" s="68">
        <v>0.6363350982567022</v>
      </c>
      <c r="J130" s="68">
        <f t="shared" si="27"/>
        <v>-2.5569747901300621E-3</v>
      </c>
      <c r="K130" s="45">
        <f t="shared" si="44"/>
        <v>-0.1631263904998459</v>
      </c>
      <c r="L130" s="68">
        <f t="shared" si="29"/>
        <v>0.20085513457946758</v>
      </c>
      <c r="M130" s="45">
        <f t="shared" si="45"/>
        <v>10.643346405205435</v>
      </c>
      <c r="N130" s="68"/>
    </row>
    <row r="131" spans="2:14" x14ac:dyDescent="0.25">
      <c r="B131" s="272"/>
      <c r="C131" s="281"/>
      <c r="D131" s="19" t="s">
        <v>50</v>
      </c>
      <c r="E131" s="68">
        <v>0.68724503578083718</v>
      </c>
      <c r="F131" s="68">
        <v>0.58036895972083324</v>
      </c>
      <c r="G131" s="68">
        <v>0.78821510297482833</v>
      </c>
      <c r="H131" s="68">
        <v>0.79081355371510265</v>
      </c>
      <c r="I131" s="68">
        <v>0.82721106012071322</v>
      </c>
      <c r="J131" s="68">
        <f t="shared" si="27"/>
        <v>4.6025395283909143E-2</v>
      </c>
      <c r="K131" s="45">
        <f t="shared" si="44"/>
        <v>3.6397506405610569</v>
      </c>
      <c r="L131" s="68">
        <f t="shared" si="29"/>
        <v>0.2036624741579236</v>
      </c>
      <c r="M131" s="45">
        <f t="shared" si="45"/>
        <v>13.996602433987604</v>
      </c>
      <c r="N131" s="68"/>
    </row>
    <row r="132" spans="2:14" x14ac:dyDescent="0.25">
      <c r="B132" s="272"/>
      <c r="C132" s="281"/>
      <c r="D132" s="19" t="s">
        <v>51</v>
      </c>
      <c r="E132" s="68">
        <v>0.50721743109210515</v>
      </c>
      <c r="F132" s="68">
        <v>0.32454743225450267</v>
      </c>
      <c r="G132" s="68">
        <v>0.54580441057363549</v>
      </c>
      <c r="H132" s="68">
        <v>0.56318440795765257</v>
      </c>
      <c r="I132" s="68">
        <v>0.58773237222914743</v>
      </c>
      <c r="J132" s="68">
        <f t="shared" si="27"/>
        <v>4.3587791005287757E-2</v>
      </c>
      <c r="K132" s="45">
        <f t="shared" si="44"/>
        <v>2.454796427149486</v>
      </c>
      <c r="L132" s="68">
        <f t="shared" si="29"/>
        <v>0.15873851370542047</v>
      </c>
      <c r="M132" s="45">
        <f t="shared" si="45"/>
        <v>8.0514941137042264</v>
      </c>
      <c r="N132" s="68"/>
    </row>
    <row r="133" spans="2:14" x14ac:dyDescent="0.25">
      <c r="B133" s="272"/>
      <c r="C133" s="281"/>
      <c r="D133" s="19" t="s">
        <v>52</v>
      </c>
      <c r="E133" s="68">
        <v>0.72194320453487415</v>
      </c>
      <c r="F133" s="68">
        <v>0.27499896829315845</v>
      </c>
      <c r="G133" s="68">
        <v>0.71742325710048371</v>
      </c>
      <c r="H133" s="68">
        <v>0.79236088176089159</v>
      </c>
      <c r="I133" s="68">
        <v>0.85078106989560121</v>
      </c>
      <c r="J133" s="68">
        <f t="shared" si="27"/>
        <v>7.3729268417290328E-2</v>
      </c>
      <c r="K133" s="45">
        <f t="shared" si="44"/>
        <v>5.8420188134709612</v>
      </c>
      <c r="L133" s="68">
        <f t="shared" si="29"/>
        <v>0.17845983527711629</v>
      </c>
      <c r="M133" s="45">
        <f t="shared" si="45"/>
        <v>12.883786536072705</v>
      </c>
      <c r="N133" s="22"/>
    </row>
    <row r="134" spans="2:14" x14ac:dyDescent="0.25">
      <c r="B134" s="272"/>
      <c r="C134" s="282"/>
      <c r="D134" s="23" t="s">
        <v>53</v>
      </c>
      <c r="E134" s="68">
        <v>0.60278332570880244</v>
      </c>
      <c r="F134" s="68">
        <v>0.17472317897920117</v>
      </c>
      <c r="G134" s="68">
        <v>0.48620287491195902</v>
      </c>
      <c r="H134" s="68">
        <v>0.72166812060746055</v>
      </c>
      <c r="I134" s="68">
        <v>0.67557003059312359</v>
      </c>
      <c r="J134" s="68">
        <f t="shared" si="27"/>
        <v>-6.3877132296676908E-2</v>
      </c>
      <c r="K134" s="45">
        <f t="shared" si="44"/>
        <v>-4.6098090014336961</v>
      </c>
      <c r="L134" s="68">
        <f t="shared" si="29"/>
        <v>0.1207510257499782</v>
      </c>
      <c r="M134" s="45">
        <f t="shared" si="45"/>
        <v>7.2786704884321152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131626.85714285713</v>
      </c>
      <c r="F135" s="64">
        <v>94967</v>
      </c>
      <c r="G135" s="64">
        <v>124574</v>
      </c>
      <c r="H135" s="64">
        <v>371691</v>
      </c>
      <c r="I135" s="64">
        <v>382581</v>
      </c>
      <c r="J135" s="65">
        <f t="shared" si="27"/>
        <v>2.9298530230756237E-2</v>
      </c>
      <c r="K135" s="64">
        <f t="shared" ref="K135:K136" si="46">I135-H135</f>
        <v>10890</v>
      </c>
      <c r="L135" s="65">
        <f t="shared" si="29"/>
        <v>1.9065572809717515</v>
      </c>
      <c r="M135" s="64">
        <f t="shared" ref="M135:M136" si="47">I135-E135</f>
        <v>250954.14285714287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46229.571428571428</v>
      </c>
      <c r="F136" s="27">
        <v>22136.857142857141</v>
      </c>
      <c r="G136" s="27">
        <v>44006.428571428572</v>
      </c>
      <c r="H136" s="27">
        <v>45709.428571428572</v>
      </c>
      <c r="I136" s="27">
        <v>46354</v>
      </c>
      <c r="J136" s="36">
        <f t="shared" si="27"/>
        <v>1.4101498284192715E-2</v>
      </c>
      <c r="K136" s="27">
        <f t="shared" si="46"/>
        <v>644.57142857142753</v>
      </c>
      <c r="L136" s="36">
        <f t="shared" si="29"/>
        <v>2.6915363388306801E-3</v>
      </c>
      <c r="M136" s="27">
        <f t="shared" si="47"/>
        <v>124.42857142857247</v>
      </c>
      <c r="N136" s="38">
        <f t="shared" ref="N136:N145" si="48">I136/$I$135</f>
        <v>0.12116127042377954</v>
      </c>
    </row>
    <row r="137" spans="2:14" x14ac:dyDescent="0.25">
      <c r="B137" s="272"/>
      <c r="C137" s="278"/>
      <c r="D137" s="4" t="s">
        <v>45</v>
      </c>
      <c r="E137" s="29">
        <v>41128.142857142855</v>
      </c>
      <c r="F137" s="29">
        <v>17129.571428571428</v>
      </c>
      <c r="G137" s="29">
        <v>37622.857142857145</v>
      </c>
      <c r="H137" s="29">
        <v>37383.714285714283</v>
      </c>
      <c r="I137" s="29">
        <v>37637.142857142855</v>
      </c>
      <c r="J137" s="74">
        <f>I137/H137-1</f>
        <v>6.7791169569637599E-3</v>
      </c>
      <c r="K137" s="29">
        <f>I137-H137</f>
        <v>253.42857142857247</v>
      </c>
      <c r="L137" s="74">
        <f>I137/E137-1</f>
        <v>-8.4881051209286684E-2</v>
      </c>
      <c r="M137" s="29">
        <f>I137-E137</f>
        <v>-3491</v>
      </c>
      <c r="N137" s="75">
        <f t="shared" si="48"/>
        <v>9.8376926342768858E-2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573.42857142857144</v>
      </c>
      <c r="G138" s="29">
        <v>832</v>
      </c>
      <c r="H138" s="29">
        <v>890.71428571428567</v>
      </c>
      <c r="I138" s="29">
        <v>890.71428571428567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-0.20965901888705796</v>
      </c>
      <c r="M138" s="29">
        <f t="shared" ref="M138:M145" si="52">I138-E138</f>
        <v>-236.28571428571433</v>
      </c>
      <c r="N138" s="75">
        <f t="shared" si="48"/>
        <v>2.3281717746419339E-3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3741.1428571428573</v>
      </c>
      <c r="G139" s="29">
        <v>4562</v>
      </c>
      <c r="H139" s="29">
        <v>4439.4285714285716</v>
      </c>
      <c r="I139" s="29">
        <v>4379.7142857142853</v>
      </c>
      <c r="J139" s="74">
        <f t="shared" si="49"/>
        <v>-1.3450894581027328E-2</v>
      </c>
      <c r="K139" s="29">
        <f t="shared" si="50"/>
        <v>-59.714285714286234</v>
      </c>
      <c r="L139" s="74">
        <f t="shared" si="51"/>
        <v>7.6096876096876098E-2</v>
      </c>
      <c r="M139" s="29">
        <f t="shared" si="52"/>
        <v>309.71428571428532</v>
      </c>
      <c r="N139" s="75">
        <f t="shared" si="48"/>
        <v>1.1447809184759006E-2</v>
      </c>
    </row>
    <row r="140" spans="2:14" x14ac:dyDescent="0.25">
      <c r="B140" s="272"/>
      <c r="C140" s="278"/>
      <c r="D140" s="4" t="s">
        <v>48</v>
      </c>
      <c r="E140" s="29">
        <v>21244.714285714286</v>
      </c>
      <c r="F140" s="29">
        <v>7405.7142857142853</v>
      </c>
      <c r="G140" s="29">
        <v>18349.571428571428</v>
      </c>
      <c r="H140" s="29">
        <v>19048.857142857141</v>
      </c>
      <c r="I140" s="29">
        <v>19982.857142857141</v>
      </c>
      <c r="J140" s="74">
        <f t="shared" si="49"/>
        <v>4.9031812932159413E-2</v>
      </c>
      <c r="K140" s="29">
        <f t="shared" si="50"/>
        <v>934</v>
      </c>
      <c r="L140" s="74">
        <f t="shared" si="51"/>
        <v>-5.9396286807474885E-2</v>
      </c>
      <c r="M140" s="29">
        <f t="shared" si="52"/>
        <v>-1261.8571428571449</v>
      </c>
      <c r="N140" s="75">
        <f t="shared" si="48"/>
        <v>5.2231702940964506E-2</v>
      </c>
    </row>
    <row r="141" spans="2:14" x14ac:dyDescent="0.25">
      <c r="B141" s="272"/>
      <c r="C141" s="278"/>
      <c r="D141" s="4" t="s">
        <v>49</v>
      </c>
      <c r="E141" s="29">
        <v>722.57142857142856</v>
      </c>
      <c r="F141" s="29">
        <v>465</v>
      </c>
      <c r="G141" s="29">
        <v>646.71428571428567</v>
      </c>
      <c r="H141" s="29">
        <v>663</v>
      </c>
      <c r="I141" s="29">
        <v>673</v>
      </c>
      <c r="J141" s="74">
        <f t="shared" si="49"/>
        <v>1.5082956259426794E-2</v>
      </c>
      <c r="K141" s="29">
        <f t="shared" si="50"/>
        <v>10</v>
      </c>
      <c r="L141" s="74">
        <f t="shared" si="51"/>
        <v>-6.8604191379992074E-2</v>
      </c>
      <c r="M141" s="29">
        <f t="shared" si="52"/>
        <v>-49.571428571428555</v>
      </c>
      <c r="N141" s="75">
        <f t="shared" si="48"/>
        <v>1.7591046079130956E-3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2206.5714285714284</v>
      </c>
      <c r="G142" s="29">
        <v>4286.7142857142853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1.2538521254322614E-2</v>
      </c>
    </row>
    <row r="143" spans="2:14" x14ac:dyDescent="0.25">
      <c r="B143" s="272"/>
      <c r="C143" s="278"/>
      <c r="D143" s="4" t="s">
        <v>51</v>
      </c>
      <c r="E143" s="29">
        <v>2711.8571428571427</v>
      </c>
      <c r="F143" s="29">
        <v>2148.2857142857142</v>
      </c>
      <c r="G143" s="29">
        <v>2602.4285714285716</v>
      </c>
      <c r="H143" s="29">
        <v>2802</v>
      </c>
      <c r="I143" s="29">
        <v>2772</v>
      </c>
      <c r="J143" s="74">
        <f t="shared" si="49"/>
        <v>-1.0706638115631661E-2</v>
      </c>
      <c r="K143" s="29">
        <f t="shared" si="50"/>
        <v>-30</v>
      </c>
      <c r="L143" s="74">
        <f t="shared" si="51"/>
        <v>2.2177737976083911E-2</v>
      </c>
      <c r="M143" s="29">
        <f t="shared" si="52"/>
        <v>60.142857142857338</v>
      </c>
      <c r="N143" s="75">
        <f t="shared" si="48"/>
        <v>7.2455244771695406E-3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3304.5714285714284</v>
      </c>
      <c r="G144" s="29">
        <v>6412</v>
      </c>
      <c r="H144" s="29">
        <v>6313</v>
      </c>
      <c r="I144" s="29">
        <v>6415</v>
      </c>
      <c r="J144" s="40">
        <f t="shared" si="49"/>
        <v>1.6157136068430278E-2</v>
      </c>
      <c r="K144" s="29">
        <f t="shared" si="50"/>
        <v>102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1.6767691024907144E-2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2627.2857142857142</v>
      </c>
      <c r="G145" s="71">
        <v>3310.7142857142858</v>
      </c>
      <c r="H145" s="71">
        <v>3071.2857142857142</v>
      </c>
      <c r="I145" s="71">
        <v>3089.4285714285716</v>
      </c>
      <c r="J145" s="61">
        <f t="shared" si="49"/>
        <v>5.9072515000697656E-3</v>
      </c>
      <c r="K145" s="71">
        <f t="shared" si="50"/>
        <v>18.142857142857338</v>
      </c>
      <c r="L145" s="61">
        <f t="shared" si="51"/>
        <v>-8.6508405846075775E-2</v>
      </c>
      <c r="M145" s="71">
        <f t="shared" si="52"/>
        <v>-292.57142857142844</v>
      </c>
      <c r="N145" s="55">
        <f t="shared" si="48"/>
        <v>8.0752273934894085E-3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84B8-8A96-405D-9B11-F4107A20D301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234</v>
      </c>
      <c r="E1" t="s">
        <v>234</v>
      </c>
      <c r="G1" t="s">
        <v>234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 t="shared" ref="O9:O14" si="3"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si="3"/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234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 t="shared" si="3"/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234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 t="shared" si="3"/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234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234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4.1941023349780489</v>
      </c>
      <c r="N21" s="187">
        <v>0.95608739085320593</v>
      </c>
      <c r="O21" s="187">
        <v>-0.90021869011862243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2.1968190854870775</v>
      </c>
      <c r="D31" s="185">
        <v>-0.95557568954920713</v>
      </c>
      <c r="E31" s="184">
        <v>2.8564705882352941</v>
      </c>
      <c r="F31" s="185">
        <f t="shared" ref="F31:J43" si="4">IFERROR(E31-C31,"-")</f>
        <v>0.6596515027482166</v>
      </c>
      <c r="G31" s="184">
        <v>4.8598130841121492</v>
      </c>
      <c r="H31" s="185">
        <f t="shared" si="4"/>
        <v>2.0033424958768551</v>
      </c>
      <c r="I31" s="184">
        <v>5.8509316770186333</v>
      </c>
      <c r="J31" s="185">
        <f t="shared" si="4"/>
        <v>0.99111859290648407</v>
      </c>
      <c r="K31" s="184">
        <v>1.9327199539965498</v>
      </c>
      <c r="L31" s="185">
        <f t="shared" ref="L31:N43" si="5">IFERROR(K31-I31,"-")</f>
        <v>-3.9182117230220834</v>
      </c>
      <c r="M31" s="184">
        <v>2.4161073825503356</v>
      </c>
      <c r="N31" s="185">
        <f t="shared" si="5"/>
        <v>0.4833874285537858</v>
      </c>
      <c r="O31" s="185">
        <f t="shared" ref="O31:O36" si="6">IFERROR(M31-C31,"-")</f>
        <v>0.21928829706325814</v>
      </c>
    </row>
    <row r="32" spans="1:16" x14ac:dyDescent="0.25">
      <c r="B32" s="114" t="s">
        <v>73</v>
      </c>
      <c r="C32" s="184">
        <v>2.9192073170731709</v>
      </c>
      <c r="D32" s="185">
        <v>-1.1710401356196969</v>
      </c>
      <c r="E32" s="184">
        <v>1.9737991266375545</v>
      </c>
      <c r="F32" s="185">
        <f t="shared" si="4"/>
        <v>-0.94540819043561641</v>
      </c>
      <c r="G32" s="184">
        <v>14.6</v>
      </c>
      <c r="H32" s="185">
        <f t="shared" si="4"/>
        <v>12.626200873362444</v>
      </c>
      <c r="I32" s="184">
        <v>5.1260504201680677</v>
      </c>
      <c r="J32" s="185">
        <f t="shared" si="4"/>
        <v>-9.4739495798319311</v>
      </c>
      <c r="K32" s="184">
        <v>2.0585305105853049</v>
      </c>
      <c r="L32" s="185">
        <f t="shared" si="5"/>
        <v>-3.0675199095827628</v>
      </c>
      <c r="M32" s="184">
        <v>2.2608225108225106</v>
      </c>
      <c r="N32" s="185">
        <f t="shared" si="5"/>
        <v>0.20229200023720573</v>
      </c>
      <c r="O32" s="185">
        <f>IFERROR(M32-C32,"-")</f>
        <v>-0.65838480625066031</v>
      </c>
    </row>
    <row r="33" spans="2:16" x14ac:dyDescent="0.25">
      <c r="B33" s="114" t="s">
        <v>75</v>
      </c>
      <c r="C33" s="184">
        <v>2.8</v>
      </c>
      <c r="D33" s="185">
        <v>0.36081708449396466</v>
      </c>
      <c r="E33" s="184">
        <v>3.2791666666666668</v>
      </c>
      <c r="F33" s="185">
        <f t="shared" si="4"/>
        <v>0.47916666666666696</v>
      </c>
      <c r="G33" s="184">
        <v>4.3</v>
      </c>
      <c r="H33" s="185">
        <f t="shared" si="4"/>
        <v>1.020833333333333</v>
      </c>
      <c r="I33" s="184">
        <v>3.795744680851064</v>
      </c>
      <c r="J33" s="185">
        <f t="shared" si="4"/>
        <v>-0.50425531914893584</v>
      </c>
      <c r="K33" s="184">
        <v>2.0065316786414109</v>
      </c>
      <c r="L33" s="185">
        <f t="shared" si="5"/>
        <v>-1.7892130022096531</v>
      </c>
      <c r="M33" s="184">
        <v>2.0977835723598437</v>
      </c>
      <c r="N33" s="185">
        <f t="shared" si="5"/>
        <v>9.1251893718432786E-2</v>
      </c>
      <c r="O33" s="185">
        <f t="shared" si="6"/>
        <v>-0.70221642764015613</v>
      </c>
    </row>
    <row r="34" spans="2:16" x14ac:dyDescent="0.25">
      <c r="B34" s="114" t="s">
        <v>77</v>
      </c>
      <c r="C34" s="184">
        <v>3.1794871794871793</v>
      </c>
      <c r="D34" s="185">
        <v>0.7165857398415536</v>
      </c>
      <c r="E34" s="184" t="s">
        <v>234</v>
      </c>
      <c r="F34" s="185" t="str">
        <f>IFERROR(E34-C34,"-")</f>
        <v>-</v>
      </c>
      <c r="G34" s="184">
        <v>4.7785234899328861</v>
      </c>
      <c r="H34" s="185" t="str">
        <f>IFERROR(G34-E34,"-")</f>
        <v>-</v>
      </c>
      <c r="I34" s="184">
        <v>3.7468879668049793</v>
      </c>
      <c r="J34" s="185">
        <f>IFERROR(I34-G34,"-")</f>
        <v>-1.0316355231279069</v>
      </c>
      <c r="K34" s="184">
        <v>1.7439712673165726</v>
      </c>
      <c r="L34" s="185">
        <f>IFERROR(K34-I34,"-")</f>
        <v>-2.0029166994884067</v>
      </c>
      <c r="M34" s="184">
        <v>1.7649006622516556</v>
      </c>
      <c r="N34" s="185">
        <f>IFERROR(M34-K34,"-")</f>
        <v>2.0929394935083057E-2</v>
      </c>
      <c r="O34" s="185">
        <f t="shared" si="6"/>
        <v>-1.4145865172355236</v>
      </c>
    </row>
    <row r="35" spans="2:16" x14ac:dyDescent="0.25">
      <c r="B35" s="114" t="s">
        <v>79</v>
      </c>
      <c r="C35" s="184">
        <v>2.7881040892193307</v>
      </c>
      <c r="D35" s="185">
        <v>0.10922101766610215</v>
      </c>
      <c r="E35" s="184" t="s">
        <v>234</v>
      </c>
      <c r="F35" s="185" t="str">
        <f t="shared" si="4"/>
        <v>-</v>
      </c>
      <c r="G35" s="184">
        <v>2.4325153374233128</v>
      </c>
      <c r="H35" s="185" t="str">
        <f t="shared" si="4"/>
        <v>-</v>
      </c>
      <c r="I35" s="184">
        <v>2.865580448065173</v>
      </c>
      <c r="J35" s="185">
        <f t="shared" si="4"/>
        <v>0.43306511064186015</v>
      </c>
      <c r="K35" s="184">
        <v>1.7610921501706485</v>
      </c>
      <c r="L35" s="185">
        <f t="shared" si="5"/>
        <v>-1.1044882978945245</v>
      </c>
      <c r="M35" s="184">
        <v>2.347826086956522</v>
      </c>
      <c r="N35" s="185">
        <f t="shared" si="5"/>
        <v>0.58673393678587349</v>
      </c>
      <c r="O35" s="185">
        <f>IFERROR(M35-C35,"-")</f>
        <v>-0.44027800226280878</v>
      </c>
    </row>
    <row r="36" spans="2:16" x14ac:dyDescent="0.25">
      <c r="B36" s="114" t="s">
        <v>81</v>
      </c>
      <c r="C36" s="184">
        <v>2.8534961154273031</v>
      </c>
      <c r="D36" s="185">
        <v>6.9552786029428049E-2</v>
      </c>
      <c r="E36" s="184" t="s">
        <v>234</v>
      </c>
      <c r="F36" s="185" t="str">
        <f t="shared" si="4"/>
        <v>-</v>
      </c>
      <c r="G36" s="184">
        <v>2.8013986013986014</v>
      </c>
      <c r="H36" s="185" t="str">
        <f t="shared" si="4"/>
        <v>-</v>
      </c>
      <c r="I36" s="184">
        <v>2.5684803001876171</v>
      </c>
      <c r="J36" s="185">
        <f t="shared" si="4"/>
        <v>-0.23291830121098434</v>
      </c>
      <c r="K36" s="184">
        <v>1.8193103448275862</v>
      </c>
      <c r="L36" s="185">
        <f t="shared" si="5"/>
        <v>-0.74916995536003084</v>
      </c>
      <c r="M36" s="184">
        <v>2.9272445820433437</v>
      </c>
      <c r="N36" s="185">
        <f t="shared" si="5"/>
        <v>1.1079342372157575</v>
      </c>
      <c r="O36" s="185">
        <f t="shared" si="6"/>
        <v>7.374846661604062E-2</v>
      </c>
    </row>
    <row r="37" spans="2:16" x14ac:dyDescent="0.25">
      <c r="B37" s="114" t="s">
        <v>83</v>
      </c>
      <c r="C37" s="184">
        <v>2.5760456273764261</v>
      </c>
      <c r="D37" s="185">
        <v>-0.14290174104462672</v>
      </c>
      <c r="E37" s="184" t="s">
        <v>234</v>
      </c>
      <c r="F37" s="185" t="str">
        <f t="shared" si="4"/>
        <v>-</v>
      </c>
      <c r="G37" s="184">
        <v>3.1929181929181931</v>
      </c>
      <c r="H37" s="185" t="str">
        <f t="shared" si="4"/>
        <v>-</v>
      </c>
      <c r="I37" s="184">
        <v>2.2784090909090908</v>
      </c>
      <c r="J37" s="185">
        <f t="shared" si="4"/>
        <v>-0.91450910200910229</v>
      </c>
      <c r="K37" s="184">
        <v>1.984984984984985</v>
      </c>
      <c r="L37" s="185">
        <f t="shared" si="5"/>
        <v>-0.29342410592410584</v>
      </c>
      <c r="M37" s="184">
        <v>2.3681257014590349</v>
      </c>
      <c r="N37" s="185">
        <f t="shared" si="5"/>
        <v>0.3831407164740499</v>
      </c>
      <c r="O37" s="185">
        <f>IFERROR(M37-C37,"-")</f>
        <v>-0.20791992591739117</v>
      </c>
    </row>
    <row r="38" spans="2:16" x14ac:dyDescent="0.25">
      <c r="B38" s="114" t="s">
        <v>85</v>
      </c>
      <c r="C38" s="184">
        <v>2.6506746626686657</v>
      </c>
      <c r="D38" s="185">
        <v>-0.57797255218544574</v>
      </c>
      <c r="E38" s="184">
        <v>2.8</v>
      </c>
      <c r="F38" s="185">
        <f t="shared" si="4"/>
        <v>0.14932533733133413</v>
      </c>
      <c r="G38" s="184">
        <v>3.4298780487804876</v>
      </c>
      <c r="H38" s="185">
        <f t="shared" si="4"/>
        <v>0.62987804878048781</v>
      </c>
      <c r="I38" s="184">
        <v>2.7260273972602738</v>
      </c>
      <c r="J38" s="185">
        <f t="shared" si="4"/>
        <v>-0.70385065152021387</v>
      </c>
      <c r="K38" s="184">
        <v>2.2466926070038911</v>
      </c>
      <c r="L38" s="185">
        <f t="shared" si="5"/>
        <v>-0.4793347902563827</v>
      </c>
      <c r="M38" s="184"/>
      <c r="N38" s="185"/>
      <c r="O38" s="185"/>
    </row>
    <row r="39" spans="2:16" x14ac:dyDescent="0.25">
      <c r="B39" s="114" t="s">
        <v>87</v>
      </c>
      <c r="C39" s="184">
        <v>3.9263059701492535</v>
      </c>
      <c r="D39" s="185">
        <v>0.81271570645757008</v>
      </c>
      <c r="E39" s="184">
        <v>4.181034482758621</v>
      </c>
      <c r="F39" s="185">
        <f t="shared" si="4"/>
        <v>0.25472851260936746</v>
      </c>
      <c r="G39" s="184">
        <v>3.304075235109718</v>
      </c>
      <c r="H39" s="185">
        <f t="shared" si="4"/>
        <v>-0.87695924764890298</v>
      </c>
      <c r="I39" s="184">
        <v>3.5299806576402322</v>
      </c>
      <c r="J39" s="185">
        <f t="shared" si="4"/>
        <v>0.22590542253051415</v>
      </c>
      <c r="K39" s="184">
        <v>1.8514219384793964</v>
      </c>
      <c r="L39" s="185">
        <f t="shared" si="5"/>
        <v>-1.6785587191608358</v>
      </c>
      <c r="M39" s="184"/>
      <c r="N39" s="185"/>
      <c r="O39" s="185"/>
    </row>
    <row r="40" spans="2:16" x14ac:dyDescent="0.25">
      <c r="B40" s="114" t="s">
        <v>89</v>
      </c>
      <c r="C40" s="184">
        <v>4.4864532019704431</v>
      </c>
      <c r="D40" s="185">
        <v>1.7068833094973246</v>
      </c>
      <c r="E40" s="184">
        <v>4.5913043478260871</v>
      </c>
      <c r="F40" s="185">
        <f t="shared" si="4"/>
        <v>0.10485114585564403</v>
      </c>
      <c r="G40" s="184">
        <v>3.297427652733119</v>
      </c>
      <c r="H40" s="185">
        <f t="shared" si="4"/>
        <v>-1.2938766950929681</v>
      </c>
      <c r="I40" s="184">
        <v>3.3678343949044587</v>
      </c>
      <c r="J40" s="185">
        <f t="shared" si="4"/>
        <v>7.0406742171339687E-2</v>
      </c>
      <c r="K40" s="184">
        <v>2.3424657534246576</v>
      </c>
      <c r="L40" s="185">
        <f t="shared" si="5"/>
        <v>-1.0253686414798011</v>
      </c>
      <c r="M40" s="184"/>
      <c r="N40" s="185"/>
      <c r="O40" s="185"/>
    </row>
    <row r="41" spans="2:16" x14ac:dyDescent="0.25">
      <c r="B41" s="114" t="s">
        <v>91</v>
      </c>
      <c r="C41" s="184">
        <v>2.477401129943503</v>
      </c>
      <c r="D41" s="185">
        <v>-5.9322033898303594E-3</v>
      </c>
      <c r="E41" s="184">
        <v>5.7840909090909092</v>
      </c>
      <c r="F41" s="185">
        <f t="shared" si="4"/>
        <v>3.3066897791474061</v>
      </c>
      <c r="G41" s="184">
        <v>4.5852272727272725</v>
      </c>
      <c r="H41" s="185">
        <f t="shared" si="4"/>
        <v>-1.1988636363636367</v>
      </c>
      <c r="I41" s="184">
        <v>4.3421439060205582</v>
      </c>
      <c r="J41" s="185">
        <f t="shared" si="4"/>
        <v>-0.24308336670671427</v>
      </c>
      <c r="K41" s="184">
        <v>2.8416230366492146</v>
      </c>
      <c r="L41" s="185">
        <f t="shared" si="5"/>
        <v>-1.5005208693713437</v>
      </c>
      <c r="M41" s="184"/>
      <c r="N41" s="185"/>
      <c r="O41" s="185"/>
    </row>
    <row r="42" spans="2:16" x14ac:dyDescent="0.25">
      <c r="B42" s="114" t="s">
        <v>93</v>
      </c>
      <c r="C42" s="184">
        <v>2.3587174348697393</v>
      </c>
      <c r="D42" s="185">
        <v>-0.27764620149389696</v>
      </c>
      <c r="E42" s="184">
        <v>3</v>
      </c>
      <c r="F42" s="185">
        <f t="shared" si="4"/>
        <v>0.64128256513026072</v>
      </c>
      <c r="G42" s="184">
        <v>5.0717703349282299</v>
      </c>
      <c r="H42" s="185">
        <f t="shared" si="4"/>
        <v>2.0717703349282299</v>
      </c>
      <c r="I42" s="184">
        <v>2.382857142857143</v>
      </c>
      <c r="J42" s="185">
        <f t="shared" si="4"/>
        <v>-2.6889131920710869</v>
      </c>
      <c r="K42" s="184">
        <v>2.0287009063444108</v>
      </c>
      <c r="L42" s="185">
        <f t="shared" si="5"/>
        <v>-0.3541562365127322</v>
      </c>
      <c r="M42" s="184"/>
      <c r="N42" s="185"/>
      <c r="O42" s="185"/>
    </row>
    <row r="43" spans="2:16" ht="15.75" x14ac:dyDescent="0.25">
      <c r="B43" s="117" t="s">
        <v>30</v>
      </c>
      <c r="C43" s="186">
        <v>2.9469026548672566</v>
      </c>
      <c r="D43" s="187">
        <v>7.0991498019644883E-2</v>
      </c>
      <c r="E43" s="186">
        <v>2.9713552800342025</v>
      </c>
      <c r="F43" s="187">
        <f t="shared" si="4"/>
        <v>2.4452625166945907E-2</v>
      </c>
      <c r="G43" s="186">
        <v>3.4921212121212122</v>
      </c>
      <c r="H43" s="187">
        <f t="shared" si="4"/>
        <v>0.52076593208700972</v>
      </c>
      <c r="I43" s="186">
        <v>3.1378290446613426</v>
      </c>
      <c r="J43" s="187">
        <f t="shared" si="4"/>
        <v>-0.35429216745986958</v>
      </c>
      <c r="K43" s="186">
        <v>1.9869135802469136</v>
      </c>
      <c r="L43" s="187">
        <f t="shared" si="5"/>
        <v>-1.150915464414429</v>
      </c>
      <c r="M43" s="186">
        <v>2.2192787794729543</v>
      </c>
      <c r="N43" s="187">
        <v>0.323854430738163</v>
      </c>
      <c r="O43" s="187">
        <v>-0.51740761105958999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2.7004048582995952</v>
      </c>
      <c r="D53" s="185">
        <v>-0.65884447145911773</v>
      </c>
      <c r="E53" s="184">
        <v>2.5944700460829493</v>
      </c>
      <c r="F53" s="185">
        <f t="shared" ref="F53:J65" si="7">IFERROR(E53-C53,"-")</f>
        <v>-0.10593481221664591</v>
      </c>
      <c r="G53" s="184">
        <v>4.161290322580645</v>
      </c>
      <c r="H53" s="185">
        <f t="shared" si="7"/>
        <v>1.5668202764976957</v>
      </c>
      <c r="I53" s="184">
        <v>6.7439999999999998</v>
      </c>
      <c r="J53" s="185">
        <f t="shared" si="7"/>
        <v>2.5827096774193548</v>
      </c>
      <c r="K53" s="184">
        <v>2.3481781376518218</v>
      </c>
      <c r="L53" s="185">
        <f t="shared" ref="L53:N65" si="8">IFERROR(K53-I53,"-")</f>
        <v>-4.3958218623481784</v>
      </c>
      <c r="M53" s="184">
        <v>2.965299684542587</v>
      </c>
      <c r="N53" s="185">
        <f t="shared" si="8"/>
        <v>0.61712154689076515</v>
      </c>
      <c r="O53" s="185">
        <f t="shared" ref="O53:O58" si="9">IFERROR(M53-C53,"-")</f>
        <v>0.26489482624299177</v>
      </c>
    </row>
    <row r="54" spans="1:16" x14ac:dyDescent="0.25">
      <c r="A54" s="1">
        <v>2</v>
      </c>
      <c r="B54" s="114" t="s">
        <v>73</v>
      </c>
      <c r="C54" s="184">
        <v>3.477124183006536</v>
      </c>
      <c r="D54" s="185">
        <v>-0.95308176665021449</v>
      </c>
      <c r="E54" s="184">
        <v>1.9236641221374047</v>
      </c>
      <c r="F54" s="185">
        <f t="shared" si="7"/>
        <v>-1.5534600608691314</v>
      </c>
      <c r="G54" s="184">
        <v>1.3333333333333333</v>
      </c>
      <c r="H54" s="185">
        <f t="shared" si="7"/>
        <v>-0.59033078880407142</v>
      </c>
      <c r="I54" s="184">
        <v>6.0659340659340657</v>
      </c>
      <c r="J54" s="185">
        <f t="shared" si="7"/>
        <v>4.7326007326007327</v>
      </c>
      <c r="K54" s="184">
        <v>2.523076923076923</v>
      </c>
      <c r="L54" s="185">
        <f t="shared" si="8"/>
        <v>-3.5428571428571427</v>
      </c>
      <c r="M54" s="184">
        <v>2.5487364620938626</v>
      </c>
      <c r="N54" s="185">
        <f t="shared" si="8"/>
        <v>2.5659539016939625E-2</v>
      </c>
      <c r="O54" s="185">
        <f>IFERROR(M54-C54,"-")</f>
        <v>-0.92838772091267341</v>
      </c>
    </row>
    <row r="55" spans="1:16" x14ac:dyDescent="0.25">
      <c r="A55" s="1">
        <v>3</v>
      </c>
      <c r="B55" s="114" t="s">
        <v>75</v>
      </c>
      <c r="C55" s="184">
        <v>4.2638436482084687</v>
      </c>
      <c r="D55" s="185">
        <v>1.5640981011346775</v>
      </c>
      <c r="E55" s="184">
        <v>4.9245283018867925</v>
      </c>
      <c r="F55" s="185">
        <f t="shared" si="7"/>
        <v>0.66068465367832374</v>
      </c>
      <c r="G55" s="184">
        <v>2.942622950819672</v>
      </c>
      <c r="H55" s="185">
        <f t="shared" si="7"/>
        <v>-1.9819053510671205</v>
      </c>
      <c r="I55" s="184">
        <v>4.7283582089552239</v>
      </c>
      <c r="J55" s="185">
        <f t="shared" si="7"/>
        <v>1.7857352581355519</v>
      </c>
      <c r="K55" s="184">
        <v>2.3403908794788273</v>
      </c>
      <c r="L55" s="185">
        <f t="shared" si="8"/>
        <v>-2.3879673294763966</v>
      </c>
      <c r="M55" s="184">
        <v>3.0795847750865053</v>
      </c>
      <c r="N55" s="185">
        <f t="shared" si="8"/>
        <v>0.73919389560767801</v>
      </c>
      <c r="O55" s="185">
        <f t="shared" si="9"/>
        <v>-1.1842588731219634</v>
      </c>
    </row>
    <row r="56" spans="1:16" x14ac:dyDescent="0.25">
      <c r="A56" s="1">
        <v>4</v>
      </c>
      <c r="B56" s="114" t="s">
        <v>77</v>
      </c>
      <c r="C56" s="184">
        <v>3.4183006535947711</v>
      </c>
      <c r="D56" s="185">
        <v>-4.7762694821518181E-3</v>
      </c>
      <c r="E56" s="184" t="s">
        <v>234</v>
      </c>
      <c r="F56" s="185" t="str">
        <f>IFERROR(E56-C56,"-")</f>
        <v>-</v>
      </c>
      <c r="G56" s="184">
        <v>2.2380952380952381</v>
      </c>
      <c r="H56" s="185" t="str">
        <f>IFERROR(G56-E56,"-")</f>
        <v>-</v>
      </c>
      <c r="I56" s="184">
        <v>4.0331753554502372</v>
      </c>
      <c r="J56" s="185">
        <f>IFERROR(I56-G56,"-")</f>
        <v>1.7950801173549991</v>
      </c>
      <c r="K56" s="184">
        <v>2.1551362683438153</v>
      </c>
      <c r="L56" s="185">
        <f>IFERROR(K56-I56,"-")</f>
        <v>-1.8780390871064219</v>
      </c>
      <c r="M56" s="184">
        <v>2.7394957983193278</v>
      </c>
      <c r="N56" s="185">
        <f>IFERROR(M56-K56,"-")</f>
        <v>0.58435952997551244</v>
      </c>
      <c r="O56" s="185">
        <f t="shared" si="9"/>
        <v>-0.67880485527544332</v>
      </c>
    </row>
    <row r="57" spans="1:16" x14ac:dyDescent="0.25">
      <c r="A57" s="1">
        <v>5</v>
      </c>
      <c r="B57" s="114" t="s">
        <v>79</v>
      </c>
      <c r="C57" s="184">
        <v>3.625994694960212</v>
      </c>
      <c r="D57" s="185">
        <v>-7.0207836685357794E-2</v>
      </c>
      <c r="E57" s="184" t="s">
        <v>234</v>
      </c>
      <c r="F57" s="185" t="str">
        <f t="shared" si="7"/>
        <v>-</v>
      </c>
      <c r="G57" s="184">
        <v>2.3585858585858586</v>
      </c>
      <c r="H57" s="185" t="str">
        <f t="shared" si="7"/>
        <v>-</v>
      </c>
      <c r="I57" s="184">
        <v>3.9170124481327799</v>
      </c>
      <c r="J57" s="185">
        <f t="shared" si="7"/>
        <v>1.5584265895469214</v>
      </c>
      <c r="K57" s="184">
        <v>1.9244851258581235</v>
      </c>
      <c r="L57" s="185">
        <f t="shared" si="8"/>
        <v>-1.9925273222746565</v>
      </c>
      <c r="M57" s="184">
        <v>3.7476635514018692</v>
      </c>
      <c r="N57" s="185">
        <f t="shared" si="8"/>
        <v>1.8231784255437458</v>
      </c>
      <c r="O57" s="185">
        <f t="shared" si="9"/>
        <v>0.12166885644165726</v>
      </c>
    </row>
    <row r="58" spans="1:16" x14ac:dyDescent="0.25">
      <c r="A58" s="1">
        <v>6</v>
      </c>
      <c r="B58" s="114" t="s">
        <v>81</v>
      </c>
      <c r="C58" s="184">
        <v>4.0411764705882351</v>
      </c>
      <c r="D58" s="185">
        <v>-0.28625715773034877</v>
      </c>
      <c r="E58" s="184" t="s">
        <v>234</v>
      </c>
      <c r="F58" s="185" t="str">
        <f t="shared" si="7"/>
        <v>-</v>
      </c>
      <c r="G58" s="184">
        <v>3.528023598820059</v>
      </c>
      <c r="H58" s="185" t="str">
        <f t="shared" si="7"/>
        <v>-</v>
      </c>
      <c r="I58" s="184">
        <v>3.6218487394957983</v>
      </c>
      <c r="J58" s="185">
        <f t="shared" si="7"/>
        <v>9.3825140675739327E-2</v>
      </c>
      <c r="K58" s="184">
        <v>2.751336898395722</v>
      </c>
      <c r="L58" s="185">
        <f t="shared" si="8"/>
        <v>-0.87051184110007629</v>
      </c>
      <c r="M58" s="184">
        <v>4.4098939929328624</v>
      </c>
      <c r="N58" s="185">
        <f t="shared" si="8"/>
        <v>1.6585570945371404</v>
      </c>
      <c r="O58" s="185">
        <f t="shared" si="9"/>
        <v>0.36871752234462729</v>
      </c>
    </row>
    <row r="59" spans="1:16" x14ac:dyDescent="0.25">
      <c r="A59" s="1">
        <v>7</v>
      </c>
      <c r="B59" s="114" t="s">
        <v>83</v>
      </c>
      <c r="C59" s="184">
        <v>2.7550387596899224</v>
      </c>
      <c r="D59" s="185">
        <v>8.7114231388035535E-2</v>
      </c>
      <c r="E59" s="184" t="s">
        <v>234</v>
      </c>
      <c r="F59" s="185" t="str">
        <f t="shared" si="7"/>
        <v>-</v>
      </c>
      <c r="G59" s="184">
        <v>4.4518950437317786</v>
      </c>
      <c r="H59" s="185" t="str">
        <f t="shared" si="7"/>
        <v>-</v>
      </c>
      <c r="I59" s="184">
        <v>2.88671875</v>
      </c>
      <c r="J59" s="185">
        <f t="shared" si="7"/>
        <v>-1.5651762937317786</v>
      </c>
      <c r="K59" s="184">
        <v>2.9450171821305844</v>
      </c>
      <c r="L59" s="185">
        <f t="shared" si="8"/>
        <v>5.8298432130584388E-2</v>
      </c>
      <c r="M59" s="184">
        <v>3.1067193675889326</v>
      </c>
      <c r="N59" s="185">
        <f t="shared" si="8"/>
        <v>0.16170218545834825</v>
      </c>
      <c r="O59" s="185">
        <f>IFERROR(M59-C59,"-")</f>
        <v>0.35168060789901023</v>
      </c>
    </row>
    <row r="60" spans="1:16" x14ac:dyDescent="0.25">
      <c r="A60" s="1">
        <v>8</v>
      </c>
      <c r="B60" s="114" t="s">
        <v>85</v>
      </c>
      <c r="C60" s="184">
        <v>4.3314763231197775</v>
      </c>
      <c r="D60" s="185">
        <v>0.6675418968902691</v>
      </c>
      <c r="E60" s="184" t="s">
        <v>234</v>
      </c>
      <c r="F60" s="185" t="str">
        <f t="shared" si="7"/>
        <v>-</v>
      </c>
      <c r="G60" s="184">
        <v>4.6054852320675108</v>
      </c>
      <c r="H60" s="185" t="str">
        <f t="shared" si="7"/>
        <v>-</v>
      </c>
      <c r="I60" s="184">
        <v>4.543408360128617</v>
      </c>
      <c r="J60" s="185">
        <f t="shared" si="7"/>
        <v>-6.2076871938893774E-2</v>
      </c>
      <c r="K60" s="184">
        <v>3.6196473551637278</v>
      </c>
      <c r="L60" s="185">
        <f t="shared" si="8"/>
        <v>-0.92376100496488922</v>
      </c>
      <c r="M60" s="184"/>
      <c r="N60" s="185"/>
      <c r="O60" s="185"/>
    </row>
    <row r="61" spans="1:16" x14ac:dyDescent="0.25">
      <c r="A61" s="1">
        <v>9</v>
      </c>
      <c r="B61" s="114" t="s">
        <v>87</v>
      </c>
      <c r="C61" s="184">
        <v>6.7027707808564232</v>
      </c>
      <c r="D61" s="185">
        <v>3.5465207808564232</v>
      </c>
      <c r="E61" s="184">
        <v>3.5121951219512195</v>
      </c>
      <c r="F61" s="185">
        <f t="shared" si="7"/>
        <v>-3.1905756589052037</v>
      </c>
      <c r="G61" s="184">
        <v>3.9714285714285715</v>
      </c>
      <c r="H61" s="185">
        <f t="shared" si="7"/>
        <v>0.45923344947735201</v>
      </c>
      <c r="I61" s="184">
        <v>6.0128755364806867</v>
      </c>
      <c r="J61" s="185">
        <f t="shared" si="7"/>
        <v>2.0414469650521152</v>
      </c>
      <c r="K61" s="184">
        <v>2.7448071216617209</v>
      </c>
      <c r="L61" s="185">
        <f t="shared" si="8"/>
        <v>-3.2680684148189658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5.7292069632495162</v>
      </c>
      <c r="D62" s="185">
        <v>2.7449798339119766</v>
      </c>
      <c r="E62" s="184">
        <v>4.0769230769230766</v>
      </c>
      <c r="F62" s="185">
        <f t="shared" si="7"/>
        <v>-1.6522838863264395</v>
      </c>
      <c r="G62" s="184">
        <v>4.4697508896797151</v>
      </c>
      <c r="H62" s="185">
        <f t="shared" si="7"/>
        <v>0.39282781275663847</v>
      </c>
      <c r="I62" s="184">
        <v>6.8482142857142856</v>
      </c>
      <c r="J62" s="185">
        <f t="shared" si="7"/>
        <v>2.3784633960345705</v>
      </c>
      <c r="K62" s="184">
        <v>3.0921052631578947</v>
      </c>
      <c r="L62" s="185">
        <f t="shared" si="8"/>
        <v>-3.7561090225563909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2.9713375796178343</v>
      </c>
      <c r="D63" s="185">
        <v>-0.44396296683025316</v>
      </c>
      <c r="E63" s="184">
        <v>3.8076923076923075</v>
      </c>
      <c r="F63" s="185">
        <f t="shared" si="7"/>
        <v>0.8363547280744732</v>
      </c>
      <c r="G63" s="184">
        <v>4.7018633540372674</v>
      </c>
      <c r="H63" s="185">
        <f t="shared" si="7"/>
        <v>0.89417104634495992</v>
      </c>
      <c r="I63" s="184">
        <v>3.5920303605313091</v>
      </c>
      <c r="J63" s="185">
        <f t="shared" si="7"/>
        <v>-1.1098329935059583</v>
      </c>
      <c r="K63" s="184">
        <v>4.0610079575596814</v>
      </c>
      <c r="L63" s="185">
        <f t="shared" si="8"/>
        <v>0.46897759702837227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3.083743842364532</v>
      </c>
      <c r="D64" s="185">
        <v>-0.47979023993103809</v>
      </c>
      <c r="E64" s="184">
        <v>3</v>
      </c>
      <c r="F64" s="185">
        <f t="shared" si="7"/>
        <v>-8.3743842364532028E-2</v>
      </c>
      <c r="G64" s="184">
        <v>5.8194444444444446</v>
      </c>
      <c r="H64" s="185">
        <f t="shared" si="7"/>
        <v>2.8194444444444446</v>
      </c>
      <c r="I64" s="184">
        <v>3.5428571428571427</v>
      </c>
      <c r="J64" s="185">
        <f t="shared" si="7"/>
        <v>-2.2765873015873019</v>
      </c>
      <c r="K64" s="184">
        <v>3.4948240165631468</v>
      </c>
      <c r="L64" s="185">
        <f t="shared" si="8"/>
        <v>-4.803312629399592E-2</v>
      </c>
      <c r="M64" s="184"/>
      <c r="N64" s="185"/>
      <c r="O64" s="185"/>
    </row>
    <row r="65" spans="1:16" ht="15.75" x14ac:dyDescent="0.25">
      <c r="B65" s="117" t="s">
        <v>30</v>
      </c>
      <c r="C65" s="186">
        <v>3.9447973713033955</v>
      </c>
      <c r="D65" s="187">
        <v>0.50199882982664068</v>
      </c>
      <c r="E65" s="186">
        <v>2.8590308370044051</v>
      </c>
      <c r="F65" s="187">
        <f t="shared" si="7"/>
        <v>-1.0857665342989904</v>
      </c>
      <c r="G65" s="186">
        <v>4.0615384615384613</v>
      </c>
      <c r="H65" s="187">
        <f t="shared" si="7"/>
        <v>1.2025076245340562</v>
      </c>
      <c r="I65" s="186">
        <v>4.3818909762858027</v>
      </c>
      <c r="J65" s="187">
        <f t="shared" si="7"/>
        <v>0.32035251474734139</v>
      </c>
      <c r="K65" s="186">
        <v>2.7709137709137708</v>
      </c>
      <c r="L65" s="187">
        <f t="shared" si="8"/>
        <v>-1.6109772053720319</v>
      </c>
      <c r="M65" s="186">
        <v>3.0982832618025751</v>
      </c>
      <c r="N65" s="187">
        <v>0.71409913669192315</v>
      </c>
      <c r="O65" s="187">
        <v>-0.2426176390983259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1.7109375</v>
      </c>
      <c r="D75" s="185">
        <v>-1.1972903481012658</v>
      </c>
      <c r="E75" s="184">
        <v>3.1298076923076925</v>
      </c>
      <c r="F75" s="185">
        <f t="shared" ref="F75:J77" si="10">IFERROR(E75-C75,"-")</f>
        <v>1.4188701923076925</v>
      </c>
      <c r="G75" s="184">
        <v>5.822222222222222</v>
      </c>
      <c r="H75" s="185">
        <f t="shared" si="10"/>
        <v>2.6924145299145295</v>
      </c>
      <c r="I75" s="184">
        <v>2.75</v>
      </c>
      <c r="J75" s="185">
        <f t="shared" si="10"/>
        <v>-3.072222222222222</v>
      </c>
      <c r="K75" s="184">
        <v>1.8202411399342346</v>
      </c>
      <c r="L75" s="185">
        <f t="shared" ref="L75:L77" si="11">IFERROR(K75-I75,"-")</f>
        <v>-0.92975886006576536</v>
      </c>
      <c r="M75" s="184">
        <v>1.7921146953405018</v>
      </c>
      <c r="N75" s="185">
        <f t="shared" ref="N75:N77" si="12">IFERROR(M75-K75,"-")</f>
        <v>-2.8126444593732813E-2</v>
      </c>
      <c r="O75" s="185">
        <f t="shared" ref="O75" si="13">IFERROR(M75-C75,"-")</f>
        <v>8.1177195340501829E-2</v>
      </c>
    </row>
    <row r="76" spans="1:16" x14ac:dyDescent="0.25">
      <c r="A76" s="1">
        <v>2</v>
      </c>
      <c r="B76" s="114" t="s">
        <v>73</v>
      </c>
      <c r="C76" s="184">
        <v>2.4314285714285715</v>
      </c>
      <c r="D76" s="185">
        <v>-1.0645714285714285</v>
      </c>
      <c r="E76" s="184">
        <v>2.0408163265306123</v>
      </c>
      <c r="F76" s="185">
        <f t="shared" si="10"/>
        <v>-0.3906122448979592</v>
      </c>
      <c r="G76" s="184">
        <v>21.521739130434781</v>
      </c>
      <c r="H76" s="185">
        <f t="shared" si="10"/>
        <v>19.480922803904168</v>
      </c>
      <c r="I76" s="184">
        <v>2.0714285714285716</v>
      </c>
      <c r="J76" s="185">
        <f t="shared" si="10"/>
        <v>-19.450310559006208</v>
      </c>
      <c r="K76" s="184">
        <v>1.8748913987836664</v>
      </c>
      <c r="L76" s="185">
        <f t="shared" si="11"/>
        <v>-0.19653717264490522</v>
      </c>
      <c r="M76" s="184">
        <v>1.8297297297297297</v>
      </c>
      <c r="N76" s="185">
        <f t="shared" si="12"/>
        <v>-4.5161669053936704E-2</v>
      </c>
      <c r="O76" s="185">
        <f>IFERROR(M76-C76,"-")</f>
        <v>-0.6016988416988418</v>
      </c>
    </row>
    <row r="77" spans="1:16" x14ac:dyDescent="0.25">
      <c r="A77" s="1">
        <v>3</v>
      </c>
      <c r="B77" s="114" t="s">
        <v>75</v>
      </c>
      <c r="C77" s="184">
        <v>1.8187772925764192</v>
      </c>
      <c r="D77" s="185">
        <v>-0.47069639163410693</v>
      </c>
      <c r="E77" s="184">
        <v>1.9776119402985075</v>
      </c>
      <c r="F77" s="185">
        <f t="shared" si="10"/>
        <v>0.15883464772208833</v>
      </c>
      <c r="G77" s="184">
        <v>7.75</v>
      </c>
      <c r="H77" s="185">
        <f t="shared" si="10"/>
        <v>5.7723880597014929</v>
      </c>
      <c r="I77" s="184">
        <v>1.4814814814814814</v>
      </c>
      <c r="J77" s="185">
        <f t="shared" si="10"/>
        <v>-6.268518518518519</v>
      </c>
      <c r="K77" s="184">
        <v>1.7829880043620501</v>
      </c>
      <c r="L77" s="185">
        <f t="shared" si="11"/>
        <v>0.30150652288056867</v>
      </c>
      <c r="M77" s="184">
        <v>1.7684271619268717</v>
      </c>
      <c r="N77" s="185">
        <f t="shared" si="12"/>
        <v>-1.4560842435178412E-2</v>
      </c>
      <c r="O77" s="185">
        <f t="shared" ref="O77:O80" si="14">IFERROR(M77-C77,"-")</f>
        <v>-5.035013064954752E-2</v>
      </c>
    </row>
    <row r="78" spans="1:16" x14ac:dyDescent="0.25">
      <c r="A78" s="1">
        <v>4</v>
      </c>
      <c r="B78" s="114" t="s">
        <v>77</v>
      </c>
      <c r="C78" s="184">
        <v>3.0558375634517767</v>
      </c>
      <c r="D78" s="185">
        <v>0.981187485691279</v>
      </c>
      <c r="E78" s="184" t="s">
        <v>234</v>
      </c>
      <c r="F78" s="185" t="str">
        <f>IFERROR(E78-C78,"-")</f>
        <v>-</v>
      </c>
      <c r="G78" s="184">
        <v>8.0615384615384613</v>
      </c>
      <c r="H78" s="185" t="str">
        <f>IFERROR(G78-E78,"-")</f>
        <v>-</v>
      </c>
      <c r="I78" s="184">
        <v>1.7333333333333334</v>
      </c>
      <c r="J78" s="185">
        <f>IFERROR(I78-G78,"-")</f>
        <v>-6.3282051282051279</v>
      </c>
      <c r="K78" s="184">
        <v>1.6107336956521738</v>
      </c>
      <c r="L78" s="185">
        <f>IFERROR(K78-I78,"-")</f>
        <v>-0.12259963768115956</v>
      </c>
      <c r="M78" s="184">
        <v>1.5257731958762886</v>
      </c>
      <c r="N78" s="185">
        <f>IFERROR(M78-K78,"-")</f>
        <v>-8.4960499775885268E-2</v>
      </c>
      <c r="O78" s="185">
        <f t="shared" si="14"/>
        <v>-1.5300643675754881</v>
      </c>
    </row>
    <row r="79" spans="1:16" x14ac:dyDescent="0.25">
      <c r="A79" s="1">
        <v>5</v>
      </c>
      <c r="B79" s="114" t="s">
        <v>79</v>
      </c>
      <c r="C79" s="184">
        <v>2.0534883720930233</v>
      </c>
      <c r="D79" s="185">
        <v>9.2178848283499537E-2</v>
      </c>
      <c r="E79" s="184" t="s">
        <v>234</v>
      </c>
      <c r="F79" s="185" t="str">
        <f t="shared" ref="F79:J87" si="15">IFERROR(E79-C79,"-")</f>
        <v>-</v>
      </c>
      <c r="G79" s="184">
        <v>2.546875</v>
      </c>
      <c r="H79" s="185" t="str">
        <f t="shared" si="15"/>
        <v>-</v>
      </c>
      <c r="I79" s="184">
        <v>1.8520000000000001</v>
      </c>
      <c r="J79" s="185">
        <f t="shared" si="15"/>
        <v>-0.69487499999999991</v>
      </c>
      <c r="K79" s="184">
        <v>1.7168525402726147</v>
      </c>
      <c r="L79" s="185">
        <f t="shared" ref="L79:L87" si="16">IFERROR(K79-I79,"-")</f>
        <v>-0.1351474597273854</v>
      </c>
      <c r="M79" s="184">
        <v>2.0689013035381749</v>
      </c>
      <c r="N79" s="185">
        <f t="shared" ref="N79:N86" si="17">IFERROR(M79-K79,"-")</f>
        <v>0.35204876326556023</v>
      </c>
      <c r="O79" s="185">
        <f t="shared" si="14"/>
        <v>1.5412931445151656E-2</v>
      </c>
    </row>
    <row r="80" spans="1:16" x14ac:dyDescent="0.25">
      <c r="A80" s="1">
        <v>6</v>
      </c>
      <c r="B80" s="114" t="s">
        <v>81</v>
      </c>
      <c r="C80" s="184">
        <v>2.1336898395721926</v>
      </c>
      <c r="D80" s="185">
        <v>-8.8532382650029717E-2</v>
      </c>
      <c r="E80" s="184" t="s">
        <v>234</v>
      </c>
      <c r="F80" s="185" t="str">
        <f t="shared" si="15"/>
        <v>-</v>
      </c>
      <c r="G80" s="184">
        <v>2.146276595744681</v>
      </c>
      <c r="H80" s="185" t="str">
        <f t="shared" si="15"/>
        <v>-</v>
      </c>
      <c r="I80" s="184">
        <v>1.7186440677966102</v>
      </c>
      <c r="J80" s="185">
        <f t="shared" si="15"/>
        <v>-0.42763252794807083</v>
      </c>
      <c r="K80" s="184">
        <v>1.495353159851301</v>
      </c>
      <c r="L80" s="185">
        <f t="shared" si="16"/>
        <v>-0.22329090794530915</v>
      </c>
      <c r="M80" s="184">
        <v>1.7713498622589532</v>
      </c>
      <c r="N80" s="185">
        <f t="shared" si="17"/>
        <v>0.27599670240765217</v>
      </c>
      <c r="O80" s="185">
        <f t="shared" si="14"/>
        <v>-0.36233997731323941</v>
      </c>
    </row>
    <row r="81" spans="1:16" x14ac:dyDescent="0.25">
      <c r="A81" s="1">
        <v>7</v>
      </c>
      <c r="B81" s="114" t="s">
        <v>83</v>
      </c>
      <c r="C81" s="184">
        <v>2.2923832923832923</v>
      </c>
      <c r="D81" s="185">
        <v>-0.44630283900356904</v>
      </c>
      <c r="E81" s="184" t="s">
        <v>234</v>
      </c>
      <c r="F81" s="185" t="str">
        <f t="shared" si="15"/>
        <v>-</v>
      </c>
      <c r="G81" s="184">
        <v>2.2857142857142856</v>
      </c>
      <c r="H81" s="185" t="str">
        <f t="shared" si="15"/>
        <v>-</v>
      </c>
      <c r="I81" s="184">
        <v>1.7058823529411764</v>
      </c>
      <c r="J81" s="185">
        <f t="shared" si="15"/>
        <v>-0.57983193277310918</v>
      </c>
      <c r="K81" s="184">
        <v>1.7166186359269933</v>
      </c>
      <c r="L81" s="185">
        <f t="shared" si="16"/>
        <v>1.0736282985816858E-2</v>
      </c>
      <c r="M81" s="184">
        <v>2.0752351097178683</v>
      </c>
      <c r="N81" s="185">
        <f t="shared" si="17"/>
        <v>0.35861647379087502</v>
      </c>
      <c r="O81" s="185">
        <f>IFERROR(M81-C81,"-")</f>
        <v>-0.21714818266542402</v>
      </c>
    </row>
    <row r="82" spans="1:16" x14ac:dyDescent="0.25">
      <c r="A82" s="1">
        <v>8</v>
      </c>
      <c r="B82" s="114" t="s">
        <v>85</v>
      </c>
      <c r="C82" s="184">
        <v>2.0317948717948719</v>
      </c>
      <c r="D82" s="185">
        <v>-1.0919707634915006</v>
      </c>
      <c r="E82" s="184">
        <v>2.8</v>
      </c>
      <c r="F82" s="185">
        <f t="shared" si="15"/>
        <v>0.76820512820512787</v>
      </c>
      <c r="G82" s="184">
        <v>2.3372549019607844</v>
      </c>
      <c r="H82" s="185">
        <f t="shared" si="15"/>
        <v>-0.46274509803921537</v>
      </c>
      <c r="I82" s="184">
        <v>2.0665110851808635</v>
      </c>
      <c r="J82" s="185">
        <f t="shared" si="15"/>
        <v>-0.27074381677992099</v>
      </c>
      <c r="K82" s="184">
        <v>1.632882882882883</v>
      </c>
      <c r="L82" s="185">
        <f t="shared" si="16"/>
        <v>-0.43362820229798049</v>
      </c>
      <c r="M82" s="184"/>
      <c r="N82" s="185"/>
      <c r="O82" s="185"/>
    </row>
    <row r="83" spans="1:16" x14ac:dyDescent="0.25">
      <c r="A83" s="1">
        <v>9</v>
      </c>
      <c r="B83" s="114" t="s">
        <v>87</v>
      </c>
      <c r="C83" s="184">
        <v>2.2933333333333334</v>
      </c>
      <c r="D83" s="185">
        <v>-0.77417721518987337</v>
      </c>
      <c r="E83" s="184">
        <v>4.5466666666666669</v>
      </c>
      <c r="F83" s="185">
        <f t="shared" si="15"/>
        <v>2.2533333333333334</v>
      </c>
      <c r="G83" s="184">
        <v>2.653250773993808</v>
      </c>
      <c r="H83" s="185">
        <f t="shared" si="15"/>
        <v>-1.8934158926728588</v>
      </c>
      <c r="I83" s="184">
        <v>1.4929577464788732</v>
      </c>
      <c r="J83" s="185">
        <f t="shared" si="15"/>
        <v>-1.1602930275149348</v>
      </c>
      <c r="K83" s="184">
        <v>1.6341991341991342</v>
      </c>
      <c r="L83" s="185">
        <f t="shared" si="16"/>
        <v>0.14124138772026096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2.3084745762711862</v>
      </c>
      <c r="D84" s="185">
        <v>-0.31916008415035924</v>
      </c>
      <c r="E84" s="184">
        <v>4.7415730337078648</v>
      </c>
      <c r="F84" s="185">
        <f t="shared" si="15"/>
        <v>2.4330984574366785</v>
      </c>
      <c r="G84" s="184">
        <v>2.3313782991202348</v>
      </c>
      <c r="H84" s="185">
        <f t="shared" si="15"/>
        <v>-2.41019473458763</v>
      </c>
      <c r="I84" s="184">
        <v>1.4381188118811881</v>
      </c>
      <c r="J84" s="185">
        <f t="shared" si="15"/>
        <v>-0.89325948723904669</v>
      </c>
      <c r="K84" s="184">
        <v>1.807511737089202</v>
      </c>
      <c r="L84" s="185">
        <f t="shared" si="16"/>
        <v>0.36939292520801392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2.0837563451776648</v>
      </c>
      <c r="D85" s="185">
        <v>0.23918705678815178</v>
      </c>
      <c r="E85" s="184">
        <v>6.612903225806452</v>
      </c>
      <c r="F85" s="185">
        <f t="shared" si="15"/>
        <v>4.5291468806287867</v>
      </c>
      <c r="G85" s="184">
        <v>3.3333333333333335</v>
      </c>
      <c r="H85" s="185">
        <f t="shared" si="15"/>
        <v>-3.2795698924731185</v>
      </c>
      <c r="I85" s="184">
        <v>6.9090909090909092</v>
      </c>
      <c r="J85" s="185">
        <f t="shared" si="15"/>
        <v>3.5757575757575757</v>
      </c>
      <c r="K85" s="184">
        <v>1.6537467700258397</v>
      </c>
      <c r="L85" s="185">
        <f t="shared" si="16"/>
        <v>-5.2553441390650697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1.8614864864864864</v>
      </c>
      <c r="D86" s="185">
        <v>0.17304205946337903</v>
      </c>
      <c r="E86" s="184" t="s">
        <v>234</v>
      </c>
      <c r="F86" s="185" t="str">
        <f t="shared" si="15"/>
        <v>-</v>
      </c>
      <c r="G86" s="184">
        <v>3.4153846153846152</v>
      </c>
      <c r="H86" s="185" t="str">
        <f t="shared" si="15"/>
        <v>-</v>
      </c>
      <c r="I86" s="184">
        <v>1.6974025974025975</v>
      </c>
      <c r="J86" s="185">
        <f t="shared" si="15"/>
        <v>-1.7179820179820178</v>
      </c>
      <c r="K86" s="184">
        <v>1.5575515635395876</v>
      </c>
      <c r="L86" s="185">
        <f t="shared" si="16"/>
        <v>-0.1398510338630099</v>
      </c>
      <c r="M86" s="184"/>
      <c r="N86" s="185"/>
      <c r="O86" s="185"/>
    </row>
    <row r="87" spans="1:16" ht="15.75" x14ac:dyDescent="0.25">
      <c r="B87" s="117" t="s">
        <v>30</v>
      </c>
      <c r="C87" s="186">
        <v>2.1805181695827724</v>
      </c>
      <c r="D87" s="187">
        <v>-0.35337430944926407</v>
      </c>
      <c r="E87" s="186">
        <v>3.017490952955368</v>
      </c>
      <c r="F87" s="187">
        <f t="shared" si="15"/>
        <v>0.83697278337259551</v>
      </c>
      <c r="G87" s="186">
        <v>2.8944099378881987</v>
      </c>
      <c r="H87" s="187">
        <f t="shared" si="15"/>
        <v>-0.12308101506716929</v>
      </c>
      <c r="I87" s="186">
        <v>1.9886201991465149</v>
      </c>
      <c r="J87" s="187">
        <f t="shared" si="15"/>
        <v>-0.90578973874168378</v>
      </c>
      <c r="K87" s="186">
        <v>1.6990074944298157</v>
      </c>
      <c r="L87" s="187">
        <f t="shared" si="16"/>
        <v>-0.2896127047166992</v>
      </c>
      <c r="M87" s="186">
        <v>1.7995901639344263</v>
      </c>
      <c r="N87" s="187">
        <v>6.9674096788143292E-2</v>
      </c>
      <c r="O87" s="187">
        <v>-0.4303886816382545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5.5732436472346789</v>
      </c>
      <c r="D97" s="185">
        <v>-0.31763148616980352</v>
      </c>
      <c r="E97" s="184">
        <v>5.9151985667363389</v>
      </c>
      <c r="F97" s="185">
        <f t="shared" ref="F97:J99" si="18">IFERROR(E97-C97,"-")</f>
        <v>0.34195491950166002</v>
      </c>
      <c r="G97" s="184">
        <v>4.9897750511247443</v>
      </c>
      <c r="H97" s="185">
        <f t="shared" si="18"/>
        <v>-0.92542351561159464</v>
      </c>
      <c r="I97" s="184">
        <v>5.4038301415487098</v>
      </c>
      <c r="J97" s="185">
        <f t="shared" si="18"/>
        <v>0.41405509042396549</v>
      </c>
      <c r="K97" s="184">
        <v>3.2751599767306572</v>
      </c>
      <c r="L97" s="185">
        <f t="shared" ref="L97:L99" si="19">IFERROR(K97-I97,"-")</f>
        <v>-2.1286701648180526</v>
      </c>
      <c r="M97" s="184">
        <v>5.1177835051546392</v>
      </c>
      <c r="N97" s="185">
        <f t="shared" ref="N97:N99" si="20">IFERROR(M97-K97,"-")</f>
        <v>1.842623528423982</v>
      </c>
      <c r="O97" s="185">
        <f t="shared" ref="O97" si="21">IFERROR(M97-C97,"-")</f>
        <v>-0.45546014208003971</v>
      </c>
    </row>
    <row r="98" spans="2:15" x14ac:dyDescent="0.25">
      <c r="B98" s="114" t="s">
        <v>73</v>
      </c>
      <c r="C98" s="184">
        <v>5.7500799999999996</v>
      </c>
      <c r="D98" s="185">
        <v>0.11713116829340375</v>
      </c>
      <c r="E98" s="184">
        <v>4.6653090560613322</v>
      </c>
      <c r="F98" s="185">
        <f t="shared" si="18"/>
        <v>-1.0847709439386675</v>
      </c>
      <c r="G98" s="184">
        <v>4.9833333333333334</v>
      </c>
      <c r="H98" s="185">
        <f t="shared" si="18"/>
        <v>0.31802427727200122</v>
      </c>
      <c r="I98" s="184">
        <v>4.7217228464419474</v>
      </c>
      <c r="J98" s="185">
        <f t="shared" si="18"/>
        <v>-0.261610486891386</v>
      </c>
      <c r="K98" s="184">
        <v>4.4274415405777168</v>
      </c>
      <c r="L98" s="185">
        <f t="shared" si="19"/>
        <v>-0.29428130586423062</v>
      </c>
      <c r="M98" s="184">
        <v>4.3072524044710168</v>
      </c>
      <c r="N98" s="185">
        <f t="shared" si="20"/>
        <v>-0.12018913610670001</v>
      </c>
      <c r="O98" s="185">
        <f>IFERROR(M98-C98,"-")</f>
        <v>-1.4428275955289829</v>
      </c>
    </row>
    <row r="99" spans="2:15" x14ac:dyDescent="0.25">
      <c r="B99" s="114" t="s">
        <v>75</v>
      </c>
      <c r="C99" s="184">
        <v>5.850066577896138</v>
      </c>
      <c r="D99" s="185">
        <v>0.79578462796201421</v>
      </c>
      <c r="E99" s="184">
        <v>8.1109550561797761</v>
      </c>
      <c r="F99" s="185">
        <f t="shared" si="18"/>
        <v>2.260888478283638</v>
      </c>
      <c r="G99" s="184">
        <v>4.7155688622754495</v>
      </c>
      <c r="H99" s="185">
        <f t="shared" si="18"/>
        <v>-3.3953861939043266</v>
      </c>
      <c r="I99" s="184">
        <v>4.9037656903765692</v>
      </c>
      <c r="J99" s="185">
        <f t="shared" si="18"/>
        <v>0.18819682810111971</v>
      </c>
      <c r="K99" s="184">
        <v>4.5472770795930577</v>
      </c>
      <c r="L99" s="185">
        <f t="shared" si="19"/>
        <v>-0.35648861078351146</v>
      </c>
      <c r="M99" s="184">
        <v>4.484695310306094</v>
      </c>
      <c r="N99" s="185">
        <f t="shared" si="20"/>
        <v>-6.2581769286963684E-2</v>
      </c>
      <c r="O99" s="185">
        <f t="shared" ref="O99:O102" si="22">IFERROR(M99-C99,"-")</f>
        <v>-1.365371267590044</v>
      </c>
    </row>
    <row r="100" spans="2:15" x14ac:dyDescent="0.25">
      <c r="B100" s="114" t="s">
        <v>77</v>
      </c>
      <c r="C100" s="184">
        <v>5.3364279398762156</v>
      </c>
      <c r="D100" s="185">
        <v>-0.60602103971562116</v>
      </c>
      <c r="E100" s="184" t="s">
        <v>234</v>
      </c>
      <c r="F100" s="185" t="str">
        <f>IFERROR(E100-C100,"-")</f>
        <v>-</v>
      </c>
      <c r="G100" s="184">
        <v>6.4630872483221475</v>
      </c>
      <c r="H100" s="185" t="str">
        <f>IFERROR(G100-E100,"-")</f>
        <v>-</v>
      </c>
      <c r="I100" s="184">
        <v>4.0942293644996344</v>
      </c>
      <c r="J100" s="185">
        <f>IFERROR(I100-G100,"-")</f>
        <v>-2.3688578838225132</v>
      </c>
      <c r="K100" s="184">
        <v>3.8825409508589694</v>
      </c>
      <c r="L100" s="185">
        <f>IFERROR(K100-I100,"-")</f>
        <v>-0.21168841364066493</v>
      </c>
      <c r="M100" s="184">
        <v>4.6696662917135354</v>
      </c>
      <c r="N100" s="185">
        <f>IFERROR(M100-K100,"-")</f>
        <v>0.78712534085456598</v>
      </c>
      <c r="O100" s="185">
        <f t="shared" si="22"/>
        <v>-0.66676164816268013</v>
      </c>
    </row>
    <row r="101" spans="2:15" x14ac:dyDescent="0.25">
      <c r="B101" s="114" t="s">
        <v>79</v>
      </c>
      <c r="C101" s="184">
        <v>5.2955876610698942</v>
      </c>
      <c r="D101" s="185">
        <v>-0.44713289520998423</v>
      </c>
      <c r="E101" s="184" t="s">
        <v>234</v>
      </c>
      <c r="F101" s="185" t="str">
        <f t="shared" ref="F101:J109" si="23">IFERROR(E101-C101,"-")</f>
        <v>-</v>
      </c>
      <c r="G101" s="184">
        <v>3.2746113989637307</v>
      </c>
      <c r="H101" s="185" t="str">
        <f t="shared" si="23"/>
        <v>-</v>
      </c>
      <c r="I101" s="184">
        <v>5.09784324039979</v>
      </c>
      <c r="J101" s="185">
        <f t="shared" si="23"/>
        <v>1.8232318414360593</v>
      </c>
      <c r="K101" s="184">
        <v>4.569230769230769</v>
      </c>
      <c r="L101" s="185">
        <f t="shared" ref="L101:L109" si="24">IFERROR(K101-I101,"-")</f>
        <v>-0.52861247116902099</v>
      </c>
      <c r="M101" s="184">
        <v>5.1427406199021206</v>
      </c>
      <c r="N101" s="185">
        <f t="shared" ref="N101:N108" si="25">IFERROR(M101-K101,"-")</f>
        <v>0.57350985067135163</v>
      </c>
      <c r="O101" s="185">
        <f t="shared" si="22"/>
        <v>-0.15284704116777359</v>
      </c>
    </row>
    <row r="102" spans="2:15" x14ac:dyDescent="0.25">
      <c r="B102" s="114" t="s">
        <v>81</v>
      </c>
      <c r="C102" s="184">
        <v>6.3745901639344265</v>
      </c>
      <c r="D102" s="185">
        <v>0.17893799002138255</v>
      </c>
      <c r="E102" s="184" t="s">
        <v>234</v>
      </c>
      <c r="F102" s="185" t="str">
        <f t="shared" si="23"/>
        <v>-</v>
      </c>
      <c r="G102" s="184">
        <v>4.2829545454545457</v>
      </c>
      <c r="H102" s="185" t="str">
        <f t="shared" si="23"/>
        <v>-</v>
      </c>
      <c r="I102" s="184">
        <v>5.2487437185929648</v>
      </c>
      <c r="J102" s="185">
        <f t="shared" si="23"/>
        <v>0.96578917313841917</v>
      </c>
      <c r="K102" s="184">
        <v>5.2122699386503069</v>
      </c>
      <c r="L102" s="185">
        <f t="shared" si="24"/>
        <v>-3.6473779942657991E-2</v>
      </c>
      <c r="M102" s="184">
        <v>6.0034662045060658</v>
      </c>
      <c r="N102" s="185">
        <f t="shared" si="25"/>
        <v>0.79119626585575897</v>
      </c>
      <c r="O102" s="185">
        <f t="shared" si="22"/>
        <v>-0.37112395942836063</v>
      </c>
    </row>
    <row r="103" spans="2:15" x14ac:dyDescent="0.25">
      <c r="B103" s="114" t="s">
        <v>83</v>
      </c>
      <c r="C103" s="184">
        <v>6.6607393542349085</v>
      </c>
      <c r="D103" s="185">
        <v>0.21276513692367427</v>
      </c>
      <c r="E103" s="184" t="s">
        <v>234</v>
      </c>
      <c r="F103" s="185" t="str">
        <f t="shared" si="23"/>
        <v>-</v>
      </c>
      <c r="G103" s="184">
        <v>5.9607458292443569</v>
      </c>
      <c r="H103" s="185" t="str">
        <f t="shared" si="23"/>
        <v>-</v>
      </c>
      <c r="I103" s="184">
        <v>5.6604189636163174</v>
      </c>
      <c r="J103" s="185">
        <f t="shared" si="23"/>
        <v>-0.30032686562803956</v>
      </c>
      <c r="K103" s="184">
        <v>5.3610354223433241</v>
      </c>
      <c r="L103" s="185">
        <f t="shared" si="24"/>
        <v>-0.29938354127299327</v>
      </c>
      <c r="M103" s="184">
        <v>6.433518862090291</v>
      </c>
      <c r="N103" s="185">
        <f t="shared" si="25"/>
        <v>1.0724834397469669</v>
      </c>
      <c r="O103" s="185">
        <f>IFERROR(M103-C103,"-")</f>
        <v>-0.22722049214461748</v>
      </c>
    </row>
    <row r="104" spans="2:15" x14ac:dyDescent="0.25">
      <c r="B104" s="114" t="s">
        <v>85</v>
      </c>
      <c r="C104" s="184">
        <v>6.0082796688132474</v>
      </c>
      <c r="D104" s="185">
        <v>-0.55812959759601899</v>
      </c>
      <c r="E104" s="184">
        <v>6.9090909090909092</v>
      </c>
      <c r="F104" s="185">
        <f t="shared" si="23"/>
        <v>0.9008112402776618</v>
      </c>
      <c r="G104" s="184">
        <v>5.4294294294294296</v>
      </c>
      <c r="H104" s="185">
        <f t="shared" si="23"/>
        <v>-1.4796614796614795</v>
      </c>
      <c r="I104" s="184">
        <v>5.3613793103448275</v>
      </c>
      <c r="J104" s="185">
        <f t="shared" si="23"/>
        <v>-6.8050119084602123E-2</v>
      </c>
      <c r="K104" s="184">
        <v>5.371587743732591</v>
      </c>
      <c r="L104" s="185">
        <f t="shared" si="24"/>
        <v>1.0208433387763449E-2</v>
      </c>
      <c r="M104" s="184"/>
      <c r="N104" s="185"/>
      <c r="O104" s="185"/>
    </row>
    <row r="105" spans="2:15" x14ac:dyDescent="0.25">
      <c r="B105" s="114" t="s">
        <v>87</v>
      </c>
      <c r="C105" s="184">
        <v>6.7056151940545003</v>
      </c>
      <c r="D105" s="185">
        <v>-3.7622593591845721E-2</v>
      </c>
      <c r="E105" s="184">
        <v>5.2307692307692308</v>
      </c>
      <c r="F105" s="185">
        <f t="shared" si="23"/>
        <v>-1.4748459632852695</v>
      </c>
      <c r="G105" s="184">
        <v>6.0605693519079349</v>
      </c>
      <c r="H105" s="185">
        <f t="shared" si="23"/>
        <v>0.82980012113870405</v>
      </c>
      <c r="I105" s="184">
        <v>4.4908606245239913</v>
      </c>
      <c r="J105" s="185">
        <f t="shared" si="23"/>
        <v>-1.5697087273839436</v>
      </c>
      <c r="K105" s="184">
        <v>5.2441571357533565</v>
      </c>
      <c r="L105" s="185">
        <f t="shared" si="24"/>
        <v>0.75329651122936525</v>
      </c>
      <c r="M105" s="184"/>
      <c r="N105" s="185"/>
      <c r="O105" s="185"/>
    </row>
    <row r="106" spans="2:15" x14ac:dyDescent="0.25">
      <c r="B106" s="114" t="s">
        <v>89</v>
      </c>
      <c r="C106" s="184">
        <v>5.5875980575270825</v>
      </c>
      <c r="D106" s="185">
        <v>-0.26149157832725933</v>
      </c>
      <c r="E106" s="184">
        <v>3.4464285714285716</v>
      </c>
      <c r="F106" s="185">
        <f t="shared" si="23"/>
        <v>-2.1411694860985109</v>
      </c>
      <c r="G106" s="184">
        <v>4.8672911787665889</v>
      </c>
      <c r="H106" s="185">
        <f t="shared" si="23"/>
        <v>1.4208626073380173</v>
      </c>
      <c r="I106" s="184">
        <v>4.5062972292191432</v>
      </c>
      <c r="J106" s="185">
        <f t="shared" si="23"/>
        <v>-0.36099394954744568</v>
      </c>
      <c r="K106" s="184">
        <v>4.8353948620361562</v>
      </c>
      <c r="L106" s="185">
        <f t="shared" si="24"/>
        <v>0.32909763281701299</v>
      </c>
      <c r="M106" s="184"/>
      <c r="N106" s="185"/>
      <c r="O106" s="185"/>
    </row>
    <row r="107" spans="2:15" x14ac:dyDescent="0.25">
      <c r="B107" s="114" t="s">
        <v>91</v>
      </c>
      <c r="C107" s="184">
        <v>5.4279442148760326</v>
      </c>
      <c r="D107" s="185">
        <v>-0.38506836030166003</v>
      </c>
      <c r="E107" s="184">
        <v>5.1565934065934069</v>
      </c>
      <c r="F107" s="185">
        <f t="shared" si="23"/>
        <v>-0.2713508082826257</v>
      </c>
      <c r="G107" s="184">
        <v>5.5483870967741939</v>
      </c>
      <c r="H107" s="185">
        <f t="shared" si="23"/>
        <v>0.39179369018078702</v>
      </c>
      <c r="I107" s="184">
        <v>4.0623314354210365</v>
      </c>
      <c r="J107" s="185">
        <f t="shared" si="23"/>
        <v>-1.4860556613531575</v>
      </c>
      <c r="K107" s="184">
        <v>4.9761243753470294</v>
      </c>
      <c r="L107" s="185">
        <f t="shared" si="24"/>
        <v>0.91379293992599298</v>
      </c>
      <c r="M107" s="184"/>
      <c r="N107" s="185"/>
      <c r="O107" s="185"/>
    </row>
    <row r="108" spans="2:15" x14ac:dyDescent="0.25">
      <c r="B108" s="114" t="s">
        <v>93</v>
      </c>
      <c r="C108" s="184">
        <v>6.6534526854219953</v>
      </c>
      <c r="D108" s="185">
        <v>1.1422091199925726</v>
      </c>
      <c r="E108" s="184">
        <v>6.4270386266094421</v>
      </c>
      <c r="F108" s="185">
        <f t="shared" si="23"/>
        <v>-0.22641405881255317</v>
      </c>
      <c r="G108" s="184">
        <v>6.0665198237885463</v>
      </c>
      <c r="H108" s="185">
        <f t="shared" si="23"/>
        <v>-0.36051880282089588</v>
      </c>
      <c r="I108" s="184">
        <v>4.3915942028985508</v>
      </c>
      <c r="J108" s="185">
        <f t="shared" si="23"/>
        <v>-1.6749256208899954</v>
      </c>
      <c r="K108" s="184">
        <v>4.5345122646891047</v>
      </c>
      <c r="L108" s="185">
        <f t="shared" si="24"/>
        <v>0.14291806179055389</v>
      </c>
      <c r="M108" s="184"/>
      <c r="N108" s="185"/>
      <c r="O108" s="185"/>
    </row>
    <row r="109" spans="2:15" ht="15.75" x14ac:dyDescent="0.25">
      <c r="B109" s="117" t="s">
        <v>30</v>
      </c>
      <c r="C109" s="186">
        <v>5.8963172968438107</v>
      </c>
      <c r="D109" s="187">
        <v>1.4175550313971108E-2</v>
      </c>
      <c r="E109" s="186">
        <v>5.6659218962502429</v>
      </c>
      <c r="F109" s="187">
        <f t="shared" si="23"/>
        <v>-0.23039540059356778</v>
      </c>
      <c r="G109" s="186">
        <v>5.3563868253237787</v>
      </c>
      <c r="H109" s="187">
        <f t="shared" si="23"/>
        <v>-0.30953507092646415</v>
      </c>
      <c r="I109" s="186">
        <v>4.7475233147245799</v>
      </c>
      <c r="J109" s="187">
        <f t="shared" si="23"/>
        <v>-0.60886351059919885</v>
      </c>
      <c r="K109" s="186">
        <v>4.5866218139474704</v>
      </c>
      <c r="L109" s="187">
        <f t="shared" si="24"/>
        <v>-0.16090150077710952</v>
      </c>
      <c r="M109" s="186">
        <v>4.9625451994171303</v>
      </c>
      <c r="N109" s="187">
        <v>0.65700777879869587</v>
      </c>
      <c r="O109" s="187">
        <v>-0.83857828535669476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6.6101123595505618</v>
      </c>
      <c r="D119" s="185">
        <v>-0.33946747238221153</v>
      </c>
      <c r="E119" s="184">
        <v>6.18075117370892</v>
      </c>
      <c r="F119" s="185">
        <f t="shared" ref="F119:J121" si="26">IFERROR(E119-C119,"-")</f>
        <v>-0.42936118584164173</v>
      </c>
      <c r="G119" s="184">
        <v>5.6842105263157894</v>
      </c>
      <c r="H119" s="185">
        <f t="shared" si="26"/>
        <v>-0.49654064739313064</v>
      </c>
      <c r="I119" s="184">
        <v>6.4737654320987659</v>
      </c>
      <c r="J119" s="185">
        <f t="shared" si="26"/>
        <v>0.78955490578297649</v>
      </c>
      <c r="K119" s="184">
        <v>4.9533404029692472</v>
      </c>
      <c r="L119" s="185">
        <f t="shared" ref="L119:L121" si="27">IFERROR(K119-I119,"-")</f>
        <v>-1.5204250291295187</v>
      </c>
      <c r="M119" s="184">
        <v>6.1592148309705559</v>
      </c>
      <c r="N119" s="185">
        <f t="shared" ref="N119:N121" si="28">IFERROR(M119-K119,"-")</f>
        <v>1.2058744280013087</v>
      </c>
      <c r="O119" s="185">
        <f t="shared" ref="O119" si="29">IFERROR(M119-C119,"-")</f>
        <v>-0.45089752858000587</v>
      </c>
    </row>
    <row r="120" spans="1:16" x14ac:dyDescent="0.25">
      <c r="B120" s="114" t="s">
        <v>73</v>
      </c>
      <c r="C120" s="184">
        <v>6.1391018619934279</v>
      </c>
      <c r="D120" s="185">
        <v>0.14766717248593331</v>
      </c>
      <c r="E120" s="184">
        <v>5.253333333333333</v>
      </c>
      <c r="F120" s="185">
        <f t="shared" si="26"/>
        <v>-0.88576852866009492</v>
      </c>
      <c r="G120" s="184">
        <v>31</v>
      </c>
      <c r="H120" s="185">
        <f t="shared" si="26"/>
        <v>25.746666666666666</v>
      </c>
      <c r="I120" s="184">
        <v>6.0708245243128962</v>
      </c>
      <c r="J120" s="185">
        <f t="shared" si="26"/>
        <v>-24.929175475687103</v>
      </c>
      <c r="K120" s="184">
        <v>6.147023086269745</v>
      </c>
      <c r="L120" s="185">
        <f t="shared" si="27"/>
        <v>7.619856195684882E-2</v>
      </c>
      <c r="M120" s="184">
        <v>5.6794625719769671</v>
      </c>
      <c r="N120" s="185">
        <f t="shared" si="28"/>
        <v>-0.4675605142927779</v>
      </c>
      <c r="O120" s="185">
        <f>IFERROR(M120-C120,"-")</f>
        <v>-0.45963929001646076</v>
      </c>
    </row>
    <row r="121" spans="1:16" x14ac:dyDescent="0.25">
      <c r="B121" s="114" t="s">
        <v>75</v>
      </c>
      <c r="C121" s="184">
        <v>6.6970000000000001</v>
      </c>
      <c r="D121" s="185">
        <v>0.24226748971193413</v>
      </c>
      <c r="E121" s="184">
        <v>8.6840236686390533</v>
      </c>
      <c r="F121" s="185">
        <f t="shared" si="26"/>
        <v>1.9870236686390532</v>
      </c>
      <c r="G121" s="184">
        <v>11</v>
      </c>
      <c r="H121" s="185">
        <f t="shared" si="26"/>
        <v>2.3159763313609467</v>
      </c>
      <c r="I121" s="184">
        <v>6.4224548049476686</v>
      </c>
      <c r="J121" s="185">
        <f t="shared" si="26"/>
        <v>-4.5775451950523314</v>
      </c>
      <c r="K121" s="184">
        <v>5.8707926167209559</v>
      </c>
      <c r="L121" s="185">
        <f t="shared" si="27"/>
        <v>-0.55166218822671276</v>
      </c>
      <c r="M121" s="184">
        <v>5.6588465298142721</v>
      </c>
      <c r="N121" s="185">
        <f t="shared" si="28"/>
        <v>-0.21194608690668382</v>
      </c>
      <c r="O121" s="185">
        <f t="shared" ref="O121:O124" si="30">IFERROR(M121-C121,"-")</f>
        <v>-1.038153470185728</v>
      </c>
    </row>
    <row r="122" spans="1:16" x14ac:dyDescent="0.25">
      <c r="B122" s="114" t="s">
        <v>77</v>
      </c>
      <c r="C122" s="184">
        <v>6.3296703296703294</v>
      </c>
      <c r="D122" s="185">
        <v>-0.43944943944944015</v>
      </c>
      <c r="E122" s="184" t="s">
        <v>234</v>
      </c>
      <c r="F122" s="185" t="str">
        <f>IFERROR(E122-C122,"-")</f>
        <v>-</v>
      </c>
      <c r="G122" s="184">
        <v>33.666666666666664</v>
      </c>
      <c r="H122" s="185" t="str">
        <f>IFERROR(G122-E122,"-")</f>
        <v>-</v>
      </c>
      <c r="I122" s="184">
        <v>6.232613908872902</v>
      </c>
      <c r="J122" s="185">
        <f>IFERROR(I122-G122,"-")</f>
        <v>-27.434052757793761</v>
      </c>
      <c r="K122" s="184">
        <v>4.9603803486529321</v>
      </c>
      <c r="L122" s="185">
        <f>IFERROR(K122-I122,"-")</f>
        <v>-1.2722335602199699</v>
      </c>
      <c r="M122" s="184">
        <v>5.5662337662337666</v>
      </c>
      <c r="N122" s="185">
        <f>IFERROR(M122-K122,"-")</f>
        <v>0.60585341758083455</v>
      </c>
      <c r="O122" s="185">
        <f t="shared" si="30"/>
        <v>-0.76343656343656274</v>
      </c>
    </row>
    <row r="123" spans="1:16" x14ac:dyDescent="0.25">
      <c r="B123" s="114" t="s">
        <v>79</v>
      </c>
      <c r="C123" s="184">
        <v>5.3986486486486482</v>
      </c>
      <c r="D123" s="185">
        <v>-1.09717307837085</v>
      </c>
      <c r="E123" s="184" t="s">
        <v>234</v>
      </c>
      <c r="F123" s="185" t="str">
        <f t="shared" ref="F123:J131" si="31">IFERROR(E123-C123,"-")</f>
        <v>-</v>
      </c>
      <c r="G123" s="184">
        <v>4.6818181818181817</v>
      </c>
      <c r="H123" s="185" t="str">
        <f t="shared" si="31"/>
        <v>-</v>
      </c>
      <c r="I123" s="184">
        <v>6.6919254658385094</v>
      </c>
      <c r="J123" s="185">
        <f t="shared" si="31"/>
        <v>2.0101072840203278</v>
      </c>
      <c r="K123" s="184">
        <v>6.0809595202398796</v>
      </c>
      <c r="L123" s="185">
        <f t="shared" ref="L123:L131" si="32">IFERROR(K123-I123,"-")</f>
        <v>-0.61096594559862982</v>
      </c>
      <c r="M123" s="184">
        <v>5.7596401028277633</v>
      </c>
      <c r="N123" s="185">
        <f t="shared" ref="N123:N130" si="33">IFERROR(M123-K123,"-")</f>
        <v>-0.32131941741211634</v>
      </c>
      <c r="O123" s="185">
        <f t="shared" si="30"/>
        <v>0.36099145417911505</v>
      </c>
    </row>
    <row r="124" spans="1:16" x14ac:dyDescent="0.25">
      <c r="B124" s="114" t="s">
        <v>81</v>
      </c>
      <c r="C124" s="184">
        <v>6.5128205128205128</v>
      </c>
      <c r="D124" s="185">
        <v>-0.37476118652589285</v>
      </c>
      <c r="E124" s="184" t="s">
        <v>234</v>
      </c>
      <c r="F124" s="185" t="str">
        <f t="shared" si="31"/>
        <v>-</v>
      </c>
      <c r="G124" s="184">
        <v>4.5526315789473681</v>
      </c>
      <c r="H124" s="185" t="str">
        <f t="shared" si="31"/>
        <v>-</v>
      </c>
      <c r="I124" s="184">
        <v>6.2118551042810095</v>
      </c>
      <c r="J124" s="185">
        <f t="shared" si="31"/>
        <v>1.6592235253336414</v>
      </c>
      <c r="K124" s="184">
        <v>6.4102564102564106</v>
      </c>
      <c r="L124" s="185">
        <f t="shared" si="32"/>
        <v>0.19840130597540107</v>
      </c>
      <c r="M124" s="184">
        <v>6.6716541978387367</v>
      </c>
      <c r="N124" s="185">
        <f t="shared" si="33"/>
        <v>0.26139778758232612</v>
      </c>
      <c r="O124" s="185">
        <f t="shared" si="30"/>
        <v>0.15883368501822392</v>
      </c>
    </row>
    <row r="125" spans="1:16" x14ac:dyDescent="0.25">
      <c r="B125" s="114" t="s">
        <v>83</v>
      </c>
      <c r="C125" s="184">
        <v>7.2512626262626263</v>
      </c>
      <c r="D125" s="185">
        <v>0.14080607250710386</v>
      </c>
      <c r="E125" s="184" t="s">
        <v>234</v>
      </c>
      <c r="F125" s="185" t="str">
        <f t="shared" si="31"/>
        <v>-</v>
      </c>
      <c r="G125" s="184">
        <v>5.5272727272727273</v>
      </c>
      <c r="H125" s="185" t="str">
        <f t="shared" si="31"/>
        <v>-</v>
      </c>
      <c r="I125" s="184">
        <v>6.6004728132387704</v>
      </c>
      <c r="J125" s="185">
        <f t="shared" si="31"/>
        <v>1.0732000859660431</v>
      </c>
      <c r="K125" s="184">
        <v>6.7293233082706765</v>
      </c>
      <c r="L125" s="185">
        <f t="shared" si="32"/>
        <v>0.12885049503190604</v>
      </c>
      <c r="M125" s="184">
        <v>6.8389955686853767</v>
      </c>
      <c r="N125" s="185">
        <f t="shared" si="33"/>
        <v>0.10967226041470024</v>
      </c>
      <c r="O125" s="185">
        <f>IFERROR(M125-C125,"-")</f>
        <v>-0.41226705757724957</v>
      </c>
    </row>
    <row r="126" spans="1:16" x14ac:dyDescent="0.25">
      <c r="B126" s="114" t="s">
        <v>85</v>
      </c>
      <c r="C126" s="184">
        <v>7.1965065502183405</v>
      </c>
      <c r="D126" s="185">
        <v>0.39001466507477023</v>
      </c>
      <c r="E126" s="184">
        <v>5.7857142857142856</v>
      </c>
      <c r="F126" s="185">
        <f t="shared" si="31"/>
        <v>-1.4107922645040549</v>
      </c>
      <c r="G126" s="184">
        <v>5.4169741697416978</v>
      </c>
      <c r="H126" s="185">
        <f t="shared" si="31"/>
        <v>-0.36874011597258782</v>
      </c>
      <c r="I126" s="184">
        <v>6.5917312661498704</v>
      </c>
      <c r="J126" s="185">
        <f t="shared" si="31"/>
        <v>1.1747570964081726</v>
      </c>
      <c r="K126" s="184">
        <v>5.8991735537190086</v>
      </c>
      <c r="L126" s="185">
        <f t="shared" si="32"/>
        <v>-0.69255771243086173</v>
      </c>
      <c r="M126" s="184"/>
      <c r="N126" s="185"/>
      <c r="O126" s="185"/>
    </row>
    <row r="127" spans="1:16" x14ac:dyDescent="0.25">
      <c r="B127" s="114" t="s">
        <v>87</v>
      </c>
      <c r="C127" s="184">
        <v>7.5609756097560972</v>
      </c>
      <c r="D127" s="185">
        <v>-0.25986748157879713</v>
      </c>
      <c r="E127" s="184">
        <v>5.1739130434782608</v>
      </c>
      <c r="F127" s="185">
        <f t="shared" si="31"/>
        <v>-2.3870625662778364</v>
      </c>
      <c r="G127" s="184">
        <v>7.4306451612903226</v>
      </c>
      <c r="H127" s="185">
        <f t="shared" si="31"/>
        <v>2.2567321178120618</v>
      </c>
      <c r="I127" s="184">
        <v>6.5055079559363529</v>
      </c>
      <c r="J127" s="185">
        <f t="shared" si="31"/>
        <v>-0.9251372053539697</v>
      </c>
      <c r="K127" s="184">
        <v>6.5317848410757948</v>
      </c>
      <c r="L127" s="185">
        <f t="shared" si="32"/>
        <v>2.627688513944193E-2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6.7502890173410401</v>
      </c>
      <c r="D128" s="185">
        <v>0.20981011198186117</v>
      </c>
      <c r="E128" s="184">
        <v>6.4705882352941178</v>
      </c>
      <c r="F128" s="185">
        <f t="shared" si="31"/>
        <v>-0.27970078204692239</v>
      </c>
      <c r="G128" s="184">
        <v>6.4822134387351777</v>
      </c>
      <c r="H128" s="185">
        <f t="shared" si="31"/>
        <v>1.1625203441059995E-2</v>
      </c>
      <c r="I128" s="184">
        <v>6.4236186348862407</v>
      </c>
      <c r="J128" s="185">
        <f t="shared" si="31"/>
        <v>-5.8594803848937005E-2</v>
      </c>
      <c r="K128" s="184">
        <v>6.666666666666667</v>
      </c>
      <c r="L128" s="185">
        <f t="shared" si="32"/>
        <v>0.24304803178042622</v>
      </c>
      <c r="M128" s="184"/>
      <c r="N128" s="185"/>
      <c r="O128" s="185"/>
    </row>
    <row r="129" spans="2:16" x14ac:dyDescent="0.25">
      <c r="B129" s="114" t="s">
        <v>91</v>
      </c>
      <c r="C129" s="184">
        <v>6.1708482676224614</v>
      </c>
      <c r="D129" s="185">
        <v>-0.52422360096070086</v>
      </c>
      <c r="E129" s="184">
        <v>4.4324324324324325</v>
      </c>
      <c r="F129" s="185">
        <f t="shared" si="31"/>
        <v>-1.738415835190029</v>
      </c>
      <c r="G129" s="184">
        <v>6.7845528455284549</v>
      </c>
      <c r="H129" s="185">
        <f t="shared" si="31"/>
        <v>2.3521204130960225</v>
      </c>
      <c r="I129" s="184">
        <v>5.7239819004524888</v>
      </c>
      <c r="J129" s="185">
        <f t="shared" si="31"/>
        <v>-1.0605709450759662</v>
      </c>
      <c r="K129" s="184">
        <v>5.3460721868365182</v>
      </c>
      <c r="L129" s="185">
        <f t="shared" si="32"/>
        <v>-0.37790971361597059</v>
      </c>
      <c r="M129" s="184"/>
      <c r="N129" s="185"/>
      <c r="O129" s="185"/>
    </row>
    <row r="130" spans="2:16" x14ac:dyDescent="0.25">
      <c r="B130" s="114" t="s">
        <v>93</v>
      </c>
      <c r="C130" s="184">
        <v>6.749082007343941</v>
      </c>
      <c r="D130" s="185">
        <v>6.8459824992208596E-3</v>
      </c>
      <c r="E130" s="184">
        <v>6.3636363636363633</v>
      </c>
      <c r="F130" s="185">
        <f t="shared" si="31"/>
        <v>-0.38544564370757772</v>
      </c>
      <c r="G130" s="184">
        <v>7.5323886639676116</v>
      </c>
      <c r="H130" s="185">
        <f t="shared" si="31"/>
        <v>1.1687523003312483</v>
      </c>
      <c r="I130" s="184">
        <v>5.6955093099671412</v>
      </c>
      <c r="J130" s="185">
        <f t="shared" si="31"/>
        <v>-1.8368793540004704</v>
      </c>
      <c r="K130" s="184">
        <v>6.2649082568807337</v>
      </c>
      <c r="L130" s="185">
        <f t="shared" si="32"/>
        <v>0.5693989469135925</v>
      </c>
      <c r="M130" s="184"/>
      <c r="N130" s="185"/>
      <c r="O130" s="185"/>
    </row>
    <row r="131" spans="2:16" ht="15.75" x14ac:dyDescent="0.25">
      <c r="B131" s="117" t="s">
        <v>30</v>
      </c>
      <c r="C131" s="186">
        <v>6.5920194647201944</v>
      </c>
      <c r="D131" s="187">
        <v>-0.16458693305449223</v>
      </c>
      <c r="E131" s="186">
        <v>6.4611111111111112</v>
      </c>
      <c r="F131" s="187">
        <f t="shared" si="31"/>
        <v>-0.13090835360908315</v>
      </c>
      <c r="G131" s="186">
        <v>6.8293729372937291</v>
      </c>
      <c r="H131" s="187">
        <f t="shared" si="31"/>
        <v>0.36826182618261782</v>
      </c>
      <c r="I131" s="186">
        <v>6.2907650695517772</v>
      </c>
      <c r="J131" s="187">
        <f t="shared" si="31"/>
        <v>-0.53860786774195191</v>
      </c>
      <c r="K131" s="186">
        <v>5.960893854748603</v>
      </c>
      <c r="L131" s="187">
        <f t="shared" si="32"/>
        <v>-0.32987121480317416</v>
      </c>
      <c r="M131" s="186">
        <v>6.0496099843993756</v>
      </c>
      <c r="N131" s="187">
        <v>0.21982679687560225</v>
      </c>
      <c r="O131" s="187">
        <v>-0.3397142075692825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7.4797814207650273</v>
      </c>
      <c r="D141" s="185">
        <v>-2.6182793946702532E-2</v>
      </c>
      <c r="E141" s="184">
        <v>7.3622047244094491</v>
      </c>
      <c r="F141" s="185">
        <f t="shared" ref="F141:J143" si="34">IFERROR(E141-C141,"-")</f>
        <v>-0.11757669635557821</v>
      </c>
      <c r="G141" s="184">
        <v>5.9464285714285712</v>
      </c>
      <c r="H141" s="185">
        <f t="shared" si="34"/>
        <v>-1.4157761529808779</v>
      </c>
      <c r="I141" s="184">
        <v>6.0197889182058049</v>
      </c>
      <c r="J141" s="185">
        <f t="shared" si="34"/>
        <v>7.3360346777233687E-2</v>
      </c>
      <c r="K141" s="184">
        <v>3.2913793103448277</v>
      </c>
      <c r="L141" s="185">
        <f t="shared" ref="L141:L143" si="35">IFERROR(K141-I141,"-")</f>
        <v>-2.7284096078609772</v>
      </c>
      <c r="M141" s="184">
        <v>6.3516068052930059</v>
      </c>
      <c r="N141" s="185">
        <f t="shared" ref="N141:N143" si="36">IFERROR(M141-K141,"-")</f>
        <v>3.0602274949481783</v>
      </c>
      <c r="O141" s="185">
        <f t="shared" ref="O141" si="37">IFERROR(M141-C141,"-")</f>
        <v>-1.1281746154720214</v>
      </c>
    </row>
    <row r="142" spans="2:16" x14ac:dyDescent="0.25">
      <c r="B142" s="114" t="s">
        <v>73</v>
      </c>
      <c r="C142" s="184">
        <v>7.644030668127054</v>
      </c>
      <c r="D142" s="185">
        <v>-0.16152488742850135</v>
      </c>
      <c r="E142" s="184">
        <v>5.372112917023097</v>
      </c>
      <c r="F142" s="185">
        <f t="shared" si="34"/>
        <v>-2.271917751103957</v>
      </c>
      <c r="G142" s="184">
        <v>5.6149425287356323</v>
      </c>
      <c r="H142" s="185">
        <f t="shared" si="34"/>
        <v>0.24282961171253525</v>
      </c>
      <c r="I142" s="184">
        <v>4.6829268292682924</v>
      </c>
      <c r="J142" s="185">
        <f t="shared" si="34"/>
        <v>-0.93201569946733986</v>
      </c>
      <c r="K142" s="184">
        <v>5.4744525547445253</v>
      </c>
      <c r="L142" s="185">
        <f t="shared" si="35"/>
        <v>0.7915257254762329</v>
      </c>
      <c r="M142" s="184">
        <v>5.4712793733681462</v>
      </c>
      <c r="N142" s="185">
        <f t="shared" si="36"/>
        <v>-3.1731813763791195E-3</v>
      </c>
      <c r="O142" s="185">
        <f>IFERROR(M142-C142,"-")</f>
        <v>-2.1727512947589078</v>
      </c>
    </row>
    <row r="143" spans="2:16" x14ac:dyDescent="0.25">
      <c r="B143" s="114" t="s">
        <v>75</v>
      </c>
      <c r="C143" s="184">
        <v>6.6754966887417222</v>
      </c>
      <c r="D143" s="185">
        <v>0.30244704335165107</v>
      </c>
      <c r="E143" s="184">
        <v>9.2666666666666675</v>
      </c>
      <c r="F143" s="185">
        <f t="shared" si="34"/>
        <v>2.5911699779249453</v>
      </c>
      <c r="G143" s="184">
        <v>5.031358885017422</v>
      </c>
      <c r="H143" s="185">
        <f t="shared" si="34"/>
        <v>-4.2353077816492455</v>
      </c>
      <c r="I143" s="184">
        <v>4.9566787003610111</v>
      </c>
      <c r="J143" s="185">
        <f t="shared" si="34"/>
        <v>-7.4680184656410908E-2</v>
      </c>
      <c r="K143" s="184">
        <v>5.3882783882783887</v>
      </c>
      <c r="L143" s="185">
        <f t="shared" si="35"/>
        <v>0.43159968791737757</v>
      </c>
      <c r="M143" s="184">
        <v>5.1773127753303969</v>
      </c>
      <c r="N143" s="185">
        <f t="shared" si="36"/>
        <v>-0.21096561294799177</v>
      </c>
      <c r="O143" s="185">
        <f t="shared" ref="O143:O146" si="38">IFERROR(M143-C143,"-")</f>
        <v>-1.4981839134113253</v>
      </c>
    </row>
    <row r="144" spans="2:16" x14ac:dyDescent="0.25">
      <c r="B144" s="114" t="s">
        <v>77</v>
      </c>
      <c r="C144" s="184">
        <v>6.5124113475177303</v>
      </c>
      <c r="D144" s="185">
        <v>-1.3137820429351459</v>
      </c>
      <c r="E144" s="184" t="s">
        <v>234</v>
      </c>
      <c r="F144" s="185" t="str">
        <f>IFERROR(E144-C144,"-")</f>
        <v>-</v>
      </c>
      <c r="G144" s="184">
        <v>6.9824561403508776</v>
      </c>
      <c r="H144" s="185" t="str">
        <f>IFERROR(G144-E144,"-")</f>
        <v>-</v>
      </c>
      <c r="I144" s="184">
        <v>3.0840543881334983</v>
      </c>
      <c r="J144" s="185">
        <f>IFERROR(I144-G144,"-")</f>
        <v>-3.8984017522173793</v>
      </c>
      <c r="K144" s="184">
        <v>5.2543478260869563</v>
      </c>
      <c r="L144" s="185">
        <f>IFERROR(K144-I144,"-")</f>
        <v>2.170293437953458</v>
      </c>
      <c r="M144" s="184">
        <v>6.1379962192816633</v>
      </c>
      <c r="N144" s="185">
        <f>IFERROR(M144-K144,"-")</f>
        <v>0.883648393194707</v>
      </c>
      <c r="O144" s="185">
        <f t="shared" si="38"/>
        <v>-0.37441512823606704</v>
      </c>
    </row>
    <row r="145" spans="1:16" x14ac:dyDescent="0.25">
      <c r="B145" s="114" t="s">
        <v>79</v>
      </c>
      <c r="C145" s="184">
        <v>7.0826771653543306</v>
      </c>
      <c r="D145" s="185">
        <v>8.0717134174586036E-3</v>
      </c>
      <c r="E145" s="184" t="s">
        <v>234</v>
      </c>
      <c r="F145" s="185" t="str">
        <f t="shared" ref="F145:J153" si="39">IFERROR(E145-C145,"-")</f>
        <v>-</v>
      </c>
      <c r="G145" s="184">
        <v>3.7777777777777777</v>
      </c>
      <c r="H145" s="185" t="str">
        <f t="shared" si="39"/>
        <v>-</v>
      </c>
      <c r="I145" s="184">
        <v>4.9153094462540716</v>
      </c>
      <c r="J145" s="185">
        <f t="shared" si="39"/>
        <v>1.1375316684762939</v>
      </c>
      <c r="K145" s="184">
        <v>5.0396825396825395</v>
      </c>
      <c r="L145" s="185">
        <f t="shared" ref="L145:L153" si="40">IFERROR(K145-I145,"-")</f>
        <v>0.12437309342846792</v>
      </c>
      <c r="M145" s="184">
        <v>4.8026315789473681</v>
      </c>
      <c r="N145" s="185">
        <f t="shared" ref="N145:N152" si="41">IFERROR(M145-K145,"-")</f>
        <v>-0.2370509607351714</v>
      </c>
      <c r="O145" s="185">
        <f t="shared" si="38"/>
        <v>-2.2800455864069624</v>
      </c>
    </row>
    <row r="146" spans="1:16" x14ac:dyDescent="0.25">
      <c r="B146" s="114" t="s">
        <v>81</v>
      </c>
      <c r="C146" s="184">
        <v>7.9744408945686898</v>
      </c>
      <c r="D146" s="185">
        <v>0.15335463258785875</v>
      </c>
      <c r="E146" s="184" t="s">
        <v>234</v>
      </c>
      <c r="F146" s="185" t="str">
        <f t="shared" si="39"/>
        <v>-</v>
      </c>
      <c r="G146" s="184">
        <v>4.9006622516556293</v>
      </c>
      <c r="H146" s="185" t="str">
        <f t="shared" si="39"/>
        <v>-</v>
      </c>
      <c r="I146" s="184">
        <v>6.785016286644951</v>
      </c>
      <c r="J146" s="185">
        <f t="shared" si="39"/>
        <v>1.8843540349893217</v>
      </c>
      <c r="K146" s="184">
        <v>6.1919642857142856</v>
      </c>
      <c r="L146" s="185">
        <f t="shared" si="40"/>
        <v>-0.59305200093066546</v>
      </c>
      <c r="M146" s="184">
        <v>5.5179856115107917</v>
      </c>
      <c r="N146" s="185">
        <f t="shared" si="41"/>
        <v>-0.67397867420349389</v>
      </c>
      <c r="O146" s="185">
        <f t="shared" si="38"/>
        <v>-2.4564552830578981</v>
      </c>
    </row>
    <row r="147" spans="1:16" x14ac:dyDescent="0.25">
      <c r="B147" s="114" t="s">
        <v>83</v>
      </c>
      <c r="C147" s="184">
        <v>9.0911392405063296</v>
      </c>
      <c r="D147" s="185">
        <v>1.4583267405063296</v>
      </c>
      <c r="E147" s="184" t="s">
        <v>234</v>
      </c>
      <c r="F147" s="185" t="str">
        <f t="shared" si="39"/>
        <v>-</v>
      </c>
      <c r="G147" s="184">
        <v>6.9013698630136986</v>
      </c>
      <c r="H147" s="185" t="str">
        <f t="shared" si="39"/>
        <v>-</v>
      </c>
      <c r="I147" s="184">
        <v>9.7128205128205121</v>
      </c>
      <c r="J147" s="185">
        <f t="shared" si="39"/>
        <v>2.8114506498068135</v>
      </c>
      <c r="K147" s="184">
        <v>8.2010582010582009</v>
      </c>
      <c r="L147" s="185">
        <f t="shared" si="40"/>
        <v>-1.5117623117623111</v>
      </c>
      <c r="M147" s="184">
        <v>7.367892976588629</v>
      </c>
      <c r="N147" s="185">
        <f t="shared" si="41"/>
        <v>-0.83316522446957197</v>
      </c>
      <c r="O147" s="185">
        <f>IFERROR(M147-C147,"-")</f>
        <v>-1.7232462639177006</v>
      </c>
    </row>
    <row r="148" spans="1:16" x14ac:dyDescent="0.25">
      <c r="B148" s="114" t="s">
        <v>85</v>
      </c>
      <c r="C148" s="184">
        <v>7.208333333333333</v>
      </c>
      <c r="D148" s="185">
        <v>-0.59412202380952372</v>
      </c>
      <c r="E148" s="184">
        <v>6.9189189189189193</v>
      </c>
      <c r="F148" s="185">
        <f t="shared" si="39"/>
        <v>-0.28941441441441373</v>
      </c>
      <c r="G148" s="184">
        <v>6.7030303030303031</v>
      </c>
      <c r="H148" s="185">
        <f t="shared" si="39"/>
        <v>-0.21588861588861619</v>
      </c>
      <c r="I148" s="184">
        <v>5.5625</v>
      </c>
      <c r="J148" s="185">
        <f t="shared" si="39"/>
        <v>-1.1405303030303031</v>
      </c>
      <c r="K148" s="184">
        <v>6.5364963503649633</v>
      </c>
      <c r="L148" s="185">
        <f t="shared" si="40"/>
        <v>0.97399635036496335</v>
      </c>
      <c r="M148" s="184"/>
      <c r="N148" s="185"/>
      <c r="O148" s="185"/>
    </row>
    <row r="149" spans="1:16" x14ac:dyDescent="0.25">
      <c r="B149" s="114" t="s">
        <v>87</v>
      </c>
      <c r="C149" s="184">
        <v>8.0995475113122168</v>
      </c>
      <c r="D149" s="185">
        <v>0.22488084464555058</v>
      </c>
      <c r="E149" s="184">
        <v>7.129032258064516</v>
      </c>
      <c r="F149" s="185">
        <f t="shared" si="39"/>
        <v>-0.97051525324770083</v>
      </c>
      <c r="G149" s="184">
        <v>6.2867132867132867</v>
      </c>
      <c r="H149" s="185">
        <f t="shared" si="39"/>
        <v>-0.84231897135122935</v>
      </c>
      <c r="I149" s="184">
        <v>4.5292792792792795</v>
      </c>
      <c r="J149" s="185">
        <f t="shared" si="39"/>
        <v>-1.7574340074340071</v>
      </c>
      <c r="K149" s="184">
        <v>6.5821325648414986</v>
      </c>
      <c r="L149" s="185">
        <f t="shared" si="40"/>
        <v>2.052853285562219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5.5096852300242132</v>
      </c>
      <c r="D150" s="185">
        <v>-1.8426123629735986</v>
      </c>
      <c r="E150" s="184">
        <v>4.0384615384615383</v>
      </c>
      <c r="F150" s="185">
        <f t="shared" si="39"/>
        <v>-1.4712236915626749</v>
      </c>
      <c r="G150" s="184">
        <v>5.345505617977528</v>
      </c>
      <c r="H150" s="185">
        <f t="shared" si="39"/>
        <v>1.3070440795159897</v>
      </c>
      <c r="I150" s="184">
        <v>3.7450628366247756</v>
      </c>
      <c r="J150" s="185">
        <f t="shared" si="39"/>
        <v>-1.6004427813527524</v>
      </c>
      <c r="K150" s="184">
        <v>5.4204724409448817</v>
      </c>
      <c r="L150" s="185">
        <f t="shared" si="40"/>
        <v>1.6754096043201061</v>
      </c>
      <c r="M150" s="184"/>
      <c r="N150" s="185"/>
      <c r="O150" s="185"/>
    </row>
    <row r="151" spans="1:16" x14ac:dyDescent="0.25">
      <c r="B151" s="114" t="s">
        <v>91</v>
      </c>
      <c r="C151" s="184">
        <v>5.9226267880364105</v>
      </c>
      <c r="D151" s="185">
        <v>-1.4330102422110684</v>
      </c>
      <c r="E151" s="184">
        <v>6.071748878923767</v>
      </c>
      <c r="F151" s="185">
        <f t="shared" si="39"/>
        <v>0.14912209088735651</v>
      </c>
      <c r="G151" s="184">
        <v>6.3265306122448983</v>
      </c>
      <c r="H151" s="185">
        <f t="shared" si="39"/>
        <v>0.2547817333211313</v>
      </c>
      <c r="I151" s="184">
        <v>4.5094577553593949</v>
      </c>
      <c r="J151" s="185">
        <f t="shared" si="39"/>
        <v>-1.8170728568855035</v>
      </c>
      <c r="K151" s="184">
        <v>5.9460400348128806</v>
      </c>
      <c r="L151" s="185">
        <f t="shared" si="40"/>
        <v>1.4365822794534857</v>
      </c>
      <c r="M151" s="184"/>
      <c r="N151" s="185"/>
      <c r="O151" s="185"/>
    </row>
    <row r="152" spans="1:16" x14ac:dyDescent="0.25">
      <c r="B152" s="114" t="s">
        <v>93</v>
      </c>
      <c r="C152" s="184">
        <v>7.9220665499124348</v>
      </c>
      <c r="D152" s="185">
        <v>0.64558940387007091</v>
      </c>
      <c r="E152" s="184">
        <v>7.1992481203007515</v>
      </c>
      <c r="F152" s="185">
        <f t="shared" si="39"/>
        <v>-0.7228184296116833</v>
      </c>
      <c r="G152" s="184">
        <v>6.7961165048543686</v>
      </c>
      <c r="H152" s="185">
        <f t="shared" si="39"/>
        <v>-0.40313161544638287</v>
      </c>
      <c r="I152" s="184">
        <v>5.8459563543003847</v>
      </c>
      <c r="J152" s="185">
        <f t="shared" si="39"/>
        <v>-0.95016015055398384</v>
      </c>
      <c r="K152" s="184">
        <v>5.5872093023255811</v>
      </c>
      <c r="L152" s="185">
        <f t="shared" si="40"/>
        <v>-0.25874705197480363</v>
      </c>
      <c r="M152" s="184"/>
      <c r="N152" s="185"/>
      <c r="O152" s="185"/>
    </row>
    <row r="153" spans="1:16" ht="15.75" x14ac:dyDescent="0.25">
      <c r="B153" s="117" t="s">
        <v>30</v>
      </c>
      <c r="C153" s="186">
        <v>7.0782309482845864</v>
      </c>
      <c r="D153" s="187">
        <v>-0.33640993569331368</v>
      </c>
      <c r="E153" s="186">
        <v>6.4958246346555324</v>
      </c>
      <c r="F153" s="187">
        <f t="shared" si="39"/>
        <v>-0.58240631362905404</v>
      </c>
      <c r="G153" s="186">
        <v>6.0640776699029129</v>
      </c>
      <c r="H153" s="187">
        <f t="shared" si="39"/>
        <v>-0.43174696475261953</v>
      </c>
      <c r="I153" s="186">
        <v>5.0042578182352075</v>
      </c>
      <c r="J153" s="187">
        <f t="shared" si="39"/>
        <v>-1.0598198516677053</v>
      </c>
      <c r="K153" s="186">
        <v>5.5490259217517304</v>
      </c>
      <c r="L153" s="187">
        <f t="shared" si="40"/>
        <v>0.54476810351652283</v>
      </c>
      <c r="M153" s="186">
        <v>5.879205298013245</v>
      </c>
      <c r="N153" s="187">
        <v>0.68198873317957265</v>
      </c>
      <c r="O153" s="187">
        <v>-1.4596204595625126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2.2374581939799332</v>
      </c>
      <c r="D163" s="185">
        <v>-5.8421955832800965E-2</v>
      </c>
      <c r="E163" s="184">
        <v>2.298342541436464</v>
      </c>
      <c r="F163" s="185">
        <f t="shared" ref="F163:J165" si="42">IFERROR(E163-C163,"-")</f>
        <v>6.0884347456530818E-2</v>
      </c>
      <c r="G163" s="184">
        <v>2.5476190476190474</v>
      </c>
      <c r="H163" s="185">
        <f t="shared" si="42"/>
        <v>0.24927650618258346</v>
      </c>
      <c r="I163" s="184">
        <v>2.341880341880342</v>
      </c>
      <c r="J163" s="185">
        <f t="shared" si="42"/>
        <v>-0.20573870573870545</v>
      </c>
      <c r="K163" s="184">
        <v>1.7729885057471264</v>
      </c>
      <c r="L163" s="185">
        <f t="shared" ref="L163:L165" si="43">IFERROR(K163-I163,"-")</f>
        <v>-0.56889183613321559</v>
      </c>
      <c r="M163" s="184">
        <v>2.7564575645756459</v>
      </c>
      <c r="N163" s="185">
        <f t="shared" ref="N163:N165" si="44">IFERROR(M163-K163,"-")</f>
        <v>0.98346905882851954</v>
      </c>
      <c r="O163" s="185">
        <f t="shared" ref="O163" si="45">IFERROR(M163-C163,"-")</f>
        <v>0.51899937059571277</v>
      </c>
    </row>
    <row r="164" spans="2:15" x14ac:dyDescent="0.25">
      <c r="B164" s="114" t="s">
        <v>73</v>
      </c>
      <c r="C164" s="184">
        <v>1.9626556016597509</v>
      </c>
      <c r="D164" s="185">
        <v>0.14214278114693046</v>
      </c>
      <c r="E164" s="184">
        <v>2.6932773109243699</v>
      </c>
      <c r="F164" s="185">
        <f t="shared" si="42"/>
        <v>0.730621709264619</v>
      </c>
      <c r="G164" s="184">
        <v>1.6551724137931034</v>
      </c>
      <c r="H164" s="185">
        <f t="shared" si="42"/>
        <v>-1.0381048971312665</v>
      </c>
      <c r="I164" s="184">
        <v>3.3383458646616542</v>
      </c>
      <c r="J164" s="185">
        <f t="shared" si="42"/>
        <v>1.6831734508685507</v>
      </c>
      <c r="K164" s="184">
        <v>2.2708333333333335</v>
      </c>
      <c r="L164" s="185">
        <f t="shared" si="43"/>
        <v>-1.0675125313283207</v>
      </c>
      <c r="M164" s="184">
        <v>1.6279069767441861</v>
      </c>
      <c r="N164" s="185">
        <f t="shared" si="44"/>
        <v>-0.64292635658914743</v>
      </c>
      <c r="O164" s="185">
        <f>IFERROR(M164-C164,"-")</f>
        <v>-0.3347486249155649</v>
      </c>
    </row>
    <row r="165" spans="2:15" x14ac:dyDescent="0.25">
      <c r="B165" s="114" t="s">
        <v>75</v>
      </c>
      <c r="C165" s="184">
        <v>2.145631067961165</v>
      </c>
      <c r="D165" s="185">
        <v>0.70025291670066081</v>
      </c>
      <c r="E165" s="184">
        <v>2.1</v>
      </c>
      <c r="F165" s="185">
        <f t="shared" si="42"/>
        <v>-4.5631067961164895E-2</v>
      </c>
      <c r="G165" s="184">
        <v>3.26056338028169</v>
      </c>
      <c r="H165" s="185">
        <f t="shared" si="42"/>
        <v>1.1605633802816899</v>
      </c>
      <c r="I165" s="184">
        <v>2.3025830258302582</v>
      </c>
      <c r="J165" s="185">
        <f t="shared" si="42"/>
        <v>-0.95798035445143181</v>
      </c>
      <c r="K165" s="184">
        <v>2.3293768545994067</v>
      </c>
      <c r="L165" s="185">
        <f t="shared" si="43"/>
        <v>2.6793828769148487E-2</v>
      </c>
      <c r="M165" s="184">
        <v>2.2954545454545454</v>
      </c>
      <c r="N165" s="185">
        <f t="shared" si="44"/>
        <v>-3.3922309144861273E-2</v>
      </c>
      <c r="O165" s="185">
        <f t="shared" ref="O165:O168" si="46">IFERROR(M165-C165,"-")</f>
        <v>0.14982347749338043</v>
      </c>
    </row>
    <row r="166" spans="2:15" x14ac:dyDescent="0.25">
      <c r="B166" s="114" t="s">
        <v>77</v>
      </c>
      <c r="C166" s="184">
        <v>2.7810945273631842</v>
      </c>
      <c r="D166" s="185">
        <v>1.3798599594619496</v>
      </c>
      <c r="E166" s="184" t="s">
        <v>234</v>
      </c>
      <c r="F166" s="185" t="str">
        <f>IFERROR(E166-C166,"-")</f>
        <v>-</v>
      </c>
      <c r="G166" s="184">
        <v>2.4761904761904763</v>
      </c>
      <c r="H166" s="185" t="str">
        <f>IFERROR(G166-E166,"-")</f>
        <v>-</v>
      </c>
      <c r="I166" s="184">
        <v>1.7475728155339805</v>
      </c>
      <c r="J166" s="185">
        <f>IFERROR(I166-G166,"-")</f>
        <v>-0.7286176606564958</v>
      </c>
      <c r="K166" s="184">
        <v>2.3777777777777778</v>
      </c>
      <c r="L166" s="185">
        <f>IFERROR(K166-I166,"-")</f>
        <v>0.6302049622437973</v>
      </c>
      <c r="M166" s="184">
        <v>2.1906976744186046</v>
      </c>
      <c r="N166" s="185">
        <f>IFERROR(M166-K166,"-")</f>
        <v>-0.18708010335917313</v>
      </c>
      <c r="O166" s="185">
        <f t="shared" si="46"/>
        <v>-0.59039685294457955</v>
      </c>
    </row>
    <row r="167" spans="2:15" x14ac:dyDescent="0.25">
      <c r="B167" s="114" t="s">
        <v>79</v>
      </c>
      <c r="C167" s="184">
        <v>3.6</v>
      </c>
      <c r="D167" s="185">
        <v>1.2147540983606557</v>
      </c>
      <c r="E167" s="184" t="s">
        <v>234</v>
      </c>
      <c r="F167" s="185" t="str">
        <f t="shared" ref="F167:J175" si="47">IFERROR(E167-C167,"-")</f>
        <v>-</v>
      </c>
      <c r="G167" s="184">
        <v>2.0104712041884816</v>
      </c>
      <c r="H167" s="185" t="str">
        <f t="shared" si="47"/>
        <v>-</v>
      </c>
      <c r="I167" s="184">
        <v>2.1685393258426968</v>
      </c>
      <c r="J167" s="185">
        <f t="shared" si="47"/>
        <v>0.15806812165421524</v>
      </c>
      <c r="K167" s="184">
        <v>1.8509316770186335</v>
      </c>
      <c r="L167" s="185">
        <f t="shared" ref="L167:L175" si="48">IFERROR(K167-I167,"-")</f>
        <v>-0.31760764882406334</v>
      </c>
      <c r="M167" s="184">
        <v>1.8714285714285714</v>
      </c>
      <c r="N167" s="185">
        <f t="shared" ref="N167:N174" si="49">IFERROR(M167-K167,"-")</f>
        <v>2.049689440993796E-2</v>
      </c>
      <c r="O167" s="185">
        <f t="shared" si="46"/>
        <v>-1.7285714285714286</v>
      </c>
    </row>
    <row r="168" spans="2:15" x14ac:dyDescent="0.25">
      <c r="B168" s="114" t="s">
        <v>81</v>
      </c>
      <c r="C168" s="184">
        <v>5.1448275862068966</v>
      </c>
      <c r="D168" s="185">
        <v>2.3243147656940759</v>
      </c>
      <c r="E168" s="184" t="s">
        <v>234</v>
      </c>
      <c r="F168" s="185" t="str">
        <f t="shared" si="47"/>
        <v>-</v>
      </c>
      <c r="G168" s="184">
        <v>2.1337209302325579</v>
      </c>
      <c r="H168" s="185" t="str">
        <f t="shared" si="47"/>
        <v>-</v>
      </c>
      <c r="I168" s="184">
        <v>2.5655737704918034</v>
      </c>
      <c r="J168" s="185">
        <f t="shared" si="47"/>
        <v>0.43185284025924542</v>
      </c>
      <c r="K168" s="184">
        <v>3.08</v>
      </c>
      <c r="L168" s="185">
        <f t="shared" si="48"/>
        <v>0.51442622950819672</v>
      </c>
      <c r="M168" s="184">
        <v>3.1714285714285713</v>
      </c>
      <c r="N168" s="185">
        <f t="shared" si="49"/>
        <v>9.1428571428571193E-2</v>
      </c>
      <c r="O168" s="185">
        <f t="shared" si="46"/>
        <v>-1.9733990147783254</v>
      </c>
    </row>
    <row r="169" spans="2:15" x14ac:dyDescent="0.25">
      <c r="B169" s="114" t="s">
        <v>83</v>
      </c>
      <c r="C169" s="184">
        <v>4.3786008230452671</v>
      </c>
      <c r="D169" s="185">
        <v>-1.1488717044272603</v>
      </c>
      <c r="E169" s="184" t="s">
        <v>234</v>
      </c>
      <c r="F169" s="185" t="str">
        <f t="shared" si="47"/>
        <v>-</v>
      </c>
      <c r="G169" s="184">
        <v>2.3461538461538463</v>
      </c>
      <c r="H169" s="185" t="str">
        <f t="shared" si="47"/>
        <v>-</v>
      </c>
      <c r="I169" s="184">
        <v>2.5481927710843375</v>
      </c>
      <c r="J169" s="185">
        <f t="shared" si="47"/>
        <v>0.20203892493049125</v>
      </c>
      <c r="K169" s="184">
        <v>2</v>
      </c>
      <c r="L169" s="185">
        <f t="shared" si="48"/>
        <v>-0.5481927710843375</v>
      </c>
      <c r="M169" s="184">
        <v>3.290909090909091</v>
      </c>
      <c r="N169" s="185">
        <f t="shared" si="49"/>
        <v>1.290909090909091</v>
      </c>
      <c r="O169" s="185">
        <f>IFERROR(M169-C169,"-")</f>
        <v>-1.0876917321361761</v>
      </c>
    </row>
    <row r="170" spans="2:15" x14ac:dyDescent="0.25">
      <c r="B170" s="114" t="s">
        <v>85</v>
      </c>
      <c r="C170" s="184">
        <v>4.4020100502512562</v>
      </c>
      <c r="D170" s="185">
        <v>-0.68709886063983294</v>
      </c>
      <c r="E170" s="184">
        <v>6.4857142857142858</v>
      </c>
      <c r="F170" s="185">
        <f t="shared" si="47"/>
        <v>2.0837042354630295</v>
      </c>
      <c r="G170" s="184">
        <v>3.07981220657277</v>
      </c>
      <c r="H170" s="185">
        <f t="shared" si="47"/>
        <v>-3.4059020791415158</v>
      </c>
      <c r="I170" s="184">
        <v>3.5762711864406778</v>
      </c>
      <c r="J170" s="185">
        <f t="shared" si="47"/>
        <v>0.49645897986790777</v>
      </c>
      <c r="K170" s="184">
        <v>3.0673076923076925</v>
      </c>
      <c r="L170" s="185">
        <f t="shared" si="48"/>
        <v>-0.50896349413298525</v>
      </c>
      <c r="M170" s="184"/>
      <c r="N170" s="185"/>
      <c r="O170" s="185"/>
    </row>
    <row r="171" spans="2:15" x14ac:dyDescent="0.25">
      <c r="B171" s="114" t="s">
        <v>87</v>
      </c>
      <c r="C171" s="184">
        <v>3.116504854368932</v>
      </c>
      <c r="D171" s="185">
        <v>0.18154550477543596</v>
      </c>
      <c r="E171" s="184">
        <v>4.833333333333333</v>
      </c>
      <c r="F171" s="185">
        <f t="shared" si="47"/>
        <v>1.7168284789644011</v>
      </c>
      <c r="G171" s="184">
        <v>2.7171717171717171</v>
      </c>
      <c r="H171" s="185">
        <f t="shared" si="47"/>
        <v>-2.1161616161616159</v>
      </c>
      <c r="I171" s="184">
        <v>2.2768166089965396</v>
      </c>
      <c r="J171" s="185">
        <f t="shared" si="47"/>
        <v>-0.44035510817517753</v>
      </c>
      <c r="K171" s="184">
        <v>2.4294871794871793</v>
      </c>
      <c r="L171" s="185">
        <f t="shared" si="48"/>
        <v>0.1526705704906397</v>
      </c>
      <c r="M171" s="184"/>
      <c r="N171" s="185"/>
      <c r="O171" s="185"/>
    </row>
    <row r="172" spans="2:15" x14ac:dyDescent="0.25">
      <c r="B172" s="114" t="s">
        <v>89</v>
      </c>
      <c r="C172" s="184">
        <v>3.5368421052631578</v>
      </c>
      <c r="D172" s="185">
        <v>0.59138755980861246</v>
      </c>
      <c r="E172" s="184">
        <v>1.25</v>
      </c>
      <c r="F172" s="185">
        <f t="shared" si="47"/>
        <v>-2.2868421052631578</v>
      </c>
      <c r="G172" s="184">
        <v>1.667621776504298</v>
      </c>
      <c r="H172" s="185">
        <f t="shared" si="47"/>
        <v>0.41762177650429799</v>
      </c>
      <c r="I172" s="184">
        <v>1.8366013071895424</v>
      </c>
      <c r="J172" s="185">
        <f t="shared" si="47"/>
        <v>0.16897953068524441</v>
      </c>
      <c r="K172" s="184">
        <v>2.4305084745762713</v>
      </c>
      <c r="L172" s="185">
        <f t="shared" si="48"/>
        <v>0.59390716738672888</v>
      </c>
      <c r="M172" s="184"/>
      <c r="N172" s="185"/>
      <c r="O172" s="185"/>
    </row>
    <row r="173" spans="2:15" x14ac:dyDescent="0.25">
      <c r="B173" s="114" t="s">
        <v>91</v>
      </c>
      <c r="C173" s="184">
        <v>2.7769784172661871</v>
      </c>
      <c r="D173" s="185">
        <v>0.84642286171063152</v>
      </c>
      <c r="E173" s="184">
        <v>1.4166666666666667</v>
      </c>
      <c r="F173" s="185">
        <f t="shared" si="47"/>
        <v>-1.3603117505995204</v>
      </c>
      <c r="G173" s="184">
        <v>2.2012987012987013</v>
      </c>
      <c r="H173" s="185">
        <f t="shared" si="47"/>
        <v>0.78463203463203457</v>
      </c>
      <c r="I173" s="184">
        <v>1.94921875</v>
      </c>
      <c r="J173" s="185">
        <f t="shared" si="47"/>
        <v>-0.25207995129870131</v>
      </c>
      <c r="K173" s="184">
        <v>2.6737288135593222</v>
      </c>
      <c r="L173" s="185">
        <f t="shared" si="48"/>
        <v>0.72451006355932224</v>
      </c>
      <c r="M173" s="184"/>
      <c r="N173" s="185"/>
      <c r="O173" s="185"/>
    </row>
    <row r="174" spans="2:15" x14ac:dyDescent="0.25">
      <c r="B174" s="114" t="s">
        <v>93</v>
      </c>
      <c r="C174" s="184">
        <v>1.8879999999999999</v>
      </c>
      <c r="D174" s="185">
        <v>0.11876923076923074</v>
      </c>
      <c r="E174" s="184">
        <v>3.2307692307692308</v>
      </c>
      <c r="F174" s="185">
        <f t="shared" si="47"/>
        <v>1.3427692307692309</v>
      </c>
      <c r="G174" s="184">
        <v>2.9523809523809526</v>
      </c>
      <c r="H174" s="185">
        <f t="shared" si="47"/>
        <v>-0.27838827838827829</v>
      </c>
      <c r="I174" s="184">
        <v>2.2865013774104681</v>
      </c>
      <c r="J174" s="185">
        <f t="shared" si="47"/>
        <v>-0.66587957497048444</v>
      </c>
      <c r="K174" s="184">
        <v>1.9511400651465798</v>
      </c>
      <c r="L174" s="185">
        <f t="shared" si="48"/>
        <v>-0.33536131226388832</v>
      </c>
      <c r="M174" s="184"/>
      <c r="N174" s="185"/>
      <c r="O174" s="185"/>
    </row>
    <row r="175" spans="2:15" ht="15.75" x14ac:dyDescent="0.25">
      <c r="B175" s="117" t="s">
        <v>30</v>
      </c>
      <c r="C175" s="186">
        <v>3.1070448307410796</v>
      </c>
      <c r="D175" s="187">
        <v>0.83247016155393405</v>
      </c>
      <c r="E175" s="186">
        <v>2.7922794117647061</v>
      </c>
      <c r="F175" s="187">
        <f t="shared" si="47"/>
        <v>-0.31476541897637356</v>
      </c>
      <c r="G175" s="186">
        <v>2.3587088915956151</v>
      </c>
      <c r="H175" s="187">
        <f t="shared" si="47"/>
        <v>-0.43357052016909092</v>
      </c>
      <c r="I175" s="186">
        <v>2.3295702840495265</v>
      </c>
      <c r="J175" s="187">
        <f t="shared" si="47"/>
        <v>-2.9138607546088657E-2</v>
      </c>
      <c r="K175" s="186">
        <v>2.3059143439836847</v>
      </c>
      <c r="L175" s="187">
        <f t="shared" si="48"/>
        <v>-2.3655940065841818E-2</v>
      </c>
      <c r="M175" s="186">
        <v>2.286046511627907</v>
      </c>
      <c r="N175" s="187">
        <v>9.0644212777332367E-2</v>
      </c>
      <c r="O175" s="187">
        <v>-0.7546092260770112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7.3186813186813184</v>
      </c>
      <c r="D185" s="185">
        <v>3.3909704753078245</v>
      </c>
      <c r="E185" s="184">
        <v>3.8571428571428572</v>
      </c>
      <c r="F185" s="185">
        <f t="shared" ref="F185:J187" si="50">IFERROR(E185-C185,"-")</f>
        <v>-3.4615384615384612</v>
      </c>
      <c r="G185" s="184">
        <v>4.1111111111111107</v>
      </c>
      <c r="H185" s="185">
        <f t="shared" si="50"/>
        <v>0.25396825396825351</v>
      </c>
      <c r="I185" s="184">
        <v>4.0224719101123592</v>
      </c>
      <c r="J185" s="185">
        <f t="shared" si="50"/>
        <v>-8.8639200998751555E-2</v>
      </c>
      <c r="K185" s="184">
        <v>3.263157894736842</v>
      </c>
      <c r="L185" s="185">
        <f t="shared" ref="L185:L187" si="51">IFERROR(K185-I185,"-")</f>
        <v>-0.75931401537551713</v>
      </c>
      <c r="M185" s="184">
        <v>3.9939393939393941</v>
      </c>
      <c r="N185" s="185">
        <f t="shared" ref="N185:N187" si="52">IFERROR(M185-K185,"-")</f>
        <v>0.73078149920255209</v>
      </c>
      <c r="O185" s="185">
        <f t="shared" ref="O185" si="53">IFERROR(M185-C185,"-")</f>
        <v>-3.3247419247419243</v>
      </c>
    </row>
    <row r="186" spans="1:16" x14ac:dyDescent="0.25">
      <c r="B186" s="114" t="s">
        <v>73</v>
      </c>
      <c r="C186" s="184">
        <v>6.9557522123893802</v>
      </c>
      <c r="D186" s="185">
        <v>2.1015855457227133</v>
      </c>
      <c r="E186" s="184">
        <v>3.5</v>
      </c>
      <c r="F186" s="185">
        <f t="shared" si="50"/>
        <v>-3.4557522123893802</v>
      </c>
      <c r="G186" s="184">
        <v>2</v>
      </c>
      <c r="H186" s="185">
        <f t="shared" si="50"/>
        <v>-1.5</v>
      </c>
      <c r="I186" s="184">
        <v>2.0849056603773586</v>
      </c>
      <c r="J186" s="185">
        <f t="shared" si="50"/>
        <v>8.4905660377358583E-2</v>
      </c>
      <c r="K186" s="184">
        <v>3.7878787878787881</v>
      </c>
      <c r="L186" s="185">
        <f t="shared" si="51"/>
        <v>1.7029731275014295</v>
      </c>
      <c r="M186" s="184">
        <v>2.9772727272727271</v>
      </c>
      <c r="N186" s="185">
        <f t="shared" si="52"/>
        <v>-0.810606060606061</v>
      </c>
      <c r="O186" s="185">
        <f>IFERROR(M186-C186,"-")</f>
        <v>-3.9784794851166532</v>
      </c>
    </row>
    <row r="187" spans="1:16" x14ac:dyDescent="0.25">
      <c r="B187" s="114" t="s">
        <v>75</v>
      </c>
      <c r="C187" s="184">
        <v>9.3116883116883109</v>
      </c>
      <c r="D187" s="185">
        <v>5.728354978354977</v>
      </c>
      <c r="E187" s="184">
        <v>7</v>
      </c>
      <c r="F187" s="185">
        <f t="shared" si="50"/>
        <v>-2.3116883116883109</v>
      </c>
      <c r="G187" s="184">
        <v>1.2941176470588236</v>
      </c>
      <c r="H187" s="185">
        <f t="shared" si="50"/>
        <v>-5.7058823529411766</v>
      </c>
      <c r="I187" s="184">
        <v>3.8448275862068964</v>
      </c>
      <c r="J187" s="185">
        <f t="shared" si="50"/>
        <v>2.5507099391480725</v>
      </c>
      <c r="K187" s="184">
        <v>4.1473684210526311</v>
      </c>
      <c r="L187" s="185">
        <f t="shared" si="51"/>
        <v>0.3025408348457348</v>
      </c>
      <c r="M187" s="184">
        <v>3.2682926829268291</v>
      </c>
      <c r="N187" s="185">
        <f t="shared" si="52"/>
        <v>-0.87907573812580209</v>
      </c>
      <c r="O187" s="185">
        <f t="shared" ref="O187:O190" si="54">IFERROR(M187-C187,"-")</f>
        <v>-6.0433956287614823</v>
      </c>
    </row>
    <row r="188" spans="1:16" x14ac:dyDescent="0.25">
      <c r="B188" s="114" t="s">
        <v>77</v>
      </c>
      <c r="C188" s="184">
        <v>5.211267605633803</v>
      </c>
      <c r="D188" s="185">
        <v>0.37793427230046994</v>
      </c>
      <c r="E188" s="184" t="s">
        <v>234</v>
      </c>
      <c r="F188" s="185" t="str">
        <f>IFERROR(E188-C188,"-")</f>
        <v>-</v>
      </c>
      <c r="G188" s="184">
        <v>2.8888888888888888</v>
      </c>
      <c r="H188" s="185" t="str">
        <f>IFERROR(G188-E188,"-")</f>
        <v>-</v>
      </c>
      <c r="I188" s="184">
        <v>4.098591549295775</v>
      </c>
      <c r="J188" s="185">
        <f>IFERROR(I188-G188,"-")</f>
        <v>1.2097026604068861</v>
      </c>
      <c r="K188" s="184">
        <v>4.5074626865671643</v>
      </c>
      <c r="L188" s="185">
        <f>IFERROR(K188-I188,"-")</f>
        <v>0.40887113727138935</v>
      </c>
      <c r="M188" s="184">
        <v>5.5333333333333332</v>
      </c>
      <c r="N188" s="185">
        <f>IFERROR(M188-K188,"-")</f>
        <v>1.0258706467661689</v>
      </c>
      <c r="O188" s="185">
        <f t="shared" si="54"/>
        <v>0.32206572769953024</v>
      </c>
    </row>
    <row r="189" spans="1:16" x14ac:dyDescent="0.25">
      <c r="B189" s="114" t="s">
        <v>79</v>
      </c>
      <c r="C189" s="184">
        <v>3.967741935483871</v>
      </c>
      <c r="D189" s="185">
        <v>-1.5028462998102468</v>
      </c>
      <c r="E189" s="184" t="s">
        <v>234</v>
      </c>
      <c r="F189" s="185" t="str">
        <f t="shared" ref="F189:J197" si="55">IFERROR(E189-C189,"-")</f>
        <v>-</v>
      </c>
      <c r="G189" s="184">
        <v>2.0909090909090908</v>
      </c>
      <c r="H189" s="185" t="str">
        <f t="shared" si="55"/>
        <v>-</v>
      </c>
      <c r="I189" s="184">
        <v>5.3</v>
      </c>
      <c r="J189" s="185">
        <f t="shared" si="55"/>
        <v>3.209090909090909</v>
      </c>
      <c r="K189" s="184">
        <v>2.6585365853658538</v>
      </c>
      <c r="L189" s="185">
        <f t="shared" ref="L189:L197" si="56">IFERROR(K189-I189,"-")</f>
        <v>-2.641463414634146</v>
      </c>
      <c r="M189" s="184">
        <v>1.7142857142857142</v>
      </c>
      <c r="N189" s="185">
        <f t="shared" ref="N189:N196" si="57">IFERROR(M189-K189,"-")</f>
        <v>-0.94425087108013961</v>
      </c>
      <c r="O189" s="185">
        <f t="shared" si="54"/>
        <v>-2.2534562211981566</v>
      </c>
    </row>
    <row r="190" spans="1:16" x14ac:dyDescent="0.25">
      <c r="B190" s="114" t="s">
        <v>120</v>
      </c>
      <c r="C190" s="184">
        <v>8.3333333333333339</v>
      </c>
      <c r="D190" s="185">
        <v>2.4393939393939403</v>
      </c>
      <c r="E190" s="184" t="s">
        <v>234</v>
      </c>
      <c r="F190" s="185" t="str">
        <f t="shared" si="55"/>
        <v>-</v>
      </c>
      <c r="G190" s="184">
        <v>3.5555555555555554</v>
      </c>
      <c r="H190" s="185" t="str">
        <f t="shared" si="55"/>
        <v>-</v>
      </c>
      <c r="I190" s="184">
        <v>2.5609756097560976</v>
      </c>
      <c r="J190" s="185">
        <f t="shared" si="55"/>
        <v>-0.99457994579945774</v>
      </c>
      <c r="K190" s="184">
        <v>4.5862068965517242</v>
      </c>
      <c r="L190" s="185">
        <f t="shared" si="56"/>
        <v>2.0252312867956266</v>
      </c>
      <c r="M190" s="184">
        <v>2.7142857142857144</v>
      </c>
      <c r="N190" s="185">
        <f t="shared" si="57"/>
        <v>-1.8719211822660098</v>
      </c>
      <c r="O190" s="185">
        <f t="shared" si="54"/>
        <v>-5.6190476190476195</v>
      </c>
    </row>
    <row r="191" spans="1:16" x14ac:dyDescent="0.25">
      <c r="B191" s="114" t="s">
        <v>83</v>
      </c>
      <c r="C191" s="184">
        <v>5.4545454545454541</v>
      </c>
      <c r="D191" s="185">
        <v>-0.84545454545454568</v>
      </c>
      <c r="E191" s="184" t="s">
        <v>234</v>
      </c>
      <c r="F191" s="185" t="str">
        <f t="shared" si="55"/>
        <v>-</v>
      </c>
      <c r="G191" s="184">
        <v>3.6666666666666665</v>
      </c>
      <c r="H191" s="185" t="str">
        <f t="shared" si="55"/>
        <v>-</v>
      </c>
      <c r="I191" s="184">
        <v>1.8235294117647058</v>
      </c>
      <c r="J191" s="185">
        <f t="shared" si="55"/>
        <v>-1.8431372549019607</v>
      </c>
      <c r="K191" s="184">
        <v>4.875</v>
      </c>
      <c r="L191" s="185">
        <f t="shared" si="56"/>
        <v>3.0514705882352944</v>
      </c>
      <c r="M191" s="184">
        <v>2</v>
      </c>
      <c r="N191" s="185">
        <f t="shared" si="57"/>
        <v>-2.875</v>
      </c>
      <c r="O191" s="185">
        <f>IFERROR(M191-C191,"-")</f>
        <v>-3.4545454545454541</v>
      </c>
    </row>
    <row r="192" spans="1:16" x14ac:dyDescent="0.25">
      <c r="B192" s="114" t="s">
        <v>85</v>
      </c>
      <c r="C192" s="184">
        <v>4.4615384615384617</v>
      </c>
      <c r="D192" s="185">
        <v>-0.21846153846153804</v>
      </c>
      <c r="E192" s="184">
        <v>4.25</v>
      </c>
      <c r="F192" s="185">
        <f t="shared" si="55"/>
        <v>-0.21153846153846168</v>
      </c>
      <c r="G192" s="184">
        <v>3.8823529411764706</v>
      </c>
      <c r="H192" s="185">
        <f t="shared" si="55"/>
        <v>-0.36764705882352944</v>
      </c>
      <c r="I192" s="184">
        <v>6.520833333333333</v>
      </c>
      <c r="J192" s="185">
        <f t="shared" si="55"/>
        <v>2.6384803921568625</v>
      </c>
      <c r="K192" s="184">
        <v>4.9824561403508776</v>
      </c>
      <c r="L192" s="185">
        <f t="shared" si="56"/>
        <v>-1.5383771929824555</v>
      </c>
      <c r="M192" s="184"/>
      <c r="N192" s="185"/>
      <c r="O192" s="185"/>
    </row>
    <row r="193" spans="2:16" x14ac:dyDescent="0.25">
      <c r="B193" s="114" t="s">
        <v>87</v>
      </c>
      <c r="C193" s="184">
        <v>8.384615384615385</v>
      </c>
      <c r="D193" s="185">
        <v>1.4547908232118765</v>
      </c>
      <c r="E193" s="184">
        <v>1</v>
      </c>
      <c r="F193" s="185">
        <f t="shared" si="55"/>
        <v>-7.384615384615385</v>
      </c>
      <c r="G193" s="184">
        <v>6.1904761904761907</v>
      </c>
      <c r="H193" s="185">
        <f t="shared" si="55"/>
        <v>5.1904761904761907</v>
      </c>
      <c r="I193" s="184">
        <v>3.5925925925925926</v>
      </c>
      <c r="J193" s="185">
        <f t="shared" si="55"/>
        <v>-2.5978835978835981</v>
      </c>
      <c r="K193" s="184">
        <v>3.0555555555555554</v>
      </c>
      <c r="L193" s="185">
        <f t="shared" si="56"/>
        <v>-0.5370370370370372</v>
      </c>
      <c r="M193" s="184"/>
      <c r="N193" s="185"/>
      <c r="O193" s="185"/>
    </row>
    <row r="194" spans="2:16" x14ac:dyDescent="0.25">
      <c r="B194" s="114" t="s">
        <v>89</v>
      </c>
      <c r="C194" s="184">
        <v>2.8095238095238093</v>
      </c>
      <c r="D194" s="185">
        <v>-3.9084249084249088</v>
      </c>
      <c r="E194" s="184">
        <v>6.25</v>
      </c>
      <c r="F194" s="185">
        <f t="shared" si="55"/>
        <v>3.4404761904761907</v>
      </c>
      <c r="G194" s="184">
        <v>2.1971830985915495</v>
      </c>
      <c r="H194" s="185">
        <f t="shared" si="55"/>
        <v>-4.0528169014084501</v>
      </c>
      <c r="I194" s="184">
        <v>3.8333333333333335</v>
      </c>
      <c r="J194" s="185">
        <f t="shared" si="55"/>
        <v>1.636150234741784</v>
      </c>
      <c r="K194" s="184">
        <v>2.4133333333333336</v>
      </c>
      <c r="L194" s="185">
        <f t="shared" si="56"/>
        <v>-1.42</v>
      </c>
      <c r="M194" s="184"/>
      <c r="N194" s="185"/>
      <c r="O194" s="185"/>
    </row>
    <row r="195" spans="2:16" x14ac:dyDescent="0.25">
      <c r="B195" s="114" t="s">
        <v>91</v>
      </c>
      <c r="C195" s="184">
        <v>4.1917808219178081</v>
      </c>
      <c r="D195" s="185">
        <v>0.29816380064121217</v>
      </c>
      <c r="E195" s="184">
        <v>10.5</v>
      </c>
      <c r="F195" s="185">
        <f t="shared" si="55"/>
        <v>6.3082191780821919</v>
      </c>
      <c r="G195" s="184">
        <v>2.9473684210526314</v>
      </c>
      <c r="H195" s="185">
        <f t="shared" si="55"/>
        <v>-7.5526315789473681</v>
      </c>
      <c r="I195" s="184">
        <v>1.8409090909090908</v>
      </c>
      <c r="J195" s="185">
        <f t="shared" si="55"/>
        <v>-1.1064593301435406</v>
      </c>
      <c r="K195" s="184">
        <v>4.36231884057971</v>
      </c>
      <c r="L195" s="185">
        <f t="shared" si="56"/>
        <v>2.5214097496706191</v>
      </c>
      <c r="M195" s="184"/>
      <c r="N195" s="185"/>
      <c r="O195" s="185"/>
    </row>
    <row r="196" spans="2:16" x14ac:dyDescent="0.25">
      <c r="B196" s="114" t="s">
        <v>93</v>
      </c>
      <c r="C196" s="184">
        <v>5.52</v>
      </c>
      <c r="D196" s="185">
        <v>-0.48000000000000043</v>
      </c>
      <c r="E196" s="184">
        <v>35.5</v>
      </c>
      <c r="F196" s="185">
        <f t="shared" si="55"/>
        <v>29.98</v>
      </c>
      <c r="G196" s="184">
        <v>2.7735849056603774</v>
      </c>
      <c r="H196" s="185">
        <f t="shared" si="55"/>
        <v>-32.726415094339622</v>
      </c>
      <c r="I196" s="184">
        <v>3.5396825396825395</v>
      </c>
      <c r="J196" s="185">
        <f t="shared" si="55"/>
        <v>0.76609763402216213</v>
      </c>
      <c r="K196" s="184">
        <v>2.7608695652173911</v>
      </c>
      <c r="L196" s="185">
        <f t="shared" si="56"/>
        <v>-0.77881297446514841</v>
      </c>
      <c r="M196" s="184"/>
      <c r="N196" s="185"/>
      <c r="O196" s="185"/>
    </row>
    <row r="197" spans="2:16" ht="15.75" x14ac:dyDescent="0.25">
      <c r="B197" s="117" t="s">
        <v>30</v>
      </c>
      <c r="C197" s="186">
        <v>6.2463556851311957</v>
      </c>
      <c r="D197" s="187">
        <v>1.0470039833483753</v>
      </c>
      <c r="E197" s="186">
        <v>4.7816593886462879</v>
      </c>
      <c r="F197" s="187">
        <f t="shared" si="55"/>
        <v>-1.4646962964849077</v>
      </c>
      <c r="G197" s="186">
        <v>3.0651260504201683</v>
      </c>
      <c r="H197" s="187">
        <f t="shared" si="55"/>
        <v>-1.7165333382261196</v>
      </c>
      <c r="I197" s="186">
        <v>3.4307458143074583</v>
      </c>
      <c r="J197" s="187">
        <f t="shared" si="55"/>
        <v>0.36561976388729001</v>
      </c>
      <c r="K197" s="186">
        <v>3.7066290550070522</v>
      </c>
      <c r="L197" s="187">
        <f t="shared" si="56"/>
        <v>0.27588324069959391</v>
      </c>
      <c r="M197" s="186">
        <v>3.7067669172932329</v>
      </c>
      <c r="N197" s="187">
        <v>-0.19524313295802331</v>
      </c>
      <c r="O197" s="187">
        <v>-3.1123599018335866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3.4444444444444446</v>
      </c>
      <c r="D207" s="185">
        <v>0.79579579579579596</v>
      </c>
      <c r="E207" s="184">
        <v>3.1976744186046511</v>
      </c>
      <c r="F207" s="185">
        <f t="shared" ref="F207:J209" si="58">IFERROR(E207-C207,"-")</f>
        <v>-0.24677002583979357</v>
      </c>
      <c r="G207" s="184">
        <v>3.6428571428571428</v>
      </c>
      <c r="H207" s="185">
        <f t="shared" si="58"/>
        <v>0.44518272425249172</v>
      </c>
      <c r="I207" s="184">
        <v>4.6836734693877551</v>
      </c>
      <c r="J207" s="185">
        <f t="shared" si="58"/>
        <v>1.0408163265306123</v>
      </c>
      <c r="K207" s="184">
        <v>2.5125000000000002</v>
      </c>
      <c r="L207" s="185">
        <f t="shared" ref="L207:L209" si="59">IFERROR(K207-I207,"-")</f>
        <v>-2.1711734693877549</v>
      </c>
      <c r="M207" s="184">
        <v>3.9393939393939394</v>
      </c>
      <c r="N207" s="185">
        <f t="shared" ref="N207:N209" si="60">IFERROR(M207-K207,"-")</f>
        <v>1.4268939393939393</v>
      </c>
      <c r="O207" s="185">
        <f t="shared" ref="O207" si="61">IFERROR(M207-C207,"-")</f>
        <v>0.49494949494949481</v>
      </c>
    </row>
    <row r="208" spans="2:16" x14ac:dyDescent="0.25">
      <c r="B208" s="114" t="s">
        <v>73</v>
      </c>
      <c r="C208" s="184">
        <v>8.4590163934426226</v>
      </c>
      <c r="D208" s="185">
        <v>2.8387632288856608</v>
      </c>
      <c r="E208" s="184">
        <v>2.3858267716535435</v>
      </c>
      <c r="F208" s="185">
        <f t="shared" si="58"/>
        <v>-6.0731896217890791</v>
      </c>
      <c r="G208" s="184">
        <v>33.666666666666664</v>
      </c>
      <c r="H208" s="185">
        <f t="shared" si="58"/>
        <v>31.28083989501312</v>
      </c>
      <c r="I208" s="184">
        <v>3.073394495412844</v>
      </c>
      <c r="J208" s="185">
        <f t="shared" si="58"/>
        <v>-30.593272171253819</v>
      </c>
      <c r="K208" s="184">
        <v>2.52</v>
      </c>
      <c r="L208" s="185">
        <f t="shared" si="59"/>
        <v>-0.55339449541284402</v>
      </c>
      <c r="M208" s="184">
        <v>4.2948717948717947</v>
      </c>
      <c r="N208" s="185">
        <f t="shared" si="60"/>
        <v>1.7748717948717947</v>
      </c>
      <c r="O208" s="185">
        <f>IFERROR(M208-C208,"-")</f>
        <v>-4.1641445985708279</v>
      </c>
    </row>
    <row r="209" spans="2:16" x14ac:dyDescent="0.25">
      <c r="B209" s="114" t="s">
        <v>75</v>
      </c>
      <c r="C209" s="184">
        <v>6.34020618556701</v>
      </c>
      <c r="D209" s="185">
        <v>1.3910536431941285</v>
      </c>
      <c r="E209" s="184">
        <v>2</v>
      </c>
      <c r="F209" s="185">
        <f t="shared" si="58"/>
        <v>-4.34020618556701</v>
      </c>
      <c r="G209" s="184">
        <v>11.714285714285714</v>
      </c>
      <c r="H209" s="185">
        <f t="shared" si="58"/>
        <v>9.7142857142857135</v>
      </c>
      <c r="I209" s="184">
        <v>3.893939393939394</v>
      </c>
      <c r="J209" s="185">
        <f t="shared" si="58"/>
        <v>-7.820346320346319</v>
      </c>
      <c r="K209" s="184">
        <v>3.5217391304347827</v>
      </c>
      <c r="L209" s="185">
        <f t="shared" si="59"/>
        <v>-0.37220026350461133</v>
      </c>
      <c r="M209" s="184">
        <v>4.4060150375939848</v>
      </c>
      <c r="N209" s="185">
        <f t="shared" si="60"/>
        <v>0.88427590715920212</v>
      </c>
      <c r="O209" s="185">
        <f t="shared" ref="O209:O212" si="62">IFERROR(M209-C209,"-")</f>
        <v>-1.9341911479730252</v>
      </c>
    </row>
    <row r="210" spans="2:16" x14ac:dyDescent="0.25">
      <c r="B210" s="114" t="s">
        <v>77</v>
      </c>
      <c r="C210" s="184">
        <v>5.865384615384615</v>
      </c>
      <c r="D210" s="185">
        <v>1.3537567084078708</v>
      </c>
      <c r="E210" s="184" t="s">
        <v>234</v>
      </c>
      <c r="F210" s="185" t="str">
        <f>IFERROR(E210-C210,"-")</f>
        <v>-</v>
      </c>
      <c r="G210" s="184">
        <v>12.222222222222221</v>
      </c>
      <c r="H210" s="185" t="str">
        <f>IFERROR(G210-E210,"-")</f>
        <v>-</v>
      </c>
      <c r="I210" s="184">
        <v>3</v>
      </c>
      <c r="J210" s="185">
        <f>IFERROR(I210-G210,"-")</f>
        <v>-9.2222222222222214</v>
      </c>
      <c r="K210" s="184">
        <v>2.2131147540983607</v>
      </c>
      <c r="L210" s="185">
        <f>IFERROR(K210-I210,"-")</f>
        <v>-0.78688524590163933</v>
      </c>
      <c r="M210" s="184">
        <v>4.134615384615385</v>
      </c>
      <c r="N210" s="185">
        <f>IFERROR(M210-K210,"-")</f>
        <v>1.9215006305170244</v>
      </c>
      <c r="O210" s="185">
        <f t="shared" si="62"/>
        <v>-1.7307692307692299</v>
      </c>
    </row>
    <row r="211" spans="2:16" x14ac:dyDescent="0.25">
      <c r="B211" s="114" t="s">
        <v>79</v>
      </c>
      <c r="C211" s="184">
        <v>4.7954545454545459</v>
      </c>
      <c r="D211" s="185">
        <v>1.3089680589680595</v>
      </c>
      <c r="E211" s="184" t="s">
        <v>234</v>
      </c>
      <c r="F211" s="185" t="str">
        <f t="shared" ref="F211:J219" si="63">IFERROR(E211-C211,"-")</f>
        <v>-</v>
      </c>
      <c r="G211" s="184">
        <v>5.9545454545454541</v>
      </c>
      <c r="H211" s="185" t="str">
        <f t="shared" si="63"/>
        <v>-</v>
      </c>
      <c r="I211" s="184">
        <v>2.5192307692307692</v>
      </c>
      <c r="J211" s="185">
        <f t="shared" si="63"/>
        <v>-3.435314685314685</v>
      </c>
      <c r="K211" s="184">
        <v>4.0434782608695654</v>
      </c>
      <c r="L211" s="185">
        <f t="shared" ref="L211:L219" si="64">IFERROR(K211-I211,"-")</f>
        <v>1.5242474916387962</v>
      </c>
      <c r="M211" s="184">
        <v>5.083333333333333</v>
      </c>
      <c r="N211" s="185">
        <f t="shared" ref="N211:N218" si="65">IFERROR(M211-K211,"-")</f>
        <v>1.0398550724637676</v>
      </c>
      <c r="O211" s="185">
        <f t="shared" si="62"/>
        <v>0.28787878787878718</v>
      </c>
    </row>
    <row r="212" spans="2:16" x14ac:dyDescent="0.25">
      <c r="B212" s="114" t="s">
        <v>81</v>
      </c>
      <c r="C212" s="184">
        <v>7.5263157894736841</v>
      </c>
      <c r="D212" s="185">
        <v>2.1309669522643819</v>
      </c>
      <c r="E212" s="184" t="s">
        <v>234</v>
      </c>
      <c r="F212" s="185" t="str">
        <f t="shared" si="63"/>
        <v>-</v>
      </c>
      <c r="G212" s="184">
        <v>4</v>
      </c>
      <c r="H212" s="185" t="str">
        <f t="shared" si="63"/>
        <v>-</v>
      </c>
      <c r="I212" s="184">
        <v>3.4222222222222221</v>
      </c>
      <c r="J212" s="185">
        <f t="shared" si="63"/>
        <v>-0.57777777777777795</v>
      </c>
      <c r="K212" s="184">
        <v>3.9</v>
      </c>
      <c r="L212" s="185">
        <f t="shared" si="64"/>
        <v>0.47777777777777786</v>
      </c>
      <c r="M212" s="184">
        <v>3.0769230769230771</v>
      </c>
      <c r="N212" s="185">
        <f t="shared" si="65"/>
        <v>-0.82307692307692282</v>
      </c>
      <c r="O212" s="185">
        <f t="shared" si="62"/>
        <v>-4.4493927125506065</v>
      </c>
    </row>
    <row r="213" spans="2:16" x14ac:dyDescent="0.25">
      <c r="B213" s="114" t="s">
        <v>83</v>
      </c>
      <c r="C213" s="184">
        <v>3.6744186046511627</v>
      </c>
      <c r="D213" s="185">
        <v>-0.66600692726373056</v>
      </c>
      <c r="E213" s="184" t="s">
        <v>234</v>
      </c>
      <c r="F213" s="185" t="str">
        <f t="shared" si="63"/>
        <v>-</v>
      </c>
      <c r="G213" s="184">
        <v>5.4</v>
      </c>
      <c r="H213" s="185" t="str">
        <f t="shared" si="63"/>
        <v>-</v>
      </c>
      <c r="I213" s="184">
        <v>5.3098591549295771</v>
      </c>
      <c r="J213" s="185">
        <f t="shared" si="63"/>
        <v>-9.0140845070423303E-2</v>
      </c>
      <c r="K213" s="184">
        <v>3.0256410256410255</v>
      </c>
      <c r="L213" s="185">
        <f t="shared" si="64"/>
        <v>-2.2842181292885515</v>
      </c>
      <c r="M213" s="184">
        <v>5.6585365853658534</v>
      </c>
      <c r="N213" s="185">
        <f t="shared" si="65"/>
        <v>2.6328955597248278</v>
      </c>
      <c r="O213" s="185">
        <f>IFERROR(M213-C213,"-")</f>
        <v>1.9841179807146907</v>
      </c>
    </row>
    <row r="214" spans="2:16" x14ac:dyDescent="0.25">
      <c r="B214" s="114" t="s">
        <v>85</v>
      </c>
      <c r="C214" s="184">
        <v>5.546875</v>
      </c>
      <c r="D214" s="185">
        <v>1.0813577586206895</v>
      </c>
      <c r="E214" s="184">
        <v>12.92</v>
      </c>
      <c r="F214" s="185">
        <f t="shared" si="63"/>
        <v>7.3731249999999999</v>
      </c>
      <c r="G214" s="184">
        <v>8.7435897435897427</v>
      </c>
      <c r="H214" s="185">
        <f t="shared" si="63"/>
        <v>-4.1764102564102572</v>
      </c>
      <c r="I214" s="184">
        <v>3.2537313432835822</v>
      </c>
      <c r="J214" s="185">
        <f t="shared" si="63"/>
        <v>-5.4898584003061606</v>
      </c>
      <c r="K214" s="184">
        <v>3.84</v>
      </c>
      <c r="L214" s="185">
        <f t="shared" si="64"/>
        <v>0.5862686567164177</v>
      </c>
      <c r="M214" s="184"/>
      <c r="N214" s="185"/>
      <c r="O214" s="185"/>
    </row>
    <row r="215" spans="2:16" x14ac:dyDescent="0.25">
      <c r="B215" s="114" t="s">
        <v>87</v>
      </c>
      <c r="C215" s="184">
        <v>3.8974358974358974</v>
      </c>
      <c r="D215" s="185">
        <v>-1.466200466200466</v>
      </c>
      <c r="E215" s="184" t="s">
        <v>234</v>
      </c>
      <c r="F215" s="185" t="str">
        <f t="shared" si="63"/>
        <v>-</v>
      </c>
      <c r="G215" s="184">
        <v>4.5</v>
      </c>
      <c r="H215" s="185" t="str">
        <f t="shared" si="63"/>
        <v>-</v>
      </c>
      <c r="I215" s="184">
        <v>2.1489361702127661</v>
      </c>
      <c r="J215" s="185">
        <f t="shared" si="63"/>
        <v>-2.3510638297872339</v>
      </c>
      <c r="K215" s="184">
        <v>3.9166666666666665</v>
      </c>
      <c r="L215" s="185">
        <f t="shared" si="64"/>
        <v>1.7677304964539005</v>
      </c>
      <c r="M215" s="184"/>
      <c r="N215" s="185"/>
      <c r="O215" s="185"/>
    </row>
    <row r="216" spans="2:16" x14ac:dyDescent="0.25">
      <c r="B216" s="114" t="s">
        <v>89</v>
      </c>
      <c r="C216" s="184">
        <v>4.7068965517241379</v>
      </c>
      <c r="D216" s="185">
        <v>-1.81998516870597</v>
      </c>
      <c r="E216" s="184">
        <v>4.25</v>
      </c>
      <c r="F216" s="185">
        <f t="shared" si="63"/>
        <v>-0.4568965517241379</v>
      </c>
      <c r="G216" s="184">
        <v>4.9454545454545453</v>
      </c>
      <c r="H216" s="185">
        <f t="shared" si="63"/>
        <v>0.69545454545454533</v>
      </c>
      <c r="I216" s="184">
        <v>2.6509433962264151</v>
      </c>
      <c r="J216" s="185">
        <f t="shared" si="63"/>
        <v>-2.2945111492281303</v>
      </c>
      <c r="K216" s="184">
        <v>3.2222222222222223</v>
      </c>
      <c r="L216" s="185">
        <f t="shared" si="64"/>
        <v>0.57127882599580726</v>
      </c>
      <c r="M216" s="184"/>
      <c r="N216" s="185"/>
      <c r="O216" s="185"/>
    </row>
    <row r="217" spans="2:16" x14ac:dyDescent="0.25">
      <c r="B217" s="114" t="s">
        <v>91</v>
      </c>
      <c r="C217" s="184">
        <v>5.8</v>
      </c>
      <c r="D217" s="185">
        <v>4.5454545454539641E-3</v>
      </c>
      <c r="E217" s="184">
        <v>1</v>
      </c>
      <c r="F217" s="185">
        <f t="shared" si="63"/>
        <v>-4.8</v>
      </c>
      <c r="G217" s="184">
        <v>4.854838709677419</v>
      </c>
      <c r="H217" s="185">
        <f t="shared" si="63"/>
        <v>3.854838709677419</v>
      </c>
      <c r="I217" s="184">
        <v>3.4</v>
      </c>
      <c r="J217" s="185">
        <f t="shared" si="63"/>
        <v>-1.4548387096774191</v>
      </c>
      <c r="K217" s="184">
        <v>4.8137931034482762</v>
      </c>
      <c r="L217" s="185">
        <f t="shared" si="64"/>
        <v>1.4137931034482762</v>
      </c>
      <c r="M217" s="184"/>
      <c r="N217" s="185"/>
      <c r="O217" s="185"/>
    </row>
    <row r="218" spans="2:16" x14ac:dyDescent="0.25">
      <c r="B218" s="114" t="s">
        <v>93</v>
      </c>
      <c r="C218" s="184">
        <v>1.8478260869565217</v>
      </c>
      <c r="D218" s="185">
        <v>-2.1144380639868743</v>
      </c>
      <c r="E218" s="184">
        <v>1.9565217391304348</v>
      </c>
      <c r="F218" s="185">
        <f t="shared" si="63"/>
        <v>0.10869565217391308</v>
      </c>
      <c r="G218" s="184">
        <v>5.125</v>
      </c>
      <c r="H218" s="185">
        <f t="shared" si="63"/>
        <v>3.1684782608695654</v>
      </c>
      <c r="I218" s="184">
        <v>4.306451612903226</v>
      </c>
      <c r="J218" s="185">
        <f t="shared" si="63"/>
        <v>-0.81854838709677402</v>
      </c>
      <c r="K218" s="184">
        <v>2.901098901098901</v>
      </c>
      <c r="L218" s="185">
        <f t="shared" si="64"/>
        <v>-1.405352711804325</v>
      </c>
      <c r="M218" s="184"/>
      <c r="N218" s="185"/>
      <c r="O218" s="185"/>
    </row>
    <row r="219" spans="2:16" ht="15.75" x14ac:dyDescent="0.25">
      <c r="B219" s="117" t="s">
        <v>30</v>
      </c>
      <c r="C219" s="186">
        <v>5.0793433652530782</v>
      </c>
      <c r="D219" s="187">
        <v>0.25430565786242987</v>
      </c>
      <c r="E219" s="186">
        <v>3.8098591549295775</v>
      </c>
      <c r="F219" s="187">
        <f t="shared" si="63"/>
        <v>-1.2694842103235007</v>
      </c>
      <c r="G219" s="186">
        <v>5.8116710875331563</v>
      </c>
      <c r="H219" s="187">
        <f t="shared" si="63"/>
        <v>2.0018119326035788</v>
      </c>
      <c r="I219" s="186">
        <v>3.5172811059907834</v>
      </c>
      <c r="J219" s="187">
        <f t="shared" si="63"/>
        <v>-2.2943899815423729</v>
      </c>
      <c r="K219" s="186">
        <v>3.3786057692307692</v>
      </c>
      <c r="L219" s="187">
        <f t="shared" si="64"/>
        <v>-0.1386753367600142</v>
      </c>
      <c r="M219" s="186">
        <v>4.2961082910321489</v>
      </c>
      <c r="N219" s="187">
        <v>1.353608291032149</v>
      </c>
      <c r="O219" s="187">
        <v>-1.104726782036745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7.3186813186813184</v>
      </c>
      <c r="D229" s="185">
        <v>3.3909704753078245</v>
      </c>
      <c r="E229" s="184">
        <v>3.8571428571428572</v>
      </c>
      <c r="F229" s="185">
        <f t="shared" ref="F229:J231" si="66">IFERROR(E229-C229,"-")</f>
        <v>-3.4615384615384612</v>
      </c>
      <c r="G229" s="184">
        <v>4.1111111111111107</v>
      </c>
      <c r="H229" s="185">
        <f t="shared" si="66"/>
        <v>0.25396825396825351</v>
      </c>
      <c r="I229" s="184">
        <v>4.0224719101123592</v>
      </c>
      <c r="J229" s="185">
        <f t="shared" si="66"/>
        <v>-8.8639200998751555E-2</v>
      </c>
      <c r="K229" s="184">
        <v>3.263157894736842</v>
      </c>
      <c r="L229" s="185">
        <f t="shared" ref="L229:L231" si="67">IFERROR(K229-I229,"-")</f>
        <v>-0.75931401537551713</v>
      </c>
      <c r="M229" s="184">
        <v>3.9939393939393941</v>
      </c>
      <c r="N229" s="185">
        <f t="shared" ref="N229:N231" si="68">IFERROR(M229-K229,"-")</f>
        <v>0.73078149920255209</v>
      </c>
      <c r="O229" s="185">
        <f t="shared" ref="O229" si="69">IFERROR(M229-C229,"-")</f>
        <v>-3.3247419247419243</v>
      </c>
    </row>
    <row r="230" spans="2:16" x14ac:dyDescent="0.25">
      <c r="B230" s="114" t="s">
        <v>73</v>
      </c>
      <c r="C230" s="184">
        <v>6.9557522123893802</v>
      </c>
      <c r="D230" s="185">
        <v>2.1015855457227133</v>
      </c>
      <c r="E230" s="184">
        <v>3.5</v>
      </c>
      <c r="F230" s="185">
        <f t="shared" si="66"/>
        <v>-3.4557522123893802</v>
      </c>
      <c r="G230" s="184">
        <v>2</v>
      </c>
      <c r="H230" s="185">
        <f t="shared" si="66"/>
        <v>-1.5</v>
      </c>
      <c r="I230" s="184">
        <v>2.0849056603773586</v>
      </c>
      <c r="J230" s="185">
        <f t="shared" si="66"/>
        <v>8.4905660377358583E-2</v>
      </c>
      <c r="K230" s="184">
        <v>3.7878787878787881</v>
      </c>
      <c r="L230" s="185">
        <f t="shared" si="67"/>
        <v>1.7029731275014295</v>
      </c>
      <c r="M230" s="184">
        <v>2.9772727272727271</v>
      </c>
      <c r="N230" s="185">
        <f t="shared" si="68"/>
        <v>-0.810606060606061</v>
      </c>
      <c r="O230" s="185">
        <f>IFERROR(M230-C230,"-")</f>
        <v>-3.9784794851166532</v>
      </c>
    </row>
    <row r="231" spans="2:16" x14ac:dyDescent="0.25">
      <c r="B231" s="114" t="s">
        <v>75</v>
      </c>
      <c r="C231" s="184">
        <v>9.3116883116883109</v>
      </c>
      <c r="D231" s="185">
        <v>5.728354978354977</v>
      </c>
      <c r="E231" s="184">
        <v>7</v>
      </c>
      <c r="F231" s="185">
        <f t="shared" si="66"/>
        <v>-2.3116883116883109</v>
      </c>
      <c r="G231" s="184">
        <v>1.2941176470588236</v>
      </c>
      <c r="H231" s="185">
        <f t="shared" si="66"/>
        <v>-5.7058823529411766</v>
      </c>
      <c r="I231" s="184">
        <v>3.8448275862068964</v>
      </c>
      <c r="J231" s="185">
        <f t="shared" si="66"/>
        <v>2.5507099391480725</v>
      </c>
      <c r="K231" s="184">
        <v>4.1473684210526311</v>
      </c>
      <c r="L231" s="185">
        <f t="shared" si="67"/>
        <v>0.3025408348457348</v>
      </c>
      <c r="M231" s="184">
        <v>3.2682926829268291</v>
      </c>
      <c r="N231" s="185">
        <f t="shared" si="68"/>
        <v>-0.87907573812580209</v>
      </c>
      <c r="O231" s="185">
        <f t="shared" ref="O231:O234" si="70">IFERROR(M231-C231,"-")</f>
        <v>-6.0433956287614823</v>
      </c>
    </row>
    <row r="232" spans="2:16" x14ac:dyDescent="0.25">
      <c r="B232" s="114" t="s">
        <v>77</v>
      </c>
      <c r="C232" s="184">
        <v>5.211267605633803</v>
      </c>
      <c r="D232" s="185">
        <v>0.37793427230046994</v>
      </c>
      <c r="E232" s="184" t="s">
        <v>234</v>
      </c>
      <c r="F232" s="185" t="str">
        <f>IFERROR(E232-C232,"-")</f>
        <v>-</v>
      </c>
      <c r="G232" s="184">
        <v>2.8888888888888888</v>
      </c>
      <c r="H232" s="185" t="str">
        <f>IFERROR(G232-E232,"-")</f>
        <v>-</v>
      </c>
      <c r="I232" s="184">
        <v>4.098591549295775</v>
      </c>
      <c r="J232" s="185">
        <f>IFERROR(I232-G232,"-")</f>
        <v>1.2097026604068861</v>
      </c>
      <c r="K232" s="184">
        <v>4.5074626865671643</v>
      </c>
      <c r="L232" s="185">
        <f>IFERROR(K232-I232,"-")</f>
        <v>0.40887113727138935</v>
      </c>
      <c r="M232" s="184">
        <v>5.5333333333333332</v>
      </c>
      <c r="N232" s="185">
        <f>IFERROR(M232-K232,"-")</f>
        <v>1.0258706467661689</v>
      </c>
      <c r="O232" s="185">
        <f t="shared" si="70"/>
        <v>0.32206572769953024</v>
      </c>
    </row>
    <row r="233" spans="2:16" x14ac:dyDescent="0.25">
      <c r="B233" s="114" t="s">
        <v>79</v>
      </c>
      <c r="C233" s="184">
        <v>3.967741935483871</v>
      </c>
      <c r="D233" s="185">
        <v>-1.5028462998102468</v>
      </c>
      <c r="E233" s="184" t="s">
        <v>234</v>
      </c>
      <c r="F233" s="185" t="str">
        <f t="shared" ref="F233:J241" si="71">IFERROR(E233-C233,"-")</f>
        <v>-</v>
      </c>
      <c r="G233" s="184">
        <v>2.0909090909090908</v>
      </c>
      <c r="H233" s="185" t="str">
        <f t="shared" si="71"/>
        <v>-</v>
      </c>
      <c r="I233" s="184">
        <v>5.3</v>
      </c>
      <c r="J233" s="185">
        <f t="shared" si="71"/>
        <v>3.209090909090909</v>
      </c>
      <c r="K233" s="184">
        <v>2.6585365853658538</v>
      </c>
      <c r="L233" s="185">
        <f t="shared" ref="L233:L241" si="72">IFERROR(K233-I233,"-")</f>
        <v>-2.641463414634146</v>
      </c>
      <c r="M233" s="184">
        <v>1.7142857142857142</v>
      </c>
      <c r="N233" s="185">
        <f t="shared" ref="N233:N240" si="73">IFERROR(M233-K233,"-")</f>
        <v>-0.94425087108013961</v>
      </c>
      <c r="O233" s="185">
        <f t="shared" si="70"/>
        <v>-2.2534562211981566</v>
      </c>
    </row>
    <row r="234" spans="2:16" x14ac:dyDescent="0.25">
      <c r="B234" s="114" t="s">
        <v>81</v>
      </c>
      <c r="C234" s="184">
        <v>8.3333333333333339</v>
      </c>
      <c r="D234" s="185">
        <v>2.4393939393939403</v>
      </c>
      <c r="E234" s="184" t="s">
        <v>234</v>
      </c>
      <c r="F234" s="185" t="str">
        <f t="shared" si="71"/>
        <v>-</v>
      </c>
      <c r="G234" s="184">
        <v>3.5555555555555554</v>
      </c>
      <c r="H234" s="185" t="str">
        <f t="shared" si="71"/>
        <v>-</v>
      </c>
      <c r="I234" s="184">
        <v>2.5609756097560976</v>
      </c>
      <c r="J234" s="185">
        <f t="shared" si="71"/>
        <v>-0.99457994579945774</v>
      </c>
      <c r="K234" s="184">
        <v>4.5862068965517242</v>
      </c>
      <c r="L234" s="185">
        <f t="shared" si="72"/>
        <v>2.0252312867956266</v>
      </c>
      <c r="M234" s="184">
        <v>2.7142857142857144</v>
      </c>
      <c r="N234" s="185">
        <f t="shared" si="73"/>
        <v>-1.8719211822660098</v>
      </c>
      <c r="O234" s="185">
        <f t="shared" si="70"/>
        <v>-5.6190476190476195</v>
      </c>
    </row>
    <row r="235" spans="2:16" x14ac:dyDescent="0.25">
      <c r="B235" s="114" t="s">
        <v>83</v>
      </c>
      <c r="C235" s="184">
        <v>5.4545454545454541</v>
      </c>
      <c r="D235" s="185">
        <v>-0.84545454545454568</v>
      </c>
      <c r="E235" s="184" t="s">
        <v>234</v>
      </c>
      <c r="F235" s="185" t="str">
        <f t="shared" si="71"/>
        <v>-</v>
      </c>
      <c r="G235" s="184">
        <v>3.6666666666666665</v>
      </c>
      <c r="H235" s="185" t="str">
        <f t="shared" si="71"/>
        <v>-</v>
      </c>
      <c r="I235" s="184">
        <v>1.8235294117647058</v>
      </c>
      <c r="J235" s="185">
        <f t="shared" si="71"/>
        <v>-1.8431372549019607</v>
      </c>
      <c r="K235" s="184">
        <v>4.875</v>
      </c>
      <c r="L235" s="185">
        <f t="shared" si="72"/>
        <v>3.0514705882352944</v>
      </c>
      <c r="M235" s="184">
        <v>2</v>
      </c>
      <c r="N235" s="185">
        <f t="shared" si="73"/>
        <v>-2.875</v>
      </c>
      <c r="O235" s="185">
        <f>IFERROR(M235-C235,"-")</f>
        <v>-3.4545454545454541</v>
      </c>
    </row>
    <row r="236" spans="2:16" x14ac:dyDescent="0.25">
      <c r="B236" s="114" t="s">
        <v>85</v>
      </c>
      <c r="C236" s="184">
        <v>4.4615384615384617</v>
      </c>
      <c r="D236" s="185">
        <v>-0.21846153846153804</v>
      </c>
      <c r="E236" s="184">
        <v>4.25</v>
      </c>
      <c r="F236" s="185">
        <f t="shared" si="71"/>
        <v>-0.21153846153846168</v>
      </c>
      <c r="G236" s="184">
        <v>3.8823529411764706</v>
      </c>
      <c r="H236" s="185">
        <f t="shared" si="71"/>
        <v>-0.36764705882352944</v>
      </c>
      <c r="I236" s="184">
        <v>6.520833333333333</v>
      </c>
      <c r="J236" s="185">
        <f t="shared" si="71"/>
        <v>2.6384803921568625</v>
      </c>
      <c r="K236" s="184">
        <v>4.9824561403508776</v>
      </c>
      <c r="L236" s="185">
        <f t="shared" si="72"/>
        <v>-1.5383771929824555</v>
      </c>
      <c r="M236" s="184"/>
      <c r="N236" s="185"/>
      <c r="O236" s="185"/>
    </row>
    <row r="237" spans="2:16" x14ac:dyDescent="0.25">
      <c r="B237" s="114" t="s">
        <v>87</v>
      </c>
      <c r="C237" s="184">
        <v>8.384615384615385</v>
      </c>
      <c r="D237" s="185">
        <v>1.4547908232118765</v>
      </c>
      <c r="E237" s="184">
        <v>1</v>
      </c>
      <c r="F237" s="185">
        <f t="shared" si="71"/>
        <v>-7.384615384615385</v>
      </c>
      <c r="G237" s="184">
        <v>6.1904761904761907</v>
      </c>
      <c r="H237" s="185">
        <f t="shared" si="71"/>
        <v>5.1904761904761907</v>
      </c>
      <c r="I237" s="184">
        <v>3.5925925925925926</v>
      </c>
      <c r="J237" s="185">
        <f t="shared" si="71"/>
        <v>-2.5978835978835981</v>
      </c>
      <c r="K237" s="184">
        <v>3.0555555555555554</v>
      </c>
      <c r="L237" s="185">
        <f t="shared" si="72"/>
        <v>-0.5370370370370372</v>
      </c>
      <c r="M237" s="184"/>
      <c r="N237" s="185"/>
      <c r="O237" s="185"/>
    </row>
    <row r="238" spans="2:16" x14ac:dyDescent="0.25">
      <c r="B238" s="114" t="s">
        <v>89</v>
      </c>
      <c r="C238" s="184">
        <v>2.8095238095238093</v>
      </c>
      <c r="D238" s="185">
        <v>-3.9084249084249088</v>
      </c>
      <c r="E238" s="184">
        <v>6.25</v>
      </c>
      <c r="F238" s="185">
        <f t="shared" si="71"/>
        <v>3.4404761904761907</v>
      </c>
      <c r="G238" s="184">
        <v>2.1971830985915495</v>
      </c>
      <c r="H238" s="185">
        <f t="shared" si="71"/>
        <v>-4.0528169014084501</v>
      </c>
      <c r="I238" s="184">
        <v>3.8333333333333335</v>
      </c>
      <c r="J238" s="185">
        <f t="shared" si="71"/>
        <v>1.636150234741784</v>
      </c>
      <c r="K238" s="184">
        <v>2.4133333333333336</v>
      </c>
      <c r="L238" s="185">
        <f t="shared" si="72"/>
        <v>-1.42</v>
      </c>
      <c r="M238" s="184"/>
      <c r="N238" s="185"/>
      <c r="O238" s="185"/>
    </row>
    <row r="239" spans="2:16" x14ac:dyDescent="0.25">
      <c r="B239" s="114" t="s">
        <v>91</v>
      </c>
      <c r="C239" s="184">
        <v>4.1917808219178081</v>
      </c>
      <c r="D239" s="185">
        <v>0.29816380064121217</v>
      </c>
      <c r="E239" s="184">
        <v>10.5</v>
      </c>
      <c r="F239" s="185">
        <f t="shared" si="71"/>
        <v>6.3082191780821919</v>
      </c>
      <c r="G239" s="184">
        <v>2.9473684210526314</v>
      </c>
      <c r="H239" s="185">
        <f t="shared" si="71"/>
        <v>-7.5526315789473681</v>
      </c>
      <c r="I239" s="184">
        <v>1.8409090909090908</v>
      </c>
      <c r="J239" s="185">
        <f t="shared" si="71"/>
        <v>-1.1064593301435406</v>
      </c>
      <c r="K239" s="184">
        <v>4.36231884057971</v>
      </c>
      <c r="L239" s="185">
        <f t="shared" si="72"/>
        <v>2.5214097496706191</v>
      </c>
      <c r="M239" s="184"/>
      <c r="N239" s="185"/>
      <c r="O239" s="185"/>
    </row>
    <row r="240" spans="2:16" x14ac:dyDescent="0.25">
      <c r="B240" s="114" t="s">
        <v>93</v>
      </c>
      <c r="C240" s="184">
        <v>5.52</v>
      </c>
      <c r="D240" s="185">
        <v>-0.48000000000000043</v>
      </c>
      <c r="E240" s="184">
        <v>35.5</v>
      </c>
      <c r="F240" s="185">
        <f t="shared" si="71"/>
        <v>29.98</v>
      </c>
      <c r="G240" s="184">
        <v>2.7735849056603774</v>
      </c>
      <c r="H240" s="185">
        <f t="shared" si="71"/>
        <v>-32.726415094339622</v>
      </c>
      <c r="I240" s="184">
        <v>3.5396825396825395</v>
      </c>
      <c r="J240" s="185">
        <f t="shared" si="71"/>
        <v>0.76609763402216213</v>
      </c>
      <c r="K240" s="184">
        <v>2.7608695652173911</v>
      </c>
      <c r="L240" s="185">
        <f t="shared" si="72"/>
        <v>-0.77881297446514841</v>
      </c>
      <c r="M240" s="184"/>
      <c r="N240" s="185"/>
      <c r="O240" s="185"/>
    </row>
    <row r="241" spans="2:16" ht="15.75" x14ac:dyDescent="0.25">
      <c r="B241" s="117" t="s">
        <v>30</v>
      </c>
      <c r="C241" s="186">
        <v>6.2463556851311957</v>
      </c>
      <c r="D241" s="187">
        <v>1.0470039833483753</v>
      </c>
      <c r="E241" s="186">
        <v>4.7816593886462879</v>
      </c>
      <c r="F241" s="187">
        <f t="shared" si="71"/>
        <v>-1.4646962964849077</v>
      </c>
      <c r="G241" s="186">
        <v>3.0651260504201683</v>
      </c>
      <c r="H241" s="187">
        <f t="shared" si="71"/>
        <v>-1.7165333382261196</v>
      </c>
      <c r="I241" s="186">
        <v>3.4307458143074583</v>
      </c>
      <c r="J241" s="187">
        <f t="shared" si="71"/>
        <v>0.36561976388729001</v>
      </c>
      <c r="K241" s="186">
        <v>3.7066290550070522</v>
      </c>
      <c r="L241" s="187">
        <f t="shared" si="72"/>
        <v>0.27588324069959391</v>
      </c>
      <c r="M241" s="186">
        <v>3.7067669172932329</v>
      </c>
      <c r="N241" s="187">
        <v>-0.19524313295802331</v>
      </c>
      <c r="O241" s="187">
        <v>-3.1123599018335866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7.1263157894736846</v>
      </c>
      <c r="D251" s="185">
        <v>4.4087585375652871</v>
      </c>
      <c r="E251" s="184">
        <v>5.3414634146341466</v>
      </c>
      <c r="F251" s="185">
        <f t="shared" ref="F251:J253" si="74">IFERROR(E251-C251,"-")</f>
        <v>-1.784852374839538</v>
      </c>
      <c r="G251" s="184">
        <v>1.6666666666666667</v>
      </c>
      <c r="H251" s="185">
        <f t="shared" si="74"/>
        <v>-3.6747967479674797</v>
      </c>
      <c r="I251" s="184">
        <v>5.3076923076923075</v>
      </c>
      <c r="J251" s="185">
        <f t="shared" si="74"/>
        <v>3.6410256410256405</v>
      </c>
      <c r="K251" s="184">
        <v>2.1346153846153846</v>
      </c>
      <c r="L251" s="185">
        <f t="shared" ref="L251:L253" si="75">IFERROR(K251-I251,"-")</f>
        <v>-3.1730769230769229</v>
      </c>
      <c r="M251" s="184">
        <v>4.935483870967742</v>
      </c>
      <c r="N251" s="185">
        <f t="shared" ref="N251:N253" si="76">IFERROR(M251-K251,"-")</f>
        <v>2.8008684863523574</v>
      </c>
      <c r="O251" s="185">
        <f t="shared" ref="O251" si="77">IFERROR(M251-C251,"-")</f>
        <v>-2.1908319185059426</v>
      </c>
    </row>
    <row r="252" spans="2:16" x14ac:dyDescent="0.25">
      <c r="B252" s="114" t="s">
        <v>73</v>
      </c>
      <c r="C252" s="184">
        <v>6</v>
      </c>
      <c r="D252" s="185">
        <v>1.9855072463768115</v>
      </c>
      <c r="E252" s="184">
        <v>1.6774193548387097</v>
      </c>
      <c r="F252" s="185">
        <f t="shared" si="74"/>
        <v>-4.32258064516129</v>
      </c>
      <c r="G252" s="184" t="s">
        <v>234</v>
      </c>
      <c r="H252" s="185" t="str">
        <f t="shared" si="74"/>
        <v>-</v>
      </c>
      <c r="I252" s="184">
        <v>5.0909090909090908</v>
      </c>
      <c r="J252" s="185" t="str">
        <f t="shared" si="74"/>
        <v>-</v>
      </c>
      <c r="K252" s="184">
        <v>4.4680851063829783</v>
      </c>
      <c r="L252" s="185">
        <f t="shared" si="75"/>
        <v>-0.62282398452611254</v>
      </c>
      <c r="M252" s="184">
        <v>4.615384615384615</v>
      </c>
      <c r="N252" s="185">
        <f t="shared" si="76"/>
        <v>0.14729950900163669</v>
      </c>
      <c r="O252" s="185">
        <f>IFERROR(M252-C252,"-")</f>
        <v>-1.384615384615385</v>
      </c>
    </row>
    <row r="253" spans="2:16" x14ac:dyDescent="0.25">
      <c r="B253" s="114" t="s">
        <v>75</v>
      </c>
      <c r="C253" s="184">
        <v>3.0689655172413794</v>
      </c>
      <c r="D253" s="185">
        <v>8.3594566353188959E-3</v>
      </c>
      <c r="E253" s="184">
        <v>9.695652173913043</v>
      </c>
      <c r="F253" s="185">
        <f t="shared" si="74"/>
        <v>6.626686656671664</v>
      </c>
      <c r="G253" s="184">
        <v>1.875</v>
      </c>
      <c r="H253" s="185">
        <f t="shared" si="74"/>
        <v>-7.820652173913043</v>
      </c>
      <c r="I253" s="184">
        <v>3.7333333333333334</v>
      </c>
      <c r="J253" s="185">
        <f t="shared" si="74"/>
        <v>1.8583333333333334</v>
      </c>
      <c r="K253" s="184">
        <v>3.9375</v>
      </c>
      <c r="L253" s="185">
        <f t="shared" si="75"/>
        <v>0.20416666666666661</v>
      </c>
      <c r="M253" s="184">
        <v>4.3157894736842106</v>
      </c>
      <c r="N253" s="185">
        <f t="shared" si="76"/>
        <v>0.37828947368421062</v>
      </c>
      <c r="O253" s="185">
        <f t="shared" ref="O253:O256" si="78">IFERROR(M253-C253,"-")</f>
        <v>1.2468239564428312</v>
      </c>
    </row>
    <row r="254" spans="2:16" x14ac:dyDescent="0.25">
      <c r="B254" s="114" t="s">
        <v>77</v>
      </c>
      <c r="C254" s="184">
        <v>6.125</v>
      </c>
      <c r="D254" s="185">
        <v>2.4583333333333335</v>
      </c>
      <c r="E254" s="184" t="s">
        <v>234</v>
      </c>
      <c r="F254" s="185" t="str">
        <f>IFERROR(E254-C254,"-")</f>
        <v>-</v>
      </c>
      <c r="G254" s="184">
        <v>3.8333333333333335</v>
      </c>
      <c r="H254" s="185" t="str">
        <f>IFERROR(G254-E254,"-")</f>
        <v>-</v>
      </c>
      <c r="I254" s="184">
        <v>5.333333333333333</v>
      </c>
      <c r="J254" s="185">
        <f>IFERROR(I254-G254,"-")</f>
        <v>1.4999999999999996</v>
      </c>
      <c r="K254" s="184">
        <v>2.0714285714285716</v>
      </c>
      <c r="L254" s="185">
        <f>IFERROR(K254-I254,"-")</f>
        <v>-3.2619047619047614</v>
      </c>
      <c r="M254" s="184">
        <v>1</v>
      </c>
      <c r="N254" s="185">
        <f>IFERROR(M254-K254,"-")</f>
        <v>-1.0714285714285716</v>
      </c>
      <c r="O254" s="185">
        <f t="shared" si="78"/>
        <v>-5.125</v>
      </c>
    </row>
    <row r="255" spans="2:16" x14ac:dyDescent="0.25">
      <c r="B255" s="114" t="s">
        <v>79</v>
      </c>
      <c r="C255" s="184">
        <v>7</v>
      </c>
      <c r="D255" s="185">
        <v>4.5</v>
      </c>
      <c r="E255" s="184" t="s">
        <v>234</v>
      </c>
      <c r="F255" s="185" t="str">
        <f t="shared" ref="F255:J263" si="79">IFERROR(E255-C255,"-")</f>
        <v>-</v>
      </c>
      <c r="G255" s="184">
        <v>12.8</v>
      </c>
      <c r="H255" s="185" t="str">
        <f t="shared" si="79"/>
        <v>-</v>
      </c>
      <c r="I255" s="184">
        <v>2</v>
      </c>
      <c r="J255" s="185">
        <f t="shared" si="79"/>
        <v>-10.8</v>
      </c>
      <c r="K255" s="184">
        <v>3</v>
      </c>
      <c r="L255" s="185">
        <f t="shared" ref="L255:L263" si="80">IFERROR(K255-I255,"-")</f>
        <v>1</v>
      </c>
      <c r="M255" s="184" t="s">
        <v>234</v>
      </c>
      <c r="N255" s="185" t="str">
        <f t="shared" ref="N255:N262" si="81">IFERROR(M255-K255,"-")</f>
        <v>-</v>
      </c>
      <c r="O255" s="185" t="str">
        <f t="shared" si="78"/>
        <v>-</v>
      </c>
    </row>
    <row r="256" spans="2:16" x14ac:dyDescent="0.25">
      <c r="B256" s="114" t="s">
        <v>81</v>
      </c>
      <c r="C256" s="184">
        <v>2.2000000000000002</v>
      </c>
      <c r="D256" s="185">
        <v>-2.1333333333333329</v>
      </c>
      <c r="E256" s="184" t="s">
        <v>234</v>
      </c>
      <c r="F256" s="185" t="str">
        <f t="shared" si="79"/>
        <v>-</v>
      </c>
      <c r="G256" s="184">
        <v>3.7142857142857144</v>
      </c>
      <c r="H256" s="185" t="str">
        <f t="shared" si="79"/>
        <v>-</v>
      </c>
      <c r="I256" s="184" t="s">
        <v>234</v>
      </c>
      <c r="J256" s="185" t="str">
        <f t="shared" si="79"/>
        <v>-</v>
      </c>
      <c r="K256" s="184">
        <v>6</v>
      </c>
      <c r="L256" s="185" t="str">
        <f t="shared" si="80"/>
        <v>-</v>
      </c>
      <c r="M256" s="184" t="s">
        <v>234</v>
      </c>
      <c r="N256" s="185" t="str">
        <f t="shared" si="81"/>
        <v>-</v>
      </c>
      <c r="O256" s="185" t="str">
        <f t="shared" si="78"/>
        <v>-</v>
      </c>
    </row>
    <row r="257" spans="2:16" x14ac:dyDescent="0.25">
      <c r="B257" s="114" t="s">
        <v>83</v>
      </c>
      <c r="C257" s="184">
        <v>9.25</v>
      </c>
      <c r="D257" s="185">
        <v>0.44999999999999929</v>
      </c>
      <c r="E257" s="184" t="s">
        <v>234</v>
      </c>
      <c r="F257" s="185" t="str">
        <f t="shared" si="79"/>
        <v>-</v>
      </c>
      <c r="G257" s="184">
        <v>6.1</v>
      </c>
      <c r="H257" s="185" t="str">
        <f t="shared" si="79"/>
        <v>-</v>
      </c>
      <c r="I257" s="184">
        <v>4.8461538461538458</v>
      </c>
      <c r="J257" s="185">
        <f t="shared" si="79"/>
        <v>-1.2538461538461538</v>
      </c>
      <c r="K257" s="184">
        <v>4.666666666666667</v>
      </c>
      <c r="L257" s="185">
        <f t="shared" si="80"/>
        <v>-0.17948717948717885</v>
      </c>
      <c r="M257" s="184">
        <v>8</v>
      </c>
      <c r="N257" s="185">
        <f t="shared" si="81"/>
        <v>3.333333333333333</v>
      </c>
      <c r="O257" s="185">
        <f>IFERROR(M257-C257,"-")</f>
        <v>-1.25</v>
      </c>
    </row>
    <row r="258" spans="2:16" x14ac:dyDescent="0.25">
      <c r="B258" s="114" t="s">
        <v>85</v>
      </c>
      <c r="C258" s="184">
        <v>3.1666666666666665</v>
      </c>
      <c r="D258" s="185">
        <v>-4.5833333333333339</v>
      </c>
      <c r="E258" s="184" t="s">
        <v>234</v>
      </c>
      <c r="F258" s="185" t="str">
        <f t="shared" si="79"/>
        <v>-</v>
      </c>
      <c r="G258" s="184">
        <v>10</v>
      </c>
      <c r="H258" s="185" t="str">
        <f t="shared" si="79"/>
        <v>-</v>
      </c>
      <c r="I258" s="184">
        <v>4.2</v>
      </c>
      <c r="J258" s="185">
        <f t="shared" si="79"/>
        <v>-5.8</v>
      </c>
      <c r="K258" s="184">
        <v>5.8</v>
      </c>
      <c r="L258" s="185">
        <f t="shared" si="80"/>
        <v>1.5999999999999996</v>
      </c>
      <c r="M258" s="184"/>
      <c r="N258" s="185"/>
      <c r="O258" s="185"/>
    </row>
    <row r="259" spans="2:16" x14ac:dyDescent="0.25">
      <c r="B259" s="114" t="s">
        <v>87</v>
      </c>
      <c r="C259" s="184" t="s">
        <v>234</v>
      </c>
      <c r="D259" s="185" t="s">
        <v>234</v>
      </c>
      <c r="E259" s="184" t="s">
        <v>234</v>
      </c>
      <c r="F259" s="185" t="str">
        <f t="shared" si="79"/>
        <v>-</v>
      </c>
      <c r="G259" s="184" t="s">
        <v>234</v>
      </c>
      <c r="H259" s="185" t="str">
        <f t="shared" si="79"/>
        <v>-</v>
      </c>
      <c r="I259" s="184" t="s">
        <v>234</v>
      </c>
      <c r="J259" s="185" t="str">
        <f t="shared" si="79"/>
        <v>-</v>
      </c>
      <c r="K259" s="184">
        <v>4.666666666666667</v>
      </c>
      <c r="L259" s="185" t="str">
        <f t="shared" si="80"/>
        <v>-</v>
      </c>
      <c r="M259" s="184"/>
      <c r="N259" s="185"/>
      <c r="O259" s="185"/>
    </row>
    <row r="260" spans="2:16" x14ac:dyDescent="0.25">
      <c r="B260" s="114" t="s">
        <v>89</v>
      </c>
      <c r="C260" s="184">
        <v>2.25</v>
      </c>
      <c r="D260" s="185">
        <v>1.25</v>
      </c>
      <c r="E260" s="184" t="s">
        <v>234</v>
      </c>
      <c r="F260" s="185" t="str">
        <f t="shared" si="79"/>
        <v>-</v>
      </c>
      <c r="G260" s="184">
        <v>4</v>
      </c>
      <c r="H260" s="185" t="str">
        <f t="shared" si="79"/>
        <v>-</v>
      </c>
      <c r="I260" s="184">
        <v>2.125</v>
      </c>
      <c r="J260" s="185">
        <f t="shared" si="79"/>
        <v>-1.875</v>
      </c>
      <c r="K260" s="184">
        <v>1.1764705882352942</v>
      </c>
      <c r="L260" s="185">
        <f t="shared" si="80"/>
        <v>-0.94852941176470584</v>
      </c>
      <c r="M260" s="184"/>
      <c r="N260" s="185"/>
      <c r="O260" s="185"/>
    </row>
    <row r="261" spans="2:16" x14ac:dyDescent="0.25">
      <c r="B261" s="114" t="s">
        <v>91</v>
      </c>
      <c r="C261" s="184">
        <v>8.2291666666666661</v>
      </c>
      <c r="D261" s="185">
        <v>-0.1743421052631593</v>
      </c>
      <c r="E261" s="184" t="s">
        <v>234</v>
      </c>
      <c r="F261" s="185" t="str">
        <f t="shared" si="79"/>
        <v>-</v>
      </c>
      <c r="G261" s="184">
        <v>3.2</v>
      </c>
      <c r="H261" s="185" t="str">
        <f t="shared" si="79"/>
        <v>-</v>
      </c>
      <c r="I261" s="184">
        <v>2.9523809523809526</v>
      </c>
      <c r="J261" s="185">
        <f t="shared" si="79"/>
        <v>-0.24761904761904763</v>
      </c>
      <c r="K261" s="184">
        <v>4.1333333333333337</v>
      </c>
      <c r="L261" s="185">
        <f t="shared" si="80"/>
        <v>1.1809523809523812</v>
      </c>
      <c r="M261" s="184"/>
      <c r="N261" s="185"/>
      <c r="O261" s="185"/>
    </row>
    <row r="262" spans="2:16" x14ac:dyDescent="0.25">
      <c r="B262" s="114" t="s">
        <v>93</v>
      </c>
      <c r="C262" s="184">
        <v>6.558139534883721</v>
      </c>
      <c r="D262" s="185">
        <v>1.1728184339662899</v>
      </c>
      <c r="E262" s="184" t="s">
        <v>234</v>
      </c>
      <c r="F262" s="185" t="str">
        <f t="shared" si="79"/>
        <v>-</v>
      </c>
      <c r="G262" s="184">
        <v>5</v>
      </c>
      <c r="H262" s="185" t="str">
        <f t="shared" si="79"/>
        <v>-</v>
      </c>
      <c r="I262" s="184">
        <v>3.9333333333333331</v>
      </c>
      <c r="J262" s="185">
        <f t="shared" si="79"/>
        <v>-1.0666666666666669</v>
      </c>
      <c r="K262" s="184">
        <v>3.1590909090909092</v>
      </c>
      <c r="L262" s="185">
        <f t="shared" si="80"/>
        <v>-0.77424242424242395</v>
      </c>
      <c r="M262" s="184"/>
      <c r="N262" s="185"/>
      <c r="O262" s="185"/>
    </row>
    <row r="263" spans="2:16" ht="15.75" x14ac:dyDescent="0.25">
      <c r="B263" s="117" t="s">
        <v>30</v>
      </c>
      <c r="C263" s="186">
        <v>6.3451957295373669</v>
      </c>
      <c r="D263" s="187">
        <v>1.8062049038492933</v>
      </c>
      <c r="E263" s="186">
        <v>5.242647058823529</v>
      </c>
      <c r="F263" s="187">
        <f t="shared" si="79"/>
        <v>-1.1025486707138379</v>
      </c>
      <c r="G263" s="186">
        <v>4.5408163265306118</v>
      </c>
      <c r="H263" s="187">
        <f t="shared" si="79"/>
        <v>-0.70183073229291715</v>
      </c>
      <c r="I263" s="186">
        <v>4.0735294117647056</v>
      </c>
      <c r="J263" s="187">
        <f t="shared" si="79"/>
        <v>-0.46728691476590622</v>
      </c>
      <c r="K263" s="186">
        <v>3.308641975308642</v>
      </c>
      <c r="L263" s="187">
        <f t="shared" si="80"/>
        <v>-0.76488743645606361</v>
      </c>
      <c r="M263" s="186">
        <v>4.8214285714285712</v>
      </c>
      <c r="N263" s="187">
        <v>1.4496336996336994</v>
      </c>
      <c r="O263" s="187">
        <v>-1.2844537815126049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8.149659863945578</v>
      </c>
      <c r="D273" s="185">
        <v>4.4029931972789118</v>
      </c>
      <c r="E273" s="184">
        <v>8.9749999999999996</v>
      </c>
      <c r="F273" s="185">
        <f t="shared" ref="F273:J275" si="82">IFERROR(E273-C273,"-")</f>
        <v>0.82534013605442169</v>
      </c>
      <c r="G273" s="184">
        <v>7</v>
      </c>
      <c r="H273" s="185">
        <f t="shared" si="82"/>
        <v>-1.9749999999999996</v>
      </c>
      <c r="I273" s="184">
        <v>2.8275862068965516</v>
      </c>
      <c r="J273" s="185">
        <f t="shared" si="82"/>
        <v>-4.1724137931034484</v>
      </c>
      <c r="K273" s="184">
        <v>2.8125</v>
      </c>
      <c r="L273" s="185">
        <f t="shared" ref="L273:L275" si="83">IFERROR(K273-I273,"-")</f>
        <v>-1.5086206896551602E-2</v>
      </c>
      <c r="M273" s="184">
        <v>3.2666666666666666</v>
      </c>
      <c r="N273" s="185">
        <f t="shared" ref="N273:N275" si="84">IFERROR(M273-K273,"-")</f>
        <v>0.45416666666666661</v>
      </c>
      <c r="O273" s="185">
        <f t="shared" ref="O273" si="85">IFERROR(M273-C273,"-")</f>
        <v>-4.8829931972789113</v>
      </c>
    </row>
    <row r="274" spans="2:15" x14ac:dyDescent="0.25">
      <c r="B274" s="114" t="s">
        <v>73</v>
      </c>
      <c r="C274" s="184">
        <v>4.3877551020408161</v>
      </c>
      <c r="D274" s="185">
        <v>2.0908801020408161</v>
      </c>
      <c r="E274" s="184">
        <v>3.8181818181818183</v>
      </c>
      <c r="F274" s="185">
        <f t="shared" si="82"/>
        <v>-0.56957328385899775</v>
      </c>
      <c r="G274" s="184" t="s">
        <v>234</v>
      </c>
      <c r="H274" s="185" t="str">
        <f t="shared" si="82"/>
        <v>-</v>
      </c>
      <c r="I274" s="184">
        <v>2.6153846153846154</v>
      </c>
      <c r="J274" s="185" t="str">
        <f t="shared" si="82"/>
        <v>-</v>
      </c>
      <c r="K274" s="184">
        <v>3.1276595744680851</v>
      </c>
      <c r="L274" s="185">
        <f t="shared" si="83"/>
        <v>0.51227495908346965</v>
      </c>
      <c r="M274" s="184">
        <v>4.3043478260869561</v>
      </c>
      <c r="N274" s="185">
        <f t="shared" si="84"/>
        <v>1.176688251618871</v>
      </c>
      <c r="O274" s="185">
        <f>IFERROR(M274-C274,"-")</f>
        <v>-8.3407275953859994E-2</v>
      </c>
    </row>
    <row r="275" spans="2:15" x14ac:dyDescent="0.25">
      <c r="B275" s="114" t="s">
        <v>75</v>
      </c>
      <c r="C275" s="184">
        <v>2.4</v>
      </c>
      <c r="D275" s="185">
        <v>-1.7428571428571433</v>
      </c>
      <c r="E275" s="184">
        <v>10.6</v>
      </c>
      <c r="F275" s="185">
        <f t="shared" si="82"/>
        <v>8.1999999999999993</v>
      </c>
      <c r="G275" s="184">
        <v>3.25</v>
      </c>
      <c r="H275" s="185">
        <f t="shared" si="82"/>
        <v>-7.35</v>
      </c>
      <c r="I275" s="184">
        <v>3.7272727272727271</v>
      </c>
      <c r="J275" s="185">
        <f t="shared" si="82"/>
        <v>0.47727272727272707</v>
      </c>
      <c r="K275" s="184">
        <v>4.166666666666667</v>
      </c>
      <c r="L275" s="185">
        <f t="shared" si="83"/>
        <v>0.43939393939393989</v>
      </c>
      <c r="M275" s="184">
        <v>2.5</v>
      </c>
      <c r="N275" s="185">
        <f t="shared" si="84"/>
        <v>-1.666666666666667</v>
      </c>
      <c r="O275" s="185">
        <f t="shared" ref="O275:O278" si="86">IFERROR(M275-C275,"-")</f>
        <v>0.10000000000000009</v>
      </c>
    </row>
    <row r="276" spans="2:15" x14ac:dyDescent="0.25">
      <c r="B276" s="114" t="s">
        <v>77</v>
      </c>
      <c r="C276" s="184">
        <v>5.4285714285714288</v>
      </c>
      <c r="D276" s="185">
        <v>2.8403361344537816</v>
      </c>
      <c r="E276" s="184" t="s">
        <v>234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1</v>
      </c>
      <c r="J276" s="185">
        <f>IFERROR(I276-G276,"-")</f>
        <v>-1</v>
      </c>
      <c r="K276" s="184">
        <v>4.1538461538461542</v>
      </c>
      <c r="L276" s="185">
        <f>IFERROR(K276-I276,"-")</f>
        <v>3.1538461538461542</v>
      </c>
      <c r="M276" s="184">
        <v>9.625</v>
      </c>
      <c r="N276" s="185">
        <f>IFERROR(M276-K276,"-")</f>
        <v>5.4711538461538458</v>
      </c>
      <c r="O276" s="185">
        <f t="shared" si="86"/>
        <v>4.1964285714285712</v>
      </c>
    </row>
    <row r="277" spans="2:15" x14ac:dyDescent="0.25">
      <c r="B277" s="114" t="s">
        <v>79</v>
      </c>
      <c r="C277" s="184">
        <v>4.1818181818181817</v>
      </c>
      <c r="D277" s="185">
        <v>0.78181818181818175</v>
      </c>
      <c r="E277" s="184" t="s">
        <v>234</v>
      </c>
      <c r="F277" s="185" t="str">
        <f t="shared" ref="F277:J285" si="87">IFERROR(E277-C277,"-")</f>
        <v>-</v>
      </c>
      <c r="G277" s="184">
        <v>9</v>
      </c>
      <c r="H277" s="185" t="str">
        <f t="shared" si="87"/>
        <v>-</v>
      </c>
      <c r="I277" s="184">
        <v>5</v>
      </c>
      <c r="J277" s="185">
        <f t="shared" si="87"/>
        <v>-4</v>
      </c>
      <c r="K277" s="184">
        <v>2</v>
      </c>
      <c r="L277" s="185">
        <f t="shared" ref="L277:L285" si="88">IFERROR(K277-I277,"-")</f>
        <v>-3</v>
      </c>
      <c r="M277" s="184" t="s">
        <v>234</v>
      </c>
      <c r="N277" s="185" t="str">
        <f t="shared" ref="N277:N284" si="89">IFERROR(M277-K277,"-")</f>
        <v>-</v>
      </c>
      <c r="O277" s="185" t="str">
        <f t="shared" si="86"/>
        <v>-</v>
      </c>
    </row>
    <row r="278" spans="2:15" x14ac:dyDescent="0.25">
      <c r="B278" s="114" t="s">
        <v>81</v>
      </c>
      <c r="C278" s="184">
        <v>1.3888888888888888</v>
      </c>
      <c r="D278" s="185">
        <v>-2.8968253968253967</v>
      </c>
      <c r="E278" s="184" t="s">
        <v>234</v>
      </c>
      <c r="F278" s="185" t="str">
        <f t="shared" si="87"/>
        <v>-</v>
      </c>
      <c r="G278" s="184" t="s">
        <v>234</v>
      </c>
      <c r="H278" s="185" t="str">
        <f t="shared" si="87"/>
        <v>-</v>
      </c>
      <c r="I278" s="184">
        <v>1</v>
      </c>
      <c r="J278" s="185" t="str">
        <f t="shared" si="87"/>
        <v>-</v>
      </c>
      <c r="K278" s="184">
        <v>1</v>
      </c>
      <c r="L278" s="185">
        <f t="shared" si="88"/>
        <v>0</v>
      </c>
      <c r="M278" s="184">
        <v>1</v>
      </c>
      <c r="N278" s="185">
        <f t="shared" si="89"/>
        <v>0</v>
      </c>
      <c r="O278" s="185">
        <f t="shared" si="86"/>
        <v>-0.38888888888888884</v>
      </c>
    </row>
    <row r="279" spans="2:15" x14ac:dyDescent="0.25">
      <c r="B279" s="114" t="s">
        <v>83</v>
      </c>
      <c r="C279" s="184">
        <v>2.85</v>
      </c>
      <c r="D279" s="185">
        <v>-0.36052631578947381</v>
      </c>
      <c r="E279" s="184" t="s">
        <v>234</v>
      </c>
      <c r="F279" s="185" t="str">
        <f t="shared" si="87"/>
        <v>-</v>
      </c>
      <c r="G279" s="184">
        <v>5.666666666666667</v>
      </c>
      <c r="H279" s="185" t="str">
        <f t="shared" si="87"/>
        <v>-</v>
      </c>
      <c r="I279" s="184">
        <v>1.8333333333333333</v>
      </c>
      <c r="J279" s="185">
        <f t="shared" si="87"/>
        <v>-3.8333333333333339</v>
      </c>
      <c r="K279" s="184" t="s">
        <v>234</v>
      </c>
      <c r="L279" s="185" t="str">
        <f t="shared" si="88"/>
        <v>-</v>
      </c>
      <c r="M279" s="184"/>
      <c r="N279" s="185"/>
      <c r="O279" s="185"/>
    </row>
    <row r="280" spans="2:15" x14ac:dyDescent="0.25">
      <c r="B280" s="114" t="s">
        <v>85</v>
      </c>
      <c r="C280" s="184">
        <v>3.2727272727272729</v>
      </c>
      <c r="D280" s="185">
        <v>-2.9090909090909087</v>
      </c>
      <c r="E280" s="184" t="s">
        <v>234</v>
      </c>
      <c r="F280" s="185" t="str">
        <f t="shared" si="87"/>
        <v>-</v>
      </c>
      <c r="G280" s="184">
        <v>9.5</v>
      </c>
      <c r="H280" s="185" t="str">
        <f t="shared" si="87"/>
        <v>-</v>
      </c>
      <c r="I280" s="184">
        <v>2</v>
      </c>
      <c r="J280" s="185">
        <f t="shared" si="87"/>
        <v>-7.5</v>
      </c>
      <c r="K280" s="184">
        <v>7.5</v>
      </c>
      <c r="L280" s="185">
        <f t="shared" si="88"/>
        <v>5.5</v>
      </c>
      <c r="M280" s="184"/>
      <c r="N280" s="185"/>
      <c r="O280" s="185"/>
    </row>
    <row r="281" spans="2:15" x14ac:dyDescent="0.25">
      <c r="B281" s="114" t="s">
        <v>87</v>
      </c>
      <c r="C281" s="184">
        <v>2.5</v>
      </c>
      <c r="D281" s="185">
        <v>0.20000000000000018</v>
      </c>
      <c r="E281" s="184" t="s">
        <v>234</v>
      </c>
      <c r="F281" s="185" t="str">
        <f t="shared" si="87"/>
        <v>-</v>
      </c>
      <c r="G281" s="184">
        <v>1</v>
      </c>
      <c r="H281" s="185" t="str">
        <f t="shared" si="87"/>
        <v>-</v>
      </c>
      <c r="I281" s="184" t="s">
        <v>234</v>
      </c>
      <c r="J281" s="185" t="str">
        <f t="shared" si="87"/>
        <v>-</v>
      </c>
      <c r="K281" s="184" t="s">
        <v>234</v>
      </c>
      <c r="L281" s="185" t="str">
        <f t="shared" si="88"/>
        <v>-</v>
      </c>
      <c r="M281" s="184"/>
      <c r="N281" s="185"/>
      <c r="O281" s="185"/>
    </row>
    <row r="282" spans="2:15" x14ac:dyDescent="0.25">
      <c r="B282" s="114" t="s">
        <v>89</v>
      </c>
      <c r="C282" s="184">
        <v>4.45</v>
      </c>
      <c r="D282" s="185">
        <v>1.85</v>
      </c>
      <c r="E282" s="184">
        <v>1</v>
      </c>
      <c r="F282" s="185">
        <f t="shared" si="87"/>
        <v>-3.45</v>
      </c>
      <c r="G282" s="184">
        <v>2.736842105263158</v>
      </c>
      <c r="H282" s="185">
        <f t="shared" si="87"/>
        <v>1.736842105263158</v>
      </c>
      <c r="I282" s="184">
        <v>1</v>
      </c>
      <c r="J282" s="185">
        <f t="shared" si="87"/>
        <v>-1.736842105263158</v>
      </c>
      <c r="K282" s="184">
        <v>3.875</v>
      </c>
      <c r="L282" s="185">
        <f t="shared" si="88"/>
        <v>2.875</v>
      </c>
      <c r="M282" s="184"/>
      <c r="N282" s="185"/>
      <c r="O282" s="185"/>
    </row>
    <row r="283" spans="2:15" x14ac:dyDescent="0.25">
      <c r="B283" s="114" t="s">
        <v>91</v>
      </c>
      <c r="C283" s="184">
        <v>4.9765625</v>
      </c>
      <c r="D283" s="185">
        <v>-1.9975754310344831</v>
      </c>
      <c r="E283" s="184">
        <v>7.5</v>
      </c>
      <c r="F283" s="185">
        <f t="shared" si="87"/>
        <v>2.5234375</v>
      </c>
      <c r="G283" s="184">
        <v>5.8148148148148149</v>
      </c>
      <c r="H283" s="185">
        <f t="shared" si="87"/>
        <v>-1.6851851851851851</v>
      </c>
      <c r="I283" s="184">
        <v>1.6</v>
      </c>
      <c r="J283" s="185">
        <f t="shared" si="87"/>
        <v>-4.2148148148148152</v>
      </c>
      <c r="K283" s="184">
        <v>3.5</v>
      </c>
      <c r="L283" s="185">
        <f t="shared" si="88"/>
        <v>1.9</v>
      </c>
      <c r="M283" s="184"/>
      <c r="N283" s="185"/>
      <c r="O283" s="185"/>
    </row>
    <row r="284" spans="2:15" x14ac:dyDescent="0.25">
      <c r="B284" s="114" t="s">
        <v>93</v>
      </c>
      <c r="C284" s="184">
        <v>7.2571428571428571</v>
      </c>
      <c r="D284" s="185">
        <v>1.0571428571428569</v>
      </c>
      <c r="E284" s="184">
        <v>3.1666666666666665</v>
      </c>
      <c r="F284" s="185">
        <f t="shared" si="87"/>
        <v>-4.0904761904761902</v>
      </c>
      <c r="G284" s="184">
        <v>5.0454545454545459</v>
      </c>
      <c r="H284" s="185">
        <f t="shared" si="87"/>
        <v>1.8787878787878793</v>
      </c>
      <c r="I284" s="184">
        <v>3.9696969696969697</v>
      </c>
      <c r="J284" s="185">
        <f t="shared" si="87"/>
        <v>-1.0757575757575761</v>
      </c>
      <c r="K284" s="184">
        <v>2.7037037037037037</v>
      </c>
      <c r="L284" s="185">
        <f t="shared" si="88"/>
        <v>-1.265993265993266</v>
      </c>
      <c r="M284" s="184"/>
      <c r="N284" s="185"/>
      <c r="O284" s="185"/>
    </row>
    <row r="285" spans="2:15" ht="15.75" x14ac:dyDescent="0.25">
      <c r="B285" s="117" t="s">
        <v>30</v>
      </c>
      <c r="C285" s="186">
        <v>5.8798646362098141</v>
      </c>
      <c r="D285" s="187">
        <v>1.0171885798717861</v>
      </c>
      <c r="E285" s="186">
        <v>7.0552995391705071</v>
      </c>
      <c r="F285" s="187">
        <f t="shared" si="87"/>
        <v>1.175434902960693</v>
      </c>
      <c r="G285" s="186">
        <v>4.7472527472527473</v>
      </c>
      <c r="H285" s="187">
        <f t="shared" si="87"/>
        <v>-2.3080467919177599</v>
      </c>
      <c r="I285" s="186">
        <v>2.7320261437908497</v>
      </c>
      <c r="J285" s="187">
        <f t="shared" si="87"/>
        <v>-2.0152266034618975</v>
      </c>
      <c r="K285" s="186">
        <v>3.2564102564102564</v>
      </c>
      <c r="L285" s="187">
        <f t="shared" si="88"/>
        <v>0.52438411261940665</v>
      </c>
      <c r="M285" s="186">
        <v>4.2441860465116283</v>
      </c>
      <c r="N285" s="187">
        <v>1.0340411189753964</v>
      </c>
      <c r="O285" s="187">
        <v>-1.6607435309531606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ACA23-0820-40FC-97C3-51BC4FAB37FA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ref="O11:O14" si="3">IFERROR(M11-C11,"-")</f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234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>IFERROR(M12-C12,"-")</f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234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>IFERROR(M13-C13,"-")</f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234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234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4.1941023349780489</v>
      </c>
      <c r="N21" s="187">
        <v>0.95608739085320593</v>
      </c>
      <c r="O21" s="187">
        <v>-0.90021869011862243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4.3105702050935317</v>
      </c>
      <c r="D31" s="185">
        <v>-0.54345750142263061</v>
      </c>
      <c r="E31" s="184">
        <v>5.1503635161929937</v>
      </c>
      <c r="F31" s="185">
        <f t="shared" ref="F31:J43" si="4">IFERROR(E31-C31,"-")</f>
        <v>0.83979331109946198</v>
      </c>
      <c r="G31" s="184">
        <v>4.9664429530201346</v>
      </c>
      <c r="H31" s="185">
        <f t="shared" si="4"/>
        <v>-0.1839205631728591</v>
      </c>
      <c r="I31" s="184">
        <v>5.4319157237612172</v>
      </c>
      <c r="J31" s="185">
        <f t="shared" si="4"/>
        <v>0.46547277074108262</v>
      </c>
      <c r="K31" s="184">
        <v>2.5539515893846603</v>
      </c>
      <c r="L31" s="185">
        <f t="shared" ref="L31:L43" si="5">IFERROR(K31-I31,"-")</f>
        <v>-2.877964134376557</v>
      </c>
      <c r="M31" s="184">
        <v>4.7250338906461815</v>
      </c>
      <c r="N31" s="185">
        <f>IFERROR(M31-K31,"-")</f>
        <v>2.1710823012615212</v>
      </c>
      <c r="O31" s="185">
        <f>IFERROR(M31-C31,"-")</f>
        <v>0.41446368555264979</v>
      </c>
    </row>
    <row r="32" spans="1:16" x14ac:dyDescent="0.25">
      <c r="B32" s="114" t="s">
        <v>73</v>
      </c>
      <c r="C32" s="184">
        <v>4.7931530494821635</v>
      </c>
      <c r="D32" s="185">
        <v>-7.0111142657574455E-2</v>
      </c>
      <c r="E32" s="184">
        <v>4.4741649269311061</v>
      </c>
      <c r="F32" s="185">
        <f t="shared" si="4"/>
        <v>-0.31898812255105735</v>
      </c>
      <c r="G32" s="184">
        <v>5.9880597014925376</v>
      </c>
      <c r="H32" s="185">
        <f t="shared" si="4"/>
        <v>1.5138947745614315</v>
      </c>
      <c r="I32" s="184">
        <v>4.7389745428468988</v>
      </c>
      <c r="J32" s="185">
        <f t="shared" si="4"/>
        <v>-1.2490851586456388</v>
      </c>
      <c r="K32" s="184">
        <v>3.5452097823648194</v>
      </c>
      <c r="L32" s="185">
        <f t="shared" si="5"/>
        <v>-1.1937647604820794</v>
      </c>
      <c r="M32" s="184">
        <v>3.888157894736842</v>
      </c>
      <c r="N32" s="185">
        <f t="shared" ref="N32:N39" si="6">IFERROR(M32-K32,"-")</f>
        <v>0.34294811237202261</v>
      </c>
      <c r="O32" s="185">
        <f t="shared" ref="O32:O42" si="7">IFERROR(M32-C32,"-")</f>
        <v>-0.90499515474532144</v>
      </c>
    </row>
    <row r="33" spans="2:16" x14ac:dyDescent="0.25">
      <c r="B33" s="114" t="s">
        <v>75</v>
      </c>
      <c r="C33" s="184">
        <v>4.9154589371980677</v>
      </c>
      <c r="D33" s="185">
        <v>0.78405476262501228</v>
      </c>
      <c r="E33" s="184">
        <v>7.3208395802098947</v>
      </c>
      <c r="F33" s="185">
        <f t="shared" si="4"/>
        <v>2.405380643011827</v>
      </c>
      <c r="G33" s="184">
        <v>4.6312649164677806</v>
      </c>
      <c r="H33" s="185">
        <f t="shared" si="4"/>
        <v>-2.6895746637421141</v>
      </c>
      <c r="I33" s="184">
        <v>4.7581772435001399</v>
      </c>
      <c r="J33" s="185">
        <f t="shared" si="4"/>
        <v>0.12691232703235933</v>
      </c>
      <c r="K33" s="184">
        <v>3.7323914398504052</v>
      </c>
      <c r="L33" s="185">
        <f t="shared" si="5"/>
        <v>-1.0257858036497347</v>
      </c>
      <c r="M33" s="184">
        <v>3.5197925669835781</v>
      </c>
      <c r="N33" s="185">
        <f t="shared" si="6"/>
        <v>-0.2125988728668271</v>
      </c>
      <c r="O33" s="185">
        <f t="shared" si="7"/>
        <v>-1.3956663702144896</v>
      </c>
    </row>
    <row r="34" spans="2:16" x14ac:dyDescent="0.25">
      <c r="B34" s="114" t="s">
        <v>77</v>
      </c>
      <c r="C34" s="184">
        <v>4.453448275862069</v>
      </c>
      <c r="D34" s="185">
        <v>-0.18413112901924134</v>
      </c>
      <c r="E34" s="184" t="s">
        <v>234</v>
      </c>
      <c r="F34" s="185" t="str">
        <f t="shared" si="4"/>
        <v>-</v>
      </c>
      <c r="G34" s="184">
        <v>6.0419463087248326</v>
      </c>
      <c r="H34" s="185" t="str">
        <f t="shared" si="4"/>
        <v>-</v>
      </c>
      <c r="I34" s="184">
        <v>4.0661295736824439</v>
      </c>
      <c r="J34" s="185">
        <f t="shared" si="4"/>
        <v>-1.9758167350423887</v>
      </c>
      <c r="K34" s="184">
        <v>2.9019563239308463</v>
      </c>
      <c r="L34" s="185">
        <f t="shared" si="5"/>
        <v>-1.1641732497515975</v>
      </c>
      <c r="M34" s="184">
        <v>3.7343260188087775</v>
      </c>
      <c r="N34" s="185">
        <f t="shared" si="6"/>
        <v>0.83236969487793111</v>
      </c>
      <c r="O34" s="185">
        <f t="shared" si="7"/>
        <v>-0.71912225705329158</v>
      </c>
    </row>
    <row r="35" spans="2:16" x14ac:dyDescent="0.25">
      <c r="B35" s="114" t="s">
        <v>79</v>
      </c>
      <c r="C35" s="184">
        <v>4.7340770061173085</v>
      </c>
      <c r="D35" s="185">
        <v>-0.10001629447897376</v>
      </c>
      <c r="E35" s="184" t="s">
        <v>234</v>
      </c>
      <c r="F35" s="185" t="str">
        <f t="shared" si="4"/>
        <v>-</v>
      </c>
      <c r="G35" s="184">
        <v>3.0245901639344264</v>
      </c>
      <c r="H35" s="185" t="str">
        <f t="shared" si="4"/>
        <v>-</v>
      </c>
      <c r="I35" s="184">
        <v>4.6396321070234112</v>
      </c>
      <c r="J35" s="185">
        <f t="shared" si="4"/>
        <v>1.6150419430889849</v>
      </c>
      <c r="K35" s="184">
        <v>2.9122659960882928</v>
      </c>
      <c r="L35" s="185">
        <f t="shared" si="5"/>
        <v>-1.7273661109351184</v>
      </c>
      <c r="M35" s="184">
        <v>4.1500272776868519</v>
      </c>
      <c r="N35" s="185">
        <f t="shared" si="6"/>
        <v>1.237761281598559</v>
      </c>
      <c r="O35" s="185">
        <f t="shared" si="7"/>
        <v>-0.58404972843045666</v>
      </c>
    </row>
    <row r="36" spans="2:16" x14ac:dyDescent="0.25">
      <c r="B36" s="114" t="s">
        <v>81</v>
      </c>
      <c r="C36" s="184">
        <v>5.6199078993978038</v>
      </c>
      <c r="D36" s="185">
        <v>0.27211405438482661</v>
      </c>
      <c r="E36" s="184" t="s">
        <v>234</v>
      </c>
      <c r="F36" s="185" t="str">
        <f t="shared" si="4"/>
        <v>-</v>
      </c>
      <c r="G36" s="184">
        <v>3.618808777429467</v>
      </c>
      <c r="H36" s="185" t="str">
        <f t="shared" si="4"/>
        <v>-</v>
      </c>
      <c r="I36" s="184">
        <v>4.6825208085612369</v>
      </c>
      <c r="J36" s="185">
        <f t="shared" si="4"/>
        <v>1.0637120311317698</v>
      </c>
      <c r="K36" s="184">
        <v>3.6012574454003969</v>
      </c>
      <c r="L36" s="185">
        <f t="shared" si="5"/>
        <v>-1.0812633631608399</v>
      </c>
      <c r="M36" s="184">
        <v>5.1550552251486828</v>
      </c>
      <c r="N36" s="185">
        <f t="shared" si="6"/>
        <v>1.5537977797482858</v>
      </c>
      <c r="O36" s="185">
        <f t="shared" si="7"/>
        <v>-0.46485267424912102</v>
      </c>
    </row>
    <row r="37" spans="2:16" x14ac:dyDescent="0.25">
      <c r="B37" s="114" t="s">
        <v>83</v>
      </c>
      <c r="C37" s="184">
        <v>5.7574850299401197</v>
      </c>
      <c r="D37" s="185">
        <v>0.66228102135028433</v>
      </c>
      <c r="E37" s="184" t="s">
        <v>234</v>
      </c>
      <c r="F37" s="185" t="str">
        <f t="shared" si="4"/>
        <v>-</v>
      </c>
      <c r="G37" s="184">
        <v>4.7274211099020675</v>
      </c>
      <c r="H37" s="185" t="str">
        <f t="shared" si="4"/>
        <v>-</v>
      </c>
      <c r="I37" s="184">
        <v>4.897950469684031</v>
      </c>
      <c r="J37" s="185">
        <f t="shared" si="4"/>
        <v>0.17052935978196349</v>
      </c>
      <c r="K37" s="184">
        <v>3.7052441229656421</v>
      </c>
      <c r="L37" s="185">
        <f t="shared" si="5"/>
        <v>-1.1927063467183889</v>
      </c>
      <c r="M37" s="184">
        <v>4.9406021155410906</v>
      </c>
      <c r="N37" s="185">
        <f t="shared" si="6"/>
        <v>1.2353579925754485</v>
      </c>
      <c r="O37" s="185">
        <f t="shared" si="7"/>
        <v>-0.81688291439902905</v>
      </c>
    </row>
    <row r="38" spans="2:16" x14ac:dyDescent="0.25">
      <c r="B38" s="114" t="s">
        <v>85</v>
      </c>
      <c r="C38" s="184">
        <v>4.4305381727158952</v>
      </c>
      <c r="D38" s="185">
        <v>-0.80318031467906259</v>
      </c>
      <c r="E38" s="184">
        <v>3.442654028436019</v>
      </c>
      <c r="F38" s="185">
        <f t="shared" si="4"/>
        <v>-0.98788414427987625</v>
      </c>
      <c r="G38" s="184">
        <v>4.5798791018998273</v>
      </c>
      <c r="H38" s="185">
        <f t="shared" si="4"/>
        <v>1.1372250734638083</v>
      </c>
      <c r="I38" s="184">
        <v>4.440622195632665</v>
      </c>
      <c r="J38" s="185">
        <f t="shared" si="4"/>
        <v>-0.13925690626716225</v>
      </c>
      <c r="K38" s="184">
        <v>4.0042861852950873</v>
      </c>
      <c r="L38" s="185">
        <f t="shared" si="5"/>
        <v>-0.43633601033757774</v>
      </c>
      <c r="M38" s="184"/>
      <c r="N38" s="185"/>
      <c r="O38" s="185"/>
    </row>
    <row r="39" spans="2:16" x14ac:dyDescent="0.25">
      <c r="B39" s="114" t="s">
        <v>87</v>
      </c>
      <c r="C39" s="184">
        <v>5.6771894093686353</v>
      </c>
      <c r="D39" s="185">
        <v>0.24567097852656516</v>
      </c>
      <c r="E39" s="184">
        <v>4.6772727272727277</v>
      </c>
      <c r="F39" s="185">
        <f t="shared" si="4"/>
        <v>-0.99991668209590756</v>
      </c>
      <c r="G39" s="184">
        <v>5.2922673656618615</v>
      </c>
      <c r="H39" s="185">
        <f t="shared" si="4"/>
        <v>0.61499463838913382</v>
      </c>
      <c r="I39" s="184">
        <v>4.3328030544066181</v>
      </c>
      <c r="J39" s="185">
        <f t="shared" si="4"/>
        <v>-0.95946431125524345</v>
      </c>
      <c r="K39" s="184">
        <v>3.6700245031309557</v>
      </c>
      <c r="L39" s="185">
        <f t="shared" si="5"/>
        <v>-0.66277855127566232</v>
      </c>
      <c r="M39" s="184"/>
      <c r="N39" s="185"/>
      <c r="O39" s="185"/>
    </row>
    <row r="40" spans="2:16" x14ac:dyDescent="0.25">
      <c r="B40" s="114" t="s">
        <v>89</v>
      </c>
      <c r="C40" s="184">
        <v>5.4846181686572564</v>
      </c>
      <c r="D40" s="185">
        <v>0.45365841633527459</v>
      </c>
      <c r="E40" s="184">
        <v>3.9116607773851588</v>
      </c>
      <c r="F40" s="185">
        <f t="shared" si="4"/>
        <v>-1.5729573912720975</v>
      </c>
      <c r="G40" s="184">
        <v>4.5606155778894468</v>
      </c>
      <c r="H40" s="185">
        <f t="shared" si="4"/>
        <v>0.648954800504288</v>
      </c>
      <c r="I40" s="184">
        <v>4.2964484884062228</v>
      </c>
      <c r="J40" s="185">
        <f t="shared" si="4"/>
        <v>-0.26416708948322398</v>
      </c>
      <c r="K40" s="184">
        <v>4.1769890424011438</v>
      </c>
      <c r="L40" s="185">
        <f t="shared" si="5"/>
        <v>-0.11945944600507907</v>
      </c>
      <c r="M40" s="184"/>
      <c r="N40" s="185"/>
      <c r="O40" s="185"/>
    </row>
    <row r="41" spans="2:16" x14ac:dyDescent="0.25">
      <c r="B41" s="114" t="s">
        <v>91</v>
      </c>
      <c r="C41" s="184">
        <v>4.5946775844421701</v>
      </c>
      <c r="D41" s="185">
        <v>-4.0338743113720099E-2</v>
      </c>
      <c r="E41" s="184">
        <v>5.278761061946903</v>
      </c>
      <c r="F41" s="185">
        <f t="shared" si="4"/>
        <v>0.68408347750473286</v>
      </c>
      <c r="G41" s="184">
        <v>5.4918251584918254</v>
      </c>
      <c r="H41" s="185">
        <f t="shared" si="4"/>
        <v>0.21306409654492242</v>
      </c>
      <c r="I41" s="184">
        <v>4.0853259501636039</v>
      </c>
      <c r="J41" s="185">
        <f t="shared" si="4"/>
        <v>-1.4064992083282215</v>
      </c>
      <c r="K41" s="184">
        <v>4.5587345894394042</v>
      </c>
      <c r="L41" s="185">
        <f t="shared" si="5"/>
        <v>0.47340863927580035</v>
      </c>
      <c r="M41" s="184"/>
      <c r="N41" s="185"/>
      <c r="O41" s="185"/>
    </row>
    <row r="42" spans="2:16" x14ac:dyDescent="0.25">
      <c r="B42" s="114" t="s">
        <v>93</v>
      </c>
      <c r="C42" s="184">
        <v>5.5508828250401283</v>
      </c>
      <c r="D42" s="185">
        <v>1.0596457116380664</v>
      </c>
      <c r="E42" s="184">
        <v>6.4051172707889128</v>
      </c>
      <c r="F42" s="185">
        <f t="shared" si="4"/>
        <v>0.85423444574878449</v>
      </c>
      <c r="G42" s="184">
        <v>5.9826542960871318</v>
      </c>
      <c r="H42" s="185">
        <f t="shared" si="4"/>
        <v>-0.42246297470178096</v>
      </c>
      <c r="I42" s="184">
        <v>3.8469719991317559</v>
      </c>
      <c r="J42" s="185">
        <f t="shared" si="4"/>
        <v>-2.1356822969553759</v>
      </c>
      <c r="K42" s="184">
        <v>3.5904568901989684</v>
      </c>
      <c r="L42" s="185">
        <f t="shared" si="5"/>
        <v>-0.25651510893278751</v>
      </c>
      <c r="M42" s="184"/>
      <c r="N42" s="185"/>
      <c r="O42" s="185"/>
    </row>
    <row r="43" spans="2:16" ht="15.75" x14ac:dyDescent="0.25">
      <c r="B43" s="117" t="s">
        <v>30</v>
      </c>
      <c r="C43" s="186">
        <v>4.9668993585945751</v>
      </c>
      <c r="D43" s="187">
        <v>0.11936353707969705</v>
      </c>
      <c r="E43" s="186">
        <v>5.0239888423988841</v>
      </c>
      <c r="F43" s="187">
        <f t="shared" si="4"/>
        <v>5.7089483804309005E-2</v>
      </c>
      <c r="G43" s="186">
        <v>4.8986657407866669</v>
      </c>
      <c r="H43" s="187">
        <f t="shared" si="4"/>
        <v>-0.12532310161221716</v>
      </c>
      <c r="I43" s="186">
        <v>4.4558690684946063</v>
      </c>
      <c r="J43" s="187">
        <f t="shared" si="4"/>
        <v>-0.44279667229206066</v>
      </c>
      <c r="K43" s="186">
        <v>3.5200213772490647</v>
      </c>
      <c r="L43" s="187">
        <f t="shared" si="5"/>
        <v>-0.93584769124554157</v>
      </c>
      <c r="M43" s="186">
        <v>4.1651047409040798</v>
      </c>
      <c r="N43" s="187">
        <v>0.96711210122525726</v>
      </c>
      <c r="O43" s="187">
        <v>-0.70686485678953836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 t="s">
        <v>234</v>
      </c>
      <c r="D53" s="185" t="s">
        <v>234</v>
      </c>
      <c r="E53" s="184" t="s">
        <v>234</v>
      </c>
      <c r="F53" s="185" t="str">
        <f t="shared" ref="F53:J65" si="8">IFERROR(E53-C53,"-")</f>
        <v>-</v>
      </c>
      <c r="G53" s="184" t="s">
        <v>234</v>
      </c>
      <c r="H53" s="185" t="str">
        <f t="shared" si="8"/>
        <v>-</v>
      </c>
      <c r="I53" s="184" t="s">
        <v>234</v>
      </c>
      <c r="J53" s="185" t="str">
        <f t="shared" si="8"/>
        <v>-</v>
      </c>
      <c r="K53" s="184" t="s">
        <v>234</v>
      </c>
      <c r="L53" s="185" t="str">
        <f t="shared" ref="L53:L65" si="9">IFERROR(K53-I53,"-")</f>
        <v>-</v>
      </c>
      <c r="M53" s="184" t="s">
        <v>234</v>
      </c>
      <c r="N53" s="185" t="str">
        <f>IFERROR(M53-K53,"-")</f>
        <v>-</v>
      </c>
      <c r="O53" s="185" t="str">
        <f>IFERROR(M53-C53,"-")</f>
        <v>-</v>
      </c>
    </row>
    <row r="54" spans="1:16" x14ac:dyDescent="0.25">
      <c r="A54" s="1"/>
      <c r="B54" s="114" t="s">
        <v>73</v>
      </c>
      <c r="C54" s="184" t="s">
        <v>234</v>
      </c>
      <c r="D54" s="185" t="s">
        <v>234</v>
      </c>
      <c r="E54" s="184" t="s">
        <v>234</v>
      </c>
      <c r="F54" s="185" t="str">
        <f t="shared" si="8"/>
        <v>-</v>
      </c>
      <c r="G54" s="184" t="s">
        <v>234</v>
      </c>
      <c r="H54" s="185" t="str">
        <f t="shared" si="8"/>
        <v>-</v>
      </c>
      <c r="I54" s="184" t="s">
        <v>234</v>
      </c>
      <c r="J54" s="185" t="str">
        <f t="shared" si="8"/>
        <v>-</v>
      </c>
      <c r="K54" s="184" t="s">
        <v>234</v>
      </c>
      <c r="L54" s="185" t="str">
        <f t="shared" si="9"/>
        <v>-</v>
      </c>
      <c r="M54" s="184" t="s">
        <v>234</v>
      </c>
      <c r="N54" s="185" t="str">
        <f t="shared" ref="N54:N64" si="10">IFERROR(M54-K54,"-")</f>
        <v>-</v>
      </c>
      <c r="O54" s="185" t="str">
        <f t="shared" ref="O54:O64" si="11">IFERROR(M54-C54,"-")</f>
        <v>-</v>
      </c>
    </row>
    <row r="55" spans="1:16" x14ac:dyDescent="0.25">
      <c r="A55" s="1"/>
      <c r="B55" s="114" t="s">
        <v>75</v>
      </c>
      <c r="C55" s="184" t="s">
        <v>234</v>
      </c>
      <c r="D55" s="185" t="s">
        <v>234</v>
      </c>
      <c r="E55" s="184" t="s">
        <v>234</v>
      </c>
      <c r="F55" s="185" t="str">
        <f t="shared" si="8"/>
        <v>-</v>
      </c>
      <c r="G55" s="184" t="s">
        <v>234</v>
      </c>
      <c r="H55" s="185" t="str">
        <f t="shared" si="8"/>
        <v>-</v>
      </c>
      <c r="I55" s="184" t="s">
        <v>234</v>
      </c>
      <c r="J55" s="185" t="str">
        <f t="shared" si="8"/>
        <v>-</v>
      </c>
      <c r="K55" s="184" t="s">
        <v>234</v>
      </c>
      <c r="L55" s="185" t="str">
        <f t="shared" si="9"/>
        <v>-</v>
      </c>
      <c r="M55" s="184" t="s">
        <v>234</v>
      </c>
      <c r="N55" s="185" t="str">
        <f t="shared" si="10"/>
        <v>-</v>
      </c>
      <c r="O55" s="185" t="str">
        <f t="shared" si="11"/>
        <v>-</v>
      </c>
    </row>
    <row r="56" spans="1:16" x14ac:dyDescent="0.25">
      <c r="A56" s="1"/>
      <c r="B56" s="114" t="s">
        <v>77</v>
      </c>
      <c r="C56" s="184" t="s">
        <v>234</v>
      </c>
      <c r="D56" s="185" t="s">
        <v>234</v>
      </c>
      <c r="E56" s="184" t="s">
        <v>234</v>
      </c>
      <c r="F56" s="185" t="str">
        <f t="shared" si="8"/>
        <v>-</v>
      </c>
      <c r="G56" s="184" t="s">
        <v>234</v>
      </c>
      <c r="H56" s="185" t="str">
        <f t="shared" si="8"/>
        <v>-</v>
      </c>
      <c r="I56" s="184" t="s">
        <v>234</v>
      </c>
      <c r="J56" s="185" t="str">
        <f t="shared" si="8"/>
        <v>-</v>
      </c>
      <c r="K56" s="184" t="s">
        <v>234</v>
      </c>
      <c r="L56" s="185" t="str">
        <f t="shared" si="9"/>
        <v>-</v>
      </c>
      <c r="M56" s="184" t="s">
        <v>234</v>
      </c>
      <c r="N56" s="185" t="str">
        <f t="shared" si="10"/>
        <v>-</v>
      </c>
      <c r="O56" s="185" t="str">
        <f t="shared" si="11"/>
        <v>-</v>
      </c>
    </row>
    <row r="57" spans="1:16" x14ac:dyDescent="0.25">
      <c r="A57" s="1"/>
      <c r="B57" s="114" t="s">
        <v>79</v>
      </c>
      <c r="C57" s="184" t="s">
        <v>234</v>
      </c>
      <c r="D57" s="185" t="s">
        <v>234</v>
      </c>
      <c r="E57" s="184" t="s">
        <v>234</v>
      </c>
      <c r="F57" s="185" t="str">
        <f t="shared" si="8"/>
        <v>-</v>
      </c>
      <c r="G57" s="184" t="s">
        <v>234</v>
      </c>
      <c r="H57" s="185" t="str">
        <f t="shared" si="8"/>
        <v>-</v>
      </c>
      <c r="I57" s="184" t="s">
        <v>234</v>
      </c>
      <c r="J57" s="185" t="str">
        <f t="shared" si="8"/>
        <v>-</v>
      </c>
      <c r="K57" s="184" t="s">
        <v>234</v>
      </c>
      <c r="L57" s="185" t="str">
        <f t="shared" si="9"/>
        <v>-</v>
      </c>
      <c r="M57" s="184" t="s">
        <v>234</v>
      </c>
      <c r="N57" s="185" t="str">
        <f t="shared" si="10"/>
        <v>-</v>
      </c>
      <c r="O57" s="185" t="str">
        <f t="shared" si="11"/>
        <v>-</v>
      </c>
    </row>
    <row r="58" spans="1:16" x14ac:dyDescent="0.25">
      <c r="A58" s="1"/>
      <c r="B58" s="114" t="s">
        <v>81</v>
      </c>
      <c r="C58" s="184" t="s">
        <v>234</v>
      </c>
      <c r="D58" s="185" t="s">
        <v>234</v>
      </c>
      <c r="E58" s="184" t="s">
        <v>234</v>
      </c>
      <c r="F58" s="185" t="str">
        <f t="shared" si="8"/>
        <v>-</v>
      </c>
      <c r="G58" s="184" t="s">
        <v>234</v>
      </c>
      <c r="H58" s="185" t="str">
        <f t="shared" si="8"/>
        <v>-</v>
      </c>
      <c r="I58" s="184" t="s">
        <v>234</v>
      </c>
      <c r="J58" s="185" t="str">
        <f t="shared" si="8"/>
        <v>-</v>
      </c>
      <c r="K58" s="184" t="s">
        <v>234</v>
      </c>
      <c r="L58" s="185" t="str">
        <f t="shared" si="9"/>
        <v>-</v>
      </c>
      <c r="M58" s="184" t="s">
        <v>234</v>
      </c>
      <c r="N58" s="185" t="str">
        <f t="shared" si="10"/>
        <v>-</v>
      </c>
      <c r="O58" s="185" t="str">
        <f t="shared" si="11"/>
        <v>-</v>
      </c>
    </row>
    <row r="59" spans="1:16" x14ac:dyDescent="0.25">
      <c r="A59" s="1"/>
      <c r="B59" s="114" t="s">
        <v>83</v>
      </c>
      <c r="C59" s="184" t="s">
        <v>234</v>
      </c>
      <c r="D59" s="185" t="s">
        <v>234</v>
      </c>
      <c r="E59" s="184" t="s">
        <v>234</v>
      </c>
      <c r="F59" s="185" t="str">
        <f t="shared" si="8"/>
        <v>-</v>
      </c>
      <c r="G59" s="184" t="s">
        <v>234</v>
      </c>
      <c r="H59" s="185" t="str">
        <f t="shared" si="8"/>
        <v>-</v>
      </c>
      <c r="I59" s="184" t="s">
        <v>234</v>
      </c>
      <c r="J59" s="185" t="str">
        <f t="shared" si="8"/>
        <v>-</v>
      </c>
      <c r="K59" s="184" t="s">
        <v>234</v>
      </c>
      <c r="L59" s="185" t="str">
        <f t="shared" si="9"/>
        <v>-</v>
      </c>
      <c r="M59" s="184" t="s">
        <v>234</v>
      </c>
      <c r="N59" s="185" t="str">
        <f t="shared" si="10"/>
        <v>-</v>
      </c>
      <c r="O59" s="185" t="str">
        <f t="shared" si="11"/>
        <v>-</v>
      </c>
    </row>
    <row r="60" spans="1:16" x14ac:dyDescent="0.25">
      <c r="A60" s="1"/>
      <c r="B60" s="114" t="s">
        <v>85</v>
      </c>
      <c r="C60" s="184" t="s">
        <v>234</v>
      </c>
      <c r="D60" s="185" t="s">
        <v>234</v>
      </c>
      <c r="E60" s="184" t="s">
        <v>234</v>
      </c>
      <c r="F60" s="185" t="str">
        <f t="shared" si="8"/>
        <v>-</v>
      </c>
      <c r="G60" s="184" t="s">
        <v>234</v>
      </c>
      <c r="H60" s="185" t="str">
        <f t="shared" si="8"/>
        <v>-</v>
      </c>
      <c r="I60" s="184" t="s">
        <v>234</v>
      </c>
      <c r="J60" s="185" t="str">
        <f t="shared" si="8"/>
        <v>-</v>
      </c>
      <c r="K60" s="184" t="s">
        <v>234</v>
      </c>
      <c r="L60" s="185" t="str">
        <f t="shared" si="9"/>
        <v>-</v>
      </c>
      <c r="M60" s="184" t="s">
        <v>234</v>
      </c>
      <c r="N60" s="185" t="str">
        <f t="shared" si="10"/>
        <v>-</v>
      </c>
      <c r="O60" s="185" t="str">
        <f t="shared" si="11"/>
        <v>-</v>
      </c>
    </row>
    <row r="61" spans="1:16" x14ac:dyDescent="0.25">
      <c r="A61" s="1"/>
      <c r="B61" s="114" t="s">
        <v>87</v>
      </c>
      <c r="C61" s="184" t="s">
        <v>234</v>
      </c>
      <c r="D61" s="185" t="s">
        <v>234</v>
      </c>
      <c r="E61" s="184" t="s">
        <v>234</v>
      </c>
      <c r="F61" s="185" t="str">
        <f t="shared" si="8"/>
        <v>-</v>
      </c>
      <c r="G61" s="184" t="s">
        <v>234</v>
      </c>
      <c r="H61" s="185" t="str">
        <f t="shared" si="8"/>
        <v>-</v>
      </c>
      <c r="I61" s="184" t="s">
        <v>234</v>
      </c>
      <c r="J61" s="185" t="str">
        <f t="shared" si="8"/>
        <v>-</v>
      </c>
      <c r="K61" s="184" t="s">
        <v>234</v>
      </c>
      <c r="L61" s="185" t="str">
        <f t="shared" si="9"/>
        <v>-</v>
      </c>
      <c r="M61" s="184" t="s">
        <v>234</v>
      </c>
      <c r="N61" s="185" t="str">
        <f t="shared" si="10"/>
        <v>-</v>
      </c>
      <c r="O61" s="185" t="str">
        <f t="shared" si="11"/>
        <v>-</v>
      </c>
    </row>
    <row r="62" spans="1:16" x14ac:dyDescent="0.25">
      <c r="A62" s="1"/>
      <c r="B62" s="114" t="s">
        <v>89</v>
      </c>
      <c r="C62" s="184" t="s">
        <v>234</v>
      </c>
      <c r="D62" s="185" t="s">
        <v>234</v>
      </c>
      <c r="E62" s="184" t="s">
        <v>234</v>
      </c>
      <c r="F62" s="185" t="str">
        <f t="shared" si="8"/>
        <v>-</v>
      </c>
      <c r="G62" s="184" t="s">
        <v>234</v>
      </c>
      <c r="H62" s="185" t="str">
        <f t="shared" si="8"/>
        <v>-</v>
      </c>
      <c r="I62" s="184" t="s">
        <v>234</v>
      </c>
      <c r="J62" s="185" t="str">
        <f t="shared" si="8"/>
        <v>-</v>
      </c>
      <c r="K62" s="184" t="s">
        <v>234</v>
      </c>
      <c r="L62" s="185" t="str">
        <f t="shared" si="9"/>
        <v>-</v>
      </c>
      <c r="M62" s="184" t="s">
        <v>234</v>
      </c>
      <c r="N62" s="185" t="str">
        <f t="shared" si="10"/>
        <v>-</v>
      </c>
      <c r="O62" s="185" t="str">
        <f t="shared" si="11"/>
        <v>-</v>
      </c>
    </row>
    <row r="63" spans="1:16" x14ac:dyDescent="0.25">
      <c r="A63" s="1"/>
      <c r="B63" s="114" t="s">
        <v>91</v>
      </c>
      <c r="C63" s="184" t="s">
        <v>234</v>
      </c>
      <c r="D63" s="185" t="s">
        <v>234</v>
      </c>
      <c r="E63" s="184" t="s">
        <v>234</v>
      </c>
      <c r="F63" s="185" t="str">
        <f t="shared" si="8"/>
        <v>-</v>
      </c>
      <c r="G63" s="184" t="s">
        <v>234</v>
      </c>
      <c r="H63" s="185" t="str">
        <f t="shared" si="8"/>
        <v>-</v>
      </c>
      <c r="I63" s="184" t="s">
        <v>234</v>
      </c>
      <c r="J63" s="185" t="str">
        <f t="shared" si="8"/>
        <v>-</v>
      </c>
      <c r="K63" s="184" t="s">
        <v>234</v>
      </c>
      <c r="L63" s="185" t="str">
        <f t="shared" si="9"/>
        <v>-</v>
      </c>
      <c r="M63" s="184" t="s">
        <v>234</v>
      </c>
      <c r="N63" s="185" t="str">
        <f t="shared" si="10"/>
        <v>-</v>
      </c>
      <c r="O63" s="185" t="str">
        <f t="shared" si="11"/>
        <v>-</v>
      </c>
    </row>
    <row r="64" spans="1:16" x14ac:dyDescent="0.25">
      <c r="A64" s="1"/>
      <c r="B64" s="114" t="s">
        <v>93</v>
      </c>
      <c r="C64" s="184" t="s">
        <v>234</v>
      </c>
      <c r="D64" s="185" t="s">
        <v>234</v>
      </c>
      <c r="E64" s="184" t="s">
        <v>234</v>
      </c>
      <c r="F64" s="185" t="str">
        <f t="shared" si="8"/>
        <v>-</v>
      </c>
      <c r="G64" s="184" t="s">
        <v>234</v>
      </c>
      <c r="H64" s="185" t="str">
        <f t="shared" si="8"/>
        <v>-</v>
      </c>
      <c r="I64" s="184" t="s">
        <v>234</v>
      </c>
      <c r="J64" s="185" t="str">
        <f t="shared" si="8"/>
        <v>-</v>
      </c>
      <c r="K64" s="184" t="s">
        <v>234</v>
      </c>
      <c r="L64" s="185" t="str">
        <f t="shared" si="9"/>
        <v>-</v>
      </c>
      <c r="M64" s="184" t="s">
        <v>234</v>
      </c>
      <c r="N64" s="185" t="str">
        <f t="shared" si="10"/>
        <v>-</v>
      </c>
      <c r="O64" s="185" t="str">
        <f t="shared" si="11"/>
        <v>-</v>
      </c>
    </row>
    <row r="65" spans="1:16" ht="15.75" x14ac:dyDescent="0.25">
      <c r="B65" s="117" t="s">
        <v>30</v>
      </c>
      <c r="C65" s="186" t="s">
        <v>234</v>
      </c>
      <c r="D65" s="187" t="s">
        <v>234</v>
      </c>
      <c r="E65" s="186" t="s">
        <v>234</v>
      </c>
      <c r="F65" s="187" t="str">
        <f t="shared" si="8"/>
        <v>-</v>
      </c>
      <c r="G65" s="186" t="s">
        <v>234</v>
      </c>
      <c r="H65" s="187" t="str">
        <f t="shared" si="8"/>
        <v>-</v>
      </c>
      <c r="I65" s="186" t="s">
        <v>234</v>
      </c>
      <c r="J65" s="187" t="str">
        <f t="shared" si="8"/>
        <v>-</v>
      </c>
      <c r="K65" s="186" t="s">
        <v>234</v>
      </c>
      <c r="L65" s="187" t="str">
        <f t="shared" si="9"/>
        <v>-</v>
      </c>
      <c r="M65" s="186" t="s">
        <v>234</v>
      </c>
      <c r="N65" s="187" t="s">
        <v>234</v>
      </c>
      <c r="O65" s="187" t="s">
        <v>234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 t="s">
        <v>234</v>
      </c>
      <c r="D75" s="185" t="s">
        <v>234</v>
      </c>
      <c r="E75" s="184" t="s">
        <v>234</v>
      </c>
      <c r="F75" s="185" t="str">
        <f t="shared" ref="F75:J87" si="12">IFERROR(E75-C75,"-")</f>
        <v>-</v>
      </c>
      <c r="G75" s="184">
        <v>4.9664429530201346</v>
      </c>
      <c r="H75" s="185" t="str">
        <f t="shared" si="12"/>
        <v>-</v>
      </c>
      <c r="I75" s="184" t="s">
        <v>234</v>
      </c>
      <c r="J75" s="185" t="str">
        <f t="shared" si="12"/>
        <v>-</v>
      </c>
      <c r="K75" s="184" t="s">
        <v>234</v>
      </c>
      <c r="L75" s="185" t="str">
        <f t="shared" ref="L75:L87" si="13">IFERROR(K75-I75,"-")</f>
        <v>-</v>
      </c>
      <c r="M75" s="184" t="s">
        <v>234</v>
      </c>
      <c r="N75" s="185" t="str">
        <f>IFERROR(M75-K75,"-")</f>
        <v>-</v>
      </c>
      <c r="O75" s="185" t="str">
        <f>IFERROR(M75-C75,"-")</f>
        <v>-</v>
      </c>
    </row>
    <row r="76" spans="1:16" x14ac:dyDescent="0.25">
      <c r="A76" s="1"/>
      <c r="B76" s="114" t="s">
        <v>73</v>
      </c>
      <c r="C76" s="184" t="s">
        <v>234</v>
      </c>
      <c r="D76" s="185" t="s">
        <v>234</v>
      </c>
      <c r="E76" s="184" t="s">
        <v>234</v>
      </c>
      <c r="F76" s="185" t="str">
        <f t="shared" si="12"/>
        <v>-</v>
      </c>
      <c r="G76" s="184">
        <v>5.9880597014925376</v>
      </c>
      <c r="H76" s="185" t="str">
        <f t="shared" si="12"/>
        <v>-</v>
      </c>
      <c r="I76" s="184" t="s">
        <v>234</v>
      </c>
      <c r="J76" s="185" t="str">
        <f t="shared" si="12"/>
        <v>-</v>
      </c>
      <c r="K76" s="184" t="s">
        <v>234</v>
      </c>
      <c r="L76" s="185" t="str">
        <f t="shared" si="13"/>
        <v>-</v>
      </c>
      <c r="M76" s="184" t="s">
        <v>234</v>
      </c>
      <c r="N76" s="185" t="str">
        <f t="shared" ref="N76:N86" si="14">IFERROR(M76-K76,"-")</f>
        <v>-</v>
      </c>
      <c r="O76" s="185" t="str">
        <f t="shared" ref="O76:O86" si="15">IFERROR(M76-C76,"-")</f>
        <v>-</v>
      </c>
    </row>
    <row r="77" spans="1:16" x14ac:dyDescent="0.25">
      <c r="A77" s="1"/>
      <c r="B77" s="114" t="s">
        <v>75</v>
      </c>
      <c r="C77" s="184" t="s">
        <v>234</v>
      </c>
      <c r="D77" s="185" t="s">
        <v>234</v>
      </c>
      <c r="E77" s="184" t="s">
        <v>234</v>
      </c>
      <c r="F77" s="185" t="str">
        <f t="shared" si="12"/>
        <v>-</v>
      </c>
      <c r="G77" s="184">
        <v>4.6312649164677806</v>
      </c>
      <c r="H77" s="185" t="str">
        <f t="shared" si="12"/>
        <v>-</v>
      </c>
      <c r="I77" s="184" t="s">
        <v>234</v>
      </c>
      <c r="J77" s="185" t="str">
        <f t="shared" si="12"/>
        <v>-</v>
      </c>
      <c r="K77" s="184" t="s">
        <v>234</v>
      </c>
      <c r="L77" s="185" t="str">
        <f t="shared" si="13"/>
        <v>-</v>
      </c>
      <c r="M77" s="184" t="s">
        <v>234</v>
      </c>
      <c r="N77" s="185" t="str">
        <f t="shared" si="14"/>
        <v>-</v>
      </c>
      <c r="O77" s="185" t="str">
        <f t="shared" si="15"/>
        <v>-</v>
      </c>
    </row>
    <row r="78" spans="1:16" x14ac:dyDescent="0.25">
      <c r="A78" s="1"/>
      <c r="B78" s="114" t="s">
        <v>77</v>
      </c>
      <c r="C78" s="184" t="s">
        <v>234</v>
      </c>
      <c r="D78" s="185" t="s">
        <v>234</v>
      </c>
      <c r="E78" s="184" t="s">
        <v>234</v>
      </c>
      <c r="F78" s="185" t="str">
        <f t="shared" si="12"/>
        <v>-</v>
      </c>
      <c r="G78" s="184">
        <v>6.0419463087248326</v>
      </c>
      <c r="H78" s="185" t="str">
        <f t="shared" si="12"/>
        <v>-</v>
      </c>
      <c r="I78" s="184" t="s">
        <v>234</v>
      </c>
      <c r="J78" s="185" t="str">
        <f t="shared" si="12"/>
        <v>-</v>
      </c>
      <c r="K78" s="184" t="s">
        <v>234</v>
      </c>
      <c r="L78" s="185" t="str">
        <f t="shared" si="13"/>
        <v>-</v>
      </c>
      <c r="M78" s="184" t="s">
        <v>234</v>
      </c>
      <c r="N78" s="185" t="str">
        <f t="shared" si="14"/>
        <v>-</v>
      </c>
      <c r="O78" s="185" t="str">
        <f t="shared" si="15"/>
        <v>-</v>
      </c>
    </row>
    <row r="79" spans="1:16" x14ac:dyDescent="0.25">
      <c r="A79" s="1"/>
      <c r="B79" s="114" t="s">
        <v>79</v>
      </c>
      <c r="C79" s="184" t="s">
        <v>234</v>
      </c>
      <c r="D79" s="185" t="s">
        <v>234</v>
      </c>
      <c r="E79" s="184" t="s">
        <v>234</v>
      </c>
      <c r="F79" s="185" t="str">
        <f t="shared" si="12"/>
        <v>-</v>
      </c>
      <c r="G79" s="184">
        <v>3.0245901639344264</v>
      </c>
      <c r="H79" s="185" t="str">
        <f t="shared" si="12"/>
        <v>-</v>
      </c>
      <c r="I79" s="184" t="s">
        <v>234</v>
      </c>
      <c r="J79" s="185" t="str">
        <f t="shared" si="12"/>
        <v>-</v>
      </c>
      <c r="K79" s="184" t="s">
        <v>234</v>
      </c>
      <c r="L79" s="185" t="str">
        <f t="shared" si="13"/>
        <v>-</v>
      </c>
      <c r="M79" s="184" t="s">
        <v>234</v>
      </c>
      <c r="N79" s="185" t="str">
        <f t="shared" si="14"/>
        <v>-</v>
      </c>
      <c r="O79" s="185" t="str">
        <f t="shared" si="15"/>
        <v>-</v>
      </c>
    </row>
    <row r="80" spans="1:16" x14ac:dyDescent="0.25">
      <c r="A80" s="1"/>
      <c r="B80" s="114" t="s">
        <v>81</v>
      </c>
      <c r="C80" s="184" t="s">
        <v>234</v>
      </c>
      <c r="D80" s="185" t="s">
        <v>234</v>
      </c>
      <c r="E80" s="184" t="s">
        <v>234</v>
      </c>
      <c r="F80" s="185" t="str">
        <f t="shared" si="12"/>
        <v>-</v>
      </c>
      <c r="G80" s="184" t="s">
        <v>234</v>
      </c>
      <c r="H80" s="185" t="str">
        <f t="shared" si="12"/>
        <v>-</v>
      </c>
      <c r="I80" s="184" t="s">
        <v>234</v>
      </c>
      <c r="J80" s="185" t="str">
        <f t="shared" si="12"/>
        <v>-</v>
      </c>
      <c r="K80" s="184" t="s">
        <v>234</v>
      </c>
      <c r="L80" s="185" t="str">
        <f t="shared" si="13"/>
        <v>-</v>
      </c>
      <c r="M80" s="184" t="s">
        <v>234</v>
      </c>
      <c r="N80" s="185" t="str">
        <f t="shared" si="14"/>
        <v>-</v>
      </c>
      <c r="O80" s="185" t="str">
        <f t="shared" si="15"/>
        <v>-</v>
      </c>
    </row>
    <row r="81" spans="1:16" x14ac:dyDescent="0.25">
      <c r="A81" s="1"/>
      <c r="B81" s="114" t="s">
        <v>83</v>
      </c>
      <c r="C81" s="184" t="s">
        <v>234</v>
      </c>
      <c r="D81" s="185" t="s">
        <v>234</v>
      </c>
      <c r="E81" s="184" t="s">
        <v>234</v>
      </c>
      <c r="F81" s="185" t="str">
        <f t="shared" si="12"/>
        <v>-</v>
      </c>
      <c r="G81" s="184" t="s">
        <v>234</v>
      </c>
      <c r="H81" s="185" t="str">
        <f t="shared" si="12"/>
        <v>-</v>
      </c>
      <c r="I81" s="184" t="s">
        <v>234</v>
      </c>
      <c r="J81" s="185" t="str">
        <f t="shared" si="12"/>
        <v>-</v>
      </c>
      <c r="K81" s="184" t="s">
        <v>234</v>
      </c>
      <c r="L81" s="185" t="str">
        <f t="shared" si="13"/>
        <v>-</v>
      </c>
      <c r="M81" s="184" t="s">
        <v>234</v>
      </c>
      <c r="N81" s="185" t="str">
        <f t="shared" si="14"/>
        <v>-</v>
      </c>
      <c r="O81" s="185" t="str">
        <f t="shared" si="15"/>
        <v>-</v>
      </c>
    </row>
    <row r="82" spans="1:16" x14ac:dyDescent="0.25">
      <c r="A82" s="1"/>
      <c r="B82" s="114" t="s">
        <v>85</v>
      </c>
      <c r="C82" s="184" t="s">
        <v>234</v>
      </c>
      <c r="D82" s="185" t="s">
        <v>234</v>
      </c>
      <c r="E82" s="184">
        <v>3.442654028436019</v>
      </c>
      <c r="F82" s="185" t="str">
        <f t="shared" si="12"/>
        <v>-</v>
      </c>
      <c r="G82" s="184" t="s">
        <v>234</v>
      </c>
      <c r="H82" s="185" t="str">
        <f t="shared" si="12"/>
        <v>-</v>
      </c>
      <c r="I82" s="184" t="s">
        <v>234</v>
      </c>
      <c r="J82" s="185" t="str">
        <f t="shared" si="12"/>
        <v>-</v>
      </c>
      <c r="K82" s="184" t="s">
        <v>234</v>
      </c>
      <c r="L82" s="185" t="str">
        <f t="shared" si="13"/>
        <v>-</v>
      </c>
      <c r="M82" s="184" t="s">
        <v>234</v>
      </c>
      <c r="N82" s="185" t="str">
        <f t="shared" si="14"/>
        <v>-</v>
      </c>
      <c r="O82" s="185" t="str">
        <f t="shared" si="15"/>
        <v>-</v>
      </c>
    </row>
    <row r="83" spans="1:16" x14ac:dyDescent="0.25">
      <c r="A83" s="1"/>
      <c r="B83" s="114" t="s">
        <v>87</v>
      </c>
      <c r="C83" s="184" t="s">
        <v>234</v>
      </c>
      <c r="D83" s="185" t="s">
        <v>234</v>
      </c>
      <c r="E83" s="184">
        <v>4.6772727272727277</v>
      </c>
      <c r="F83" s="185" t="str">
        <f t="shared" si="12"/>
        <v>-</v>
      </c>
      <c r="G83" s="184" t="s">
        <v>234</v>
      </c>
      <c r="H83" s="185" t="str">
        <f t="shared" si="12"/>
        <v>-</v>
      </c>
      <c r="I83" s="184" t="s">
        <v>234</v>
      </c>
      <c r="J83" s="185" t="str">
        <f t="shared" si="12"/>
        <v>-</v>
      </c>
      <c r="K83" s="184" t="s">
        <v>234</v>
      </c>
      <c r="L83" s="185" t="str">
        <f t="shared" si="13"/>
        <v>-</v>
      </c>
      <c r="M83" s="184" t="s">
        <v>234</v>
      </c>
      <c r="N83" s="185" t="str">
        <f t="shared" si="14"/>
        <v>-</v>
      </c>
      <c r="O83" s="185" t="str">
        <f t="shared" si="15"/>
        <v>-</v>
      </c>
    </row>
    <row r="84" spans="1:16" x14ac:dyDescent="0.25">
      <c r="A84" s="1"/>
      <c r="B84" s="114" t="s">
        <v>89</v>
      </c>
      <c r="C84" s="184" t="s">
        <v>234</v>
      </c>
      <c r="D84" s="185" t="s">
        <v>234</v>
      </c>
      <c r="E84" s="184">
        <v>3.9116607773851588</v>
      </c>
      <c r="F84" s="185" t="str">
        <f t="shared" si="12"/>
        <v>-</v>
      </c>
      <c r="G84" s="184" t="s">
        <v>234</v>
      </c>
      <c r="H84" s="185" t="str">
        <f t="shared" si="12"/>
        <v>-</v>
      </c>
      <c r="I84" s="184" t="s">
        <v>234</v>
      </c>
      <c r="J84" s="185" t="str">
        <f t="shared" si="12"/>
        <v>-</v>
      </c>
      <c r="K84" s="184" t="s">
        <v>234</v>
      </c>
      <c r="L84" s="185" t="str">
        <f t="shared" si="13"/>
        <v>-</v>
      </c>
      <c r="M84" s="184" t="s">
        <v>234</v>
      </c>
      <c r="N84" s="185" t="str">
        <f t="shared" si="14"/>
        <v>-</v>
      </c>
      <c r="O84" s="185" t="str">
        <f t="shared" si="15"/>
        <v>-</v>
      </c>
    </row>
    <row r="85" spans="1:16" x14ac:dyDescent="0.25">
      <c r="A85" s="1"/>
      <c r="B85" s="114" t="s">
        <v>91</v>
      </c>
      <c r="C85" s="184" t="s">
        <v>234</v>
      </c>
      <c r="D85" s="185" t="s">
        <v>234</v>
      </c>
      <c r="E85" s="184">
        <v>5.278761061946903</v>
      </c>
      <c r="F85" s="185" t="str">
        <f t="shared" si="12"/>
        <v>-</v>
      </c>
      <c r="G85" s="184" t="s">
        <v>234</v>
      </c>
      <c r="H85" s="185" t="str">
        <f t="shared" si="12"/>
        <v>-</v>
      </c>
      <c r="I85" s="184" t="s">
        <v>234</v>
      </c>
      <c r="J85" s="185" t="str">
        <f t="shared" si="12"/>
        <v>-</v>
      </c>
      <c r="K85" s="184" t="s">
        <v>234</v>
      </c>
      <c r="L85" s="185" t="str">
        <f t="shared" si="13"/>
        <v>-</v>
      </c>
      <c r="M85" s="184" t="s">
        <v>234</v>
      </c>
      <c r="N85" s="185" t="str">
        <f t="shared" si="14"/>
        <v>-</v>
      </c>
      <c r="O85" s="185" t="str">
        <f t="shared" si="15"/>
        <v>-</v>
      </c>
    </row>
    <row r="86" spans="1:16" x14ac:dyDescent="0.25">
      <c r="A86" s="1"/>
      <c r="B86" s="114" t="s">
        <v>93</v>
      </c>
      <c r="C86" s="184" t="s">
        <v>234</v>
      </c>
      <c r="D86" s="185" t="s">
        <v>234</v>
      </c>
      <c r="E86" s="184">
        <v>6.4051172707889128</v>
      </c>
      <c r="F86" s="185" t="str">
        <f t="shared" si="12"/>
        <v>-</v>
      </c>
      <c r="G86" s="184" t="s">
        <v>234</v>
      </c>
      <c r="H86" s="185" t="str">
        <f t="shared" si="12"/>
        <v>-</v>
      </c>
      <c r="I86" s="184" t="s">
        <v>234</v>
      </c>
      <c r="J86" s="185" t="str">
        <f t="shared" si="12"/>
        <v>-</v>
      </c>
      <c r="K86" s="184" t="s">
        <v>234</v>
      </c>
      <c r="L86" s="185" t="str">
        <f t="shared" si="13"/>
        <v>-</v>
      </c>
      <c r="M86" s="184" t="s">
        <v>234</v>
      </c>
      <c r="N86" s="185" t="str">
        <f t="shared" si="14"/>
        <v>-</v>
      </c>
      <c r="O86" s="185" t="str">
        <f t="shared" si="15"/>
        <v>-</v>
      </c>
    </row>
    <row r="87" spans="1:16" ht="15.75" x14ac:dyDescent="0.25">
      <c r="B87" s="117" t="s">
        <v>30</v>
      </c>
      <c r="C87" s="186" t="s">
        <v>234</v>
      </c>
      <c r="D87" s="187" t="s">
        <v>234</v>
      </c>
      <c r="E87" s="186" t="s">
        <v>234</v>
      </c>
      <c r="F87" s="187" t="str">
        <f t="shared" si="12"/>
        <v>-</v>
      </c>
      <c r="G87" s="186" t="s">
        <v>234</v>
      </c>
      <c r="H87" s="187" t="str">
        <f t="shared" si="12"/>
        <v>-</v>
      </c>
      <c r="I87" s="186" t="s">
        <v>234</v>
      </c>
      <c r="J87" s="187" t="str">
        <f t="shared" si="12"/>
        <v>-</v>
      </c>
      <c r="K87" s="186" t="s">
        <v>234</v>
      </c>
      <c r="L87" s="187" t="str">
        <f t="shared" si="13"/>
        <v>-</v>
      </c>
      <c r="M87" s="186" t="s">
        <v>234</v>
      </c>
      <c r="N87" s="187" t="s">
        <v>234</v>
      </c>
      <c r="O87" s="187" t="s">
        <v>234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9.3567753001715257</v>
      </c>
      <c r="D97" s="185">
        <v>-0.53190744565407755</v>
      </c>
      <c r="E97" s="184">
        <v>7.2713903743315509</v>
      </c>
      <c r="F97" s="185">
        <f t="shared" ref="F97:J109" si="16">IFERROR(E97-C97,"-")</f>
        <v>-2.0853849258399748</v>
      </c>
      <c r="G97" s="184" t="s">
        <v>234</v>
      </c>
      <c r="H97" s="185" t="str">
        <f t="shared" si="16"/>
        <v>-</v>
      </c>
      <c r="I97" s="184" t="s">
        <v>234</v>
      </c>
      <c r="J97" s="185" t="str">
        <f t="shared" si="16"/>
        <v>-</v>
      </c>
      <c r="K97" s="184" t="s">
        <v>234</v>
      </c>
      <c r="L97" s="185" t="str">
        <f t="shared" ref="L97:L109" si="17">IFERROR(K97-I97,"-")</f>
        <v>-</v>
      </c>
      <c r="M97" s="184" t="s">
        <v>234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>
        <v>10.567213114754098</v>
      </c>
      <c r="D98" s="185">
        <v>0.57711410485310743</v>
      </c>
      <c r="E98" s="184">
        <v>4.04</v>
      </c>
      <c r="F98" s="185">
        <f t="shared" si="16"/>
        <v>-6.5272131147540984</v>
      </c>
      <c r="G98" s="184" t="s">
        <v>234</v>
      </c>
      <c r="H98" s="185" t="str">
        <f t="shared" si="16"/>
        <v>-</v>
      </c>
      <c r="I98" s="184" t="s">
        <v>234</v>
      </c>
      <c r="J98" s="185" t="str">
        <f t="shared" si="16"/>
        <v>-</v>
      </c>
      <c r="K98" s="184" t="s">
        <v>234</v>
      </c>
      <c r="L98" s="185" t="str">
        <f t="shared" si="17"/>
        <v>-</v>
      </c>
      <c r="M98" s="184" t="s">
        <v>234</v>
      </c>
      <c r="N98" s="185" t="str">
        <f t="shared" ref="N98:N108" si="18">IFERROR(M98-K98,"-")</f>
        <v>-</v>
      </c>
      <c r="O98" s="185" t="str">
        <f t="shared" ref="O98:O108" si="19">IFERROR(M98-C98,"-")</f>
        <v>-</v>
      </c>
    </row>
    <row r="99" spans="2:15" x14ac:dyDescent="0.25">
      <c r="B99" s="114" t="s">
        <v>75</v>
      </c>
      <c r="C99" s="184">
        <v>9.8921052631578945</v>
      </c>
      <c r="D99" s="185">
        <v>3.2000320924261869</v>
      </c>
      <c r="E99" s="184">
        <v>7.790909090909091</v>
      </c>
      <c r="F99" s="185">
        <f t="shared" si="16"/>
        <v>-2.1011961722488035</v>
      </c>
      <c r="G99" s="184" t="s">
        <v>234</v>
      </c>
      <c r="H99" s="185" t="str">
        <f t="shared" si="16"/>
        <v>-</v>
      </c>
      <c r="I99" s="184" t="s">
        <v>234</v>
      </c>
      <c r="J99" s="185" t="str">
        <f t="shared" si="16"/>
        <v>-</v>
      </c>
      <c r="K99" s="184" t="s">
        <v>234</v>
      </c>
      <c r="L99" s="185" t="str">
        <f t="shared" si="17"/>
        <v>-</v>
      </c>
      <c r="M99" s="184" t="s">
        <v>234</v>
      </c>
      <c r="N99" s="185" t="str">
        <f t="shared" si="18"/>
        <v>-</v>
      </c>
      <c r="O99" s="185" t="str">
        <f t="shared" si="19"/>
        <v>-</v>
      </c>
    </row>
    <row r="100" spans="2:15" x14ac:dyDescent="0.25">
      <c r="B100" s="114" t="s">
        <v>77</v>
      </c>
      <c r="C100" s="184">
        <v>7.7528957528957525</v>
      </c>
      <c r="D100" s="185">
        <v>-0.29130314213187258</v>
      </c>
      <c r="E100" s="184" t="s">
        <v>234</v>
      </c>
      <c r="F100" s="185" t="str">
        <f t="shared" si="16"/>
        <v>-</v>
      </c>
      <c r="G100" s="184" t="s">
        <v>234</v>
      </c>
      <c r="H100" s="185" t="str">
        <f t="shared" si="16"/>
        <v>-</v>
      </c>
      <c r="I100" s="184" t="s">
        <v>234</v>
      </c>
      <c r="J100" s="185" t="str">
        <f t="shared" si="16"/>
        <v>-</v>
      </c>
      <c r="K100" s="184" t="s">
        <v>234</v>
      </c>
      <c r="L100" s="185" t="str">
        <f t="shared" si="17"/>
        <v>-</v>
      </c>
      <c r="M100" s="184" t="s">
        <v>234</v>
      </c>
      <c r="N100" s="185" t="str">
        <f t="shared" si="18"/>
        <v>-</v>
      </c>
      <c r="O100" s="185" t="str">
        <f t="shared" si="19"/>
        <v>-</v>
      </c>
    </row>
    <row r="101" spans="2:15" x14ac:dyDescent="0.25">
      <c r="B101" s="114" t="s">
        <v>79</v>
      </c>
      <c r="C101" s="184">
        <v>4.5093378607809846</v>
      </c>
      <c r="D101" s="185">
        <v>0.31135128359977671</v>
      </c>
      <c r="E101" s="184" t="s">
        <v>234</v>
      </c>
      <c r="F101" s="185" t="str">
        <f t="shared" si="16"/>
        <v>-</v>
      </c>
      <c r="G101" s="184" t="s">
        <v>234</v>
      </c>
      <c r="H101" s="185" t="str">
        <f t="shared" si="16"/>
        <v>-</v>
      </c>
      <c r="I101" s="184" t="s">
        <v>234</v>
      </c>
      <c r="J101" s="185" t="str">
        <f t="shared" si="16"/>
        <v>-</v>
      </c>
      <c r="K101" s="184" t="s">
        <v>234</v>
      </c>
      <c r="L101" s="185" t="str">
        <f t="shared" si="17"/>
        <v>-</v>
      </c>
      <c r="M101" s="184" t="s">
        <v>234</v>
      </c>
      <c r="N101" s="185" t="str">
        <f t="shared" si="18"/>
        <v>-</v>
      </c>
      <c r="O101" s="185" t="str">
        <f t="shared" si="19"/>
        <v>-</v>
      </c>
    </row>
    <row r="102" spans="2:15" x14ac:dyDescent="0.25">
      <c r="B102" s="114" t="s">
        <v>81</v>
      </c>
      <c r="C102" s="184">
        <v>4.3629343629343627</v>
      </c>
      <c r="D102" s="185">
        <v>-0.34003593409534005</v>
      </c>
      <c r="E102" s="184" t="s">
        <v>234</v>
      </c>
      <c r="F102" s="185" t="str">
        <f t="shared" si="16"/>
        <v>-</v>
      </c>
      <c r="G102" s="184" t="s">
        <v>234</v>
      </c>
      <c r="H102" s="185" t="str">
        <f t="shared" si="16"/>
        <v>-</v>
      </c>
      <c r="I102" s="184" t="s">
        <v>234</v>
      </c>
      <c r="J102" s="185" t="str">
        <f t="shared" si="16"/>
        <v>-</v>
      </c>
      <c r="K102" s="184" t="s">
        <v>234</v>
      </c>
      <c r="L102" s="185" t="str">
        <f t="shared" si="17"/>
        <v>-</v>
      </c>
      <c r="M102" s="184" t="s">
        <v>234</v>
      </c>
      <c r="N102" s="185" t="str">
        <f t="shared" si="18"/>
        <v>-</v>
      </c>
      <c r="O102" s="185" t="str">
        <f t="shared" si="19"/>
        <v>-</v>
      </c>
    </row>
    <row r="103" spans="2:15" x14ac:dyDescent="0.25">
      <c r="B103" s="114" t="s">
        <v>83</v>
      </c>
      <c r="C103" s="184">
        <v>4.0928319623971801</v>
      </c>
      <c r="D103" s="185">
        <v>-3.0778997449198933</v>
      </c>
      <c r="E103" s="184" t="s">
        <v>234</v>
      </c>
      <c r="F103" s="185" t="str">
        <f t="shared" si="16"/>
        <v>-</v>
      </c>
      <c r="G103" s="184" t="s">
        <v>234</v>
      </c>
      <c r="H103" s="185" t="str">
        <f t="shared" si="16"/>
        <v>-</v>
      </c>
      <c r="I103" s="184" t="s">
        <v>234</v>
      </c>
      <c r="J103" s="185" t="str">
        <f t="shared" si="16"/>
        <v>-</v>
      </c>
      <c r="K103" s="184" t="s">
        <v>234</v>
      </c>
      <c r="L103" s="185" t="str">
        <f t="shared" si="17"/>
        <v>-</v>
      </c>
      <c r="M103" s="184" t="s">
        <v>234</v>
      </c>
      <c r="N103" s="185" t="str">
        <f t="shared" si="18"/>
        <v>-</v>
      </c>
      <c r="O103" s="185" t="str">
        <f t="shared" si="19"/>
        <v>-</v>
      </c>
    </row>
    <row r="104" spans="2:15" x14ac:dyDescent="0.25">
      <c r="B104" s="114" t="s">
        <v>85</v>
      </c>
      <c r="C104" s="184">
        <v>7.8141025641025639</v>
      </c>
      <c r="D104" s="185">
        <v>3.0719736285703299</v>
      </c>
      <c r="E104" s="184" t="s">
        <v>234</v>
      </c>
      <c r="F104" s="185" t="str">
        <f t="shared" si="16"/>
        <v>-</v>
      </c>
      <c r="G104" s="184" t="s">
        <v>234</v>
      </c>
      <c r="H104" s="185" t="str">
        <f t="shared" si="16"/>
        <v>-</v>
      </c>
      <c r="I104" s="184" t="s">
        <v>234</v>
      </c>
      <c r="J104" s="185" t="str">
        <f t="shared" si="16"/>
        <v>-</v>
      </c>
      <c r="K104" s="184" t="s">
        <v>234</v>
      </c>
      <c r="L104" s="185" t="str">
        <f t="shared" si="17"/>
        <v>-</v>
      </c>
      <c r="M104" s="184" t="s">
        <v>234</v>
      </c>
      <c r="N104" s="185" t="str">
        <f t="shared" si="18"/>
        <v>-</v>
      </c>
      <c r="O104" s="185" t="str">
        <f t="shared" si="19"/>
        <v>-</v>
      </c>
    </row>
    <row r="105" spans="2:15" x14ac:dyDescent="0.25">
      <c r="B105" s="114" t="s">
        <v>87</v>
      </c>
      <c r="C105" s="184">
        <v>6.7974452554744529</v>
      </c>
      <c r="D105" s="185">
        <v>-0.53852312397218771</v>
      </c>
      <c r="E105" s="184" t="s">
        <v>234</v>
      </c>
      <c r="F105" s="185" t="str">
        <f t="shared" si="16"/>
        <v>-</v>
      </c>
      <c r="G105" s="184" t="s">
        <v>234</v>
      </c>
      <c r="H105" s="185" t="str">
        <f t="shared" si="16"/>
        <v>-</v>
      </c>
      <c r="I105" s="184" t="s">
        <v>234</v>
      </c>
      <c r="J105" s="185" t="str">
        <f t="shared" si="16"/>
        <v>-</v>
      </c>
      <c r="K105" s="184" t="s">
        <v>234</v>
      </c>
      <c r="L105" s="185" t="str">
        <f t="shared" si="17"/>
        <v>-</v>
      </c>
      <c r="M105" s="184" t="s">
        <v>234</v>
      </c>
      <c r="N105" s="185" t="str">
        <f t="shared" si="18"/>
        <v>-</v>
      </c>
      <c r="O105" s="185" t="str">
        <f t="shared" si="19"/>
        <v>-</v>
      </c>
    </row>
    <row r="106" spans="2:15" x14ac:dyDescent="0.25">
      <c r="B106" s="114" t="s">
        <v>89</v>
      </c>
      <c r="C106" s="184">
        <v>4.7479338842975203</v>
      </c>
      <c r="D106" s="185">
        <v>-2.0709850346213985</v>
      </c>
      <c r="E106" s="184" t="s">
        <v>234</v>
      </c>
      <c r="F106" s="185" t="str">
        <f t="shared" si="16"/>
        <v>-</v>
      </c>
      <c r="G106" s="184" t="s">
        <v>234</v>
      </c>
      <c r="H106" s="185" t="str">
        <f t="shared" si="16"/>
        <v>-</v>
      </c>
      <c r="I106" s="184" t="s">
        <v>234</v>
      </c>
      <c r="J106" s="185" t="str">
        <f t="shared" si="16"/>
        <v>-</v>
      </c>
      <c r="K106" s="184" t="s">
        <v>234</v>
      </c>
      <c r="L106" s="185" t="str">
        <f t="shared" si="17"/>
        <v>-</v>
      </c>
      <c r="M106" s="184" t="s">
        <v>234</v>
      </c>
      <c r="N106" s="185" t="str">
        <f t="shared" si="18"/>
        <v>-</v>
      </c>
      <c r="O106" s="185" t="str">
        <f t="shared" si="19"/>
        <v>-</v>
      </c>
    </row>
    <row r="107" spans="2:15" x14ac:dyDescent="0.25">
      <c r="B107" s="114" t="s">
        <v>91</v>
      </c>
      <c r="C107" s="184">
        <v>7.1651785714285712</v>
      </c>
      <c r="D107" s="185">
        <v>-1.5817884996286207</v>
      </c>
      <c r="E107" s="184" t="s">
        <v>234</v>
      </c>
      <c r="F107" s="185" t="str">
        <f t="shared" si="16"/>
        <v>-</v>
      </c>
      <c r="G107" s="184" t="s">
        <v>234</v>
      </c>
      <c r="H107" s="185" t="str">
        <f t="shared" si="16"/>
        <v>-</v>
      </c>
      <c r="I107" s="184" t="s">
        <v>234</v>
      </c>
      <c r="J107" s="185" t="str">
        <f t="shared" si="16"/>
        <v>-</v>
      </c>
      <c r="K107" s="184" t="s">
        <v>234</v>
      </c>
      <c r="L107" s="185" t="str">
        <f t="shared" si="17"/>
        <v>-</v>
      </c>
      <c r="M107" s="184" t="s">
        <v>234</v>
      </c>
      <c r="N107" s="185" t="str">
        <f t="shared" si="18"/>
        <v>-</v>
      </c>
      <c r="O107" s="185" t="str">
        <f t="shared" si="19"/>
        <v>-</v>
      </c>
    </row>
    <row r="108" spans="2:15" x14ac:dyDescent="0.25">
      <c r="B108" s="114" t="s">
        <v>93</v>
      </c>
      <c r="C108" s="184">
        <v>9.17578125</v>
      </c>
      <c r="D108" s="185">
        <v>1.3505532864741641</v>
      </c>
      <c r="E108" s="184" t="s">
        <v>234</v>
      </c>
      <c r="F108" s="185" t="str">
        <f t="shared" si="16"/>
        <v>-</v>
      </c>
      <c r="G108" s="184" t="s">
        <v>234</v>
      </c>
      <c r="H108" s="185" t="str">
        <f t="shared" si="16"/>
        <v>-</v>
      </c>
      <c r="I108" s="184" t="s">
        <v>234</v>
      </c>
      <c r="J108" s="185" t="str">
        <f t="shared" si="16"/>
        <v>-</v>
      </c>
      <c r="K108" s="184" t="s">
        <v>234</v>
      </c>
      <c r="L108" s="185" t="str">
        <f t="shared" si="17"/>
        <v>-</v>
      </c>
      <c r="M108" s="184" t="s">
        <v>234</v>
      </c>
      <c r="N108" s="185" t="str">
        <f t="shared" si="18"/>
        <v>-</v>
      </c>
      <c r="O108" s="185" t="str">
        <f t="shared" si="19"/>
        <v>-</v>
      </c>
    </row>
    <row r="109" spans="2:15" ht="15.75" x14ac:dyDescent="0.25">
      <c r="B109" s="117" t="s">
        <v>30</v>
      </c>
      <c r="C109" s="186">
        <v>6.7093525179856117</v>
      </c>
      <c r="D109" s="187">
        <v>-0.38080736333959031</v>
      </c>
      <c r="E109" s="186">
        <v>5.98615548455804</v>
      </c>
      <c r="F109" s="187">
        <f t="shared" si="16"/>
        <v>-0.72319703342757169</v>
      </c>
      <c r="G109" s="186" t="s">
        <v>234</v>
      </c>
      <c r="H109" s="187" t="str">
        <f t="shared" si="16"/>
        <v>-</v>
      </c>
      <c r="I109" s="186" t="s">
        <v>234</v>
      </c>
      <c r="J109" s="187" t="str">
        <f t="shared" si="16"/>
        <v>-</v>
      </c>
      <c r="K109" s="186" t="s">
        <v>234</v>
      </c>
      <c r="L109" s="187" t="str">
        <f t="shared" si="17"/>
        <v>-</v>
      </c>
      <c r="M109" s="186" t="s">
        <v>234</v>
      </c>
      <c r="N109" s="187" t="s">
        <v>234</v>
      </c>
      <c r="O109" s="187" t="s">
        <v>234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72C0A-28A6-4981-A6F8-0D9CC86D12E2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8551-2C6B-454C-A901-C1962909772B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0.7036</v>
      </c>
      <c r="D9" s="116">
        <v>1.368678864716899E-2</v>
      </c>
      <c r="E9" s="193">
        <v>0.60499999999999998</v>
      </c>
      <c r="F9" s="116">
        <f t="shared" ref="F9:L21" si="0">IFERROR(E9/C9-1,"-")</f>
        <v>-0.14013644115974988</v>
      </c>
      <c r="G9" s="193">
        <v>0.1981</v>
      </c>
      <c r="H9" s="116">
        <f t="shared" si="0"/>
        <v>-0.67256198347107432</v>
      </c>
      <c r="I9" s="193">
        <v>0.56000000000000005</v>
      </c>
      <c r="J9" s="116">
        <f t="shared" si="0"/>
        <v>1.8268551236749118</v>
      </c>
      <c r="K9" s="193">
        <v>0.63600000000000001</v>
      </c>
      <c r="L9" s="116">
        <f t="shared" si="0"/>
        <v>0.13571428571428568</v>
      </c>
      <c r="M9" s="193">
        <v>0.75329999999999997</v>
      </c>
      <c r="N9" s="116">
        <f t="shared" ref="N9:N14" si="1">IFERROR(M9/K9-1,"-")</f>
        <v>0.18443396226415087</v>
      </c>
      <c r="O9" s="116">
        <f>IFERROR(M9/C9-1,"-")</f>
        <v>7.0636725412166035E-2</v>
      </c>
    </row>
    <row r="10" spans="1:17" x14ac:dyDescent="0.25">
      <c r="A10" s="1" t="s">
        <v>72</v>
      </c>
      <c r="B10" s="114" t="s">
        <v>73</v>
      </c>
      <c r="C10" s="193">
        <v>0.63009999999999999</v>
      </c>
      <c r="D10" s="116">
        <v>-9.0239676580999295E-2</v>
      </c>
      <c r="E10" s="193">
        <v>0.62680000000000002</v>
      </c>
      <c r="F10" s="116">
        <f t="shared" si="0"/>
        <v>-5.2372639263608134E-3</v>
      </c>
      <c r="G10" s="193">
        <v>0.14859999999999998</v>
      </c>
      <c r="H10" s="116">
        <f t="shared" si="0"/>
        <v>-0.76292278238672628</v>
      </c>
      <c r="I10" s="193">
        <v>0.58860000000000001</v>
      </c>
      <c r="J10" s="116">
        <f t="shared" si="0"/>
        <v>2.960969044414536</v>
      </c>
      <c r="K10" s="193">
        <v>0.63369999999999993</v>
      </c>
      <c r="L10" s="116">
        <f t="shared" si="0"/>
        <v>7.6622494053686596E-2</v>
      </c>
      <c r="M10" s="193">
        <v>0.70550000000000002</v>
      </c>
      <c r="N10" s="116">
        <f t="shared" si="1"/>
        <v>0.11330282468044839</v>
      </c>
      <c r="O10" s="116">
        <f t="shared" ref="O10:O14" si="2">IFERROR(M10/C10-1,"-")</f>
        <v>0.11966354546897318</v>
      </c>
    </row>
    <row r="11" spans="1:17" x14ac:dyDescent="0.25">
      <c r="A11" s="1" t="s">
        <v>74</v>
      </c>
      <c r="B11" s="114" t="s">
        <v>75</v>
      </c>
      <c r="C11" s="193">
        <v>0.69010000000000005</v>
      </c>
      <c r="D11" s="116">
        <v>0.10557513617430314</v>
      </c>
      <c r="E11" s="193">
        <v>0.35499999999999998</v>
      </c>
      <c r="F11" s="116">
        <f t="shared" si="0"/>
        <v>-0.48558179973916826</v>
      </c>
      <c r="G11" s="193">
        <v>0.25969999999999999</v>
      </c>
      <c r="H11" s="116">
        <f t="shared" si="0"/>
        <v>-0.26845070422535211</v>
      </c>
      <c r="I11" s="193">
        <v>0.65049999999999997</v>
      </c>
      <c r="J11" s="116">
        <f t="shared" si="0"/>
        <v>1.5048132460531383</v>
      </c>
      <c r="K11" s="193">
        <v>0.6462</v>
      </c>
      <c r="L11" s="116">
        <f t="shared" si="0"/>
        <v>-6.610299769408079E-3</v>
      </c>
      <c r="M11" s="193">
        <v>0.73560000000000003</v>
      </c>
      <c r="N11" s="116">
        <f t="shared" si="1"/>
        <v>0.13834726090993499</v>
      </c>
      <c r="O11" s="116">
        <f t="shared" si="2"/>
        <v>6.5932473554557225E-2</v>
      </c>
    </row>
    <row r="12" spans="1:17" x14ac:dyDescent="0.25">
      <c r="A12" s="1" t="s">
        <v>76</v>
      </c>
      <c r="B12" s="114" t="s">
        <v>77</v>
      </c>
      <c r="C12" s="193">
        <v>0.44140000000000001</v>
      </c>
      <c r="D12" s="116">
        <v>-0.11079774375503626</v>
      </c>
      <c r="E12" s="193">
        <v>0</v>
      </c>
      <c r="F12" s="116">
        <f t="shared" si="0"/>
        <v>-1</v>
      </c>
      <c r="G12" s="193">
        <v>0.249</v>
      </c>
      <c r="H12" s="116" t="str">
        <f t="shared" si="0"/>
        <v>-</v>
      </c>
      <c r="I12" s="193">
        <v>0.47840000000000005</v>
      </c>
      <c r="J12" s="116">
        <f t="shared" si="0"/>
        <v>0.92128514056224908</v>
      </c>
      <c r="K12" s="193">
        <v>0.47939999999999999</v>
      </c>
      <c r="L12" s="116">
        <f t="shared" si="0"/>
        <v>2.0903010033443969E-3</v>
      </c>
      <c r="M12" s="193">
        <v>0.53310000000000002</v>
      </c>
      <c r="N12" s="116">
        <f t="shared" si="1"/>
        <v>0.11201501877346698</v>
      </c>
      <c r="O12" s="116">
        <f t="shared" si="2"/>
        <v>0.20774807430901676</v>
      </c>
    </row>
    <row r="13" spans="1:17" x14ac:dyDescent="0.25">
      <c r="A13" s="1" t="s">
        <v>78</v>
      </c>
      <c r="B13" s="114" t="s">
        <v>79</v>
      </c>
      <c r="C13" s="193">
        <v>0.4526</v>
      </c>
      <c r="D13" s="116">
        <v>-2.8963741686333422E-2</v>
      </c>
      <c r="E13" s="193">
        <v>0</v>
      </c>
      <c r="F13" s="116">
        <f t="shared" si="0"/>
        <v>-1</v>
      </c>
      <c r="G13" s="193">
        <v>0.2223</v>
      </c>
      <c r="H13" s="116" t="str">
        <f t="shared" si="0"/>
        <v>-</v>
      </c>
      <c r="I13" s="193">
        <v>0.42420000000000002</v>
      </c>
      <c r="J13" s="116">
        <f t="shared" si="0"/>
        <v>0.90823211875843457</v>
      </c>
      <c r="K13" s="193">
        <v>0.37990000000000002</v>
      </c>
      <c r="L13" s="116">
        <f t="shared" si="0"/>
        <v>-0.10443187175860447</v>
      </c>
      <c r="M13" s="193">
        <v>0.27649999999999997</v>
      </c>
      <c r="N13" s="116">
        <f t="shared" si="1"/>
        <v>-0.2721768886549093</v>
      </c>
      <c r="O13" s="116">
        <f t="shared" si="2"/>
        <v>-0.38908528501988515</v>
      </c>
    </row>
    <row r="14" spans="1:17" x14ac:dyDescent="0.25">
      <c r="A14" s="1" t="s">
        <v>80</v>
      </c>
      <c r="B14" s="114" t="s">
        <v>81</v>
      </c>
      <c r="C14" s="193">
        <v>0.53610000000000002</v>
      </c>
      <c r="D14" s="116">
        <v>0.11039768019884022</v>
      </c>
      <c r="E14" s="193">
        <v>0</v>
      </c>
      <c r="F14" s="116">
        <f t="shared" si="0"/>
        <v>-1</v>
      </c>
      <c r="G14" s="193">
        <v>0.23989999999999997</v>
      </c>
      <c r="H14" s="116" t="str">
        <f t="shared" si="0"/>
        <v>-</v>
      </c>
      <c r="I14" s="193">
        <v>0.46659999999999996</v>
      </c>
      <c r="J14" s="116">
        <f t="shared" si="0"/>
        <v>0.94497707378074192</v>
      </c>
      <c r="K14" s="193">
        <v>0.40689999999999998</v>
      </c>
      <c r="L14" s="116">
        <f t="shared" si="0"/>
        <v>-0.12794684954993563</v>
      </c>
      <c r="M14" s="193">
        <v>0.53659999999999997</v>
      </c>
      <c r="N14" s="116">
        <f t="shared" si="1"/>
        <v>0.31875153600393213</v>
      </c>
      <c r="O14" s="116">
        <f t="shared" si="2"/>
        <v>9.3266181682505334E-4</v>
      </c>
    </row>
    <row r="15" spans="1:17" x14ac:dyDescent="0.25">
      <c r="A15" s="1" t="s">
        <v>82</v>
      </c>
      <c r="B15" s="114" t="s">
        <v>83</v>
      </c>
      <c r="C15" s="193">
        <v>0.48499999999999999</v>
      </c>
      <c r="D15" s="116">
        <v>2.1482729570345471E-2</v>
      </c>
      <c r="E15" s="193">
        <v>0</v>
      </c>
      <c r="F15" s="116">
        <f t="shared" si="0"/>
        <v>-1</v>
      </c>
      <c r="G15" s="193">
        <v>0.34950000000000003</v>
      </c>
      <c r="H15" s="116" t="str">
        <f t="shared" si="0"/>
        <v>-</v>
      </c>
      <c r="I15" s="193">
        <v>0.43840000000000001</v>
      </c>
      <c r="J15" s="116">
        <f t="shared" si="0"/>
        <v>0.25436337625178829</v>
      </c>
      <c r="K15" s="193">
        <v>0.44450000000000001</v>
      </c>
      <c r="L15" s="116">
        <f t="shared" si="0"/>
        <v>1.3914233576642232E-2</v>
      </c>
      <c r="M15" s="193">
        <v>0.44259999999999999</v>
      </c>
      <c r="N15" s="116">
        <f>IFERROR(M15/K15-1,"-")</f>
        <v>-4.2744656917885759E-3</v>
      </c>
      <c r="O15" s="116">
        <f>IFERROR(M15/C15-1,"-")</f>
        <v>-8.7422680412371112E-2</v>
      </c>
    </row>
    <row r="16" spans="1:17" x14ac:dyDescent="0.25">
      <c r="A16" s="1" t="s">
        <v>84</v>
      </c>
      <c r="B16" s="114" t="s">
        <v>85</v>
      </c>
      <c r="C16" s="193">
        <v>0.47509999999999997</v>
      </c>
      <c r="D16" s="116">
        <v>-0.28124054462934944</v>
      </c>
      <c r="E16" s="193">
        <v>0.37790000000000001</v>
      </c>
      <c r="F16" s="116">
        <f t="shared" si="0"/>
        <v>-0.20458850768259307</v>
      </c>
      <c r="G16" s="193">
        <v>0.42659999999999998</v>
      </c>
      <c r="H16" s="116">
        <f t="shared" si="0"/>
        <v>0.12887007144747287</v>
      </c>
      <c r="I16" s="193">
        <v>0.56740000000000002</v>
      </c>
      <c r="J16" s="116">
        <f t="shared" si="0"/>
        <v>0.33005157055789969</v>
      </c>
      <c r="K16" s="193">
        <v>0.44319999999999998</v>
      </c>
      <c r="L16" s="116">
        <f t="shared" si="0"/>
        <v>-0.21889319703912591</v>
      </c>
      <c r="M16" s="193" t="s">
        <v>234</v>
      </c>
      <c r="N16" s="116" t="str">
        <f>IFERROR(M16/K16-1,"-")</f>
        <v>-</v>
      </c>
      <c r="O16" s="116" t="str">
        <f>IFERROR(M16/C16-1,"-")</f>
        <v>-</v>
      </c>
    </row>
    <row r="17" spans="1:30" x14ac:dyDescent="0.25">
      <c r="A17" s="1" t="s">
        <v>86</v>
      </c>
      <c r="B17" s="114" t="s">
        <v>87</v>
      </c>
      <c r="C17" s="193">
        <v>0.60489999999999999</v>
      </c>
      <c r="D17" s="116">
        <v>3.4370725034199801E-2</v>
      </c>
      <c r="E17" s="193">
        <v>0.1106</v>
      </c>
      <c r="F17" s="116">
        <f t="shared" si="0"/>
        <v>-0.8171598611340718</v>
      </c>
      <c r="G17" s="193">
        <v>0.50350000000000006</v>
      </c>
      <c r="H17" s="116">
        <f t="shared" si="0"/>
        <v>3.5524412296564201</v>
      </c>
      <c r="I17" s="193">
        <v>0.50549999999999995</v>
      </c>
      <c r="J17" s="116">
        <f t="shared" si="0"/>
        <v>3.9721946375370631E-3</v>
      </c>
      <c r="K17" s="193">
        <v>0.502</v>
      </c>
      <c r="L17" s="116">
        <f t="shared" si="0"/>
        <v>-6.923837784371778E-3</v>
      </c>
      <c r="M17" s="193" t="s">
        <v>234</v>
      </c>
      <c r="N17" s="116" t="str">
        <f t="shared" ref="N17:N20" si="3">IFERROR(M17/K17-1,"-")</f>
        <v>-</v>
      </c>
      <c r="O17" s="116" t="str">
        <f t="shared" ref="O17:O20" si="4">IFERROR(M17/C17-1,"-")</f>
        <v>-</v>
      </c>
    </row>
    <row r="18" spans="1:30" x14ac:dyDescent="0.25">
      <c r="A18" s="1" t="s">
        <v>88</v>
      </c>
      <c r="B18" s="114" t="s">
        <v>89</v>
      </c>
      <c r="C18" s="193">
        <v>0.53239999999999998</v>
      </c>
      <c r="D18" s="116">
        <v>-9.1196724362553327E-3</v>
      </c>
      <c r="E18" s="193">
        <v>0.1152</v>
      </c>
      <c r="F18" s="116">
        <f t="shared" si="0"/>
        <v>-0.78362133734034556</v>
      </c>
      <c r="G18" s="193">
        <v>0.58409999999999995</v>
      </c>
      <c r="H18" s="116">
        <f t="shared" si="0"/>
        <v>4.0703125</v>
      </c>
      <c r="I18" s="193">
        <v>0.52579999999999993</v>
      </c>
      <c r="J18" s="116">
        <f t="shared" si="0"/>
        <v>-9.9811676082862566E-2</v>
      </c>
      <c r="K18" s="193">
        <v>0.63</v>
      </c>
      <c r="L18" s="116">
        <f t="shared" si="0"/>
        <v>0.19817421072651209</v>
      </c>
      <c r="M18" s="193" t="s">
        <v>234</v>
      </c>
      <c r="N18" s="116" t="str">
        <f t="shared" si="3"/>
        <v>-</v>
      </c>
      <c r="O18" s="116" t="str">
        <f t="shared" si="4"/>
        <v>-</v>
      </c>
      <c r="AC18" s="194"/>
    </row>
    <row r="19" spans="1:30" x14ac:dyDescent="0.25">
      <c r="A19" s="1" t="s">
        <v>90</v>
      </c>
      <c r="B19" s="114" t="s">
        <v>91</v>
      </c>
      <c r="C19" s="193">
        <v>0.67349999999999999</v>
      </c>
      <c r="D19" s="116">
        <v>-3.0935251798561048E-2</v>
      </c>
      <c r="E19" s="193">
        <v>0.25659999999999999</v>
      </c>
      <c r="F19" s="116">
        <f t="shared" si="0"/>
        <v>-0.61900519673348176</v>
      </c>
      <c r="G19" s="193">
        <v>0.68409999999999993</v>
      </c>
      <c r="H19" s="116">
        <f t="shared" si="0"/>
        <v>1.6660171473109897</v>
      </c>
      <c r="I19" s="193">
        <v>0.60350000000000004</v>
      </c>
      <c r="J19" s="116">
        <f t="shared" si="0"/>
        <v>-0.1178190323052184</v>
      </c>
      <c r="K19" s="193">
        <v>0.73450000000000004</v>
      </c>
      <c r="L19" s="116">
        <f t="shared" si="0"/>
        <v>0.21706710853355426</v>
      </c>
      <c r="M19" s="193" t="s">
        <v>234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0.62939999999999996</v>
      </c>
      <c r="D20" s="116">
        <v>-2.5998142989786532E-2</v>
      </c>
      <c r="E20" s="193">
        <v>0.20100000000000001</v>
      </c>
      <c r="F20" s="116">
        <f t="shared" si="0"/>
        <v>-0.68064823641563388</v>
      </c>
      <c r="G20" s="193">
        <v>0.59650000000000003</v>
      </c>
      <c r="H20" s="116">
        <f t="shared" si="0"/>
        <v>1.9676616915422884</v>
      </c>
      <c r="I20" s="193">
        <v>0.6391</v>
      </c>
      <c r="J20" s="116">
        <f t="shared" si="0"/>
        <v>7.1416596814752653E-2</v>
      </c>
      <c r="K20" s="193">
        <v>0.70480000000000009</v>
      </c>
      <c r="L20" s="116">
        <f t="shared" si="0"/>
        <v>0.10280081364418736</v>
      </c>
      <c r="M20" s="193" t="s">
        <v>234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0.57076491108653105</v>
      </c>
      <c r="D21" s="119">
        <v>-2.8219614660292769E-2</v>
      </c>
      <c r="E21" s="195">
        <v>0.42174668708366447</v>
      </c>
      <c r="F21" s="119">
        <v>-0.26108511772244281</v>
      </c>
      <c r="G21" s="195">
        <v>0.40408330264719122</v>
      </c>
      <c r="H21" s="119">
        <v>-4.1881501331080373E-2</v>
      </c>
      <c r="I21" s="195">
        <v>0.53778304538949095</v>
      </c>
      <c r="J21" s="119">
        <v>0.33087173329464248</v>
      </c>
      <c r="K21" s="195">
        <v>0.55454348826086564</v>
      </c>
      <c r="L21" s="119">
        <v>3.1165807503722665E-2</v>
      </c>
      <c r="M21" s="195" t="s">
        <v>234</v>
      </c>
      <c r="N21" s="119" t="s">
        <v>234</v>
      </c>
      <c r="O21" s="119" t="s">
        <v>234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0.67280000000000006</v>
      </c>
      <c r="D31" s="116"/>
      <c r="E31" s="193">
        <v>0.54820000000000002</v>
      </c>
      <c r="F31" s="116">
        <f t="shared" ref="F31:J43" si="5">IFERROR(E31/C31-1,"-")</f>
        <v>-0.18519619500594531</v>
      </c>
      <c r="G31" s="193">
        <v>0.1981</v>
      </c>
      <c r="H31" s="116">
        <f t="shared" si="5"/>
        <v>-0.63863553447646848</v>
      </c>
      <c r="I31" s="193">
        <v>0.56000000000000005</v>
      </c>
      <c r="J31" s="116">
        <f t="shared" si="5"/>
        <v>1.8268551236749118</v>
      </c>
      <c r="K31" s="193">
        <v>0.62919999999999998</v>
      </c>
      <c r="L31" s="116">
        <f t="shared" ref="L31:L43" si="6">IFERROR(K31/I31-1,"-")</f>
        <v>0.12357142857142844</v>
      </c>
      <c r="M31" s="193">
        <v>0.75120000000000009</v>
      </c>
      <c r="N31" s="116">
        <f t="shared" ref="N31:N39" si="7">IFERROR(M31/K31-1,"-")</f>
        <v>0.19389701207883037</v>
      </c>
      <c r="O31" s="116">
        <f>IFERROR(M31/C31-1,"-")</f>
        <v>0.11652794292508917</v>
      </c>
    </row>
    <row r="32" spans="1:30" x14ac:dyDescent="0.25">
      <c r="B32" s="114" t="s">
        <v>73</v>
      </c>
      <c r="C32" s="193">
        <v>0.64890000000000003</v>
      </c>
      <c r="D32" s="116"/>
      <c r="E32" s="193">
        <v>0.64469999999999994</v>
      </c>
      <c r="F32" s="116">
        <f t="shared" si="5"/>
        <v>-6.4724919093852584E-3</v>
      </c>
      <c r="G32" s="193">
        <v>0.14859999999999998</v>
      </c>
      <c r="H32" s="116">
        <f t="shared" si="5"/>
        <v>-0.7695051962152939</v>
      </c>
      <c r="I32" s="193">
        <v>0.58860000000000001</v>
      </c>
      <c r="J32" s="116">
        <f t="shared" si="5"/>
        <v>2.960969044414536</v>
      </c>
      <c r="K32" s="193">
        <v>0.62840000000000007</v>
      </c>
      <c r="L32" s="116">
        <f t="shared" si="6"/>
        <v>6.7618076792388848E-2</v>
      </c>
      <c r="M32" s="193">
        <v>0.72860000000000003</v>
      </c>
      <c r="N32" s="116">
        <f t="shared" si="7"/>
        <v>0.15945257797581158</v>
      </c>
      <c r="O32" s="116">
        <f t="shared" ref="O32:O39" si="8">IFERROR(M32/C32-1,"-")</f>
        <v>0.12282323932809369</v>
      </c>
    </row>
    <row r="33" spans="2:17" x14ac:dyDescent="0.25">
      <c r="B33" s="114" t="s">
        <v>75</v>
      </c>
      <c r="C33" s="193">
        <v>0.71589999999999998</v>
      </c>
      <c r="D33" s="116"/>
      <c r="E33" s="193">
        <v>0.34350000000000003</v>
      </c>
      <c r="F33" s="116">
        <f t="shared" si="5"/>
        <v>-0.52018438329375605</v>
      </c>
      <c r="G33" s="193">
        <v>0.25969999999999999</v>
      </c>
      <c r="H33" s="116">
        <f t="shared" si="5"/>
        <v>-0.24395924308588079</v>
      </c>
      <c r="I33" s="193">
        <v>0.65049999999999997</v>
      </c>
      <c r="J33" s="116">
        <f t="shared" si="5"/>
        <v>1.5048132460531383</v>
      </c>
      <c r="K33" s="193">
        <v>0.64529999999999998</v>
      </c>
      <c r="L33" s="116">
        <f t="shared" si="6"/>
        <v>-7.9938508839354494E-3</v>
      </c>
      <c r="M33" s="193">
        <v>0.73140000000000005</v>
      </c>
      <c r="N33" s="116">
        <f t="shared" si="7"/>
        <v>0.13342631334263144</v>
      </c>
      <c r="O33" s="116">
        <f t="shared" si="8"/>
        <v>2.165106858499799E-2</v>
      </c>
    </row>
    <row r="34" spans="2:17" x14ac:dyDescent="0.25">
      <c r="B34" s="114" t="s">
        <v>77</v>
      </c>
      <c r="C34" s="193">
        <v>0.46950000000000003</v>
      </c>
      <c r="D34" s="116"/>
      <c r="E34" s="193">
        <v>0</v>
      </c>
      <c r="F34" s="116">
        <f t="shared" si="5"/>
        <v>-1</v>
      </c>
      <c r="G34" s="193">
        <v>0.249</v>
      </c>
      <c r="H34" s="116" t="str">
        <f t="shared" si="5"/>
        <v>-</v>
      </c>
      <c r="I34" s="193">
        <v>0.47840000000000005</v>
      </c>
      <c r="J34" s="116">
        <f t="shared" si="5"/>
        <v>0.92128514056224908</v>
      </c>
      <c r="K34" s="193">
        <v>0.47350000000000003</v>
      </c>
      <c r="L34" s="116">
        <f t="shared" si="6"/>
        <v>-1.0242474916387967E-2</v>
      </c>
      <c r="M34" s="193">
        <v>0.53060000000000007</v>
      </c>
      <c r="N34" s="116">
        <f t="shared" si="7"/>
        <v>0.12059134107708558</v>
      </c>
      <c r="O34" s="116">
        <f t="shared" si="8"/>
        <v>0.13013844515441964</v>
      </c>
    </row>
    <row r="35" spans="2:17" x14ac:dyDescent="0.25">
      <c r="B35" s="114" t="s">
        <v>79</v>
      </c>
      <c r="C35" s="193">
        <v>0.46279999999999999</v>
      </c>
      <c r="D35" s="116"/>
      <c r="E35" s="193">
        <v>0</v>
      </c>
      <c r="F35" s="116">
        <f t="shared" si="5"/>
        <v>-1</v>
      </c>
      <c r="G35" s="193">
        <v>0.2223</v>
      </c>
      <c r="H35" s="116" t="str">
        <f t="shared" si="5"/>
        <v>-</v>
      </c>
      <c r="I35" s="193">
        <v>0.42420000000000002</v>
      </c>
      <c r="J35" s="116">
        <f t="shared" si="5"/>
        <v>0.90823211875843457</v>
      </c>
      <c r="K35" s="193">
        <v>0.37439999999999996</v>
      </c>
      <c r="L35" s="116">
        <f t="shared" si="6"/>
        <v>-0.11739745403111757</v>
      </c>
      <c r="M35" s="193">
        <v>0.27329999999999999</v>
      </c>
      <c r="N35" s="116">
        <f t="shared" si="7"/>
        <v>-0.27003205128205121</v>
      </c>
      <c r="O35" s="116">
        <f t="shared" si="8"/>
        <v>-0.40946413137424376</v>
      </c>
    </row>
    <row r="36" spans="2:17" x14ac:dyDescent="0.25">
      <c r="B36" s="114" t="s">
        <v>81</v>
      </c>
      <c r="C36" s="193">
        <v>0.57669999999999999</v>
      </c>
      <c r="D36" s="116"/>
      <c r="E36" s="193">
        <v>0</v>
      </c>
      <c r="F36" s="116">
        <f t="shared" si="5"/>
        <v>-1</v>
      </c>
      <c r="G36" s="193">
        <v>0.23989999999999997</v>
      </c>
      <c r="H36" s="116" t="str">
        <f t="shared" si="5"/>
        <v>-</v>
      </c>
      <c r="I36" s="193">
        <v>0.46659999999999996</v>
      </c>
      <c r="J36" s="116">
        <f t="shared" si="5"/>
        <v>0.94497707378074192</v>
      </c>
      <c r="K36" s="193">
        <v>0.40399999999999997</v>
      </c>
      <c r="L36" s="116">
        <f t="shared" si="6"/>
        <v>-0.13416202314616377</v>
      </c>
      <c r="M36" s="193">
        <v>0.54010000000000002</v>
      </c>
      <c r="N36" s="116">
        <f t="shared" si="7"/>
        <v>0.33688118811881207</v>
      </c>
      <c r="O36" s="116">
        <f t="shared" si="8"/>
        <v>-6.3464539621987059E-2</v>
      </c>
    </row>
    <row r="37" spans="2:17" x14ac:dyDescent="0.25">
      <c r="B37" s="114" t="s">
        <v>83</v>
      </c>
      <c r="C37" s="193">
        <v>0.47350000000000003</v>
      </c>
      <c r="D37" s="116"/>
      <c r="E37" s="193">
        <v>0</v>
      </c>
      <c r="F37" s="116">
        <f t="shared" si="5"/>
        <v>-1</v>
      </c>
      <c r="G37" s="193">
        <v>0.34950000000000003</v>
      </c>
      <c r="H37" s="116" t="str">
        <f t="shared" si="5"/>
        <v>-</v>
      </c>
      <c r="I37" s="193">
        <v>0.43840000000000001</v>
      </c>
      <c r="J37" s="116">
        <f t="shared" si="5"/>
        <v>0.25436337625178829</v>
      </c>
      <c r="K37" s="193">
        <v>0.44119999999999998</v>
      </c>
      <c r="L37" s="116">
        <f t="shared" si="6"/>
        <v>6.3868613138684527E-3</v>
      </c>
      <c r="M37" s="193">
        <v>0.43619999999999998</v>
      </c>
      <c r="N37" s="116">
        <f t="shared" si="7"/>
        <v>-1.1332728921124247E-2</v>
      </c>
      <c r="O37" s="116">
        <f t="shared" si="8"/>
        <v>-7.8775079197465847E-2</v>
      </c>
    </row>
    <row r="38" spans="2:17" x14ac:dyDescent="0.25">
      <c r="B38" s="114" t="s">
        <v>85</v>
      </c>
      <c r="C38" s="193">
        <v>0.49810000000000004</v>
      </c>
      <c r="D38" s="116"/>
      <c r="E38" s="193">
        <v>0.37790000000000001</v>
      </c>
      <c r="F38" s="116">
        <f t="shared" si="5"/>
        <v>-0.24131700461754668</v>
      </c>
      <c r="G38" s="193">
        <v>0.42659999999999998</v>
      </c>
      <c r="H38" s="116">
        <f t="shared" si="5"/>
        <v>0.12887007144747287</v>
      </c>
      <c r="I38" s="193">
        <v>0.56740000000000002</v>
      </c>
      <c r="J38" s="116">
        <f t="shared" si="5"/>
        <v>0.33005157055789969</v>
      </c>
      <c r="K38" s="193">
        <v>0.43630000000000002</v>
      </c>
      <c r="L38" s="116">
        <f t="shared" si="6"/>
        <v>-0.23105393020796616</v>
      </c>
      <c r="M38" s="193" t="s">
        <v>234</v>
      </c>
      <c r="N38" s="116" t="str">
        <f t="shared" si="7"/>
        <v>-</v>
      </c>
      <c r="O38" s="116" t="str">
        <f t="shared" si="8"/>
        <v>-</v>
      </c>
    </row>
    <row r="39" spans="2:17" x14ac:dyDescent="0.25">
      <c r="B39" s="114" t="s">
        <v>87</v>
      </c>
      <c r="C39" s="193">
        <v>0.60799999999999998</v>
      </c>
      <c r="D39" s="116"/>
      <c r="E39" s="193">
        <v>0.1106</v>
      </c>
      <c r="F39" s="116">
        <f t="shared" si="5"/>
        <v>-0.8180921052631579</v>
      </c>
      <c r="G39" s="193">
        <v>0.50350000000000006</v>
      </c>
      <c r="H39" s="116">
        <f t="shared" si="5"/>
        <v>3.5524412296564201</v>
      </c>
      <c r="I39" s="193">
        <v>0.50549999999999995</v>
      </c>
      <c r="J39" s="116">
        <f t="shared" si="5"/>
        <v>3.9721946375370631E-3</v>
      </c>
      <c r="K39" s="193">
        <v>0.50039999999999996</v>
      </c>
      <c r="L39" s="116">
        <f t="shared" si="6"/>
        <v>-1.0089020771513302E-2</v>
      </c>
      <c r="M39" s="193" t="s">
        <v>234</v>
      </c>
      <c r="N39" s="116" t="str">
        <f t="shared" si="7"/>
        <v>-</v>
      </c>
      <c r="O39" s="116" t="str">
        <f t="shared" si="8"/>
        <v>-</v>
      </c>
    </row>
    <row r="40" spans="2:17" x14ac:dyDescent="0.25">
      <c r="B40" s="114" t="s">
        <v>89</v>
      </c>
      <c r="C40" s="193">
        <v>0.53310000000000002</v>
      </c>
      <c r="D40" s="116"/>
      <c r="E40" s="193">
        <v>0.1152</v>
      </c>
      <c r="F40" s="116">
        <f t="shared" si="5"/>
        <v>-0.7839054586381542</v>
      </c>
      <c r="G40" s="193">
        <v>0.58409999999999995</v>
      </c>
      <c r="H40" s="116">
        <f t="shared" si="5"/>
        <v>4.0703125</v>
      </c>
      <c r="I40" s="193">
        <v>0.52579999999999993</v>
      </c>
      <c r="J40" s="116">
        <f t="shared" si="5"/>
        <v>-9.9811676082862566E-2</v>
      </c>
      <c r="K40" s="193">
        <v>0.62990000000000002</v>
      </c>
      <c r="L40" s="116">
        <f t="shared" si="6"/>
        <v>0.19798402434385709</v>
      </c>
      <c r="M40" s="193" t="s">
        <v>234</v>
      </c>
      <c r="N40" s="116" t="str">
        <f>IFERROR(M40/K40-1,"-")</f>
        <v>-</v>
      </c>
      <c r="O40" s="116" t="str">
        <f>IFERROR(M40/C40-1,"-")</f>
        <v>-</v>
      </c>
    </row>
    <row r="41" spans="2:17" x14ac:dyDescent="0.25">
      <c r="B41" s="114" t="s">
        <v>91</v>
      </c>
      <c r="C41" s="193">
        <v>0.65269999999999995</v>
      </c>
      <c r="D41" s="116"/>
      <c r="E41" s="193">
        <v>0.25659999999999999</v>
      </c>
      <c r="F41" s="116">
        <f t="shared" si="5"/>
        <v>-0.6068637965374597</v>
      </c>
      <c r="G41" s="193">
        <v>0.68409999999999993</v>
      </c>
      <c r="H41" s="116">
        <f t="shared" si="5"/>
        <v>1.6660171473109897</v>
      </c>
      <c r="I41" s="193">
        <v>0.60250000000000004</v>
      </c>
      <c r="J41" s="116">
        <f t="shared" si="5"/>
        <v>-0.11928080689957599</v>
      </c>
      <c r="K41" s="193">
        <v>0.72750000000000004</v>
      </c>
      <c r="L41" s="116">
        <f t="shared" si="6"/>
        <v>0.20746887966804972</v>
      </c>
      <c r="M41" s="193" t="s">
        <v>234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0.60829999999999995</v>
      </c>
      <c r="D42" s="116"/>
      <c r="E42" s="193">
        <v>0.20100000000000001</v>
      </c>
      <c r="F42" s="116">
        <f t="shared" si="5"/>
        <v>-0.66957093539372015</v>
      </c>
      <c r="G42" s="193">
        <v>0.59650000000000003</v>
      </c>
      <c r="H42" s="116">
        <f t="shared" si="5"/>
        <v>1.9676616915422884</v>
      </c>
      <c r="I42" s="193">
        <v>0.63659999999999994</v>
      </c>
      <c r="J42" s="116">
        <f t="shared" si="5"/>
        <v>6.7225481978206103E-2</v>
      </c>
      <c r="K42" s="193">
        <v>0.70010000000000006</v>
      </c>
      <c r="L42" s="116">
        <f t="shared" si="6"/>
        <v>9.9748664781652785E-2</v>
      </c>
      <c r="M42" s="193" t="s">
        <v>234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0.5760893921512974</v>
      </c>
      <c r="D43" s="119"/>
      <c r="E43" s="195">
        <v>0.38269999999999998</v>
      </c>
      <c r="F43" s="119">
        <v>-0.33569337464993254</v>
      </c>
      <c r="G43" s="195">
        <v>0.40408330264719122</v>
      </c>
      <c r="H43" s="119">
        <v>5.5874843603844315E-2</v>
      </c>
      <c r="I43" s="195">
        <v>0.5372393247269116</v>
      </c>
      <c r="J43" s="119">
        <v>0.32952616751892894</v>
      </c>
      <c r="K43" s="195">
        <v>0.55031548718710444</v>
      </c>
      <c r="L43" s="119">
        <v>2.4339548239212805E-2</v>
      </c>
      <c r="M43" s="195" t="s">
        <v>234</v>
      </c>
      <c r="N43" s="119" t="s">
        <v>234</v>
      </c>
      <c r="O43" s="119" t="s">
        <v>234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</v>
      </c>
      <c r="D53" s="116"/>
      <c r="E53" s="193">
        <v>0</v>
      </c>
      <c r="F53" s="116" t="str">
        <f t="shared" ref="F53:J65" si="9">IFERROR(E53/C53-1,"-")</f>
        <v>-</v>
      </c>
      <c r="G53" s="193">
        <v>0</v>
      </c>
      <c r="H53" s="116" t="str">
        <f t="shared" si="9"/>
        <v>-</v>
      </c>
      <c r="I53" s="193">
        <v>0</v>
      </c>
      <c r="J53" s="116" t="str">
        <f t="shared" si="9"/>
        <v>-</v>
      </c>
      <c r="K53" s="193">
        <v>0</v>
      </c>
      <c r="L53" s="116" t="str">
        <f t="shared" ref="L53:L65" si="10">IFERROR(K53/I53-1,"-")</f>
        <v>-</v>
      </c>
      <c r="M53" s="193">
        <v>0</v>
      </c>
      <c r="N53" s="116" t="str">
        <f t="shared" ref="N53:N61" si="11">IFERROR(M53/K53-1,"-")</f>
        <v>-</v>
      </c>
      <c r="O53" s="116" t="str">
        <f>IFERROR(M53/C53-1,"-")</f>
        <v>-</v>
      </c>
    </row>
    <row r="54" spans="2:17" x14ac:dyDescent="0.25">
      <c r="B54" s="114" t="s">
        <v>73</v>
      </c>
      <c r="C54" s="193">
        <v>0</v>
      </c>
      <c r="D54" s="116"/>
      <c r="E54" s="193">
        <v>0</v>
      </c>
      <c r="F54" s="116" t="str">
        <f t="shared" si="9"/>
        <v>-</v>
      </c>
      <c r="G54" s="193">
        <v>0</v>
      </c>
      <c r="H54" s="116" t="str">
        <f t="shared" si="9"/>
        <v>-</v>
      </c>
      <c r="I54" s="193">
        <v>0</v>
      </c>
      <c r="J54" s="116" t="str">
        <f t="shared" si="9"/>
        <v>-</v>
      </c>
      <c r="K54" s="193">
        <v>0</v>
      </c>
      <c r="L54" s="116" t="str">
        <f t="shared" si="10"/>
        <v>-</v>
      </c>
      <c r="M54" s="193">
        <v>0</v>
      </c>
      <c r="N54" s="116" t="str">
        <f t="shared" si="11"/>
        <v>-</v>
      </c>
      <c r="O54" s="116" t="str">
        <f t="shared" ref="O54:O61" si="12">IFERROR(M54/C54-1,"-")</f>
        <v>-</v>
      </c>
    </row>
    <row r="55" spans="2:17" x14ac:dyDescent="0.25">
      <c r="B55" s="114" t="s">
        <v>75</v>
      </c>
      <c r="C55" s="193">
        <v>0</v>
      </c>
      <c r="D55" s="116"/>
      <c r="E55" s="193">
        <v>0</v>
      </c>
      <c r="F55" s="116" t="str">
        <f t="shared" si="9"/>
        <v>-</v>
      </c>
      <c r="G55" s="193">
        <v>0</v>
      </c>
      <c r="H55" s="116" t="str">
        <f t="shared" si="9"/>
        <v>-</v>
      </c>
      <c r="I55" s="193">
        <v>0</v>
      </c>
      <c r="J55" s="116" t="str">
        <f t="shared" si="9"/>
        <v>-</v>
      </c>
      <c r="K55" s="193">
        <v>0</v>
      </c>
      <c r="L55" s="116" t="str">
        <f t="shared" si="10"/>
        <v>-</v>
      </c>
      <c r="M55" s="193">
        <v>0</v>
      </c>
      <c r="N55" s="116" t="str">
        <f t="shared" si="11"/>
        <v>-</v>
      </c>
      <c r="O55" s="116" t="str">
        <f t="shared" si="12"/>
        <v>-</v>
      </c>
    </row>
    <row r="56" spans="2:17" x14ac:dyDescent="0.25">
      <c r="B56" s="114" t="s">
        <v>77</v>
      </c>
      <c r="C56" s="193">
        <v>0</v>
      </c>
      <c r="D56" s="116"/>
      <c r="E56" s="193">
        <v>0</v>
      </c>
      <c r="F56" s="116" t="str">
        <f t="shared" si="9"/>
        <v>-</v>
      </c>
      <c r="G56" s="193">
        <v>0</v>
      </c>
      <c r="H56" s="116" t="str">
        <f t="shared" si="9"/>
        <v>-</v>
      </c>
      <c r="I56" s="193">
        <v>0</v>
      </c>
      <c r="J56" s="116" t="str">
        <f t="shared" si="9"/>
        <v>-</v>
      </c>
      <c r="K56" s="193">
        <v>0</v>
      </c>
      <c r="L56" s="116" t="str">
        <f t="shared" si="10"/>
        <v>-</v>
      </c>
      <c r="M56" s="193">
        <v>0</v>
      </c>
      <c r="N56" s="116" t="str">
        <f t="shared" si="11"/>
        <v>-</v>
      </c>
      <c r="O56" s="116" t="str">
        <f t="shared" si="12"/>
        <v>-</v>
      </c>
    </row>
    <row r="57" spans="2:17" x14ac:dyDescent="0.25">
      <c r="B57" s="114" t="s">
        <v>79</v>
      </c>
      <c r="C57" s="193">
        <v>0</v>
      </c>
      <c r="D57" s="116"/>
      <c r="E57" s="193">
        <v>0</v>
      </c>
      <c r="F57" s="116" t="str">
        <f t="shared" si="9"/>
        <v>-</v>
      </c>
      <c r="G57" s="193">
        <v>0</v>
      </c>
      <c r="H57" s="116" t="str">
        <f t="shared" si="9"/>
        <v>-</v>
      </c>
      <c r="I57" s="193">
        <v>0</v>
      </c>
      <c r="J57" s="116" t="str">
        <f t="shared" si="9"/>
        <v>-</v>
      </c>
      <c r="K57" s="193">
        <v>0</v>
      </c>
      <c r="L57" s="116" t="str">
        <f t="shared" si="10"/>
        <v>-</v>
      </c>
      <c r="M57" s="193">
        <v>0</v>
      </c>
      <c r="N57" s="116" t="str">
        <f t="shared" si="11"/>
        <v>-</v>
      </c>
      <c r="O57" s="116" t="str">
        <f t="shared" si="12"/>
        <v>-</v>
      </c>
    </row>
    <row r="58" spans="2:17" x14ac:dyDescent="0.25">
      <c r="B58" s="114" t="s">
        <v>81</v>
      </c>
      <c r="C58" s="193">
        <v>0</v>
      </c>
      <c r="D58" s="116"/>
      <c r="E58" s="193">
        <v>0</v>
      </c>
      <c r="F58" s="116" t="str">
        <f t="shared" si="9"/>
        <v>-</v>
      </c>
      <c r="G58" s="193">
        <v>0</v>
      </c>
      <c r="H58" s="116" t="str">
        <f t="shared" si="9"/>
        <v>-</v>
      </c>
      <c r="I58" s="193">
        <v>0</v>
      </c>
      <c r="J58" s="116" t="str">
        <f t="shared" si="9"/>
        <v>-</v>
      </c>
      <c r="K58" s="193">
        <v>0</v>
      </c>
      <c r="L58" s="116" t="str">
        <f t="shared" si="10"/>
        <v>-</v>
      </c>
      <c r="M58" s="193">
        <v>0</v>
      </c>
      <c r="N58" s="116" t="str">
        <f t="shared" si="11"/>
        <v>-</v>
      </c>
      <c r="O58" s="116" t="str">
        <f t="shared" si="12"/>
        <v>-</v>
      </c>
    </row>
    <row r="59" spans="2:17" x14ac:dyDescent="0.25">
      <c r="B59" s="114" t="s">
        <v>83</v>
      </c>
      <c r="C59" s="193">
        <v>0</v>
      </c>
      <c r="D59" s="116"/>
      <c r="E59" s="193">
        <v>0</v>
      </c>
      <c r="F59" s="116" t="str">
        <f t="shared" si="9"/>
        <v>-</v>
      </c>
      <c r="G59" s="193">
        <v>0</v>
      </c>
      <c r="H59" s="116" t="str">
        <f t="shared" si="9"/>
        <v>-</v>
      </c>
      <c r="I59" s="193">
        <v>0</v>
      </c>
      <c r="J59" s="116" t="str">
        <f t="shared" si="9"/>
        <v>-</v>
      </c>
      <c r="K59" s="193">
        <v>0</v>
      </c>
      <c r="L59" s="116" t="str">
        <f t="shared" si="10"/>
        <v>-</v>
      </c>
      <c r="M59" s="193">
        <v>0</v>
      </c>
      <c r="N59" s="116" t="str">
        <f t="shared" si="11"/>
        <v>-</v>
      </c>
      <c r="O59" s="116" t="str">
        <f t="shared" si="12"/>
        <v>-</v>
      </c>
    </row>
    <row r="60" spans="2:17" x14ac:dyDescent="0.25">
      <c r="B60" s="114" t="s">
        <v>85</v>
      </c>
      <c r="C60" s="193">
        <v>0</v>
      </c>
      <c r="D60" s="116"/>
      <c r="E60" s="193">
        <v>0</v>
      </c>
      <c r="F60" s="116" t="str">
        <f t="shared" si="9"/>
        <v>-</v>
      </c>
      <c r="G60" s="193">
        <v>0</v>
      </c>
      <c r="H60" s="116" t="str">
        <f t="shared" si="9"/>
        <v>-</v>
      </c>
      <c r="I60" s="193">
        <v>0</v>
      </c>
      <c r="J60" s="116" t="str">
        <f t="shared" si="9"/>
        <v>-</v>
      </c>
      <c r="K60" s="193">
        <v>0</v>
      </c>
      <c r="L60" s="116" t="str">
        <f t="shared" si="10"/>
        <v>-</v>
      </c>
      <c r="M60" s="193" t="s">
        <v>234</v>
      </c>
      <c r="N60" s="116" t="str">
        <f t="shared" si="11"/>
        <v>-</v>
      </c>
      <c r="O60" s="116" t="str">
        <f t="shared" si="12"/>
        <v>-</v>
      </c>
    </row>
    <row r="61" spans="2:17" x14ac:dyDescent="0.25">
      <c r="B61" s="114" t="s">
        <v>87</v>
      </c>
      <c r="C61" s="193">
        <v>0</v>
      </c>
      <c r="D61" s="116"/>
      <c r="E61" s="193">
        <v>0</v>
      </c>
      <c r="F61" s="116" t="str">
        <f t="shared" si="9"/>
        <v>-</v>
      </c>
      <c r="G61" s="193">
        <v>0</v>
      </c>
      <c r="H61" s="116" t="str">
        <f t="shared" si="9"/>
        <v>-</v>
      </c>
      <c r="I61" s="193">
        <v>0</v>
      </c>
      <c r="J61" s="116" t="str">
        <f t="shared" si="9"/>
        <v>-</v>
      </c>
      <c r="K61" s="193">
        <v>0</v>
      </c>
      <c r="L61" s="116" t="str">
        <f t="shared" si="10"/>
        <v>-</v>
      </c>
      <c r="M61" s="193" t="s">
        <v>234</v>
      </c>
      <c r="N61" s="116" t="str">
        <f t="shared" si="11"/>
        <v>-</v>
      </c>
      <c r="O61" s="116" t="str">
        <f t="shared" si="12"/>
        <v>-</v>
      </c>
    </row>
    <row r="62" spans="2:17" x14ac:dyDescent="0.25">
      <c r="B62" s="114" t="s">
        <v>89</v>
      </c>
      <c r="C62" s="193">
        <v>0</v>
      </c>
      <c r="D62" s="116"/>
      <c r="E62" s="193">
        <v>0</v>
      </c>
      <c r="F62" s="116" t="str">
        <f t="shared" si="9"/>
        <v>-</v>
      </c>
      <c r="G62" s="193">
        <v>0</v>
      </c>
      <c r="H62" s="116" t="str">
        <f t="shared" si="9"/>
        <v>-</v>
      </c>
      <c r="I62" s="193">
        <v>0</v>
      </c>
      <c r="J62" s="116" t="str">
        <f t="shared" si="9"/>
        <v>-</v>
      </c>
      <c r="K62" s="193">
        <v>0</v>
      </c>
      <c r="L62" s="116" t="str">
        <f t="shared" si="10"/>
        <v>-</v>
      </c>
      <c r="M62" s="193" t="s">
        <v>234</v>
      </c>
      <c r="N62" s="116" t="str">
        <f>IFERROR(M62/K62-1,"-")</f>
        <v>-</v>
      </c>
      <c r="O62" s="116" t="str">
        <f>IFERROR(M62/C62-1,"-")</f>
        <v>-</v>
      </c>
    </row>
    <row r="63" spans="2:17" x14ac:dyDescent="0.25">
      <c r="B63" s="114" t="s">
        <v>91</v>
      </c>
      <c r="C63" s="193">
        <v>0</v>
      </c>
      <c r="D63" s="116"/>
      <c r="E63" s="193">
        <v>0</v>
      </c>
      <c r="F63" s="116" t="str">
        <f t="shared" si="9"/>
        <v>-</v>
      </c>
      <c r="G63" s="193">
        <v>0</v>
      </c>
      <c r="H63" s="116" t="str">
        <f t="shared" si="9"/>
        <v>-</v>
      </c>
      <c r="I63" s="193">
        <v>0</v>
      </c>
      <c r="J63" s="116" t="str">
        <f t="shared" si="9"/>
        <v>-</v>
      </c>
      <c r="K63" s="193">
        <v>0</v>
      </c>
      <c r="L63" s="116" t="str">
        <f t="shared" si="10"/>
        <v>-</v>
      </c>
      <c r="M63" s="193" t="s">
        <v>234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</v>
      </c>
      <c r="D64" s="116"/>
      <c r="E64" s="193">
        <v>0</v>
      </c>
      <c r="F64" s="116" t="str">
        <f t="shared" si="9"/>
        <v>-</v>
      </c>
      <c r="G64" s="193">
        <v>0</v>
      </c>
      <c r="H64" s="116" t="str">
        <f t="shared" si="9"/>
        <v>-</v>
      </c>
      <c r="I64" s="193">
        <v>0</v>
      </c>
      <c r="J64" s="116" t="str">
        <f t="shared" si="9"/>
        <v>-</v>
      </c>
      <c r="K64" s="193">
        <v>0</v>
      </c>
      <c r="L64" s="116" t="str">
        <f t="shared" si="10"/>
        <v>-</v>
      </c>
      <c r="M64" s="193" t="s">
        <v>234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/>
      <c r="D65" s="199"/>
      <c r="E65" s="200"/>
      <c r="F65" s="199"/>
      <c r="G65" s="200"/>
      <c r="H65" s="199"/>
      <c r="I65" s="200"/>
      <c r="J65" s="199"/>
      <c r="K65" s="200"/>
      <c r="L65" s="199"/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</v>
      </c>
      <c r="D75" s="116"/>
      <c r="E75" s="193">
        <v>0</v>
      </c>
      <c r="F75" s="116" t="str">
        <f t="shared" ref="F75:J87" si="13">IFERROR(E75/C75-1,"-")</f>
        <v>-</v>
      </c>
      <c r="G75" s="193">
        <v>0</v>
      </c>
      <c r="H75" s="116" t="str">
        <f t="shared" si="13"/>
        <v>-</v>
      </c>
      <c r="I75" s="193">
        <v>0</v>
      </c>
      <c r="J75" s="116" t="str">
        <f t="shared" si="13"/>
        <v>-</v>
      </c>
      <c r="K75" s="193">
        <v>0</v>
      </c>
      <c r="L75" s="116" t="str">
        <f t="shared" ref="L75:L87" si="14">IFERROR(K75/I75-1,"-")</f>
        <v>-</v>
      </c>
      <c r="M75" s="193">
        <v>0</v>
      </c>
      <c r="N75" s="116" t="str">
        <f t="shared" ref="N75:N83" si="15">IFERROR(M75/K75-1,"-")</f>
        <v>-</v>
      </c>
      <c r="O75" s="116" t="str">
        <f>IFERROR(M75/C75-1,"-")</f>
        <v>-</v>
      </c>
    </row>
    <row r="76" spans="2:17" x14ac:dyDescent="0.25">
      <c r="B76" s="114" t="s">
        <v>73</v>
      </c>
      <c r="C76" s="193">
        <v>0</v>
      </c>
      <c r="D76" s="116"/>
      <c r="E76" s="193">
        <v>0</v>
      </c>
      <c r="F76" s="116" t="str">
        <f t="shared" si="13"/>
        <v>-</v>
      </c>
      <c r="G76" s="193">
        <v>0</v>
      </c>
      <c r="H76" s="116" t="str">
        <f t="shared" si="13"/>
        <v>-</v>
      </c>
      <c r="I76" s="193">
        <v>0</v>
      </c>
      <c r="J76" s="116" t="str">
        <f t="shared" si="13"/>
        <v>-</v>
      </c>
      <c r="K76" s="193">
        <v>0</v>
      </c>
      <c r="L76" s="116" t="str">
        <f t="shared" si="14"/>
        <v>-</v>
      </c>
      <c r="M76" s="193">
        <v>0</v>
      </c>
      <c r="N76" s="116" t="str">
        <f t="shared" si="15"/>
        <v>-</v>
      </c>
      <c r="O76" s="116" t="str">
        <f t="shared" ref="O76:O83" si="16">IFERROR(M76/C76-1,"-")</f>
        <v>-</v>
      </c>
    </row>
    <row r="77" spans="2:17" x14ac:dyDescent="0.25">
      <c r="B77" s="114" t="s">
        <v>75</v>
      </c>
      <c r="C77" s="193">
        <v>0</v>
      </c>
      <c r="D77" s="116"/>
      <c r="E77" s="193">
        <v>0</v>
      </c>
      <c r="F77" s="116" t="str">
        <f t="shared" si="13"/>
        <v>-</v>
      </c>
      <c r="G77" s="193">
        <v>0</v>
      </c>
      <c r="H77" s="116" t="str">
        <f t="shared" si="13"/>
        <v>-</v>
      </c>
      <c r="I77" s="193">
        <v>0</v>
      </c>
      <c r="J77" s="116" t="str">
        <f t="shared" si="13"/>
        <v>-</v>
      </c>
      <c r="K77" s="193">
        <v>0</v>
      </c>
      <c r="L77" s="116" t="str">
        <f t="shared" si="14"/>
        <v>-</v>
      </c>
      <c r="M77" s="193">
        <v>0</v>
      </c>
      <c r="N77" s="116" t="str">
        <f t="shared" si="15"/>
        <v>-</v>
      </c>
      <c r="O77" s="116" t="str">
        <f t="shared" si="16"/>
        <v>-</v>
      </c>
    </row>
    <row r="78" spans="2:17" x14ac:dyDescent="0.25">
      <c r="B78" s="114" t="s">
        <v>77</v>
      </c>
      <c r="C78" s="193">
        <v>0</v>
      </c>
      <c r="D78" s="116"/>
      <c r="E78" s="193">
        <v>0</v>
      </c>
      <c r="F78" s="116" t="str">
        <f t="shared" si="13"/>
        <v>-</v>
      </c>
      <c r="G78" s="193">
        <v>0</v>
      </c>
      <c r="H78" s="116" t="str">
        <f t="shared" si="13"/>
        <v>-</v>
      </c>
      <c r="I78" s="193">
        <v>0</v>
      </c>
      <c r="J78" s="116" t="str">
        <f t="shared" si="13"/>
        <v>-</v>
      </c>
      <c r="K78" s="193">
        <v>0</v>
      </c>
      <c r="L78" s="116" t="str">
        <f t="shared" si="14"/>
        <v>-</v>
      </c>
      <c r="M78" s="193">
        <v>0</v>
      </c>
      <c r="N78" s="116" t="str">
        <f t="shared" si="15"/>
        <v>-</v>
      </c>
      <c r="O78" s="116" t="str">
        <f t="shared" si="16"/>
        <v>-</v>
      </c>
    </row>
    <row r="79" spans="2:17" x14ac:dyDescent="0.25">
      <c r="B79" s="114" t="s">
        <v>79</v>
      </c>
      <c r="C79" s="193">
        <v>0</v>
      </c>
      <c r="D79" s="116"/>
      <c r="E79" s="193">
        <v>0</v>
      </c>
      <c r="F79" s="116" t="str">
        <f t="shared" si="13"/>
        <v>-</v>
      </c>
      <c r="G79" s="193">
        <v>0</v>
      </c>
      <c r="H79" s="116" t="str">
        <f t="shared" si="13"/>
        <v>-</v>
      </c>
      <c r="I79" s="193">
        <v>0</v>
      </c>
      <c r="J79" s="116" t="str">
        <f t="shared" si="13"/>
        <v>-</v>
      </c>
      <c r="K79" s="193">
        <v>0</v>
      </c>
      <c r="L79" s="116" t="str">
        <f t="shared" si="14"/>
        <v>-</v>
      </c>
      <c r="M79" s="193">
        <v>0</v>
      </c>
      <c r="N79" s="116" t="str">
        <f t="shared" si="15"/>
        <v>-</v>
      </c>
      <c r="O79" s="116" t="str">
        <f t="shared" si="16"/>
        <v>-</v>
      </c>
    </row>
    <row r="80" spans="2:17" x14ac:dyDescent="0.25">
      <c r="B80" s="114" t="s">
        <v>81</v>
      </c>
      <c r="C80" s="193">
        <v>0</v>
      </c>
      <c r="D80" s="116"/>
      <c r="E80" s="193">
        <v>0</v>
      </c>
      <c r="F80" s="116" t="str">
        <f t="shared" si="13"/>
        <v>-</v>
      </c>
      <c r="G80" s="193">
        <v>0</v>
      </c>
      <c r="H80" s="116" t="str">
        <f t="shared" si="13"/>
        <v>-</v>
      </c>
      <c r="I80" s="193">
        <v>0</v>
      </c>
      <c r="J80" s="116" t="str">
        <f t="shared" si="13"/>
        <v>-</v>
      </c>
      <c r="K80" s="193">
        <v>0</v>
      </c>
      <c r="L80" s="116" t="str">
        <f t="shared" si="14"/>
        <v>-</v>
      </c>
      <c r="M80" s="193">
        <v>0</v>
      </c>
      <c r="N80" s="116" t="str">
        <f t="shared" si="15"/>
        <v>-</v>
      </c>
      <c r="O80" s="116" t="str">
        <f t="shared" si="16"/>
        <v>-</v>
      </c>
    </row>
    <row r="81" spans="2:17" x14ac:dyDescent="0.25">
      <c r="B81" s="114" t="s">
        <v>83</v>
      </c>
      <c r="C81" s="193">
        <v>0</v>
      </c>
      <c r="D81" s="116"/>
      <c r="E81" s="193">
        <v>0</v>
      </c>
      <c r="F81" s="116" t="str">
        <f t="shared" si="13"/>
        <v>-</v>
      </c>
      <c r="G81" s="193">
        <v>0</v>
      </c>
      <c r="H81" s="116" t="str">
        <f t="shared" si="13"/>
        <v>-</v>
      </c>
      <c r="I81" s="193">
        <v>0</v>
      </c>
      <c r="J81" s="116" t="str">
        <f t="shared" si="13"/>
        <v>-</v>
      </c>
      <c r="K81" s="193">
        <v>0</v>
      </c>
      <c r="L81" s="116" t="str">
        <f t="shared" si="14"/>
        <v>-</v>
      </c>
      <c r="M81" s="193">
        <v>0</v>
      </c>
      <c r="N81" s="116" t="str">
        <f t="shared" si="15"/>
        <v>-</v>
      </c>
      <c r="O81" s="116" t="str">
        <f t="shared" si="16"/>
        <v>-</v>
      </c>
    </row>
    <row r="82" spans="2:17" x14ac:dyDescent="0.25">
      <c r="B82" s="114" t="s">
        <v>85</v>
      </c>
      <c r="C82" s="193">
        <v>0</v>
      </c>
      <c r="D82" s="116"/>
      <c r="E82" s="193">
        <v>0</v>
      </c>
      <c r="F82" s="116" t="str">
        <f t="shared" si="13"/>
        <v>-</v>
      </c>
      <c r="G82" s="193">
        <v>0</v>
      </c>
      <c r="H82" s="116" t="str">
        <f t="shared" si="13"/>
        <v>-</v>
      </c>
      <c r="I82" s="193">
        <v>0</v>
      </c>
      <c r="J82" s="116" t="str">
        <f t="shared" si="13"/>
        <v>-</v>
      </c>
      <c r="K82" s="193">
        <v>0</v>
      </c>
      <c r="L82" s="116" t="str">
        <f t="shared" si="14"/>
        <v>-</v>
      </c>
      <c r="M82" s="193" t="s">
        <v>234</v>
      </c>
      <c r="N82" s="116" t="str">
        <f t="shared" si="15"/>
        <v>-</v>
      </c>
      <c r="O82" s="116" t="str">
        <f t="shared" si="16"/>
        <v>-</v>
      </c>
    </row>
    <row r="83" spans="2:17" x14ac:dyDescent="0.25">
      <c r="B83" s="114" t="s">
        <v>87</v>
      </c>
      <c r="C83" s="193">
        <v>0</v>
      </c>
      <c r="D83" s="116"/>
      <c r="E83" s="193">
        <v>0</v>
      </c>
      <c r="F83" s="116" t="str">
        <f t="shared" si="13"/>
        <v>-</v>
      </c>
      <c r="G83" s="193">
        <v>0</v>
      </c>
      <c r="H83" s="116" t="str">
        <f t="shared" si="13"/>
        <v>-</v>
      </c>
      <c r="I83" s="193">
        <v>0</v>
      </c>
      <c r="J83" s="116" t="str">
        <f t="shared" si="13"/>
        <v>-</v>
      </c>
      <c r="K83" s="193">
        <v>0</v>
      </c>
      <c r="L83" s="116" t="str">
        <f t="shared" si="14"/>
        <v>-</v>
      </c>
      <c r="M83" s="193" t="s">
        <v>234</v>
      </c>
      <c r="N83" s="116" t="str">
        <f t="shared" si="15"/>
        <v>-</v>
      </c>
      <c r="O83" s="116" t="str">
        <f t="shared" si="16"/>
        <v>-</v>
      </c>
    </row>
    <row r="84" spans="2:17" x14ac:dyDescent="0.25">
      <c r="B84" s="114" t="s">
        <v>89</v>
      </c>
      <c r="C84" s="193">
        <v>0</v>
      </c>
      <c r="D84" s="116"/>
      <c r="E84" s="193">
        <v>0</v>
      </c>
      <c r="F84" s="116" t="str">
        <f t="shared" si="13"/>
        <v>-</v>
      </c>
      <c r="G84" s="193">
        <v>0</v>
      </c>
      <c r="H84" s="116" t="str">
        <f t="shared" si="13"/>
        <v>-</v>
      </c>
      <c r="I84" s="193">
        <v>0</v>
      </c>
      <c r="J84" s="116" t="str">
        <f t="shared" si="13"/>
        <v>-</v>
      </c>
      <c r="K84" s="193">
        <v>0</v>
      </c>
      <c r="L84" s="116" t="str">
        <f t="shared" si="14"/>
        <v>-</v>
      </c>
      <c r="M84" s="193" t="s">
        <v>234</v>
      </c>
      <c r="N84" s="116" t="str">
        <f>IFERROR(M84/K84-1,"-")</f>
        <v>-</v>
      </c>
      <c r="O84" s="116" t="str">
        <f>IFERROR(M84/C84-1,"-")</f>
        <v>-</v>
      </c>
    </row>
    <row r="85" spans="2:17" x14ac:dyDescent="0.25">
      <c r="B85" s="114" t="s">
        <v>91</v>
      </c>
      <c r="C85" s="193">
        <v>0</v>
      </c>
      <c r="D85" s="116"/>
      <c r="E85" s="193">
        <v>0</v>
      </c>
      <c r="F85" s="116" t="str">
        <f t="shared" si="13"/>
        <v>-</v>
      </c>
      <c r="G85" s="193">
        <v>0</v>
      </c>
      <c r="H85" s="116" t="str">
        <f t="shared" si="13"/>
        <v>-</v>
      </c>
      <c r="I85" s="193">
        <v>0</v>
      </c>
      <c r="J85" s="116" t="str">
        <f t="shared" si="13"/>
        <v>-</v>
      </c>
      <c r="K85" s="193">
        <v>0</v>
      </c>
      <c r="L85" s="116" t="str">
        <f t="shared" si="14"/>
        <v>-</v>
      </c>
      <c r="M85" s="193" t="s">
        <v>234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</v>
      </c>
      <c r="D86" s="116"/>
      <c r="E86" s="193">
        <v>0</v>
      </c>
      <c r="F86" s="116" t="str">
        <f t="shared" si="13"/>
        <v>-</v>
      </c>
      <c r="G86" s="193">
        <v>0</v>
      </c>
      <c r="H86" s="116" t="str">
        <f t="shared" si="13"/>
        <v>-</v>
      </c>
      <c r="I86" s="193">
        <v>0</v>
      </c>
      <c r="J86" s="116" t="str">
        <f t="shared" si="13"/>
        <v>-</v>
      </c>
      <c r="K86" s="193">
        <v>0</v>
      </c>
      <c r="L86" s="116" t="str">
        <f t="shared" si="14"/>
        <v>-</v>
      </c>
      <c r="M86" s="193" t="s">
        <v>234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/>
      <c r="D87" s="199"/>
      <c r="E87" s="198"/>
      <c r="F87" s="199"/>
      <c r="G87" s="198"/>
      <c r="H87" s="199"/>
      <c r="I87" s="198"/>
      <c r="J87" s="199"/>
      <c r="K87" s="198"/>
      <c r="L87" s="199"/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0.83790000000000009</v>
      </c>
      <c r="D97" s="116"/>
      <c r="E97" s="193">
        <v>0.86010000000000009</v>
      </c>
      <c r="F97" s="116">
        <f t="shared" ref="F97:J109" si="17">IFERROR(E97/C97-1,"-")</f>
        <v>2.649480844969565E-2</v>
      </c>
      <c r="G97" s="193">
        <v>0</v>
      </c>
      <c r="H97" s="116">
        <f t="shared" si="17"/>
        <v>-1</v>
      </c>
      <c r="I97" s="193">
        <v>0</v>
      </c>
      <c r="J97" s="116" t="str">
        <f t="shared" si="17"/>
        <v>-</v>
      </c>
      <c r="K97" s="193">
        <v>0</v>
      </c>
      <c r="L97" s="116" t="str">
        <f t="shared" ref="L97:L109" si="18">IFERROR(K97/I97-1,"-")</f>
        <v>-</v>
      </c>
      <c r="M97" s="193">
        <v>0</v>
      </c>
      <c r="N97" s="116" t="str">
        <f t="shared" ref="N97:N105" si="19">IFERROR(M97/K97-1,"-")</f>
        <v>-</v>
      </c>
      <c r="O97" s="116">
        <f>IFERROR(M97/C97-1,"-")</f>
        <v>-1</v>
      </c>
    </row>
    <row r="98" spans="2:15" x14ac:dyDescent="0.25">
      <c r="B98" s="114" t="s">
        <v>73</v>
      </c>
      <c r="C98" s="193">
        <v>0.54810000000000003</v>
      </c>
      <c r="D98" s="116"/>
      <c r="E98" s="193">
        <v>0.54630000000000001</v>
      </c>
      <c r="F98" s="116">
        <f t="shared" si="17"/>
        <v>-3.284072249589487E-3</v>
      </c>
      <c r="G98" s="193">
        <v>0</v>
      </c>
      <c r="H98" s="116">
        <f t="shared" si="17"/>
        <v>-1</v>
      </c>
      <c r="I98" s="193">
        <v>0</v>
      </c>
      <c r="J98" s="116" t="str">
        <f t="shared" si="17"/>
        <v>-</v>
      </c>
      <c r="K98" s="193">
        <v>0</v>
      </c>
      <c r="L98" s="116" t="str">
        <f t="shared" si="18"/>
        <v>-</v>
      </c>
      <c r="M98" s="193">
        <v>0</v>
      </c>
      <c r="N98" s="116" t="str">
        <f t="shared" si="19"/>
        <v>-</v>
      </c>
      <c r="O98" s="116">
        <f t="shared" ref="O98:O105" si="20">IFERROR(M98/C98-1,"-")</f>
        <v>-1</v>
      </c>
    </row>
    <row r="99" spans="2:15" x14ac:dyDescent="0.25">
      <c r="B99" s="114" t="s">
        <v>75</v>
      </c>
      <c r="C99" s="193">
        <v>0.57740000000000002</v>
      </c>
      <c r="D99" s="116"/>
      <c r="E99" s="193">
        <v>0.40649999999999997</v>
      </c>
      <c r="F99" s="116">
        <f t="shared" si="17"/>
        <v>-0.29598198822306898</v>
      </c>
      <c r="G99" s="193">
        <v>0</v>
      </c>
      <c r="H99" s="116">
        <f t="shared" si="17"/>
        <v>-1</v>
      </c>
      <c r="I99" s="193">
        <v>0</v>
      </c>
      <c r="J99" s="116" t="str">
        <f t="shared" si="17"/>
        <v>-</v>
      </c>
      <c r="K99" s="193">
        <v>0</v>
      </c>
      <c r="L99" s="116" t="str">
        <f t="shared" si="18"/>
        <v>-</v>
      </c>
      <c r="M99" s="193">
        <v>0</v>
      </c>
      <c r="N99" s="116" t="str">
        <f t="shared" si="19"/>
        <v>-</v>
      </c>
      <c r="O99" s="116">
        <f t="shared" si="20"/>
        <v>-1</v>
      </c>
    </row>
    <row r="100" spans="2:15" x14ac:dyDescent="0.25">
      <c r="B100" s="114" t="s">
        <v>77</v>
      </c>
      <c r="C100" s="193">
        <v>0.31869999999999998</v>
      </c>
      <c r="D100" s="116"/>
      <c r="E100" s="193">
        <v>0</v>
      </c>
      <c r="F100" s="116">
        <f t="shared" si="17"/>
        <v>-1</v>
      </c>
      <c r="G100" s="193">
        <v>0</v>
      </c>
      <c r="H100" s="116" t="str">
        <f t="shared" si="17"/>
        <v>-</v>
      </c>
      <c r="I100" s="193">
        <v>0</v>
      </c>
      <c r="J100" s="116" t="str">
        <f t="shared" si="17"/>
        <v>-</v>
      </c>
      <c r="K100" s="193">
        <v>0</v>
      </c>
      <c r="L100" s="116" t="str">
        <f t="shared" si="18"/>
        <v>-</v>
      </c>
      <c r="M100" s="193">
        <v>0</v>
      </c>
      <c r="N100" s="116" t="str">
        <f t="shared" si="19"/>
        <v>-</v>
      </c>
      <c r="O100" s="116">
        <f t="shared" si="20"/>
        <v>-1</v>
      </c>
    </row>
    <row r="101" spans="2:15" x14ac:dyDescent="0.25">
      <c r="B101" s="114" t="s">
        <v>79</v>
      </c>
      <c r="C101" s="193">
        <v>0.40799999999999997</v>
      </c>
      <c r="D101" s="116"/>
      <c r="E101" s="193">
        <v>0</v>
      </c>
      <c r="F101" s="116">
        <f t="shared" si="17"/>
        <v>-1</v>
      </c>
      <c r="G101" s="193">
        <v>0</v>
      </c>
      <c r="H101" s="116" t="str">
        <f t="shared" si="17"/>
        <v>-</v>
      </c>
      <c r="I101" s="193">
        <v>0</v>
      </c>
      <c r="J101" s="116" t="str">
        <f t="shared" si="17"/>
        <v>-</v>
      </c>
      <c r="K101" s="193">
        <v>0</v>
      </c>
      <c r="L101" s="116" t="str">
        <f t="shared" si="18"/>
        <v>-</v>
      </c>
      <c r="M101" s="193">
        <v>0</v>
      </c>
      <c r="N101" s="116" t="str">
        <f t="shared" si="19"/>
        <v>-</v>
      </c>
      <c r="O101" s="116">
        <f t="shared" si="20"/>
        <v>-1</v>
      </c>
    </row>
    <row r="102" spans="2:15" x14ac:dyDescent="0.25">
      <c r="B102" s="114" t="s">
        <v>81</v>
      </c>
      <c r="C102" s="193">
        <v>0.35869999999999996</v>
      </c>
      <c r="D102" s="116"/>
      <c r="E102" s="193">
        <v>0</v>
      </c>
      <c r="F102" s="116">
        <f t="shared" si="17"/>
        <v>-1</v>
      </c>
      <c r="G102" s="193">
        <v>0</v>
      </c>
      <c r="H102" s="116" t="str">
        <f t="shared" si="17"/>
        <v>-</v>
      </c>
      <c r="I102" s="193">
        <v>0</v>
      </c>
      <c r="J102" s="116" t="str">
        <f t="shared" si="17"/>
        <v>-</v>
      </c>
      <c r="K102" s="193">
        <v>0</v>
      </c>
      <c r="L102" s="116" t="str">
        <f t="shared" si="18"/>
        <v>-</v>
      </c>
      <c r="M102" s="193">
        <v>0</v>
      </c>
      <c r="N102" s="116" t="str">
        <f t="shared" si="19"/>
        <v>-</v>
      </c>
      <c r="O102" s="116">
        <f t="shared" si="20"/>
        <v>-1</v>
      </c>
    </row>
    <row r="103" spans="2:15" x14ac:dyDescent="0.25">
      <c r="B103" s="114" t="s">
        <v>83</v>
      </c>
      <c r="C103" s="193">
        <v>0.53500000000000003</v>
      </c>
      <c r="D103" s="116"/>
      <c r="E103" s="193">
        <v>0</v>
      </c>
      <c r="F103" s="116">
        <f t="shared" si="17"/>
        <v>-1</v>
      </c>
      <c r="G103" s="193">
        <v>0</v>
      </c>
      <c r="H103" s="116" t="str">
        <f t="shared" si="17"/>
        <v>-</v>
      </c>
      <c r="I103" s="193">
        <v>0</v>
      </c>
      <c r="J103" s="116" t="str">
        <f t="shared" si="17"/>
        <v>-</v>
      </c>
      <c r="K103" s="193">
        <v>0</v>
      </c>
      <c r="L103" s="116" t="str">
        <f t="shared" si="18"/>
        <v>-</v>
      </c>
      <c r="M103" s="193">
        <v>0</v>
      </c>
      <c r="N103" s="116" t="str">
        <f t="shared" si="19"/>
        <v>-</v>
      </c>
      <c r="O103" s="116">
        <f t="shared" si="20"/>
        <v>-1</v>
      </c>
    </row>
    <row r="104" spans="2:15" x14ac:dyDescent="0.25">
      <c r="B104" s="114" t="s">
        <v>85</v>
      </c>
      <c r="C104" s="193">
        <v>0.37450000000000006</v>
      </c>
      <c r="D104" s="116"/>
      <c r="E104" s="193">
        <v>0</v>
      </c>
      <c r="F104" s="116">
        <f t="shared" si="17"/>
        <v>-1</v>
      </c>
      <c r="G104" s="193">
        <v>0</v>
      </c>
      <c r="H104" s="116" t="str">
        <f t="shared" si="17"/>
        <v>-</v>
      </c>
      <c r="I104" s="193">
        <v>0</v>
      </c>
      <c r="J104" s="116" t="str">
        <f t="shared" si="17"/>
        <v>-</v>
      </c>
      <c r="K104" s="193">
        <v>0</v>
      </c>
      <c r="L104" s="116" t="str">
        <f t="shared" si="18"/>
        <v>-</v>
      </c>
      <c r="M104" s="193" t="s">
        <v>234</v>
      </c>
      <c r="N104" s="116" t="str">
        <f t="shared" si="19"/>
        <v>-</v>
      </c>
      <c r="O104" s="116" t="str">
        <f t="shared" si="20"/>
        <v>-</v>
      </c>
    </row>
    <row r="105" spans="2:15" x14ac:dyDescent="0.25">
      <c r="B105" s="114" t="s">
        <v>87</v>
      </c>
      <c r="C105" s="193">
        <v>0.59130000000000005</v>
      </c>
      <c r="D105" s="116"/>
      <c r="E105" s="193">
        <v>0</v>
      </c>
      <c r="F105" s="116">
        <f t="shared" si="17"/>
        <v>-1</v>
      </c>
      <c r="G105" s="193">
        <v>0</v>
      </c>
      <c r="H105" s="116" t="str">
        <f t="shared" si="17"/>
        <v>-</v>
      </c>
      <c r="I105" s="193">
        <v>0</v>
      </c>
      <c r="J105" s="116" t="str">
        <f t="shared" si="17"/>
        <v>-</v>
      </c>
      <c r="K105" s="193">
        <v>0</v>
      </c>
      <c r="L105" s="116" t="str">
        <f t="shared" si="18"/>
        <v>-</v>
      </c>
      <c r="M105" s="193" t="s">
        <v>234</v>
      </c>
      <c r="N105" s="116" t="str">
        <f t="shared" si="19"/>
        <v>-</v>
      </c>
      <c r="O105" s="116" t="str">
        <f t="shared" si="20"/>
        <v>-</v>
      </c>
    </row>
    <row r="106" spans="2:15" x14ac:dyDescent="0.25">
      <c r="B106" s="114" t="s">
        <v>89</v>
      </c>
      <c r="C106" s="193">
        <v>0.52950000000000008</v>
      </c>
      <c r="D106" s="116"/>
      <c r="E106" s="193">
        <v>0</v>
      </c>
      <c r="F106" s="116">
        <f t="shared" si="17"/>
        <v>-1</v>
      </c>
      <c r="G106" s="193">
        <v>0</v>
      </c>
      <c r="H106" s="116" t="str">
        <f t="shared" si="17"/>
        <v>-</v>
      </c>
      <c r="I106" s="193">
        <v>0</v>
      </c>
      <c r="J106" s="116" t="str">
        <f t="shared" si="17"/>
        <v>-</v>
      </c>
      <c r="K106" s="193">
        <v>0</v>
      </c>
      <c r="L106" s="116" t="str">
        <f t="shared" si="18"/>
        <v>-</v>
      </c>
      <c r="M106" s="193" t="s">
        <v>234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C107" s="193">
        <v>0.76430000000000009</v>
      </c>
      <c r="D107" s="116"/>
      <c r="E107" s="193">
        <v>0</v>
      </c>
      <c r="F107" s="116">
        <f t="shared" si="17"/>
        <v>-1</v>
      </c>
      <c r="G107" s="193">
        <v>0</v>
      </c>
      <c r="H107" s="116" t="str">
        <f t="shared" si="17"/>
        <v>-</v>
      </c>
      <c r="I107" s="193">
        <v>0</v>
      </c>
      <c r="J107" s="116" t="str">
        <f t="shared" si="17"/>
        <v>-</v>
      </c>
      <c r="K107" s="193">
        <v>0</v>
      </c>
      <c r="L107" s="116" t="str">
        <f t="shared" si="18"/>
        <v>-</v>
      </c>
      <c r="M107" s="193" t="s">
        <v>234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>
        <v>0.72170000000000001</v>
      </c>
      <c r="D108" s="116"/>
      <c r="E108" s="193">
        <v>0</v>
      </c>
      <c r="F108" s="116">
        <f t="shared" si="17"/>
        <v>-1</v>
      </c>
      <c r="G108" s="193">
        <v>0</v>
      </c>
      <c r="H108" s="116" t="str">
        <f t="shared" si="17"/>
        <v>-</v>
      </c>
      <c r="I108" s="193">
        <v>0</v>
      </c>
      <c r="J108" s="116" t="str">
        <f t="shared" si="17"/>
        <v>-</v>
      </c>
      <c r="K108" s="193">
        <v>0</v>
      </c>
      <c r="L108" s="116" t="str">
        <f t="shared" si="18"/>
        <v>-</v>
      </c>
      <c r="M108" s="193" t="s">
        <v>234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>
        <v>0.54709166666666675</v>
      </c>
      <c r="D109" s="119"/>
      <c r="E109" s="201">
        <v>0.60560000000000003</v>
      </c>
      <c r="F109" s="119">
        <v>0.10694429635496783</v>
      </c>
      <c r="G109" s="201" t="s">
        <v>322</v>
      </c>
      <c r="H109" s="119" t="s">
        <v>234</v>
      </c>
      <c r="I109" s="201" t="s">
        <v>322</v>
      </c>
      <c r="J109" s="119" t="s">
        <v>234</v>
      </c>
      <c r="K109" s="201" t="s">
        <v>322</v>
      </c>
      <c r="L109" s="119" t="s">
        <v>234</v>
      </c>
      <c r="M109" s="201" t="s">
        <v>322</v>
      </c>
      <c r="N109" s="119" t="s">
        <v>234</v>
      </c>
      <c r="O109" s="119">
        <v>-1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8169E-8D51-4C17-A2AB-ECF29AD4033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826B-1518-4A48-9965-B04C1316469A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235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235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235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87.154332908665026</v>
      </c>
      <c r="D8" s="209">
        <v>89.90479582975324</v>
      </c>
      <c r="E8" s="209">
        <v>103.32696609432543</v>
      </c>
      <c r="F8" s="210">
        <v>109.52769989581103</v>
      </c>
      <c r="G8" s="209">
        <v>121.46827305804845</v>
      </c>
      <c r="H8" s="132">
        <f>G8/F8-1</f>
        <v>0.10901875209281275</v>
      </c>
      <c r="I8" s="132">
        <f t="shared" ref="I8:I18" si="0">G8/C8-1</f>
        <v>0.3937146783665173</v>
      </c>
      <c r="J8" s="208">
        <v>81.36</v>
      </c>
      <c r="K8" s="211">
        <v>93.57</v>
      </c>
      <c r="L8" s="211">
        <v>103.46</v>
      </c>
      <c r="M8" s="211">
        <v>2659.6699999999996</v>
      </c>
      <c r="N8" s="211">
        <v>2876</v>
      </c>
      <c r="O8" s="132">
        <f t="shared" ref="O8:O18" si="1">N8/M8-1</f>
        <v>8.1337158369271467E-2</v>
      </c>
      <c r="P8" s="212">
        <f t="shared" ref="P8:P18" si="2">N8/J8-1</f>
        <v>34.349065880039333</v>
      </c>
      <c r="R8" s="207" t="s">
        <v>43</v>
      </c>
      <c r="S8" s="208">
        <v>69.394070347048668</v>
      </c>
      <c r="T8" s="210">
        <v>29.518151412447832</v>
      </c>
      <c r="U8" s="210">
        <v>75.322478251185714</v>
      </c>
      <c r="V8" s="210">
        <v>88.285721478147337</v>
      </c>
      <c r="W8" s="210">
        <v>100.38063315546135</v>
      </c>
      <c r="X8" s="132">
        <f t="shared" ref="X8:X18" si="3">W8/V8-1</f>
        <v>0.13699737029739034</v>
      </c>
      <c r="Y8" s="132">
        <f t="shared" ref="Y8:Y18" si="4">W8/S8-1</f>
        <v>0.44653041179808151</v>
      </c>
      <c r="Z8" s="208">
        <v>24.64</v>
      </c>
      <c r="AA8" s="211">
        <v>42.5</v>
      </c>
      <c r="AB8" s="211">
        <v>79.03</v>
      </c>
      <c r="AC8" s="211">
        <v>2072.0700000000002</v>
      </c>
      <c r="AD8" s="211">
        <v>2252.2499999999995</v>
      </c>
      <c r="AE8" s="132">
        <f t="shared" ref="AE8:AE18" si="5">AD8/AC8-1</f>
        <v>8.6956521739130155E-2</v>
      </c>
      <c r="AF8" s="132">
        <f t="shared" ref="AF8:AF18" si="6">AD8/Z8-1</f>
        <v>90.406249999999986</v>
      </c>
      <c r="AH8" s="63" t="s">
        <v>43</v>
      </c>
      <c r="AI8" s="213">
        <v>810177317.74000001</v>
      </c>
      <c r="AJ8" s="131">
        <v>153848722.74000001</v>
      </c>
      <c r="AK8" s="131">
        <v>822227787.43999982</v>
      </c>
      <c r="AL8" s="131">
        <v>985719951.83000004</v>
      </c>
      <c r="AM8" s="131">
        <v>1137217373.2800002</v>
      </c>
      <c r="AN8" s="132">
        <f t="shared" ref="AN8:AN18" si="7">AM8/AL8-1</f>
        <v>0.15369215279526749</v>
      </c>
      <c r="AO8" s="131">
        <f t="shared" ref="AO8:AO18" si="8">AM8-AL8</f>
        <v>151497421.45000017</v>
      </c>
      <c r="AP8" s="132">
        <f t="shared" ref="AP8:AP18" si="9">AM8/AI8-1</f>
        <v>0.40366478840987874</v>
      </c>
      <c r="AQ8" s="131">
        <f t="shared" ref="AQ8:AQ18" si="10">AM8-AI8</f>
        <v>327040055.5400002</v>
      </c>
      <c r="AR8" s="133">
        <f t="shared" ref="AR8:AR18" si="11">AM8/AM$8</f>
        <v>1</v>
      </c>
      <c r="AS8" s="214">
        <v>16890366.510000002</v>
      </c>
      <c r="AT8" s="215">
        <v>51434123.310000002</v>
      </c>
      <c r="AU8" s="215">
        <v>128324371.27</v>
      </c>
      <c r="AV8" s="215">
        <v>430250378.53000003</v>
      </c>
      <c r="AW8" s="215">
        <v>490123866.32000011</v>
      </c>
      <c r="AX8" s="132">
        <f t="shared" ref="AX8:AX18" si="12">AW8/AV8-1</f>
        <v>0.139159640009068</v>
      </c>
      <c r="AY8" s="131">
        <f t="shared" ref="AY8:AY18" si="13">AW8-AV8</f>
        <v>59873487.790000081</v>
      </c>
      <c r="AZ8" s="132">
        <f t="shared" ref="AZ8:AZ18" si="14">AW8/AS8-1</f>
        <v>28.017953283004282</v>
      </c>
      <c r="BA8" s="131">
        <f t="shared" ref="BA8:BA18" si="15">AW8-AS8</f>
        <v>473233499.81000012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106.64910135106426</v>
      </c>
      <c r="D9" s="217">
        <v>118.7067371053658</v>
      </c>
      <c r="E9" s="217">
        <v>128.03721098266536</v>
      </c>
      <c r="F9" s="217">
        <v>134.39836133388042</v>
      </c>
      <c r="G9" s="217">
        <v>147.32635484172022</v>
      </c>
      <c r="H9" s="74">
        <f>G9/F9-1</f>
        <v>9.6191600697595581E-2</v>
      </c>
      <c r="I9" s="74">
        <f t="shared" si="0"/>
        <v>0.38141206044255171</v>
      </c>
      <c r="J9" s="216">
        <v>0</v>
      </c>
      <c r="K9" s="217">
        <v>122.22</v>
      </c>
      <c r="L9" s="217">
        <v>127.32</v>
      </c>
      <c r="M9" s="217">
        <v>137.09</v>
      </c>
      <c r="N9" s="217">
        <v>143.27000000000001</v>
      </c>
      <c r="O9" s="74">
        <f t="shared" si="1"/>
        <v>4.5079874534976971E-2</v>
      </c>
      <c r="P9" s="74" t="e">
        <f t="shared" si="2"/>
        <v>#DIV/0!</v>
      </c>
      <c r="R9" s="15" t="s">
        <v>44</v>
      </c>
      <c r="S9" s="216">
        <v>89.16091651887406</v>
      </c>
      <c r="T9" s="217">
        <v>41.148600288143349</v>
      </c>
      <c r="U9" s="217">
        <v>101.35543609516807</v>
      </c>
      <c r="V9" s="217">
        <v>114.02618019767255</v>
      </c>
      <c r="W9" s="217">
        <v>125.78340298034419</v>
      </c>
      <c r="X9" s="74">
        <f t="shared" si="3"/>
        <v>0.10310985391503658</v>
      </c>
      <c r="Y9" s="74">
        <f t="shared" si="4"/>
        <v>0.41074596237150263</v>
      </c>
      <c r="Z9" s="216">
        <v>0</v>
      </c>
      <c r="AA9" s="217">
        <v>60.54</v>
      </c>
      <c r="AB9" s="217">
        <v>106.97</v>
      </c>
      <c r="AC9" s="217">
        <v>115.29</v>
      </c>
      <c r="AD9" s="217">
        <v>120.9</v>
      </c>
      <c r="AE9" s="74">
        <f t="shared" si="5"/>
        <v>4.8659901118917492E-2</v>
      </c>
      <c r="AF9" s="74" t="e">
        <f t="shared" si="6"/>
        <v>#DIV/0!</v>
      </c>
      <c r="AH9" s="15" t="s">
        <v>44</v>
      </c>
      <c r="AI9" s="218">
        <v>363256252.49000001</v>
      </c>
      <c r="AJ9" s="52">
        <v>79810137</v>
      </c>
      <c r="AK9" s="52">
        <v>403656815.66999996</v>
      </c>
      <c r="AL9" s="52">
        <v>473972942.78000003</v>
      </c>
      <c r="AM9" s="52">
        <v>530975675.31999999</v>
      </c>
      <c r="AN9" s="74">
        <f t="shared" si="7"/>
        <v>0.1202657945106762</v>
      </c>
      <c r="AO9" s="52">
        <f t="shared" si="8"/>
        <v>57002732.539999962</v>
      </c>
      <c r="AP9" s="74">
        <f t="shared" si="9"/>
        <v>0.46171104194446611</v>
      </c>
      <c r="AQ9" s="52">
        <f t="shared" si="10"/>
        <v>167719422.82999998</v>
      </c>
      <c r="AR9" s="98">
        <f t="shared" si="11"/>
        <v>0.46690781181837054</v>
      </c>
      <c r="AS9" s="219">
        <v>0</v>
      </c>
      <c r="AT9" s="220">
        <v>28916162.579999998</v>
      </c>
      <c r="AU9" s="220">
        <v>62580353.969999999</v>
      </c>
      <c r="AV9" s="220">
        <v>68968286.400000006</v>
      </c>
      <c r="AW9" s="220">
        <v>74124272.450000003</v>
      </c>
      <c r="AX9" s="74">
        <f t="shared" si="12"/>
        <v>7.4758795950017998E-2</v>
      </c>
      <c r="AY9" s="52">
        <f t="shared" si="13"/>
        <v>5155986.049999997</v>
      </c>
      <c r="AZ9" s="74" t="e">
        <f t="shared" si="14"/>
        <v>#DIV/0!</v>
      </c>
      <c r="BA9" s="52">
        <f t="shared" si="15"/>
        <v>74124272.450000003</v>
      </c>
      <c r="BB9" s="98">
        <f t="shared" si="16"/>
        <v>0.15123579475235049</v>
      </c>
    </row>
    <row r="10" spans="2:54" x14ac:dyDescent="0.25">
      <c r="B10" s="19" t="s">
        <v>45</v>
      </c>
      <c r="C10" s="216">
        <v>84.343643693458219</v>
      </c>
      <c r="D10" s="217">
        <v>72.483000992402523</v>
      </c>
      <c r="E10" s="217">
        <v>90.599691002209667</v>
      </c>
      <c r="F10" s="217">
        <v>97.767835052321757</v>
      </c>
      <c r="G10" s="217">
        <v>111.42021648051494</v>
      </c>
      <c r="H10" s="74">
        <f>G10/F10-1</f>
        <v>0.13964082789484822</v>
      </c>
      <c r="I10" s="74">
        <f t="shared" si="0"/>
        <v>0.32102683262611764</v>
      </c>
      <c r="J10" s="216">
        <v>0</v>
      </c>
      <c r="K10" s="217">
        <v>76.540000000000006</v>
      </c>
      <c r="L10" s="217">
        <v>92.75</v>
      </c>
      <c r="M10" s="217">
        <v>99.75</v>
      </c>
      <c r="N10" s="217">
        <v>115.09</v>
      </c>
      <c r="O10" s="74">
        <f t="shared" si="1"/>
        <v>0.15378446115288225</v>
      </c>
      <c r="P10" s="74" t="e">
        <f t="shared" si="2"/>
        <v>#DIV/0!</v>
      </c>
      <c r="R10" s="19" t="s">
        <v>45</v>
      </c>
      <c r="S10" s="216">
        <v>67.40411664393973</v>
      </c>
      <c r="T10" s="217">
        <v>18.72022074122162</v>
      </c>
      <c r="U10" s="217">
        <v>65.501264631652873</v>
      </c>
      <c r="V10" s="217">
        <v>79.184087155233172</v>
      </c>
      <c r="W10" s="217">
        <v>93.028124281518529</v>
      </c>
      <c r="X10" s="74">
        <f t="shared" si="3"/>
        <v>0.17483357608385863</v>
      </c>
      <c r="Y10" s="74">
        <f t="shared" si="4"/>
        <v>0.38015493583184057</v>
      </c>
      <c r="Z10" s="216">
        <v>0</v>
      </c>
      <c r="AA10" s="217">
        <v>29.48</v>
      </c>
      <c r="AB10" s="217">
        <v>71.13</v>
      </c>
      <c r="AC10" s="217">
        <v>80.13</v>
      </c>
      <c r="AD10" s="217">
        <v>92.86</v>
      </c>
      <c r="AE10" s="74">
        <f t="shared" si="5"/>
        <v>0.15886684138275298</v>
      </c>
      <c r="AF10" s="74" t="e">
        <f t="shared" si="6"/>
        <v>#DIV/0!</v>
      </c>
      <c r="AH10" s="19" t="s">
        <v>45</v>
      </c>
      <c r="AI10" s="218">
        <v>224649520.81</v>
      </c>
      <c r="AJ10" s="52">
        <v>23517059.390000001</v>
      </c>
      <c r="AK10" s="52">
        <v>200088543.44</v>
      </c>
      <c r="AL10" s="52">
        <v>239785241.54999998</v>
      </c>
      <c r="AM10" s="52">
        <v>284877435.64999998</v>
      </c>
      <c r="AN10" s="74">
        <f t="shared" si="7"/>
        <v>0.18805241643947213</v>
      </c>
      <c r="AO10" s="52">
        <f t="shared" si="8"/>
        <v>45092194.099999994</v>
      </c>
      <c r="AP10" s="74">
        <f t="shared" si="9"/>
        <v>0.26809723262636487</v>
      </c>
      <c r="AQ10" s="52">
        <f t="shared" si="10"/>
        <v>60227914.839999974</v>
      </c>
      <c r="AR10" s="98">
        <f t="shared" si="11"/>
        <v>0.25050394264409365</v>
      </c>
      <c r="AS10" s="219">
        <v>0</v>
      </c>
      <c r="AT10" s="220">
        <v>8520627.4600000009</v>
      </c>
      <c r="AU10" s="220">
        <v>33031284.920000002</v>
      </c>
      <c r="AV10" s="220">
        <v>35140342.009999998</v>
      </c>
      <c r="AW10" s="220">
        <v>42256315.93</v>
      </c>
      <c r="AX10" s="74">
        <f t="shared" si="12"/>
        <v>0.20250155556183791</v>
      </c>
      <c r="AY10" s="52">
        <f t="shared" si="13"/>
        <v>7115973.9200000018</v>
      </c>
      <c r="AZ10" s="74" t="e">
        <f t="shared" si="14"/>
        <v>#DIV/0!</v>
      </c>
      <c r="BA10" s="52">
        <f t="shared" si="15"/>
        <v>42256315.93</v>
      </c>
      <c r="BB10" s="98">
        <f t="shared" si="16"/>
        <v>8.6215585148451027E-2</v>
      </c>
    </row>
    <row r="11" spans="2:54" x14ac:dyDescent="0.25">
      <c r="B11" s="19" t="s">
        <v>46</v>
      </c>
      <c r="C11" s="216">
        <v>67.425680045023526</v>
      </c>
      <c r="D11" s="217">
        <v>57.546921426146014</v>
      </c>
      <c r="E11" s="217">
        <v>70.808030229653028</v>
      </c>
      <c r="F11" s="217">
        <v>77.704808534141804</v>
      </c>
      <c r="G11" s="217">
        <v>84.435346665146383</v>
      </c>
      <c r="H11" s="74">
        <f>G11/F11-1</f>
        <v>8.6616752012809162E-2</v>
      </c>
      <c r="I11" s="74">
        <f t="shared" si="0"/>
        <v>0.25227282259169859</v>
      </c>
      <c r="J11" s="216">
        <v>0</v>
      </c>
      <c r="K11" s="217">
        <v>65.69</v>
      </c>
      <c r="L11" s="217">
        <v>82.68</v>
      </c>
      <c r="M11" s="217">
        <v>80.44</v>
      </c>
      <c r="N11" s="217">
        <v>94.54</v>
      </c>
      <c r="O11" s="74">
        <f t="shared" si="1"/>
        <v>0.17528592739930393</v>
      </c>
      <c r="P11" s="74" t="e">
        <f t="shared" si="2"/>
        <v>#DIV/0!</v>
      </c>
      <c r="R11" s="19" t="s">
        <v>46</v>
      </c>
      <c r="S11" s="216">
        <v>46.814349451721881</v>
      </c>
      <c r="T11" s="217">
        <v>22.194343089655948</v>
      </c>
      <c r="U11" s="217">
        <v>47.643750828203792</v>
      </c>
      <c r="V11" s="217">
        <v>50.523052414693986</v>
      </c>
      <c r="W11" s="217">
        <v>58.433731556719493</v>
      </c>
      <c r="X11" s="74">
        <f t="shared" si="3"/>
        <v>0.15657563753461545</v>
      </c>
      <c r="Y11" s="74">
        <f t="shared" si="4"/>
        <v>0.24820129385713896</v>
      </c>
      <c r="Z11" s="216">
        <v>0</v>
      </c>
      <c r="AA11" s="217">
        <v>32.93</v>
      </c>
      <c r="AB11" s="217">
        <v>44.17</v>
      </c>
      <c r="AC11" s="217">
        <v>43.02</v>
      </c>
      <c r="AD11" s="217">
        <v>48.91</v>
      </c>
      <c r="AE11" s="74">
        <f t="shared" si="5"/>
        <v>0.13691306369130629</v>
      </c>
      <c r="AF11" s="74" t="e">
        <f t="shared" si="6"/>
        <v>#DIV/0!</v>
      </c>
      <c r="AH11" s="19" t="s">
        <v>46</v>
      </c>
      <c r="AI11" s="218">
        <v>5130908.6399999997</v>
      </c>
      <c r="AJ11" s="52">
        <v>1316159.4100000001</v>
      </c>
      <c r="AK11" s="52">
        <v>4079383.75</v>
      </c>
      <c r="AL11" s="52">
        <v>4704061.0200000005</v>
      </c>
      <c r="AM11" s="52">
        <v>5470948.4300000006</v>
      </c>
      <c r="AN11" s="74">
        <f t="shared" si="7"/>
        <v>0.16302667136745597</v>
      </c>
      <c r="AO11" s="52">
        <f t="shared" si="8"/>
        <v>766887.41000000015</v>
      </c>
      <c r="AP11" s="74">
        <f t="shared" si="9"/>
        <v>6.6272821026102102E-2</v>
      </c>
      <c r="AQ11" s="52">
        <f t="shared" si="10"/>
        <v>340039.79000000097</v>
      </c>
      <c r="AR11" s="98">
        <f t="shared" si="11"/>
        <v>4.8108203044950936E-3</v>
      </c>
      <c r="AS11" s="219">
        <v>0</v>
      </c>
      <c r="AT11" s="220">
        <v>396083.64</v>
      </c>
      <c r="AU11" s="220">
        <v>561379.94999999995</v>
      </c>
      <c r="AV11" s="220">
        <v>501385.38</v>
      </c>
      <c r="AW11" s="220">
        <v>682239.06</v>
      </c>
      <c r="AX11" s="74">
        <f t="shared" si="12"/>
        <v>0.3607079249099765</v>
      </c>
      <c r="AY11" s="52">
        <f t="shared" si="13"/>
        <v>180853.68000000005</v>
      </c>
      <c r="AZ11" s="74" t="e">
        <f t="shared" si="14"/>
        <v>#DIV/0!</v>
      </c>
      <c r="BA11" s="52">
        <f t="shared" si="15"/>
        <v>682239.06</v>
      </c>
      <c r="BB11" s="98">
        <f t="shared" si="16"/>
        <v>1.3919727376723349E-3</v>
      </c>
    </row>
    <row r="12" spans="2:54" x14ac:dyDescent="0.25">
      <c r="B12" s="19" t="s">
        <v>47</v>
      </c>
      <c r="C12" s="216">
        <v>140.08442188989247</v>
      </c>
      <c r="D12" s="217">
        <v>154.2044832186981</v>
      </c>
      <c r="E12" s="217">
        <v>217.66150873240741</v>
      </c>
      <c r="F12" s="217">
        <v>177.9103158320419</v>
      </c>
      <c r="G12" s="217">
        <v>198.99931855415863</v>
      </c>
      <c r="H12" s="74">
        <f t="shared" ref="H12:H18" si="17">G12/F12-1</f>
        <v>0.11853726763110251</v>
      </c>
      <c r="I12" s="74">
        <f t="shared" si="0"/>
        <v>0.4205670828307646</v>
      </c>
      <c r="J12" s="216">
        <v>0</v>
      </c>
      <c r="K12" s="217">
        <v>190.16</v>
      </c>
      <c r="L12" s="217">
        <v>133.82</v>
      </c>
      <c r="M12" s="217">
        <v>193.33</v>
      </c>
      <c r="N12" s="217">
        <v>234.03</v>
      </c>
      <c r="O12" s="74">
        <f t="shared" si="1"/>
        <v>0.21052087104950079</v>
      </c>
      <c r="P12" s="74" t="e">
        <f t="shared" si="2"/>
        <v>#DIV/0!</v>
      </c>
      <c r="R12" s="19" t="s">
        <v>47</v>
      </c>
      <c r="S12" s="216">
        <v>100.60091112239516</v>
      </c>
      <c r="T12" s="217">
        <v>28.283731759604429</v>
      </c>
      <c r="U12" s="217">
        <v>106.93503731273283</v>
      </c>
      <c r="V12" s="217">
        <v>95.836796990363538</v>
      </c>
      <c r="W12" s="217">
        <v>118.92008778368977</v>
      </c>
      <c r="X12" s="74">
        <f t="shared" si="3"/>
        <v>0.24086041602211794</v>
      </c>
      <c r="Y12" s="74">
        <f t="shared" si="4"/>
        <v>0.18209752234755361</v>
      </c>
      <c r="Z12" s="216">
        <v>0</v>
      </c>
      <c r="AA12" s="217">
        <v>5.81</v>
      </c>
      <c r="AB12" s="217">
        <v>64.5</v>
      </c>
      <c r="AC12" s="217">
        <v>104.39</v>
      </c>
      <c r="AD12" s="217">
        <v>129.34</v>
      </c>
      <c r="AE12" s="74">
        <f t="shared" si="5"/>
        <v>0.23900756777469101</v>
      </c>
      <c r="AF12" s="74" t="e">
        <f t="shared" si="6"/>
        <v>#DIV/0!</v>
      </c>
      <c r="AH12" s="19" t="s">
        <v>47</v>
      </c>
      <c r="AI12" s="218">
        <v>33356204.430000003</v>
      </c>
      <c r="AJ12" s="52">
        <v>7595375.9500000011</v>
      </c>
      <c r="AK12" s="52">
        <v>36939560.329999998</v>
      </c>
      <c r="AL12" s="52">
        <v>31119151.560000002</v>
      </c>
      <c r="AM12" s="52">
        <v>31258534.350000001</v>
      </c>
      <c r="AN12" s="74">
        <f t="shared" si="7"/>
        <v>4.4790035400308348E-3</v>
      </c>
      <c r="AO12" s="52">
        <f t="shared" si="8"/>
        <v>139382.78999999911</v>
      </c>
      <c r="AP12" s="74">
        <f t="shared" si="9"/>
        <v>-6.2886953592159678E-2</v>
      </c>
      <c r="AQ12" s="52">
        <f t="shared" si="10"/>
        <v>-2097670.0800000019</v>
      </c>
      <c r="AR12" s="98">
        <f t="shared" si="11"/>
        <v>2.7486859666805034E-2</v>
      </c>
      <c r="AS12" s="219">
        <v>0</v>
      </c>
      <c r="AT12" s="220">
        <v>276122.98</v>
      </c>
      <c r="AU12" s="220">
        <v>3301054.15</v>
      </c>
      <c r="AV12" s="220">
        <v>3465759.76</v>
      </c>
      <c r="AW12" s="220">
        <v>5601144.4900000002</v>
      </c>
      <c r="AX12" s="74">
        <f t="shared" si="12"/>
        <v>0.61613755074587173</v>
      </c>
      <c r="AY12" s="52">
        <f t="shared" si="13"/>
        <v>2135384.7300000004</v>
      </c>
      <c r="AZ12" s="74" t="e">
        <f t="shared" si="14"/>
        <v>#DIV/0!</v>
      </c>
      <c r="BA12" s="52">
        <f t="shared" si="15"/>
        <v>5601144.4900000002</v>
      </c>
      <c r="BB12" s="98">
        <f t="shared" si="16"/>
        <v>1.1428018251906617E-2</v>
      </c>
    </row>
    <row r="13" spans="2:54" x14ac:dyDescent="0.25">
      <c r="B13" s="19" t="s">
        <v>48</v>
      </c>
      <c r="C13" s="216">
        <v>51.910853322503037</v>
      </c>
      <c r="D13" s="217">
        <v>39.120441588128308</v>
      </c>
      <c r="E13" s="217">
        <v>55.750286653691745</v>
      </c>
      <c r="F13" s="217">
        <v>62.940037660434335</v>
      </c>
      <c r="G13" s="217">
        <v>71.998810322002782</v>
      </c>
      <c r="H13" s="74">
        <f t="shared" si="17"/>
        <v>0.14392702957124248</v>
      </c>
      <c r="I13" s="74">
        <f t="shared" si="0"/>
        <v>0.38697027141319862</v>
      </c>
      <c r="J13" s="216">
        <v>0</v>
      </c>
      <c r="K13" s="217">
        <v>46.06</v>
      </c>
      <c r="L13" s="217">
        <v>60</v>
      </c>
      <c r="M13" s="217">
        <v>66.819999999999993</v>
      </c>
      <c r="N13" s="217">
        <v>72.59</v>
      </c>
      <c r="O13" s="74">
        <f t="shared" si="1"/>
        <v>8.6351391798862753E-2</v>
      </c>
      <c r="P13" s="74" t="e">
        <f t="shared" si="2"/>
        <v>#DIV/0!</v>
      </c>
      <c r="R13" s="19" t="s">
        <v>48</v>
      </c>
      <c r="S13" s="216">
        <v>40.438171976669985</v>
      </c>
      <c r="T13" s="217">
        <v>15.364356645640338</v>
      </c>
      <c r="U13" s="217">
        <v>37.117422100590225</v>
      </c>
      <c r="V13" s="217">
        <v>49.066947630799199</v>
      </c>
      <c r="W13" s="217">
        <v>57.850230654723923</v>
      </c>
      <c r="X13" s="74">
        <f t="shared" si="3"/>
        <v>0.17900610182671084</v>
      </c>
      <c r="Y13" s="74">
        <f t="shared" si="4"/>
        <v>0.43058471307999491</v>
      </c>
      <c r="Z13" s="216">
        <v>0</v>
      </c>
      <c r="AA13" s="217">
        <v>24.92</v>
      </c>
      <c r="AB13" s="217">
        <v>42.68</v>
      </c>
      <c r="AC13" s="217">
        <v>50.92</v>
      </c>
      <c r="AD13" s="217">
        <v>58.42</v>
      </c>
      <c r="AE13" s="74">
        <f t="shared" si="5"/>
        <v>0.14728986645718778</v>
      </c>
      <c r="AF13" s="74" t="e">
        <f t="shared" si="6"/>
        <v>#DIV/0!</v>
      </c>
      <c r="AH13" s="19" t="s">
        <v>48</v>
      </c>
      <c r="AI13" s="218">
        <v>87885370.840000004</v>
      </c>
      <c r="AJ13" s="52">
        <v>11490349.32</v>
      </c>
      <c r="AK13" s="52">
        <v>70191709.870000005</v>
      </c>
      <c r="AL13" s="52">
        <v>96619681.010000005</v>
      </c>
      <c r="AM13" s="52">
        <v>119889428.77000001</v>
      </c>
      <c r="AN13" s="74">
        <f t="shared" si="7"/>
        <v>0.24083859019977116</v>
      </c>
      <c r="AO13" s="52">
        <f t="shared" si="8"/>
        <v>23269747.760000005</v>
      </c>
      <c r="AP13" s="74">
        <f t="shared" si="9"/>
        <v>0.36415682865200738</v>
      </c>
      <c r="AQ13" s="52">
        <f t="shared" si="10"/>
        <v>32004057.930000007</v>
      </c>
      <c r="AR13" s="98">
        <f t="shared" si="11"/>
        <v>0.10542349386046657</v>
      </c>
      <c r="AS13" s="219">
        <v>0</v>
      </c>
      <c r="AT13" s="220">
        <v>5084608.95</v>
      </c>
      <c r="AU13" s="220">
        <v>12005834.189999999</v>
      </c>
      <c r="AV13" s="220">
        <v>14818574.74</v>
      </c>
      <c r="AW13" s="220">
        <v>17747817.48</v>
      </c>
      <c r="AX13" s="74">
        <f t="shared" si="12"/>
        <v>0.1976737163590403</v>
      </c>
      <c r="AY13" s="52">
        <f t="shared" si="13"/>
        <v>2929242.74</v>
      </c>
      <c r="AZ13" s="74" t="e">
        <f t="shared" si="14"/>
        <v>#DIV/0!</v>
      </c>
      <c r="BA13" s="52">
        <f t="shared" si="15"/>
        <v>17747817.48</v>
      </c>
      <c r="BB13" s="98">
        <f t="shared" si="16"/>
        <v>3.6210881982254896E-2</v>
      </c>
    </row>
    <row r="14" spans="2:54" x14ac:dyDescent="0.25">
      <c r="B14" s="19" t="s">
        <v>49</v>
      </c>
      <c r="C14" s="216">
        <v>81.890160498290783</v>
      </c>
      <c r="D14" s="217">
        <v>79.409698525552827</v>
      </c>
      <c r="E14" s="217">
        <v>86.843517211728013</v>
      </c>
      <c r="F14" s="217">
        <v>95.563416658904558</v>
      </c>
      <c r="G14" s="217">
        <v>107.71973652891266</v>
      </c>
      <c r="H14" s="74">
        <f t="shared" si="17"/>
        <v>0.12720683599454974</v>
      </c>
      <c r="I14" s="74">
        <f t="shared" si="0"/>
        <v>0.31541733308925424</v>
      </c>
      <c r="J14" s="216">
        <v>0</v>
      </c>
      <c r="K14" s="217">
        <v>76.2</v>
      </c>
      <c r="L14" s="217">
        <v>78.63</v>
      </c>
      <c r="M14" s="217">
        <v>82.69</v>
      </c>
      <c r="N14" s="217">
        <v>89.63</v>
      </c>
      <c r="O14" s="74">
        <f t="shared" si="1"/>
        <v>8.392792356996015E-2</v>
      </c>
      <c r="P14" s="74" t="e">
        <f t="shared" si="2"/>
        <v>#DIV/0!</v>
      </c>
      <c r="R14" s="19" t="s">
        <v>49</v>
      </c>
      <c r="S14" s="216">
        <v>52.624139013238604</v>
      </c>
      <c r="T14" s="217">
        <v>33.514801602241391</v>
      </c>
      <c r="U14" s="217">
        <v>63.569832414965049</v>
      </c>
      <c r="V14" s="217">
        <v>72.119812533126122</v>
      </c>
      <c r="W14" s="217">
        <v>82.693475174333727</v>
      </c>
      <c r="X14" s="74">
        <f t="shared" si="3"/>
        <v>0.14661245321943817</v>
      </c>
      <c r="Y14" s="74">
        <f t="shared" si="4"/>
        <v>0.57139815918946635</v>
      </c>
      <c r="Z14" s="216">
        <v>0</v>
      </c>
      <c r="AA14" s="217">
        <v>37.950000000000003</v>
      </c>
      <c r="AB14" s="217">
        <v>51.12</v>
      </c>
      <c r="AC14" s="217">
        <v>44.64</v>
      </c>
      <c r="AD14" s="217">
        <v>46.43</v>
      </c>
      <c r="AE14" s="74">
        <f t="shared" si="5"/>
        <v>4.0098566308243599E-2</v>
      </c>
      <c r="AF14" s="74" t="e">
        <f t="shared" si="6"/>
        <v>#DIV/0!</v>
      </c>
      <c r="AH14" s="19" t="s">
        <v>49</v>
      </c>
      <c r="AI14" s="218">
        <v>4116176.46</v>
      </c>
      <c r="AJ14" s="52">
        <v>1683907.8599999999</v>
      </c>
      <c r="AK14" s="52">
        <v>4436970.32</v>
      </c>
      <c r="AL14" s="52">
        <v>5183245.46</v>
      </c>
      <c r="AM14" s="52">
        <v>6059064.0900000008</v>
      </c>
      <c r="AN14" s="74">
        <f t="shared" si="7"/>
        <v>0.16897108901340752</v>
      </c>
      <c r="AO14" s="52">
        <f t="shared" si="8"/>
        <v>875818.63000000082</v>
      </c>
      <c r="AP14" s="74">
        <f t="shared" si="9"/>
        <v>0.47201271589799654</v>
      </c>
      <c r="AQ14" s="52">
        <f t="shared" si="10"/>
        <v>1942887.6300000008</v>
      </c>
      <c r="AR14" s="98">
        <f t="shared" si="11"/>
        <v>5.3279735540130262E-3</v>
      </c>
      <c r="AS14" s="219">
        <v>0</v>
      </c>
      <c r="AT14" s="220">
        <v>278791.86</v>
      </c>
      <c r="AU14" s="220">
        <v>537233.99</v>
      </c>
      <c r="AV14" s="220">
        <v>469158.32</v>
      </c>
      <c r="AW14" s="220">
        <v>495153.03</v>
      </c>
      <c r="AX14" s="74">
        <f t="shared" si="12"/>
        <v>5.5407117153970509E-2</v>
      </c>
      <c r="AY14" s="52">
        <f t="shared" si="13"/>
        <v>25994.710000000021</v>
      </c>
      <c r="AZ14" s="74" t="e">
        <f t="shared" si="14"/>
        <v>#DIV/0!</v>
      </c>
      <c r="BA14" s="52">
        <f t="shared" si="15"/>
        <v>495153.03</v>
      </c>
      <c r="BB14" s="98">
        <f t="shared" si="16"/>
        <v>1.0102610054836963E-3</v>
      </c>
    </row>
    <row r="15" spans="2:54" x14ac:dyDescent="0.25">
      <c r="B15" s="19" t="s">
        <v>50</v>
      </c>
      <c r="C15" s="216">
        <v>84.464182501602906</v>
      </c>
      <c r="D15" s="217">
        <v>127.39066452917253</v>
      </c>
      <c r="E15" s="217">
        <v>118.17059733966715</v>
      </c>
      <c r="F15" s="217">
        <v>141.16213419593666</v>
      </c>
      <c r="G15" s="217">
        <v>162.19405303149395</v>
      </c>
      <c r="H15" s="74">
        <f t="shared" si="17"/>
        <v>0.14899122172780732</v>
      </c>
      <c r="I15" s="74">
        <f t="shared" si="0"/>
        <v>0.92027020481037547</v>
      </c>
      <c r="J15" s="216">
        <v>0</v>
      </c>
      <c r="K15" s="217">
        <v>151.46</v>
      </c>
      <c r="L15" s="217">
        <v>119.18</v>
      </c>
      <c r="M15" s="217">
        <v>150.33000000000001</v>
      </c>
      <c r="N15" s="217">
        <v>160</v>
      </c>
      <c r="O15" s="74">
        <f t="shared" si="1"/>
        <v>6.43251513337324E-2</v>
      </c>
      <c r="P15" s="74" t="e">
        <f t="shared" si="2"/>
        <v>#DIV/0!</v>
      </c>
      <c r="R15" s="19" t="s">
        <v>50</v>
      </c>
      <c r="S15" s="216">
        <v>67.41359089566734</v>
      </c>
      <c r="T15" s="217">
        <v>64.262465356517538</v>
      </c>
      <c r="U15" s="217">
        <v>85.966822387254055</v>
      </c>
      <c r="V15" s="217">
        <v>112.43280007530863</v>
      </c>
      <c r="W15" s="217">
        <v>138.36677946934333</v>
      </c>
      <c r="X15" s="74">
        <f t="shared" si="3"/>
        <v>0.23066204325307083</v>
      </c>
      <c r="Y15" s="74">
        <f t="shared" si="4"/>
        <v>1.0525056984946359</v>
      </c>
      <c r="Z15" s="216">
        <v>0</v>
      </c>
      <c r="AA15" s="217">
        <v>92.57</v>
      </c>
      <c r="AB15" s="217">
        <v>83.02</v>
      </c>
      <c r="AC15" s="217">
        <v>119.31</v>
      </c>
      <c r="AD15" s="217">
        <v>136.03</v>
      </c>
      <c r="AE15" s="74">
        <f t="shared" si="5"/>
        <v>0.14013913335009631</v>
      </c>
      <c r="AF15" s="74" t="e">
        <f t="shared" si="6"/>
        <v>#DIV/0!</v>
      </c>
      <c r="AH15" s="19" t="s">
        <v>50</v>
      </c>
      <c r="AI15" s="218">
        <v>24481845.300000001</v>
      </c>
      <c r="AJ15" s="52">
        <v>10027062.17</v>
      </c>
      <c r="AK15" s="52">
        <v>28507487.399999999</v>
      </c>
      <c r="AL15" s="52">
        <v>42546736.370000005</v>
      </c>
      <c r="AM15" s="52">
        <v>52695730.439999998</v>
      </c>
      <c r="AN15" s="74">
        <f t="shared" si="7"/>
        <v>0.23853754567074437</v>
      </c>
      <c r="AO15" s="52">
        <f t="shared" si="8"/>
        <v>10148994.069999993</v>
      </c>
      <c r="AP15" s="74">
        <f t="shared" si="9"/>
        <v>1.1524411168466946</v>
      </c>
      <c r="AQ15" s="52">
        <f t="shared" si="10"/>
        <v>28213885.139999997</v>
      </c>
      <c r="AR15" s="98">
        <f t="shared" si="11"/>
        <v>4.6337430009544454E-2</v>
      </c>
      <c r="AS15" s="219">
        <v>0</v>
      </c>
      <c r="AT15" s="220">
        <v>3394934.98</v>
      </c>
      <c r="AU15" s="220">
        <v>4429438.9400000004</v>
      </c>
      <c r="AV15" s="220">
        <v>6601892.1299999999</v>
      </c>
      <c r="AW15" s="220">
        <v>7539753.7300000004</v>
      </c>
      <c r="AX15" s="74">
        <f t="shared" si="12"/>
        <v>0.14205951589820964</v>
      </c>
      <c r="AY15" s="52">
        <f t="shared" si="13"/>
        <v>937861.60000000056</v>
      </c>
      <c r="AZ15" s="74" t="e">
        <f t="shared" si="14"/>
        <v>#DIV/0!</v>
      </c>
      <c r="BA15" s="52">
        <f t="shared" si="15"/>
        <v>7539753.7300000004</v>
      </c>
      <c r="BB15" s="98">
        <f t="shared" si="16"/>
        <v>1.5383363774163411E-2</v>
      </c>
    </row>
    <row r="16" spans="2:54" x14ac:dyDescent="0.25">
      <c r="B16" s="19" t="s">
        <v>51</v>
      </c>
      <c r="C16" s="216">
        <v>64.133985855205083</v>
      </c>
      <c r="D16" s="217">
        <v>63.450284199079881</v>
      </c>
      <c r="E16" s="217">
        <v>75.502983681783121</v>
      </c>
      <c r="F16" s="217">
        <v>85.412123454308372</v>
      </c>
      <c r="G16" s="217">
        <v>95.019647480655635</v>
      </c>
      <c r="H16" s="74">
        <f t="shared" si="17"/>
        <v>0.11248431297328487</v>
      </c>
      <c r="I16" s="74">
        <f t="shared" si="0"/>
        <v>0.48158026066212267</v>
      </c>
      <c r="J16" s="216">
        <v>0</v>
      </c>
      <c r="K16" s="217">
        <v>64.75</v>
      </c>
      <c r="L16" s="217">
        <v>72.41</v>
      </c>
      <c r="M16" s="217">
        <v>79.19</v>
      </c>
      <c r="N16" s="217">
        <v>85.57</v>
      </c>
      <c r="O16" s="74">
        <f t="shared" si="1"/>
        <v>8.0565727995959069E-2</v>
      </c>
      <c r="P16" s="74" t="e">
        <f t="shared" si="2"/>
        <v>#DIV/0!</v>
      </c>
      <c r="R16" s="19" t="s">
        <v>51</v>
      </c>
      <c r="S16" s="216">
        <v>43.923292376144033</v>
      </c>
      <c r="T16" s="217">
        <v>27.816126144773094</v>
      </c>
      <c r="U16" s="217">
        <v>53.663116113839074</v>
      </c>
      <c r="V16" s="217">
        <v>60.263588580042246</v>
      </c>
      <c r="W16" s="217">
        <v>68.88442343583273</v>
      </c>
      <c r="X16" s="74">
        <f t="shared" si="3"/>
        <v>0.14305213245540904</v>
      </c>
      <c r="Y16" s="74">
        <f t="shared" si="4"/>
        <v>0.56828916297826937</v>
      </c>
      <c r="Z16" s="216">
        <v>0</v>
      </c>
      <c r="AA16" s="217">
        <v>31.75</v>
      </c>
      <c r="AB16" s="217">
        <v>45.96</v>
      </c>
      <c r="AC16" s="217">
        <v>49.48</v>
      </c>
      <c r="AD16" s="217">
        <v>50.51</v>
      </c>
      <c r="AE16" s="74">
        <f t="shared" si="5"/>
        <v>2.0816491511721935E-2</v>
      </c>
      <c r="AF16" s="74" t="e">
        <f t="shared" si="6"/>
        <v>#DIV/0!</v>
      </c>
      <c r="AH16" s="19" t="s">
        <v>51</v>
      </c>
      <c r="AI16" s="218">
        <v>13785553.51</v>
      </c>
      <c r="AJ16" s="52">
        <v>6741130.8299999991</v>
      </c>
      <c r="AK16" s="52">
        <v>15697281.609999999</v>
      </c>
      <c r="AL16" s="52">
        <v>19135398.729999997</v>
      </c>
      <c r="AM16" s="52">
        <v>21569170.66</v>
      </c>
      <c r="AN16" s="74">
        <f t="shared" si="7"/>
        <v>0.12718689400416805</v>
      </c>
      <c r="AO16" s="52">
        <f t="shared" si="8"/>
        <v>2433771.9300000034</v>
      </c>
      <c r="AP16" s="74">
        <f t="shared" si="9"/>
        <v>0.56462130043264414</v>
      </c>
      <c r="AQ16" s="52">
        <f t="shared" si="10"/>
        <v>7783617.1500000004</v>
      </c>
      <c r="AR16" s="98">
        <f t="shared" si="11"/>
        <v>1.8966620776984335E-2</v>
      </c>
      <c r="AS16" s="219">
        <v>0</v>
      </c>
      <c r="AT16" s="220">
        <v>1231356.98</v>
      </c>
      <c r="AU16" s="220">
        <v>1994587.39</v>
      </c>
      <c r="AV16" s="220">
        <v>2158355.4500000002</v>
      </c>
      <c r="AW16" s="220">
        <v>2301918.7799999998</v>
      </c>
      <c r="AX16" s="74">
        <f t="shared" si="12"/>
        <v>6.6515146983783247E-2</v>
      </c>
      <c r="AY16" s="52">
        <f t="shared" si="13"/>
        <v>143563.32999999961</v>
      </c>
      <c r="AZ16" s="74" t="e">
        <f t="shared" si="14"/>
        <v>#DIV/0!</v>
      </c>
      <c r="BA16" s="52">
        <f t="shared" si="15"/>
        <v>2301918.7799999998</v>
      </c>
      <c r="BB16" s="98">
        <f t="shared" si="16"/>
        <v>4.6966061809711693E-3</v>
      </c>
    </row>
    <row r="17" spans="2:54" x14ac:dyDescent="0.25">
      <c r="B17" s="19" t="s">
        <v>52</v>
      </c>
      <c r="C17" s="216">
        <v>94.64750560257761</v>
      </c>
      <c r="D17" s="217">
        <v>85.935635582084458</v>
      </c>
      <c r="E17" s="217">
        <v>111.50736069301333</v>
      </c>
      <c r="F17" s="217">
        <v>125.96585685974379</v>
      </c>
      <c r="G17" s="217">
        <v>139.8548201882582</v>
      </c>
      <c r="H17" s="74">
        <f t="shared" si="17"/>
        <v>0.11025974557517615</v>
      </c>
      <c r="I17" s="74">
        <f t="shared" si="0"/>
        <v>0.47763873223986408</v>
      </c>
      <c r="J17" s="216">
        <v>0</v>
      </c>
      <c r="K17" s="217">
        <v>91.16</v>
      </c>
      <c r="L17" s="217">
        <v>124.87</v>
      </c>
      <c r="M17" s="217">
        <v>136.29</v>
      </c>
      <c r="N17" s="217">
        <v>155.41999999999999</v>
      </c>
      <c r="O17" s="74">
        <f t="shared" si="1"/>
        <v>0.14036246239636063</v>
      </c>
      <c r="P17" s="74" t="e">
        <f t="shared" si="2"/>
        <v>#DIV/0!</v>
      </c>
      <c r="R17" s="19" t="s">
        <v>52</v>
      </c>
      <c r="S17" s="216">
        <v>69.668276420757593</v>
      </c>
      <c r="T17" s="217">
        <v>28.513392514038237</v>
      </c>
      <c r="U17" s="217">
        <v>81.728170964630749</v>
      </c>
      <c r="V17" s="217">
        <v>104.13009537655051</v>
      </c>
      <c r="W17" s="217">
        <v>119.59843418164837</v>
      </c>
      <c r="X17" s="74">
        <f t="shared" si="3"/>
        <v>0.1485482054843219</v>
      </c>
      <c r="Y17" s="74">
        <f t="shared" si="4"/>
        <v>0.71668426902569582</v>
      </c>
      <c r="Z17" s="216">
        <v>0</v>
      </c>
      <c r="AA17" s="217">
        <v>40.869999999999997</v>
      </c>
      <c r="AB17" s="217">
        <v>101.08</v>
      </c>
      <c r="AC17" s="217">
        <v>114.36</v>
      </c>
      <c r="AD17" s="217">
        <v>131.32</v>
      </c>
      <c r="AE17" s="74">
        <f t="shared" si="5"/>
        <v>0.14830360265827203</v>
      </c>
      <c r="AF17" s="74" t="e">
        <f t="shared" si="6"/>
        <v>#DIV/0!</v>
      </c>
      <c r="AH17" s="19" t="s">
        <v>52</v>
      </c>
      <c r="AI17" s="218">
        <v>41813216.859999992</v>
      </c>
      <c r="AJ17" s="52">
        <v>7356003.3200000012</v>
      </c>
      <c r="AK17" s="52">
        <v>47144692.859999999</v>
      </c>
      <c r="AL17" s="52">
        <v>58990467.630000003</v>
      </c>
      <c r="AM17" s="52">
        <v>69340386.010000005</v>
      </c>
      <c r="AN17" s="74">
        <f t="shared" si="7"/>
        <v>0.17545069221889809</v>
      </c>
      <c r="AO17" s="52">
        <f t="shared" si="8"/>
        <v>10349918.380000003</v>
      </c>
      <c r="AP17" s="74">
        <f t="shared" si="9"/>
        <v>0.65833655521332246</v>
      </c>
      <c r="AQ17" s="52">
        <f t="shared" si="10"/>
        <v>27527169.150000013</v>
      </c>
      <c r="AR17" s="98">
        <f t="shared" si="11"/>
        <v>6.097373082685692E-2</v>
      </c>
      <c r="AS17" s="219">
        <v>0</v>
      </c>
      <c r="AT17" s="220">
        <v>2488452.33</v>
      </c>
      <c r="AU17" s="220">
        <v>8526586.6400000006</v>
      </c>
      <c r="AV17" s="220">
        <v>9649565.0299999993</v>
      </c>
      <c r="AW17" s="220">
        <v>11081336.34</v>
      </c>
      <c r="AX17" s="74">
        <f t="shared" si="12"/>
        <v>0.14837677196316079</v>
      </c>
      <c r="AY17" s="52">
        <f t="shared" si="13"/>
        <v>1431771.3100000005</v>
      </c>
      <c r="AZ17" s="74" t="e">
        <f t="shared" si="14"/>
        <v>#DIV/0!</v>
      </c>
      <c r="BA17" s="52">
        <f t="shared" si="15"/>
        <v>11081336.34</v>
      </c>
      <c r="BB17" s="98">
        <f t="shared" si="16"/>
        <v>2.2609256764421742E-2</v>
      </c>
    </row>
    <row r="18" spans="2:54" x14ac:dyDescent="0.25">
      <c r="B18" s="23" t="s">
        <v>53</v>
      </c>
      <c r="C18" s="216">
        <v>52.68361031720444</v>
      </c>
      <c r="D18" s="217">
        <v>75.831620481228683</v>
      </c>
      <c r="E18" s="217">
        <v>61.42692427514649</v>
      </c>
      <c r="F18" s="217">
        <v>67.64683213103639</v>
      </c>
      <c r="G18" s="217">
        <v>71.675111528093851</v>
      </c>
      <c r="H18" s="74">
        <f t="shared" si="17"/>
        <v>5.954867759741389E-2</v>
      </c>
      <c r="I18" s="74">
        <f t="shared" si="0"/>
        <v>0.36048215178388254</v>
      </c>
      <c r="J18" s="216">
        <v>0</v>
      </c>
      <c r="K18" s="217">
        <v>73.63</v>
      </c>
      <c r="L18" s="217">
        <v>63.81</v>
      </c>
      <c r="M18" s="217">
        <v>67.17</v>
      </c>
      <c r="N18" s="217">
        <v>61.64</v>
      </c>
      <c r="O18" s="74">
        <f t="shared" si="1"/>
        <v>-8.2328420425785365E-2</v>
      </c>
      <c r="P18" s="74" t="e">
        <f t="shared" si="2"/>
        <v>#DIV/0!</v>
      </c>
      <c r="R18" s="23" t="s">
        <v>53</v>
      </c>
      <c r="S18" s="216">
        <v>39.25864704270726</v>
      </c>
      <c r="T18" s="217">
        <v>18.439062632948929</v>
      </c>
      <c r="U18" s="217">
        <v>40.184450231984655</v>
      </c>
      <c r="V18" s="217">
        <v>52.776908382162915</v>
      </c>
      <c r="W18" s="217">
        <v>55.950548437226814</v>
      </c>
      <c r="X18" s="74">
        <f t="shared" si="3"/>
        <v>6.0133117917466006E-2</v>
      </c>
      <c r="Y18" s="74">
        <f t="shared" si="4"/>
        <v>0.42517770356073092</v>
      </c>
      <c r="Z18" s="216">
        <v>0</v>
      </c>
      <c r="AA18" s="217">
        <v>23.33</v>
      </c>
      <c r="AB18" s="217">
        <v>36.11</v>
      </c>
      <c r="AC18" s="217">
        <v>43.74</v>
      </c>
      <c r="AD18" s="217">
        <v>39.58</v>
      </c>
      <c r="AE18" s="74">
        <f t="shared" si="5"/>
        <v>-9.5107453132144526E-2</v>
      </c>
      <c r="AF18" s="74" t="e">
        <f t="shared" si="6"/>
        <v>#DIV/0!</v>
      </c>
      <c r="AH18" s="23" t="s">
        <v>53</v>
      </c>
      <c r="AI18" s="218">
        <v>11702268.390000001</v>
      </c>
      <c r="AJ18" s="52">
        <v>4311537.5</v>
      </c>
      <c r="AK18" s="52">
        <v>11485342.190000001</v>
      </c>
      <c r="AL18" s="52">
        <v>13663025.75</v>
      </c>
      <c r="AM18" s="52">
        <v>15080999.539999999</v>
      </c>
      <c r="AN18" s="74">
        <f t="shared" si="7"/>
        <v>0.10378182812105141</v>
      </c>
      <c r="AO18" s="52">
        <f t="shared" si="8"/>
        <v>1417973.7899999991</v>
      </c>
      <c r="AP18" s="74">
        <f t="shared" si="9"/>
        <v>0.28872446242022987</v>
      </c>
      <c r="AQ18" s="52">
        <f t="shared" si="10"/>
        <v>3378731.1499999985</v>
      </c>
      <c r="AR18" s="98">
        <f t="shared" si="11"/>
        <v>1.3261316520783425E-2</v>
      </c>
      <c r="AS18" s="219">
        <v>0</v>
      </c>
      <c r="AT18" s="220">
        <v>846981.56</v>
      </c>
      <c r="AU18" s="220">
        <v>1356617.13</v>
      </c>
      <c r="AV18" s="220">
        <v>1643473.64</v>
      </c>
      <c r="AW18" s="220">
        <v>1544670.82</v>
      </c>
      <c r="AX18" s="74">
        <f t="shared" si="12"/>
        <v>-6.011828702041111E-2</v>
      </c>
      <c r="AY18" s="52">
        <f t="shared" si="13"/>
        <v>-98802.819999999832</v>
      </c>
      <c r="AZ18" s="74" t="e">
        <f t="shared" si="14"/>
        <v>#DIV/0!</v>
      </c>
      <c r="BA18" s="52">
        <f t="shared" si="15"/>
        <v>1544670.82</v>
      </c>
      <c r="BB18" s="98">
        <f t="shared" si="16"/>
        <v>3.1515927424588829E-3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7216.4063888301253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EC642-BCFD-43ED-8745-B29CAE4780B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D60C7-7F24-4966-BC37-DE5BB8B2B9B4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26378</v>
      </c>
      <c r="D6" s="225">
        <v>10070</v>
      </c>
      <c r="E6" s="225">
        <v>6896</v>
      </c>
      <c r="F6" s="225">
        <v>19165</v>
      </c>
      <c r="G6" s="226">
        <f t="shared" ref="G6:G11" si="0">F6/E6-1</f>
        <v>1.7791473317865427</v>
      </c>
      <c r="H6" s="225">
        <f t="shared" ref="H6:H11" si="1">F6-E6</f>
        <v>12269</v>
      </c>
      <c r="I6" s="226"/>
      <c r="J6" s="225">
        <v>30246</v>
      </c>
      <c r="K6" s="226">
        <f t="shared" ref="K6:K11" si="2">J6/F6-1</f>
        <v>0.57818940777458905</v>
      </c>
      <c r="L6" s="225">
        <f t="shared" ref="L6:L11" si="3">J6-F6</f>
        <v>11081</v>
      </c>
      <c r="M6" s="226"/>
      <c r="N6" s="225">
        <v>25739</v>
      </c>
      <c r="O6" s="226">
        <f t="shared" ref="O6:O11" si="4">N6/J6-1</f>
        <v>-0.14901143952919393</v>
      </c>
      <c r="P6" s="225">
        <f t="shared" ref="P6:P11" si="5">N6-J6</f>
        <v>-4507</v>
      </c>
      <c r="Q6" s="226">
        <f>N6/C6-1</f>
        <v>-2.4224732731822018E-2</v>
      </c>
      <c r="R6" s="225">
        <f>N6-C6</f>
        <v>-639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6084</v>
      </c>
      <c r="D7" s="225">
        <v>1123</v>
      </c>
      <c r="E7" s="225">
        <v>2321</v>
      </c>
      <c r="F7" s="225">
        <v>2543</v>
      </c>
      <c r="G7" s="226">
        <f t="shared" si="0"/>
        <v>9.5648427401981984E-2</v>
      </c>
      <c r="H7" s="225">
        <f t="shared" si="1"/>
        <v>222</v>
      </c>
      <c r="I7" s="226">
        <f>F7/$F$7</f>
        <v>1</v>
      </c>
      <c r="J7" s="225">
        <v>13397</v>
      </c>
      <c r="K7" s="226">
        <f t="shared" si="2"/>
        <v>4.2681871804954774</v>
      </c>
      <c r="L7" s="225">
        <f t="shared" si="3"/>
        <v>10854</v>
      </c>
      <c r="M7" s="226">
        <f>J7/$J$7</f>
        <v>1</v>
      </c>
      <c r="N7" s="225">
        <v>7210</v>
      </c>
      <c r="O7" s="226">
        <f t="shared" si="4"/>
        <v>-0.46181981040531461</v>
      </c>
      <c r="P7" s="225">
        <f t="shared" si="5"/>
        <v>-6187</v>
      </c>
      <c r="Q7" s="226">
        <f t="shared" ref="Q7:Q11" si="6">N7/C7-1</f>
        <v>0.18507560815253132</v>
      </c>
      <c r="R7" s="225">
        <f t="shared" ref="R7:R11" si="7">N7-C7</f>
        <v>1126</v>
      </c>
      <c r="S7" s="226">
        <f>N7/$N$7</f>
        <v>1</v>
      </c>
      <c r="T7" s="226">
        <f>N7/$N$6</f>
        <v>0.28011966276856132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2775</v>
      </c>
      <c r="D8" s="228">
        <v>585</v>
      </c>
      <c r="E8" s="228">
        <v>1160</v>
      </c>
      <c r="F8" s="228">
        <v>1497</v>
      </c>
      <c r="G8" s="229">
        <f t="shared" si="0"/>
        <v>0.29051724137931045</v>
      </c>
      <c r="H8" s="228">
        <f t="shared" si="1"/>
        <v>337</v>
      </c>
      <c r="I8" s="229">
        <f>F8/$F$7</f>
        <v>0.58867479355092411</v>
      </c>
      <c r="J8" s="228">
        <v>3389</v>
      </c>
      <c r="K8" s="229">
        <f t="shared" si="2"/>
        <v>1.2638610554442216</v>
      </c>
      <c r="L8" s="228">
        <f t="shared" si="3"/>
        <v>1892</v>
      </c>
      <c r="M8" s="229">
        <f>J8/$J$7</f>
        <v>0.25296708218257818</v>
      </c>
      <c r="N8" s="228">
        <v>2330</v>
      </c>
      <c r="O8" s="229">
        <f t="shared" si="4"/>
        <v>-0.31248155798170552</v>
      </c>
      <c r="P8" s="228">
        <f t="shared" si="5"/>
        <v>-1059</v>
      </c>
      <c r="Q8" s="229">
        <f t="shared" si="6"/>
        <v>-0.16036036036036039</v>
      </c>
      <c r="R8" s="228">
        <f t="shared" si="7"/>
        <v>-445</v>
      </c>
      <c r="S8" s="229">
        <f>N8/$N$7</f>
        <v>0.32316227461858532</v>
      </c>
      <c r="T8" s="229">
        <f>N8/$N$6</f>
        <v>9.0524107385679314E-2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3309</v>
      </c>
      <c r="D9" s="231">
        <v>538</v>
      </c>
      <c r="E9" s="231">
        <v>1161</v>
      </c>
      <c r="F9" s="231">
        <v>1046</v>
      </c>
      <c r="G9" s="232">
        <f t="shared" si="0"/>
        <v>-9.9052540913006082E-2</v>
      </c>
      <c r="H9" s="233">
        <f t="shared" si="1"/>
        <v>-115</v>
      </c>
      <c r="I9" s="234">
        <f>F9/$F$7</f>
        <v>0.41132520644907589</v>
      </c>
      <c r="J9" s="231">
        <v>10008</v>
      </c>
      <c r="K9" s="232">
        <f t="shared" si="2"/>
        <v>8.5678776290630978</v>
      </c>
      <c r="L9" s="233">
        <f t="shared" si="3"/>
        <v>8962</v>
      </c>
      <c r="M9" s="234">
        <f>J9/$J$7</f>
        <v>0.74703291781742176</v>
      </c>
      <c r="N9" s="231">
        <v>4880</v>
      </c>
      <c r="O9" s="232">
        <f t="shared" si="4"/>
        <v>-0.51239008792965635</v>
      </c>
      <c r="P9" s="233">
        <f t="shared" si="5"/>
        <v>-5128</v>
      </c>
      <c r="Q9" s="232">
        <f t="shared" si="6"/>
        <v>0.47476579026896348</v>
      </c>
      <c r="R9" s="233">
        <f t="shared" si="7"/>
        <v>1571</v>
      </c>
      <c r="S9" s="234">
        <f>N9/$N$7</f>
        <v>0.67683772538141473</v>
      </c>
      <c r="T9" s="234">
        <f>N9/$N$6</f>
        <v>0.189595555382882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2336</v>
      </c>
      <c r="D10" s="29">
        <v>359</v>
      </c>
      <c r="E10" s="29">
        <v>676</v>
      </c>
      <c r="F10" s="29">
        <v>223</v>
      </c>
      <c r="G10" s="22">
        <f t="shared" si="0"/>
        <v>-0.6701183431952662</v>
      </c>
      <c r="H10" s="20">
        <f t="shared" si="1"/>
        <v>-453</v>
      </c>
      <c r="I10" s="31">
        <f>F10/$F$7</f>
        <v>8.769170271333071E-2</v>
      </c>
      <c r="J10" s="29">
        <v>7935</v>
      </c>
      <c r="K10" s="22">
        <f t="shared" si="2"/>
        <v>34.582959641255606</v>
      </c>
      <c r="L10" s="20">
        <f t="shared" si="3"/>
        <v>7712</v>
      </c>
      <c r="M10" s="31">
        <f>J10/$J$7</f>
        <v>0.59229678286183474</v>
      </c>
      <c r="N10" s="29">
        <v>3971</v>
      </c>
      <c r="O10" s="22">
        <f t="shared" si="4"/>
        <v>-0.49955891619407689</v>
      </c>
      <c r="P10" s="20">
        <f t="shared" si="5"/>
        <v>-3964</v>
      </c>
      <c r="Q10" s="22">
        <f t="shared" si="6"/>
        <v>0.69991438356164393</v>
      </c>
      <c r="R10" s="20">
        <f t="shared" si="7"/>
        <v>1635</v>
      </c>
      <c r="S10" s="31">
        <f>N10/$N$7</f>
        <v>0.5507628294036061</v>
      </c>
      <c r="T10" s="31">
        <f>N10/$N$6</f>
        <v>0.15427949803799682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973</v>
      </c>
      <c r="D11" s="29">
        <f>D9-D10</f>
        <v>179</v>
      </c>
      <c r="E11" s="29">
        <f>E9-E10</f>
        <v>485</v>
      </c>
      <c r="F11" s="29">
        <f>F9-F10</f>
        <v>823</v>
      </c>
      <c r="G11" s="22">
        <f t="shared" si="0"/>
        <v>0.69690721649484533</v>
      </c>
      <c r="H11" s="20">
        <f t="shared" si="1"/>
        <v>338</v>
      </c>
      <c r="I11" s="31">
        <f>F11/$F$7</f>
        <v>0.32363350373574518</v>
      </c>
      <c r="J11" s="29">
        <f>J9-J10</f>
        <v>2073</v>
      </c>
      <c r="K11" s="22">
        <f t="shared" si="2"/>
        <v>1.5188335358444713</v>
      </c>
      <c r="L11" s="20">
        <f t="shared" si="3"/>
        <v>1250</v>
      </c>
      <c r="M11" s="31">
        <f>J11/$J$7</f>
        <v>0.15473613495558708</v>
      </c>
      <c r="N11" s="29">
        <f>N9-N10</f>
        <v>909</v>
      </c>
      <c r="O11" s="22">
        <f t="shared" si="4"/>
        <v>-0.56150506512301013</v>
      </c>
      <c r="P11" s="20">
        <f t="shared" si="5"/>
        <v>-1164</v>
      </c>
      <c r="Q11" s="22">
        <f t="shared" si="6"/>
        <v>-6.5775950668036987E-2</v>
      </c>
      <c r="R11" s="20">
        <f t="shared" si="7"/>
        <v>-64</v>
      </c>
      <c r="S11" s="31">
        <f>N11/$N$7</f>
        <v>0.1260748959778086</v>
      </c>
      <c r="T11" s="31">
        <f>N11/$N$6</f>
        <v>3.5316057344885195E-2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45076</v>
      </c>
      <c r="D124" s="225">
        <v>12633</v>
      </c>
      <c r="E124" s="225">
        <v>20161</v>
      </c>
      <c r="F124" s="225">
        <v>37751</v>
      </c>
      <c r="G124" s="226">
        <f t="shared" ref="G124:G129" si="8">F124/E124-1</f>
        <v>0.87247656366251669</v>
      </c>
      <c r="H124" s="225">
        <f t="shared" ref="H124:H129" si="9">F124-E124</f>
        <v>17590</v>
      </c>
      <c r="I124" s="226"/>
      <c r="J124" s="225">
        <v>51166</v>
      </c>
      <c r="K124" s="226"/>
      <c r="L124" s="226">
        <f t="shared" ref="L124:L129" si="10">J124/F124-1</f>
        <v>0.3553548250377474</v>
      </c>
      <c r="M124" s="225">
        <f t="shared" ref="M124:M129" si="11">J124-F124</f>
        <v>13415</v>
      </c>
      <c r="N124" s="226">
        <f t="shared" ref="N124:N129" si="12">J124/D124-1</f>
        <v>3.0501860207393339</v>
      </c>
      <c r="O124" s="225">
        <f t="shared" ref="O124:O129" si="13">J124-D124</f>
        <v>38533</v>
      </c>
      <c r="Z124" s="1"/>
      <c r="AE124"/>
    </row>
    <row r="125" spans="2:31" ht="18.75" x14ac:dyDescent="0.3">
      <c r="B125" s="224" t="s">
        <v>174</v>
      </c>
      <c r="C125" s="225">
        <v>10509</v>
      </c>
      <c r="D125" s="225">
        <v>2339</v>
      </c>
      <c r="E125" s="225">
        <v>4950</v>
      </c>
      <c r="F125" s="225">
        <v>6762</v>
      </c>
      <c r="G125" s="226">
        <f t="shared" si="8"/>
        <v>0.36606060606060598</v>
      </c>
      <c r="H125" s="225">
        <f t="shared" si="9"/>
        <v>1812</v>
      </c>
      <c r="I125" s="226">
        <f>F125/$F$7</f>
        <v>2.6590640975226112</v>
      </c>
      <c r="J125" s="225">
        <v>20250</v>
      </c>
      <c r="K125" s="226">
        <f>J125/$J$125</f>
        <v>1</v>
      </c>
      <c r="L125" s="226">
        <f t="shared" si="10"/>
        <v>1.9946761313220942</v>
      </c>
      <c r="M125" s="225">
        <f t="shared" si="11"/>
        <v>13488</v>
      </c>
      <c r="N125" s="226">
        <f t="shared" si="12"/>
        <v>7.6575459598118858</v>
      </c>
      <c r="O125" s="225">
        <f t="shared" si="13"/>
        <v>17911</v>
      </c>
      <c r="Z125" s="1"/>
      <c r="AE125"/>
    </row>
    <row r="126" spans="2:31" ht="15.75" x14ac:dyDescent="0.25">
      <c r="B126" s="227" t="s">
        <v>100</v>
      </c>
      <c r="C126" s="228">
        <v>4565</v>
      </c>
      <c r="D126" s="228">
        <v>681</v>
      </c>
      <c r="E126" s="228">
        <v>2535</v>
      </c>
      <c r="F126" s="228">
        <v>3247</v>
      </c>
      <c r="G126" s="229">
        <f t="shared" si="8"/>
        <v>0.28086785009861925</v>
      </c>
      <c r="H126" s="228">
        <f t="shared" si="9"/>
        <v>712</v>
      </c>
      <c r="I126" s="229">
        <f>F126/$F$7</f>
        <v>1.2768383798662997</v>
      </c>
      <c r="J126" s="228">
        <v>5439</v>
      </c>
      <c r="K126" s="229">
        <f>J126/$J$125</f>
        <v>0.2685925925925926</v>
      </c>
      <c r="L126" s="229">
        <f t="shared" si="10"/>
        <v>0.67508469356328926</v>
      </c>
      <c r="M126" s="228">
        <f t="shared" si="11"/>
        <v>2192</v>
      </c>
      <c r="N126" s="229">
        <f t="shared" si="12"/>
        <v>6.9867841409691627</v>
      </c>
      <c r="O126" s="228">
        <f t="shared" si="13"/>
        <v>4758</v>
      </c>
      <c r="Z126" s="1"/>
      <c r="AE126"/>
    </row>
    <row r="127" spans="2:31" x14ac:dyDescent="0.25">
      <c r="B127" s="230" t="s">
        <v>103</v>
      </c>
      <c r="C127" s="231">
        <v>5944</v>
      </c>
      <c r="D127" s="231">
        <v>1658</v>
      </c>
      <c r="E127" s="231">
        <v>2415</v>
      </c>
      <c r="F127" s="231">
        <v>3515</v>
      </c>
      <c r="G127" s="232">
        <f t="shared" si="8"/>
        <v>0.45548654244306408</v>
      </c>
      <c r="H127" s="233">
        <f t="shared" si="9"/>
        <v>1100</v>
      </c>
      <c r="I127" s="234">
        <f>F127/$F$7</f>
        <v>1.3822257176563115</v>
      </c>
      <c r="J127" s="231">
        <v>14811</v>
      </c>
      <c r="K127" s="234">
        <f>J127/$J$125</f>
        <v>0.7314074074074074</v>
      </c>
      <c r="L127" s="232">
        <f t="shared" si="10"/>
        <v>3.2136557610241825</v>
      </c>
      <c r="M127" s="233">
        <f t="shared" si="11"/>
        <v>11296</v>
      </c>
      <c r="N127" s="232">
        <f t="shared" si="12"/>
        <v>7.9330518697225578</v>
      </c>
      <c r="O127" s="233">
        <f t="shared" si="13"/>
        <v>13153</v>
      </c>
      <c r="Z127" s="1"/>
      <c r="AE127"/>
    </row>
    <row r="128" spans="2:31" x14ac:dyDescent="0.25">
      <c r="B128" s="235" t="s">
        <v>178</v>
      </c>
      <c r="C128" s="29">
        <v>4285</v>
      </c>
      <c r="D128" s="29">
        <v>1479</v>
      </c>
      <c r="E128" s="29">
        <v>1203</v>
      </c>
      <c r="F128" s="29">
        <v>1728</v>
      </c>
      <c r="G128" s="22">
        <f t="shared" si="8"/>
        <v>0.43640897755610975</v>
      </c>
      <c r="H128" s="20">
        <f t="shared" si="9"/>
        <v>525</v>
      </c>
      <c r="I128" s="31">
        <f>F128/$F$7</f>
        <v>0.67951238694455363</v>
      </c>
      <c r="J128" s="29">
        <v>11905</v>
      </c>
      <c r="K128" s="31">
        <f>J128/$J$125</f>
        <v>0.58790123456790122</v>
      </c>
      <c r="L128" s="22">
        <f t="shared" si="10"/>
        <v>5.8894675925925926</v>
      </c>
      <c r="M128" s="20">
        <f t="shared" si="11"/>
        <v>10177</v>
      </c>
      <c r="N128" s="22">
        <f t="shared" si="12"/>
        <v>7.0493576741041242</v>
      </c>
      <c r="O128" s="20">
        <f t="shared" si="13"/>
        <v>10426</v>
      </c>
      <c r="Z128" s="1"/>
      <c r="AE128"/>
    </row>
    <row r="129" spans="2:31" x14ac:dyDescent="0.25">
      <c r="B129" s="235" t="s">
        <v>180</v>
      </c>
      <c r="C129" s="29">
        <f>C127-C128</f>
        <v>1659</v>
      </c>
      <c r="D129" s="29">
        <f>D127-D128</f>
        <v>179</v>
      </c>
      <c r="E129" s="29">
        <f>E127-E128</f>
        <v>1212</v>
      </c>
      <c r="F129" s="29">
        <f>F127-F128</f>
        <v>1787</v>
      </c>
      <c r="G129" s="22">
        <f t="shared" si="8"/>
        <v>0.47442244224422447</v>
      </c>
      <c r="H129" s="20">
        <f t="shared" si="9"/>
        <v>575</v>
      </c>
      <c r="I129" s="31">
        <f>F129/$F$7</f>
        <v>0.70271333071175779</v>
      </c>
      <c r="J129" s="29">
        <f>J127-J128</f>
        <v>2906</v>
      </c>
      <c r="K129" s="31">
        <f>J129/$J$125</f>
        <v>0.14350617283950617</v>
      </c>
      <c r="L129" s="22">
        <f t="shared" si="10"/>
        <v>0.62618914381645219</v>
      </c>
      <c r="M129" s="20">
        <f t="shared" si="11"/>
        <v>1119</v>
      </c>
      <c r="N129" s="22">
        <f t="shared" si="12"/>
        <v>15.234636871508378</v>
      </c>
      <c r="O129" s="20">
        <f t="shared" si="13"/>
        <v>2727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D1767-5B2E-4BA8-81A0-D20F7451173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6084</v>
      </c>
      <c r="D6" s="243">
        <v>1123</v>
      </c>
      <c r="E6" s="243">
        <v>2321</v>
      </c>
      <c r="F6" s="244">
        <f>E6/$E$6</f>
        <v>1</v>
      </c>
      <c r="G6" s="243">
        <v>2543</v>
      </c>
      <c r="H6" s="244">
        <f>G6/E6-1</f>
        <v>9.5648427401981984E-2</v>
      </c>
      <c r="I6" s="243">
        <f>G6-E6</f>
        <v>222</v>
      </c>
      <c r="J6" s="244">
        <f>G6/$G$6</f>
        <v>1</v>
      </c>
      <c r="K6" s="243">
        <v>13397</v>
      </c>
      <c r="L6" s="244">
        <f t="shared" ref="L6:L12" si="0">K6/G6-1</f>
        <v>4.2681871804954774</v>
      </c>
      <c r="M6" s="243">
        <f t="shared" ref="M6:M12" si="1">K6-G6</f>
        <v>10854</v>
      </c>
      <c r="N6" s="244">
        <f>K6/$K$6</f>
        <v>1</v>
      </c>
      <c r="O6" s="243">
        <v>7210</v>
      </c>
      <c r="P6" s="244">
        <f t="shared" ref="P6:P11" si="2">O6/K6-1</f>
        <v>-0.46181981040531461</v>
      </c>
      <c r="Q6" s="243">
        <f t="shared" ref="Q6:Q12" si="3">O6-K6</f>
        <v>-6187</v>
      </c>
      <c r="R6" s="244">
        <f>O6/C6-1</f>
        <v>0.18507560815253132</v>
      </c>
      <c r="S6" s="243">
        <f>O6-C6</f>
        <v>1126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5032</v>
      </c>
      <c r="D7" s="246">
        <v>773</v>
      </c>
      <c r="E7" s="246">
        <v>2321</v>
      </c>
      <c r="F7" s="247">
        <f t="shared" ref="F7:F12" si="4">E7/$E$6</f>
        <v>1</v>
      </c>
      <c r="G7" s="246">
        <v>2543</v>
      </c>
      <c r="H7" s="248">
        <f>G7/E7-1</f>
        <v>9.5648427401981984E-2</v>
      </c>
      <c r="I7" s="249">
        <f>G7-E7</f>
        <v>222</v>
      </c>
      <c r="J7" s="247">
        <f>G7/$G$6</f>
        <v>1</v>
      </c>
      <c r="K7" s="246">
        <v>13313</v>
      </c>
      <c r="L7" s="250">
        <f t="shared" si="0"/>
        <v>4.2351553283523398</v>
      </c>
      <c r="M7" s="251">
        <f t="shared" si="1"/>
        <v>10770</v>
      </c>
      <c r="N7" s="247">
        <f>K7/$K$6</f>
        <v>0.9937299395387027</v>
      </c>
      <c r="O7" s="246">
        <v>7143</v>
      </c>
      <c r="P7" s="248">
        <f t="shared" si="2"/>
        <v>-0.46345677157665444</v>
      </c>
      <c r="Q7" s="249">
        <f t="shared" si="3"/>
        <v>-6170</v>
      </c>
      <c r="R7" s="248">
        <f t="shared" ref="R7:R10" si="5">O7/C7-1</f>
        <v>0.41951510333863284</v>
      </c>
      <c r="S7" s="249">
        <f t="shared" ref="S7:S10" si="6">O7-C7</f>
        <v>2111</v>
      </c>
      <c r="T7" s="247">
        <f>O7/$O$6</f>
        <v>0.99070735090152562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787</v>
      </c>
      <c r="F8" s="253">
        <f t="shared" si="4"/>
        <v>0.33907798362774666</v>
      </c>
      <c r="G8" s="252">
        <v>0</v>
      </c>
      <c r="H8" s="254">
        <f>IFERROR(G8/E8-1,"-")</f>
        <v>-1</v>
      </c>
      <c r="I8" s="255">
        <f t="shared" ref="I8:I12" si="7">G8-E8</f>
        <v>-787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>
        <v>1052</v>
      </c>
      <c r="D10" s="261">
        <v>350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-1052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443</v>
      </c>
      <c r="D11" s="252">
        <v>179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-179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7.143 viajeros 
cuota: 99,1%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6084</v>
      </c>
      <c r="D134" s="228">
        <v>681</v>
      </c>
      <c r="E134" s="228">
        <v>2535</v>
      </c>
      <c r="F134" s="228">
        <v>3247</v>
      </c>
      <c r="G134" s="229">
        <f>F134/E134-1</f>
        <v>0.28086785009861925</v>
      </c>
      <c r="H134" s="228">
        <f>F134-E134</f>
        <v>712</v>
      </c>
      <c r="I134" s="229">
        <f>F134/F$134</f>
        <v>1</v>
      </c>
      <c r="J134" s="228">
        <v>5439</v>
      </c>
      <c r="K134" s="229">
        <f>J134/J$134</f>
        <v>1</v>
      </c>
      <c r="L134" s="229">
        <f>J134/F134-1</f>
        <v>0.67508469356328926</v>
      </c>
      <c r="M134" s="228">
        <f>J134-F134</f>
        <v>2192</v>
      </c>
      <c r="N134" s="229">
        <f>J134/D134-1</f>
        <v>6.9867841409691627</v>
      </c>
      <c r="O134" s="228">
        <f>J134-D134</f>
        <v>4758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5032</v>
      </c>
      <c r="D135" s="246">
        <v>502</v>
      </c>
      <c r="E135" s="246">
        <v>2535</v>
      </c>
      <c r="F135" s="246">
        <v>3230</v>
      </c>
      <c r="G135" s="250">
        <f>IFERROR(F135/E135-1,"-")</f>
        <v>0.27416173570019731</v>
      </c>
      <c r="H135" s="246">
        <f t="shared" ref="H135:H138" si="14">F135-E135</f>
        <v>695</v>
      </c>
      <c r="I135" s="248">
        <f>F135/F$134</f>
        <v>0.99476439790575921</v>
      </c>
      <c r="J135" s="246">
        <v>5378</v>
      </c>
      <c r="K135" s="247">
        <f t="shared" ref="K135:K138" si="15">J135/J$134</f>
        <v>0.98878470307041733</v>
      </c>
      <c r="L135" s="248">
        <f t="shared" ref="L135:L138" si="16">J135/F135-1</f>
        <v>0.66501547987616094</v>
      </c>
      <c r="M135" s="249">
        <f t="shared" ref="M135:M138" si="17">J135-F135</f>
        <v>2148</v>
      </c>
      <c r="N135" s="247">
        <f t="shared" ref="N135:N138" si="18">J135/D135-1</f>
        <v>9.713147410358566</v>
      </c>
      <c r="O135" s="246">
        <f t="shared" ref="O135:O138" si="19">J135-D135</f>
        <v>4876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699</v>
      </c>
      <c r="D138" s="246">
        <v>179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DDE14-0F43-453A-BC63-7816F6CA03D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2775</v>
      </c>
      <c r="D6" s="243">
        <v>585</v>
      </c>
      <c r="E6" s="243">
        <v>1160</v>
      </c>
      <c r="F6" s="244">
        <f>E6/$E$6</f>
        <v>1</v>
      </c>
      <c r="G6" s="243">
        <v>1497</v>
      </c>
      <c r="H6" s="244">
        <f>G6/E6-1</f>
        <v>0.29051724137931045</v>
      </c>
      <c r="I6" s="243">
        <f>G6-E6</f>
        <v>337</v>
      </c>
      <c r="J6" s="244">
        <f>G6/$G$6</f>
        <v>1</v>
      </c>
      <c r="K6" s="243">
        <v>3389</v>
      </c>
      <c r="L6" s="244">
        <f t="shared" ref="L6:L12" si="0">K6/G6-1</f>
        <v>1.2638610554442216</v>
      </c>
      <c r="M6" s="243">
        <f t="shared" ref="M6:M12" si="1">K6-G6</f>
        <v>1892</v>
      </c>
      <c r="N6" s="244">
        <f>K6/$K$6</f>
        <v>1</v>
      </c>
      <c r="O6" s="243">
        <v>2330</v>
      </c>
      <c r="P6" s="244">
        <f t="shared" ref="P6:P11" si="2">O6/K6-1</f>
        <v>-0.31248155798170552</v>
      </c>
      <c r="Q6" s="243">
        <f t="shared" ref="Q6:Q12" si="3">O6-K6</f>
        <v>-1059</v>
      </c>
      <c r="R6" s="244">
        <f>O6/C6-1</f>
        <v>-0.16036036036036039</v>
      </c>
      <c r="S6" s="243">
        <f>O6-C6</f>
        <v>-445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2332</v>
      </c>
      <c r="D7" s="246">
        <v>406</v>
      </c>
      <c r="E7" s="246">
        <v>1160</v>
      </c>
      <c r="F7" s="247">
        <f t="shared" ref="F7:F12" si="4">E7/$E$6</f>
        <v>1</v>
      </c>
      <c r="G7" s="246">
        <v>1497</v>
      </c>
      <c r="H7" s="248">
        <f>G7/E7-1</f>
        <v>0.29051724137931045</v>
      </c>
      <c r="I7" s="249">
        <f>G7-E7</f>
        <v>337</v>
      </c>
      <c r="J7" s="247">
        <f>G7/$G$6</f>
        <v>1</v>
      </c>
      <c r="K7" s="246">
        <v>3345</v>
      </c>
      <c r="L7" s="250">
        <f t="shared" si="0"/>
        <v>1.2344689378757514</v>
      </c>
      <c r="M7" s="251">
        <f t="shared" si="1"/>
        <v>1848</v>
      </c>
      <c r="N7" s="247">
        <f>K7/$K$6</f>
        <v>0.98701681912068462</v>
      </c>
      <c r="O7" s="246">
        <v>2294</v>
      </c>
      <c r="P7" s="248">
        <f t="shared" si="2"/>
        <v>-0.31420029895366219</v>
      </c>
      <c r="Q7" s="249">
        <f t="shared" si="3"/>
        <v>-1051</v>
      </c>
      <c r="R7" s="248">
        <f t="shared" ref="R7:R10" si="5">O7/C7-1</f>
        <v>-1.6295025728988E-2</v>
      </c>
      <c r="S7" s="249">
        <f t="shared" ref="S7:S10" si="6">O7-C7</f>
        <v>-38</v>
      </c>
      <c r="T7" s="247">
        <f>O7/$O$6</f>
        <v>0.98454935622317596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478</v>
      </c>
      <c r="F8" s="253">
        <f t="shared" si="4"/>
        <v>0.41206896551724137</v>
      </c>
      <c r="G8" s="252">
        <v>0</v>
      </c>
      <c r="H8" s="254">
        <f>IFERROR(G8/E8-1,"-")</f>
        <v>-1</v>
      </c>
      <c r="I8" s="255">
        <f t="shared" ref="I8:I12" si="7">G8-E8</f>
        <v>-478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>
        <v>443</v>
      </c>
      <c r="D10" s="261">
        <v>179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-443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443</v>
      </c>
      <c r="D11" s="252">
        <v>179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-179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2.294 viajeros 
cuota: 98,5%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4565</v>
      </c>
      <c r="D134" s="228">
        <v>681</v>
      </c>
      <c r="E134" s="228">
        <v>2535</v>
      </c>
      <c r="F134" s="228">
        <v>3247</v>
      </c>
      <c r="G134" s="229">
        <f>F134/E134-1</f>
        <v>0.28086785009861925</v>
      </c>
      <c r="H134" s="228">
        <f>F134-E134</f>
        <v>712</v>
      </c>
      <c r="I134" s="229">
        <f>F134/F$134</f>
        <v>1</v>
      </c>
      <c r="J134" s="228">
        <v>5439</v>
      </c>
      <c r="K134" s="229">
        <f>J134/J$134</f>
        <v>1</v>
      </c>
      <c r="L134" s="229">
        <f>J134/F134-1</f>
        <v>0.67508469356328926</v>
      </c>
      <c r="M134" s="228">
        <f>J134-F134</f>
        <v>2192</v>
      </c>
      <c r="N134" s="229">
        <f>J134/D134-1</f>
        <v>6.9867841409691627</v>
      </c>
      <c r="O134" s="228">
        <f>J134-D134</f>
        <v>4758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3866</v>
      </c>
      <c r="D135" s="246">
        <v>502</v>
      </c>
      <c r="E135" s="246">
        <v>2535</v>
      </c>
      <c r="F135" s="246">
        <v>3230</v>
      </c>
      <c r="G135" s="250">
        <f>IFERROR(F135/E135-1,"-")</f>
        <v>0.27416173570019731</v>
      </c>
      <c r="H135" s="246">
        <f t="shared" ref="H135:H138" si="14">F135-E135</f>
        <v>695</v>
      </c>
      <c r="I135" s="248">
        <f>F135/F$134</f>
        <v>0.99476439790575921</v>
      </c>
      <c r="J135" s="246">
        <v>5378</v>
      </c>
      <c r="K135" s="247">
        <f t="shared" ref="K135:K138" si="15">J135/J$134</f>
        <v>0.98878470307041733</v>
      </c>
      <c r="L135" s="248">
        <f t="shared" ref="L135:L138" si="16">J135/F135-1</f>
        <v>0.66501547987616094</v>
      </c>
      <c r="M135" s="249">
        <f t="shared" ref="M135:M138" si="17">J135-F135</f>
        <v>2148</v>
      </c>
      <c r="N135" s="247">
        <f t="shared" ref="N135:N138" si="18">J135/D135-1</f>
        <v>9.713147410358566</v>
      </c>
      <c r="O135" s="246">
        <f t="shared" ref="O135:O138" si="19">J135-D135</f>
        <v>4876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699</v>
      </c>
      <c r="D138" s="246">
        <v>179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3E3F0-99E8-47D3-A593-2BD6484EC565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38066-ACB4-485B-B285-DB1819BE9E9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3309</v>
      </c>
      <c r="D6" s="243">
        <v>538</v>
      </c>
      <c r="E6" s="243">
        <v>1161</v>
      </c>
      <c r="F6" s="244">
        <f>E6/$E$6</f>
        <v>1</v>
      </c>
      <c r="G6" s="243">
        <v>1046</v>
      </c>
      <c r="H6" s="244">
        <f>G6/E6-1</f>
        <v>-9.9052540913006082E-2</v>
      </c>
      <c r="I6" s="243">
        <f>G6-E6</f>
        <v>-115</v>
      </c>
      <c r="J6" s="244">
        <f>G6/$G$6</f>
        <v>1</v>
      </c>
      <c r="K6" s="243">
        <v>10008</v>
      </c>
      <c r="L6" s="244">
        <f t="shared" ref="L6:L12" si="0">K6/G6-1</f>
        <v>8.5678776290630978</v>
      </c>
      <c r="M6" s="243">
        <f t="shared" ref="M6:M12" si="1">K6-G6</f>
        <v>8962</v>
      </c>
      <c r="N6" s="244">
        <f>K6/$K$6</f>
        <v>1</v>
      </c>
      <c r="O6" s="243">
        <v>4880</v>
      </c>
      <c r="P6" s="244">
        <f t="shared" ref="P6:P11" si="2">O6/K6-1</f>
        <v>-0.51239008792965635</v>
      </c>
      <c r="Q6" s="243">
        <f t="shared" ref="Q6:Q12" si="3">O6-K6</f>
        <v>-5128</v>
      </c>
      <c r="R6" s="244">
        <f>O6/C6-1</f>
        <v>0.47476579026896348</v>
      </c>
      <c r="S6" s="243">
        <f>O6-C6</f>
        <v>1571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2700</v>
      </c>
      <c r="D7" s="246">
        <v>367</v>
      </c>
      <c r="E7" s="246">
        <v>1161</v>
      </c>
      <c r="F7" s="247">
        <f t="shared" ref="F7:F12" si="4">E7/$E$6</f>
        <v>1</v>
      </c>
      <c r="G7" s="246">
        <v>1046</v>
      </c>
      <c r="H7" s="248">
        <f>G7/E7-1</f>
        <v>-9.9052540913006082E-2</v>
      </c>
      <c r="I7" s="249">
        <f>G7-E7</f>
        <v>-115</v>
      </c>
      <c r="J7" s="247">
        <f>G7/$G$6</f>
        <v>1</v>
      </c>
      <c r="K7" s="246">
        <v>9968</v>
      </c>
      <c r="L7" s="250">
        <f t="shared" si="0"/>
        <v>8.5296367112810714</v>
      </c>
      <c r="M7" s="251">
        <f t="shared" si="1"/>
        <v>8922</v>
      </c>
      <c r="N7" s="247">
        <f>K7/$K$6</f>
        <v>0.99600319744204635</v>
      </c>
      <c r="O7" s="246">
        <v>4849</v>
      </c>
      <c r="P7" s="248">
        <f t="shared" si="2"/>
        <v>-0.5135433386837881</v>
      </c>
      <c r="Q7" s="249">
        <f t="shared" si="3"/>
        <v>-5119</v>
      </c>
      <c r="R7" s="248">
        <f t="shared" ref="R7:R10" si="5">O7/C7-1</f>
        <v>0.79592592592592593</v>
      </c>
      <c r="S7" s="249">
        <f t="shared" ref="S7:S10" si="6">O7-C7</f>
        <v>2149</v>
      </c>
      <c r="T7" s="247">
        <f>O7/$O$6</f>
        <v>0.99364754098360653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309</v>
      </c>
      <c r="F8" s="253">
        <f t="shared" si="4"/>
        <v>0.26614987080103358</v>
      </c>
      <c r="G8" s="252">
        <v>0</v>
      </c>
      <c r="H8" s="254">
        <f>IFERROR(G8/E8-1,"-")</f>
        <v>-1</v>
      </c>
      <c r="I8" s="255">
        <f t="shared" ref="I8:I12" si="7">G8-E8</f>
        <v>-309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>
        <v>609</v>
      </c>
      <c r="D10" s="261">
        <v>171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-609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609</v>
      </c>
      <c r="D11" s="252">
        <v>171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4.849 viajeros 
cuota: 99,4%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5944</v>
      </c>
      <c r="D134" s="228">
        <v>1658</v>
      </c>
      <c r="E134" s="228">
        <v>2415</v>
      </c>
      <c r="F134" s="228">
        <v>3515</v>
      </c>
      <c r="G134" s="229">
        <f>F134/E134-1</f>
        <v>0.45548654244306408</v>
      </c>
      <c r="H134" s="228">
        <f>F134-E134</f>
        <v>1100</v>
      </c>
      <c r="I134" s="229">
        <f>F134/F$134</f>
        <v>1</v>
      </c>
      <c r="J134" s="228">
        <v>14811</v>
      </c>
      <c r="K134" s="229">
        <f>J134/J$134</f>
        <v>1</v>
      </c>
      <c r="L134" s="229">
        <f>J134/F134-1</f>
        <v>3.2136557610241825</v>
      </c>
      <c r="M134" s="228">
        <f>J134-F134</f>
        <v>11296</v>
      </c>
      <c r="N134" s="229">
        <f>J134/D134-1</f>
        <v>7.9330518697225578</v>
      </c>
      <c r="O134" s="228">
        <f>J134-D134</f>
        <v>13153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4791</v>
      </c>
      <c r="D135" s="246">
        <v>1487</v>
      </c>
      <c r="E135" s="246">
        <v>2415</v>
      </c>
      <c r="F135" s="246">
        <v>3508</v>
      </c>
      <c r="G135" s="250">
        <f>IFERROR(F135/E135-1,"-")</f>
        <v>0.45258799171842656</v>
      </c>
      <c r="H135" s="246">
        <f t="shared" ref="H135:H138" si="14">F135-E135</f>
        <v>1093</v>
      </c>
      <c r="I135" s="248">
        <f>F135/F$134</f>
        <v>0.99800853485064012</v>
      </c>
      <c r="J135" s="246">
        <v>14700</v>
      </c>
      <c r="K135" s="247">
        <f t="shared" ref="K135:K138" si="15">J135/J$134</f>
        <v>0.99250557018432251</v>
      </c>
      <c r="L135" s="248">
        <f t="shared" ref="L135:L138" si="16">J135/F135-1</f>
        <v>3.1904218928164196</v>
      </c>
      <c r="M135" s="249">
        <f t="shared" ref="M135:M138" si="17">J135-F135</f>
        <v>11192</v>
      </c>
      <c r="N135" s="247">
        <f t="shared" ref="N135:N138" si="18">J135/D135-1</f>
        <v>8.8856758574310692</v>
      </c>
      <c r="O135" s="246">
        <f t="shared" ref="O135:O138" si="19">J135-D135</f>
        <v>13213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1153</v>
      </c>
      <c r="D138" s="246">
        <v>171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8637-AEB6-4D95-A428-77AE27DD514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588589</v>
      </c>
      <c r="D6" s="243">
        <v>190562</v>
      </c>
      <c r="E6" s="243">
        <v>384545</v>
      </c>
      <c r="F6" s="244">
        <f>E6/$E$6</f>
        <v>1</v>
      </c>
      <c r="G6" s="243">
        <v>582661</v>
      </c>
      <c r="H6" s="244">
        <f>G6/E6-1</f>
        <v>0.51519588084619494</v>
      </c>
      <c r="I6" s="243">
        <f>G6-E6</f>
        <v>198116</v>
      </c>
      <c r="J6" s="244">
        <f>G6/$G$6</f>
        <v>1</v>
      </c>
      <c r="K6" s="243">
        <v>610630</v>
      </c>
      <c r="L6" s="244">
        <f>K6/G6-1</f>
        <v>4.8002183087592964E-2</v>
      </c>
      <c r="M6" s="243">
        <f>K6-G6</f>
        <v>27969</v>
      </c>
      <c r="N6" s="244">
        <f>K6/$K$6</f>
        <v>1</v>
      </c>
      <c r="O6" s="243">
        <v>602747</v>
      </c>
      <c r="P6" s="244">
        <f>O6/K6-1</f>
        <v>-1.2909617935574769E-2</v>
      </c>
      <c r="Q6" s="243">
        <f>O6-K6</f>
        <v>-7883</v>
      </c>
      <c r="R6" s="244">
        <f>IFERROR(O6/C6-1,"-")</f>
        <v>2.4054136247874114E-2</v>
      </c>
      <c r="S6" s="243">
        <f>O6-C6</f>
        <v>14158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119106</v>
      </c>
      <c r="D7" s="252">
        <v>20277</v>
      </c>
      <c r="E7" s="252">
        <v>137416</v>
      </c>
      <c r="F7" s="258">
        <f t="shared" ref="F7:F16" si="0">E7/$E$6</f>
        <v>0.35734699449999352</v>
      </c>
      <c r="G7" s="252">
        <v>118869</v>
      </c>
      <c r="H7" s="260">
        <f>G7/E7-1</f>
        <v>-0.13496972696047038</v>
      </c>
      <c r="I7" s="259">
        <f>G7-E7</f>
        <v>-18547</v>
      </c>
      <c r="J7" s="258">
        <f>G7/$G$6</f>
        <v>0.20401056532014328</v>
      </c>
      <c r="K7" s="252">
        <v>103873</v>
      </c>
      <c r="L7" s="260">
        <f>K7/G7-1</f>
        <v>-0.12615568398825594</v>
      </c>
      <c r="M7" s="259">
        <f>K7-G7</f>
        <v>-14996</v>
      </c>
      <c r="N7" s="258">
        <f>K7/$K$6</f>
        <v>0.17010792132715391</v>
      </c>
      <c r="O7" s="252">
        <v>88842</v>
      </c>
      <c r="P7" s="260">
        <f>O7/K7-1</f>
        <v>-0.14470555389754802</v>
      </c>
      <c r="Q7" s="259">
        <f>O7-K7</f>
        <v>-15031</v>
      </c>
      <c r="R7" s="260">
        <f t="shared" ref="R7:R16" si="1">IFERROR(O7/C7-1,"-")</f>
        <v>-0.25409299279633268</v>
      </c>
      <c r="S7" s="259">
        <f t="shared" ref="S7:S16" si="2">O7-C7</f>
        <v>-30264</v>
      </c>
      <c r="T7" s="258">
        <f>O7/$O$6</f>
        <v>0.14739517575367442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70515</v>
      </c>
      <c r="D8" s="252">
        <v>13953</v>
      </c>
      <c r="E8" s="252">
        <v>41134</v>
      </c>
      <c r="F8" s="258">
        <f t="shared" si="0"/>
        <v>0.10696797513945051</v>
      </c>
      <c r="G8" s="252">
        <v>69906</v>
      </c>
      <c r="H8" s="260">
        <f t="shared" ref="H8:H16" si="3">G8/E8-1</f>
        <v>0.69947002479700493</v>
      </c>
      <c r="I8" s="259">
        <f t="shared" ref="I8:I16" si="4">G8-E8</f>
        <v>28772</v>
      </c>
      <c r="J8" s="258">
        <f t="shared" ref="J8:J16" si="5">G8/$G$6</f>
        <v>0.11997713936577187</v>
      </c>
      <c r="K8" s="252">
        <v>63702</v>
      </c>
      <c r="L8" s="260">
        <f t="shared" ref="L8:L16" si="6">K8/G8-1</f>
        <v>-8.8747746974508601E-2</v>
      </c>
      <c r="M8" s="259">
        <f t="shared" ref="M8:M16" si="7">K8-G8</f>
        <v>-6204</v>
      </c>
      <c r="N8" s="258">
        <f t="shared" ref="N8:N16" si="8">K8/$K$6</f>
        <v>0.10432176604490444</v>
      </c>
      <c r="O8" s="252">
        <v>61151</v>
      </c>
      <c r="P8" s="260">
        <f t="shared" ref="P8:P16" si="9">O8/K8-1</f>
        <v>-4.0045838435213921E-2</v>
      </c>
      <c r="Q8" s="259">
        <f t="shared" ref="Q8:Q16" si="10">O8-K8</f>
        <v>-2551</v>
      </c>
      <c r="R8" s="260">
        <f t="shared" si="1"/>
        <v>-0.13279444089909953</v>
      </c>
      <c r="S8" s="259">
        <f t="shared" si="2"/>
        <v>-9364</v>
      </c>
      <c r="T8" s="258">
        <f t="shared" ref="T8:T16" si="11">O8/$O$6</f>
        <v>0.10145384381838483</v>
      </c>
      <c r="V8" s="29"/>
      <c r="W8" s="79"/>
      <c r="AE8" s="1"/>
    </row>
    <row r="9" spans="1:31" s="4" customFormat="1" x14ac:dyDescent="0.25">
      <c r="B9" s="235" t="s">
        <v>46</v>
      </c>
      <c r="C9" s="252">
        <v>6084</v>
      </c>
      <c r="D9" s="252">
        <v>1123</v>
      </c>
      <c r="E9" s="252">
        <v>2321</v>
      </c>
      <c r="F9" s="253">
        <f t="shared" si="0"/>
        <v>6.0357045339297088E-3</v>
      </c>
      <c r="G9" s="252">
        <v>2543</v>
      </c>
      <c r="H9" s="264">
        <f t="shared" si="3"/>
        <v>9.5648427401981984E-2</v>
      </c>
      <c r="I9" s="255">
        <f t="shared" si="4"/>
        <v>222</v>
      </c>
      <c r="J9" s="253">
        <f t="shared" si="5"/>
        <v>4.3644589220833384E-3</v>
      </c>
      <c r="K9" s="252">
        <v>13397</v>
      </c>
      <c r="L9" s="260">
        <f t="shared" si="6"/>
        <v>4.2681871804954774</v>
      </c>
      <c r="M9" s="259">
        <f t="shared" si="7"/>
        <v>10854</v>
      </c>
      <c r="N9" s="258">
        <f t="shared" si="8"/>
        <v>2.19396361135221E-2</v>
      </c>
      <c r="O9" s="252">
        <v>7210</v>
      </c>
      <c r="P9" s="260">
        <f t="shared" si="9"/>
        <v>-0.46181981040531461</v>
      </c>
      <c r="Q9" s="259">
        <f t="shared" si="10"/>
        <v>-6187</v>
      </c>
      <c r="R9" s="260">
        <f t="shared" si="1"/>
        <v>0.18507560815253132</v>
      </c>
      <c r="S9" s="259">
        <f t="shared" si="2"/>
        <v>1126</v>
      </c>
      <c r="T9" s="258">
        <f t="shared" si="11"/>
        <v>1.1961901096148135E-2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206374</v>
      </c>
      <c r="D10" s="252">
        <v>47060</v>
      </c>
      <c r="E10" s="252">
        <v>66876</v>
      </c>
      <c r="F10" s="258">
        <f t="shared" si="0"/>
        <v>0.17390942542485274</v>
      </c>
      <c r="G10" s="252">
        <v>197068</v>
      </c>
      <c r="H10" s="260">
        <f t="shared" si="3"/>
        <v>1.9467671511454032</v>
      </c>
      <c r="I10" s="259">
        <f t="shared" si="4"/>
        <v>130192</v>
      </c>
      <c r="J10" s="258">
        <f t="shared" si="5"/>
        <v>0.3382206806359101</v>
      </c>
      <c r="K10" s="252">
        <v>205761</v>
      </c>
      <c r="L10" s="260">
        <f t="shared" si="6"/>
        <v>4.4111677187569809E-2</v>
      </c>
      <c r="M10" s="259">
        <f t="shared" si="7"/>
        <v>8693</v>
      </c>
      <c r="N10" s="258">
        <f t="shared" si="8"/>
        <v>0.33696510161636345</v>
      </c>
      <c r="O10" s="252">
        <v>223593</v>
      </c>
      <c r="P10" s="260">
        <f t="shared" si="9"/>
        <v>8.6663653462026424E-2</v>
      </c>
      <c r="Q10" s="259">
        <f t="shared" si="10"/>
        <v>17832</v>
      </c>
      <c r="R10" s="260">
        <f t="shared" si="1"/>
        <v>8.3435897932879088E-2</v>
      </c>
      <c r="S10" s="259">
        <f t="shared" si="2"/>
        <v>17219</v>
      </c>
      <c r="T10" s="258">
        <f>O10/$O$6</f>
        <v>0.37095663686422331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16693</v>
      </c>
      <c r="D11" s="252">
        <v>7208</v>
      </c>
      <c r="E11" s="252">
        <v>25544</v>
      </c>
      <c r="F11" s="253">
        <f t="shared" si="0"/>
        <v>6.6426556059758932E-2</v>
      </c>
      <c r="G11" s="252">
        <v>24458</v>
      </c>
      <c r="H11" s="264">
        <f t="shared" si="3"/>
        <v>-4.2514876291888548E-2</v>
      </c>
      <c r="I11" s="255">
        <f t="shared" si="4"/>
        <v>-1086</v>
      </c>
      <c r="J11" s="253">
        <f t="shared" si="5"/>
        <v>4.1976380777158588E-2</v>
      </c>
      <c r="K11" s="252">
        <v>31500</v>
      </c>
      <c r="L11" s="260">
        <f t="shared" si="6"/>
        <v>0.28792215226101892</v>
      </c>
      <c r="M11" s="259">
        <f t="shared" si="7"/>
        <v>7042</v>
      </c>
      <c r="N11" s="258">
        <f t="shared" si="8"/>
        <v>5.1586066848992022E-2</v>
      </c>
      <c r="O11" s="252">
        <v>28196</v>
      </c>
      <c r="P11" s="260">
        <f t="shared" si="9"/>
        <v>-0.10488888888888892</v>
      </c>
      <c r="Q11" s="259">
        <f t="shared" si="10"/>
        <v>-3304</v>
      </c>
      <c r="R11" s="260">
        <f t="shared" si="1"/>
        <v>0.68909123584736109</v>
      </c>
      <c r="S11" s="259">
        <f t="shared" si="2"/>
        <v>11503</v>
      </c>
      <c r="T11" s="258">
        <f t="shared" si="11"/>
        <v>4.6779162733286105E-2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70125</v>
      </c>
      <c r="D12" s="252">
        <v>26940</v>
      </c>
      <c r="E12" s="252">
        <v>48582</v>
      </c>
      <c r="F12" s="258">
        <f t="shared" si="0"/>
        <v>0.12633631954647701</v>
      </c>
      <c r="G12" s="252">
        <v>75501</v>
      </c>
      <c r="H12" s="260">
        <f t="shared" si="3"/>
        <v>0.55409410892923305</v>
      </c>
      <c r="I12" s="259">
        <f t="shared" si="4"/>
        <v>26919</v>
      </c>
      <c r="J12" s="258">
        <f t="shared" si="5"/>
        <v>0.12957963549988757</v>
      </c>
      <c r="K12" s="252">
        <v>88192</v>
      </c>
      <c r="L12" s="260">
        <f t="shared" si="6"/>
        <v>0.16809048886769706</v>
      </c>
      <c r="M12" s="259">
        <f t="shared" si="7"/>
        <v>12691</v>
      </c>
      <c r="N12" s="258">
        <f t="shared" si="8"/>
        <v>0.14442788595385095</v>
      </c>
      <c r="O12" s="252">
        <v>92234</v>
      </c>
      <c r="P12" s="260">
        <f t="shared" si="9"/>
        <v>4.5831821480406321E-2</v>
      </c>
      <c r="Q12" s="259">
        <f t="shared" si="10"/>
        <v>4042</v>
      </c>
      <c r="R12" s="260">
        <f t="shared" si="1"/>
        <v>0.31527985739750441</v>
      </c>
      <c r="S12" s="259">
        <f t="shared" si="2"/>
        <v>22109</v>
      </c>
      <c r="T12" s="258">
        <f t="shared" si="11"/>
        <v>0.15302274420279155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20376</v>
      </c>
      <c r="D13" s="252">
        <v>7454</v>
      </c>
      <c r="E13" s="252">
        <v>9042</v>
      </c>
      <c r="F13" s="253">
        <f t="shared" si="0"/>
        <v>2.3513502971043702E-2</v>
      </c>
      <c r="G13" s="252">
        <v>18683</v>
      </c>
      <c r="H13" s="264">
        <f t="shared" si="3"/>
        <v>1.0662464056624641</v>
      </c>
      <c r="I13" s="255">
        <f t="shared" si="4"/>
        <v>9641</v>
      </c>
      <c r="J13" s="253">
        <f t="shared" si="5"/>
        <v>3.2064957153473461E-2</v>
      </c>
      <c r="K13" s="252">
        <v>23106</v>
      </c>
      <c r="L13" s="260">
        <f t="shared" si="6"/>
        <v>0.23673928169994118</v>
      </c>
      <c r="M13" s="259">
        <f t="shared" si="7"/>
        <v>4423</v>
      </c>
      <c r="N13" s="258">
        <f t="shared" si="8"/>
        <v>3.7839608273422531E-2</v>
      </c>
      <c r="O13" s="252">
        <v>20343</v>
      </c>
      <c r="P13" s="260">
        <f t="shared" si="9"/>
        <v>-0.11957933004414434</v>
      </c>
      <c r="Q13" s="259">
        <f t="shared" si="10"/>
        <v>-2763</v>
      </c>
      <c r="R13" s="260">
        <f t="shared" si="1"/>
        <v>-1.6195524146054296E-3</v>
      </c>
      <c r="S13" s="259">
        <f t="shared" si="2"/>
        <v>-33</v>
      </c>
      <c r="T13" s="258">
        <f t="shared" si="11"/>
        <v>3.3750479056718657E-2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24593</v>
      </c>
      <c r="D14" s="252">
        <v>2629</v>
      </c>
      <c r="E14" s="252">
        <v>23814</v>
      </c>
      <c r="F14" s="258">
        <f t="shared" si="0"/>
        <v>6.1927732775097846E-2</v>
      </c>
      <c r="G14" s="252">
        <v>15534</v>
      </c>
      <c r="H14" s="260">
        <f t="shared" si="3"/>
        <v>-0.34769463340891915</v>
      </c>
      <c r="I14" s="259">
        <f t="shared" si="4"/>
        <v>-8280</v>
      </c>
      <c r="J14" s="258">
        <f t="shared" si="5"/>
        <v>2.6660442349839785E-2</v>
      </c>
      <c r="K14" s="252">
        <v>18834</v>
      </c>
      <c r="L14" s="260">
        <f t="shared" si="6"/>
        <v>0.21243723445345686</v>
      </c>
      <c r="M14" s="259">
        <f t="shared" si="7"/>
        <v>3300</v>
      </c>
      <c r="N14" s="258">
        <f t="shared" si="8"/>
        <v>3.0843555016949707E-2</v>
      </c>
      <c r="O14" s="252">
        <v>15150</v>
      </c>
      <c r="P14" s="260">
        <f t="shared" si="9"/>
        <v>-0.19560369544440903</v>
      </c>
      <c r="Q14" s="259">
        <f t="shared" si="10"/>
        <v>-3684</v>
      </c>
      <c r="R14" s="260">
        <f t="shared" si="1"/>
        <v>-0.38397104867238641</v>
      </c>
      <c r="S14" s="259">
        <f t="shared" si="2"/>
        <v>-9443</v>
      </c>
      <c r="T14" s="258">
        <f t="shared" si="11"/>
        <v>2.5134923939895179E-2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21584</v>
      </c>
      <c r="D15" s="252">
        <v>5545</v>
      </c>
      <c r="E15" s="252">
        <v>11048</v>
      </c>
      <c r="F15" s="253">
        <f t="shared" si="0"/>
        <v>2.8730057600540898E-2</v>
      </c>
      <c r="G15" s="252">
        <v>27158</v>
      </c>
      <c r="H15" s="264">
        <f t="shared" si="3"/>
        <v>1.4581824764663289</v>
      </c>
      <c r="I15" s="255">
        <f t="shared" si="4"/>
        <v>16110</v>
      </c>
      <c r="J15" s="253">
        <f t="shared" si="5"/>
        <v>4.6610293120699683E-2</v>
      </c>
      <c r="K15" s="252">
        <v>27541</v>
      </c>
      <c r="L15" s="260">
        <f t="shared" si="6"/>
        <v>1.4102658516827349E-2</v>
      </c>
      <c r="M15" s="259">
        <f t="shared" si="7"/>
        <v>383</v>
      </c>
      <c r="N15" s="258">
        <f t="shared" si="8"/>
        <v>4.5102598955177438E-2</v>
      </c>
      <c r="O15" s="252">
        <v>32909</v>
      </c>
      <c r="P15" s="260">
        <f t="shared" si="9"/>
        <v>0.19490940779201926</v>
      </c>
      <c r="Q15" s="259">
        <f t="shared" si="10"/>
        <v>5368</v>
      </c>
      <c r="R15" s="260">
        <f t="shared" si="1"/>
        <v>0.52469421793921422</v>
      </c>
      <c r="S15" s="259">
        <f t="shared" si="2"/>
        <v>11325</v>
      </c>
      <c r="T15" s="258">
        <f t="shared" si="11"/>
        <v>5.4598363824291118E-2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33139</v>
      </c>
      <c r="D16" s="252">
        <f>D6-SUM(D7:D15)</f>
        <v>58373</v>
      </c>
      <c r="E16" s="252">
        <f>E6-SUM(E7:E15)</f>
        <v>18768</v>
      </c>
      <c r="F16" s="258">
        <f t="shared" si="0"/>
        <v>4.8805731448855139E-2</v>
      </c>
      <c r="G16" s="252">
        <f>G6-SUM(G7:G15)</f>
        <v>32941</v>
      </c>
      <c r="H16" s="260">
        <f t="shared" si="3"/>
        <v>0.75516837169650475</v>
      </c>
      <c r="I16" s="259">
        <f t="shared" si="4"/>
        <v>14173</v>
      </c>
      <c r="J16" s="258">
        <f t="shared" si="5"/>
        <v>5.653544685503234E-2</v>
      </c>
      <c r="K16" s="252">
        <f>K6-SUM(K7:K15)</f>
        <v>34724</v>
      </c>
      <c r="L16" s="260">
        <f t="shared" si="6"/>
        <v>5.4127075680762582E-2</v>
      </c>
      <c r="M16" s="259">
        <f t="shared" si="7"/>
        <v>1783</v>
      </c>
      <c r="N16" s="258">
        <f t="shared" si="8"/>
        <v>5.6865859849663462E-2</v>
      </c>
      <c r="O16" s="252">
        <f>O6-SUM(O7:O15)</f>
        <v>33119</v>
      </c>
      <c r="P16" s="260">
        <f t="shared" si="9"/>
        <v>-4.6221633452367183E-2</v>
      </c>
      <c r="Q16" s="259">
        <f t="shared" si="10"/>
        <v>-1605</v>
      </c>
      <c r="R16" s="260">
        <f t="shared" si="1"/>
        <v>-6.0351851293038994E-4</v>
      </c>
      <c r="S16" s="259">
        <f t="shared" si="2"/>
        <v>-20</v>
      </c>
      <c r="T16" s="258">
        <f t="shared" si="11"/>
        <v>5.4946768710586701E-2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766FF-72DD-471E-9560-D3E0F9B5581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359761</v>
      </c>
      <c r="D6" s="243">
        <v>113171</v>
      </c>
      <c r="E6" s="243">
        <v>155072</v>
      </c>
      <c r="F6" s="244">
        <f>E6/$E$6</f>
        <v>1</v>
      </c>
      <c r="G6" s="243">
        <v>329527</v>
      </c>
      <c r="H6" s="244">
        <f>G6/E6-1</f>
        <v>1.1249935513825835</v>
      </c>
      <c r="I6" s="243">
        <f>G6-E6</f>
        <v>174455</v>
      </c>
      <c r="J6" s="244">
        <f>G6/$G$6</f>
        <v>1</v>
      </c>
      <c r="K6" s="243">
        <v>355640</v>
      </c>
      <c r="L6" s="244">
        <f>K6/G6-1</f>
        <v>7.9243885933474312E-2</v>
      </c>
      <c r="M6" s="243">
        <f>K6-G6</f>
        <v>26113</v>
      </c>
      <c r="N6" s="244">
        <f>K6/$K$6</f>
        <v>1</v>
      </c>
      <c r="O6" s="243">
        <v>359830</v>
      </c>
      <c r="P6" s="244">
        <f>O6/K6-1</f>
        <v>1.1781576875492084E-2</v>
      </c>
      <c r="Q6" s="243">
        <f>O6-K6</f>
        <v>4190</v>
      </c>
      <c r="R6" s="244">
        <f>IFERROR(O6/C6-1,"-")</f>
        <v>1.9179399656987783E-4</v>
      </c>
      <c r="S6" s="243">
        <f>O6-C6</f>
        <v>69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59715</v>
      </c>
      <c r="D7" s="252">
        <v>10899</v>
      </c>
      <c r="E7" s="252">
        <v>57500</v>
      </c>
      <c r="F7" s="258">
        <f t="shared" ref="F7:F16" si="0">E7/$E$6</f>
        <v>0.37079550144449031</v>
      </c>
      <c r="G7" s="252">
        <v>66436</v>
      </c>
      <c r="H7" s="260">
        <f>G7/E7-1</f>
        <v>0.15540869565217386</v>
      </c>
      <c r="I7" s="259">
        <f>G7-E7</f>
        <v>8936</v>
      </c>
      <c r="J7" s="258">
        <f>G7/$G$6</f>
        <v>0.20161018672218059</v>
      </c>
      <c r="K7" s="252">
        <v>59643</v>
      </c>
      <c r="L7" s="260">
        <f>K7/G7-1</f>
        <v>-0.10224878078150401</v>
      </c>
      <c r="M7" s="259">
        <f>K7-G7</f>
        <v>-6793</v>
      </c>
      <c r="N7" s="258">
        <f>K7/$K$6</f>
        <v>0.16770610729951638</v>
      </c>
      <c r="O7" s="252">
        <v>54537</v>
      </c>
      <c r="P7" s="260">
        <f>O7/K7-1</f>
        <v>-8.5609375785926312E-2</v>
      </c>
      <c r="Q7" s="259">
        <f>O7-K7</f>
        <v>-5106</v>
      </c>
      <c r="R7" s="260">
        <f t="shared" ref="R7:R16" si="1">IFERROR(O7/C7-1,"-")</f>
        <v>-8.6711881436824956E-2</v>
      </c>
      <c r="S7" s="259">
        <f t="shared" ref="S7:S16" si="2">O7-C7</f>
        <v>-5178</v>
      </c>
      <c r="T7" s="258">
        <f>O7/$O$6</f>
        <v>0.15156323819581469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42279</v>
      </c>
      <c r="D8" s="252">
        <v>8874</v>
      </c>
      <c r="E8" s="252">
        <v>12365</v>
      </c>
      <c r="F8" s="258">
        <f t="shared" si="0"/>
        <v>7.9737154354106485E-2</v>
      </c>
      <c r="G8" s="252">
        <v>40782</v>
      </c>
      <c r="H8" s="260">
        <f t="shared" ref="H8:H16" si="3">G8/E8-1</f>
        <v>2.2981803477557623</v>
      </c>
      <c r="I8" s="259">
        <f t="shared" ref="I8:I16" si="4">G8-E8</f>
        <v>28417</v>
      </c>
      <c r="J8" s="258">
        <f t="shared" ref="J8:J16" si="5">G8/$G$6</f>
        <v>0.12375920637762611</v>
      </c>
      <c r="K8" s="252">
        <v>36779</v>
      </c>
      <c r="L8" s="260">
        <f t="shared" ref="L8:L16" si="6">K8/G8-1</f>
        <v>-9.8156049237408616E-2</v>
      </c>
      <c r="M8" s="259">
        <f t="shared" ref="M8:M16" si="7">K8-G8</f>
        <v>-4003</v>
      </c>
      <c r="N8" s="258">
        <f t="shared" ref="N8:N16" si="8">K8/$K$6</f>
        <v>0.10341637611067371</v>
      </c>
      <c r="O8" s="252">
        <v>34129</v>
      </c>
      <c r="P8" s="260">
        <f t="shared" ref="P8:P16" si="9">O8/K8-1</f>
        <v>-7.2051986187770201E-2</v>
      </c>
      <c r="Q8" s="259">
        <f t="shared" ref="Q8:Q16" si="10">O8-K8</f>
        <v>-2650</v>
      </c>
      <c r="R8" s="260">
        <f t="shared" si="1"/>
        <v>-0.19276709477518394</v>
      </c>
      <c r="S8" s="259">
        <f t="shared" si="2"/>
        <v>-8150</v>
      </c>
      <c r="T8" s="258">
        <f t="shared" ref="T8:T16" si="11">O8/$O$6</f>
        <v>9.484756690659478E-2</v>
      </c>
      <c r="V8" s="29"/>
      <c r="W8" s="79"/>
      <c r="AE8" s="1"/>
    </row>
    <row r="9" spans="1:31" s="4" customFormat="1" x14ac:dyDescent="0.25">
      <c r="B9" s="235" t="s">
        <v>46</v>
      </c>
      <c r="C9" s="252">
        <v>2775</v>
      </c>
      <c r="D9" s="252">
        <v>585</v>
      </c>
      <c r="E9" s="252">
        <v>1160</v>
      </c>
      <c r="F9" s="253">
        <f t="shared" si="0"/>
        <v>7.4803962030540651E-3</v>
      </c>
      <c r="G9" s="252">
        <v>1497</v>
      </c>
      <c r="H9" s="264">
        <f t="shared" si="3"/>
        <v>0.29051724137931045</v>
      </c>
      <c r="I9" s="255">
        <f t="shared" si="4"/>
        <v>337</v>
      </c>
      <c r="J9" s="253">
        <f t="shared" si="5"/>
        <v>4.5428750906602493E-3</v>
      </c>
      <c r="K9" s="252">
        <v>3389</v>
      </c>
      <c r="L9" s="260">
        <f t="shared" si="6"/>
        <v>1.2638610554442216</v>
      </c>
      <c r="M9" s="259">
        <f t="shared" si="7"/>
        <v>1892</v>
      </c>
      <c r="N9" s="258">
        <f t="shared" si="8"/>
        <v>9.5292992914182886E-3</v>
      </c>
      <c r="O9" s="252">
        <v>2330</v>
      </c>
      <c r="P9" s="260">
        <f t="shared" si="9"/>
        <v>-0.31248155798170552</v>
      </c>
      <c r="Q9" s="259">
        <f t="shared" si="10"/>
        <v>-1059</v>
      </c>
      <c r="R9" s="260">
        <f t="shared" si="1"/>
        <v>-0.16036036036036039</v>
      </c>
      <c r="S9" s="259">
        <f t="shared" si="2"/>
        <v>-445</v>
      </c>
      <c r="T9" s="258">
        <f t="shared" si="11"/>
        <v>6.4752799933301833E-3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165981</v>
      </c>
      <c r="D10" s="252">
        <v>38308</v>
      </c>
      <c r="E10" s="252">
        <v>39205</v>
      </c>
      <c r="F10" s="258">
        <f t="shared" si="0"/>
        <v>0.25281804581097811</v>
      </c>
      <c r="G10" s="252">
        <v>139217</v>
      </c>
      <c r="H10" s="260">
        <f t="shared" si="3"/>
        <v>2.5510011478127792</v>
      </c>
      <c r="I10" s="259">
        <f t="shared" si="4"/>
        <v>100012</v>
      </c>
      <c r="J10" s="258">
        <f t="shared" si="5"/>
        <v>0.4224752448206065</v>
      </c>
      <c r="K10" s="252">
        <v>149908</v>
      </c>
      <c r="L10" s="260">
        <f t="shared" si="6"/>
        <v>7.6793782368532515E-2</v>
      </c>
      <c r="M10" s="259">
        <f t="shared" si="7"/>
        <v>10691</v>
      </c>
      <c r="N10" s="258">
        <f t="shared" si="8"/>
        <v>0.42151613991676978</v>
      </c>
      <c r="O10" s="252">
        <v>158283</v>
      </c>
      <c r="P10" s="260">
        <f t="shared" si="9"/>
        <v>5.5867598793926998E-2</v>
      </c>
      <c r="Q10" s="259">
        <f t="shared" si="10"/>
        <v>8375</v>
      </c>
      <c r="R10" s="260">
        <f t="shared" si="1"/>
        <v>-4.6378802393045038E-2</v>
      </c>
      <c r="S10" s="259">
        <f t="shared" si="2"/>
        <v>-7698</v>
      </c>
      <c r="T10" s="258">
        <f>O10/$O$6</f>
        <v>0.4398827223966873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10357</v>
      </c>
      <c r="D11" s="252">
        <v>5757</v>
      </c>
      <c r="E11" s="252">
        <v>9171</v>
      </c>
      <c r="F11" s="253">
        <f t="shared" si="0"/>
        <v>5.9140270326042098E-2</v>
      </c>
      <c r="G11" s="252">
        <v>15618</v>
      </c>
      <c r="H11" s="264">
        <f t="shared" si="3"/>
        <v>0.70297677461563635</v>
      </c>
      <c r="I11" s="255">
        <f t="shared" si="4"/>
        <v>6447</v>
      </c>
      <c r="J11" s="253">
        <f t="shared" si="5"/>
        <v>4.7395205855665846E-2</v>
      </c>
      <c r="K11" s="252">
        <v>18555</v>
      </c>
      <c r="L11" s="260">
        <f t="shared" si="6"/>
        <v>0.18805224740683824</v>
      </c>
      <c r="M11" s="259">
        <f t="shared" si="7"/>
        <v>2937</v>
      </c>
      <c r="N11" s="258">
        <f t="shared" si="8"/>
        <v>5.2173546282757846E-2</v>
      </c>
      <c r="O11" s="252">
        <v>19490</v>
      </c>
      <c r="P11" s="260">
        <f t="shared" si="9"/>
        <v>5.0390730261385075E-2</v>
      </c>
      <c r="Q11" s="259">
        <f t="shared" si="10"/>
        <v>935</v>
      </c>
      <c r="R11" s="260">
        <f t="shared" si="1"/>
        <v>0.88181905957323559</v>
      </c>
      <c r="S11" s="259">
        <f t="shared" si="2"/>
        <v>9133</v>
      </c>
      <c r="T11" s="258">
        <f t="shared" si="11"/>
        <v>5.4164466553650335E-2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35486</v>
      </c>
      <c r="D12" s="252">
        <v>13225</v>
      </c>
      <c r="E12" s="252">
        <v>23118</v>
      </c>
      <c r="F12" s="258">
        <f t="shared" si="0"/>
        <v>0.14907913743293438</v>
      </c>
      <c r="G12" s="252">
        <v>36702</v>
      </c>
      <c r="H12" s="260">
        <f t="shared" si="3"/>
        <v>0.5875940825330912</v>
      </c>
      <c r="I12" s="259">
        <f t="shared" si="4"/>
        <v>13584</v>
      </c>
      <c r="J12" s="258">
        <f t="shared" si="5"/>
        <v>0.11137782336500499</v>
      </c>
      <c r="K12" s="252">
        <v>48144</v>
      </c>
      <c r="L12" s="260">
        <f t="shared" si="6"/>
        <v>0.31175412784044476</v>
      </c>
      <c r="M12" s="259">
        <f t="shared" si="7"/>
        <v>11442</v>
      </c>
      <c r="N12" s="258">
        <f t="shared" si="8"/>
        <v>0.13537284894837476</v>
      </c>
      <c r="O12" s="252">
        <v>48247</v>
      </c>
      <c r="P12" s="260">
        <f t="shared" si="9"/>
        <v>2.1394150880691409E-3</v>
      </c>
      <c r="Q12" s="259">
        <f t="shared" si="10"/>
        <v>103</v>
      </c>
      <c r="R12" s="260">
        <f t="shared" si="1"/>
        <v>0.35960660542185652</v>
      </c>
      <c r="S12" s="259">
        <f t="shared" si="2"/>
        <v>12761</v>
      </c>
      <c r="T12" s="258">
        <f t="shared" si="11"/>
        <v>0.13408276130394908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10544</v>
      </c>
      <c r="D13" s="252">
        <v>3215</v>
      </c>
      <c r="E13" s="252">
        <v>4159</v>
      </c>
      <c r="F13" s="253">
        <f t="shared" si="0"/>
        <v>2.6819799834915396E-2</v>
      </c>
      <c r="G13" s="252">
        <v>9476</v>
      </c>
      <c r="H13" s="264">
        <f t="shared" si="3"/>
        <v>1.2784323154604471</v>
      </c>
      <c r="I13" s="255">
        <f t="shared" si="4"/>
        <v>5317</v>
      </c>
      <c r="J13" s="253">
        <f t="shared" si="5"/>
        <v>2.8756368977352387E-2</v>
      </c>
      <c r="K13" s="252">
        <v>15942</v>
      </c>
      <c r="L13" s="260">
        <f t="shared" si="6"/>
        <v>0.6823554242296328</v>
      </c>
      <c r="M13" s="259">
        <f t="shared" si="7"/>
        <v>6466</v>
      </c>
      <c r="N13" s="258">
        <f t="shared" si="8"/>
        <v>4.4826228770666963E-2</v>
      </c>
      <c r="O13" s="252">
        <v>14063</v>
      </c>
      <c r="P13" s="260">
        <f t="shared" si="9"/>
        <v>-0.11786475975410859</v>
      </c>
      <c r="Q13" s="259">
        <f t="shared" si="10"/>
        <v>-1879</v>
      </c>
      <c r="R13" s="260">
        <f t="shared" si="1"/>
        <v>0.33374430955993928</v>
      </c>
      <c r="S13" s="259">
        <f t="shared" si="2"/>
        <v>3519</v>
      </c>
      <c r="T13" s="258">
        <f t="shared" si="11"/>
        <v>3.9082344440430204E-2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9741</v>
      </c>
      <c r="D14" s="252">
        <v>866</v>
      </c>
      <c r="E14" s="252">
        <v>5034</v>
      </c>
      <c r="F14" s="258">
        <f t="shared" si="0"/>
        <v>3.2462340074288075E-2</v>
      </c>
      <c r="G14" s="252">
        <v>4983</v>
      </c>
      <c r="H14" s="260">
        <f t="shared" si="3"/>
        <v>-1.0131108462455352E-2</v>
      </c>
      <c r="I14" s="259">
        <f t="shared" si="4"/>
        <v>-51</v>
      </c>
      <c r="J14" s="258">
        <f t="shared" si="5"/>
        <v>1.5121674399973296E-2</v>
      </c>
      <c r="K14" s="252">
        <v>6449</v>
      </c>
      <c r="L14" s="260">
        <f t="shared" si="6"/>
        <v>0.29420028095524775</v>
      </c>
      <c r="M14" s="259">
        <f t="shared" si="7"/>
        <v>1466</v>
      </c>
      <c r="N14" s="258">
        <f t="shared" si="8"/>
        <v>1.813350579237431E-2</v>
      </c>
      <c r="O14" s="252">
        <v>5126</v>
      </c>
      <c r="P14" s="260">
        <f t="shared" si="9"/>
        <v>-0.20514808497441461</v>
      </c>
      <c r="Q14" s="259">
        <f t="shared" si="10"/>
        <v>-1323</v>
      </c>
      <c r="R14" s="260">
        <f t="shared" si="1"/>
        <v>-0.47377066009649937</v>
      </c>
      <c r="S14" s="259">
        <f t="shared" si="2"/>
        <v>-4615</v>
      </c>
      <c r="T14" s="258">
        <f t="shared" si="11"/>
        <v>1.4245615985326403E-2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9924</v>
      </c>
      <c r="D15" s="252">
        <v>3282</v>
      </c>
      <c r="E15" s="252">
        <v>474</v>
      </c>
      <c r="F15" s="253">
        <f t="shared" si="0"/>
        <v>3.0566446553858852E-3</v>
      </c>
      <c r="G15" s="252">
        <v>5175</v>
      </c>
      <c r="H15" s="264">
        <f t="shared" si="3"/>
        <v>9.9177215189873422</v>
      </c>
      <c r="I15" s="255">
        <f t="shared" si="4"/>
        <v>4701</v>
      </c>
      <c r="J15" s="253">
        <f t="shared" si="5"/>
        <v>1.5704327718214291E-2</v>
      </c>
      <c r="K15" s="252">
        <v>6685</v>
      </c>
      <c r="L15" s="260">
        <f t="shared" si="6"/>
        <v>0.29178743961352649</v>
      </c>
      <c r="M15" s="259">
        <f t="shared" si="7"/>
        <v>1510</v>
      </c>
      <c r="N15" s="258">
        <f t="shared" si="8"/>
        <v>1.8797098189180069E-2</v>
      </c>
      <c r="O15" s="252">
        <v>13110</v>
      </c>
      <c r="P15" s="260">
        <f t="shared" si="9"/>
        <v>0.96110695587135386</v>
      </c>
      <c r="Q15" s="259">
        <f t="shared" si="10"/>
        <v>6425</v>
      </c>
      <c r="R15" s="260">
        <f t="shared" si="1"/>
        <v>0.32103990326481258</v>
      </c>
      <c r="S15" s="259">
        <f t="shared" si="2"/>
        <v>3186</v>
      </c>
      <c r="T15" s="258">
        <f t="shared" si="11"/>
        <v>3.6433871550454383E-2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12959</v>
      </c>
      <c r="D16" s="252">
        <f>D6-SUM(D7:D15)</f>
        <v>28160</v>
      </c>
      <c r="E16" s="252">
        <f>E6-SUM(E7:E15)</f>
        <v>2886</v>
      </c>
      <c r="F16" s="258">
        <f t="shared" si="0"/>
        <v>1.8610709863805201E-2</v>
      </c>
      <c r="G16" s="252">
        <f>G6-SUM(G7:G15)</f>
        <v>9641</v>
      </c>
      <c r="H16" s="260">
        <f t="shared" si="3"/>
        <v>2.3406098406098406</v>
      </c>
      <c r="I16" s="259">
        <f t="shared" si="4"/>
        <v>6755</v>
      </c>
      <c r="J16" s="258">
        <f t="shared" si="5"/>
        <v>2.9257086672715742E-2</v>
      </c>
      <c r="K16" s="252">
        <f>K6-SUM(K7:K15)</f>
        <v>10146</v>
      </c>
      <c r="L16" s="260">
        <f t="shared" si="6"/>
        <v>5.2380458458666013E-2</v>
      </c>
      <c r="M16" s="259">
        <f t="shared" si="7"/>
        <v>505</v>
      </c>
      <c r="N16" s="258">
        <f t="shared" si="8"/>
        <v>2.852884939826791E-2</v>
      </c>
      <c r="O16" s="252">
        <f>O6-SUM(O7:O15)</f>
        <v>10515</v>
      </c>
      <c r="P16" s="260">
        <f t="shared" si="9"/>
        <v>3.6369012418687063E-2</v>
      </c>
      <c r="Q16" s="259">
        <f t="shared" si="10"/>
        <v>369</v>
      </c>
      <c r="R16" s="260">
        <f t="shared" si="1"/>
        <v>-0.18859479898140286</v>
      </c>
      <c r="S16" s="259">
        <f t="shared" si="2"/>
        <v>-2444</v>
      </c>
      <c r="T16" s="258">
        <f t="shared" si="11"/>
        <v>2.922213267376261E-2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CFC1B-7E75-4F8E-8EEF-BFD77B9CE5A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228828</v>
      </c>
      <c r="D6" s="243">
        <v>77391</v>
      </c>
      <c r="E6" s="243">
        <v>229473</v>
      </c>
      <c r="F6" s="244">
        <f>E6/$E$6</f>
        <v>1</v>
      </c>
      <c r="G6" s="243">
        <v>253134</v>
      </c>
      <c r="H6" s="244">
        <f>G6/E6-1</f>
        <v>0.10311016982390075</v>
      </c>
      <c r="I6" s="243">
        <f>G6-E6</f>
        <v>23661</v>
      </c>
      <c r="J6" s="244">
        <f>G6/$G$6</f>
        <v>1</v>
      </c>
      <c r="K6" s="243">
        <v>254990</v>
      </c>
      <c r="L6" s="244">
        <f>K6/G6-1</f>
        <v>7.3320849826574719E-3</v>
      </c>
      <c r="M6" s="243">
        <f>K6-G6</f>
        <v>1856</v>
      </c>
      <c r="N6" s="244">
        <f>K6/$K$6</f>
        <v>1</v>
      </c>
      <c r="O6" s="243">
        <v>242917</v>
      </c>
      <c r="P6" s="244">
        <f>O6/K6-1</f>
        <v>-4.7346954782540474E-2</v>
      </c>
      <c r="Q6" s="243">
        <f>O6-K6</f>
        <v>-12073</v>
      </c>
      <c r="R6" s="244">
        <f>IFERROR(O6/C6-1,"-")</f>
        <v>6.1570262380477914E-2</v>
      </c>
      <c r="S6" s="243">
        <f>O6-C6</f>
        <v>14089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59391</v>
      </c>
      <c r="D7" s="252">
        <v>9378</v>
      </c>
      <c r="E7" s="252">
        <v>79916</v>
      </c>
      <c r="F7" s="258">
        <f t="shared" ref="F7:F16" si="0">E7/$E$6</f>
        <v>0.34825883655157686</v>
      </c>
      <c r="G7" s="252">
        <v>52433</v>
      </c>
      <c r="H7" s="260">
        <f>G7/E7-1</f>
        <v>-0.3438985935231994</v>
      </c>
      <c r="I7" s="259">
        <f>G7-E7</f>
        <v>-27483</v>
      </c>
      <c r="J7" s="258">
        <f>G7/$G$6</f>
        <v>0.20713535123689431</v>
      </c>
      <c r="K7" s="252">
        <v>44230</v>
      </c>
      <c r="L7" s="260">
        <f>K7/G7-1</f>
        <v>-0.15644727557072835</v>
      </c>
      <c r="M7" s="259">
        <f>K7-G7</f>
        <v>-8203</v>
      </c>
      <c r="N7" s="258">
        <f>K7/$K$6</f>
        <v>0.17345778265814346</v>
      </c>
      <c r="O7" s="252">
        <v>34305</v>
      </c>
      <c r="P7" s="260">
        <f>O7/K7-1</f>
        <v>-0.22439520687316306</v>
      </c>
      <c r="Q7" s="259">
        <f>O7-K7</f>
        <v>-9925</v>
      </c>
      <c r="R7" s="260">
        <f t="shared" ref="R7:R16" si="1">IFERROR(O7/C7-1,"-")</f>
        <v>-0.42238723038844272</v>
      </c>
      <c r="S7" s="259">
        <f t="shared" ref="S7:S16" si="2">O7-C7</f>
        <v>-25086</v>
      </c>
      <c r="T7" s="258">
        <f>O7/$O$6</f>
        <v>0.14122107551138866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28236</v>
      </c>
      <c r="D8" s="252">
        <v>5079</v>
      </c>
      <c r="E8" s="252">
        <v>28769</v>
      </c>
      <c r="F8" s="258">
        <f t="shared" si="0"/>
        <v>0.12536986922208712</v>
      </c>
      <c r="G8" s="252">
        <v>29124</v>
      </c>
      <c r="H8" s="260">
        <f t="shared" ref="H8:H16" si="3">G8/E8-1</f>
        <v>1.2339671173833056E-2</v>
      </c>
      <c r="I8" s="259">
        <f t="shared" ref="I8:I16" si="4">G8-E8</f>
        <v>355</v>
      </c>
      <c r="J8" s="258">
        <f t="shared" ref="J8:J16" si="5">G8/$G$6</f>
        <v>0.11505368698001849</v>
      </c>
      <c r="K8" s="252">
        <v>26923</v>
      </c>
      <c r="L8" s="260">
        <f t="shared" ref="L8:L16" si="6">K8/G8-1</f>
        <v>-7.5573410245845296E-2</v>
      </c>
      <c r="M8" s="259">
        <f t="shared" ref="M8:M16" si="7">K8-G8</f>
        <v>-2201</v>
      </c>
      <c r="N8" s="258">
        <f t="shared" ref="N8:N16" si="8">K8/$K$6</f>
        <v>0.10558453272677359</v>
      </c>
      <c r="O8" s="252">
        <v>27022</v>
      </c>
      <c r="P8" s="260">
        <f t="shared" ref="P8:P16" si="9">O8/K8-1</f>
        <v>3.6771533632953268E-3</v>
      </c>
      <c r="Q8" s="259">
        <f t="shared" ref="Q8:Q16" si="10">O8-K8</f>
        <v>99</v>
      </c>
      <c r="R8" s="260">
        <f t="shared" si="1"/>
        <v>-4.299475846437173E-2</v>
      </c>
      <c r="S8" s="259">
        <f t="shared" si="2"/>
        <v>-1214</v>
      </c>
      <c r="T8" s="258">
        <f t="shared" ref="T8:T16" si="11">O8/$O$6</f>
        <v>0.111239641523648</v>
      </c>
      <c r="V8" s="29"/>
      <c r="W8" s="79"/>
      <c r="AE8" s="1"/>
    </row>
    <row r="9" spans="1:31" s="4" customFormat="1" x14ac:dyDescent="0.25">
      <c r="B9" s="235" t="s">
        <v>46</v>
      </c>
      <c r="C9" s="252">
        <v>3309</v>
      </c>
      <c r="D9" s="252">
        <v>538</v>
      </c>
      <c r="E9" s="252">
        <v>1161</v>
      </c>
      <c r="F9" s="253">
        <f t="shared" si="0"/>
        <v>5.0594187551476644E-3</v>
      </c>
      <c r="G9" s="252">
        <v>1046</v>
      </c>
      <c r="H9" s="264">
        <f t="shared" si="3"/>
        <v>-9.9052540913006082E-2</v>
      </c>
      <c r="I9" s="255">
        <f t="shared" si="4"/>
        <v>-115</v>
      </c>
      <c r="J9" s="253">
        <f t="shared" si="5"/>
        <v>4.1321987563898962E-3</v>
      </c>
      <c r="K9" s="252">
        <v>10008</v>
      </c>
      <c r="L9" s="260">
        <f t="shared" si="6"/>
        <v>8.5678776290630978</v>
      </c>
      <c r="M9" s="259">
        <f t="shared" si="7"/>
        <v>8962</v>
      </c>
      <c r="N9" s="258">
        <f t="shared" si="8"/>
        <v>3.9248597984234676E-2</v>
      </c>
      <c r="O9" s="252">
        <v>4880</v>
      </c>
      <c r="P9" s="260">
        <f t="shared" si="9"/>
        <v>-0.51239008792965635</v>
      </c>
      <c r="Q9" s="259">
        <f t="shared" si="10"/>
        <v>-5128</v>
      </c>
      <c r="R9" s="260">
        <f t="shared" si="1"/>
        <v>0.47476579026896348</v>
      </c>
      <c r="S9" s="259">
        <f t="shared" si="2"/>
        <v>1571</v>
      </c>
      <c r="T9" s="258">
        <f t="shared" si="11"/>
        <v>2.008916625843395E-2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40393</v>
      </c>
      <c r="D10" s="252">
        <v>8752</v>
      </c>
      <c r="E10" s="252">
        <v>27671</v>
      </c>
      <c r="F10" s="258">
        <f t="shared" si="0"/>
        <v>0.12058499256993198</v>
      </c>
      <c r="G10" s="252">
        <v>57851</v>
      </c>
      <c r="H10" s="260">
        <f t="shared" si="3"/>
        <v>1.0906725452639949</v>
      </c>
      <c r="I10" s="259">
        <f t="shared" si="4"/>
        <v>30180</v>
      </c>
      <c r="J10" s="258">
        <f t="shared" si="5"/>
        <v>0.22853903466148365</v>
      </c>
      <c r="K10" s="252">
        <v>55853</v>
      </c>
      <c r="L10" s="260">
        <f t="shared" si="6"/>
        <v>-3.4537000224715175E-2</v>
      </c>
      <c r="M10" s="259">
        <f t="shared" si="7"/>
        <v>-1998</v>
      </c>
      <c r="N10" s="258">
        <f t="shared" si="8"/>
        <v>0.21903996235146475</v>
      </c>
      <c r="O10" s="252">
        <v>65310</v>
      </c>
      <c r="P10" s="260">
        <f t="shared" si="9"/>
        <v>0.16931946359192884</v>
      </c>
      <c r="Q10" s="259">
        <f t="shared" si="10"/>
        <v>9457</v>
      </c>
      <c r="R10" s="260">
        <f t="shared" si="1"/>
        <v>0.61686430817220805</v>
      </c>
      <c r="S10" s="259">
        <f t="shared" si="2"/>
        <v>24917</v>
      </c>
      <c r="T10" s="258">
        <f>O10/$O$6</f>
        <v>0.26885726400375437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6336</v>
      </c>
      <c r="D11" s="252">
        <v>1451</v>
      </c>
      <c r="E11" s="252">
        <v>16373</v>
      </c>
      <c r="F11" s="253">
        <f t="shared" si="0"/>
        <v>7.1350442099942041E-2</v>
      </c>
      <c r="G11" s="252">
        <v>8840</v>
      </c>
      <c r="H11" s="264">
        <f t="shared" si="3"/>
        <v>-0.46008672815000307</v>
      </c>
      <c r="I11" s="255">
        <f t="shared" si="4"/>
        <v>-7533</v>
      </c>
      <c r="J11" s="253">
        <f t="shared" si="5"/>
        <v>3.4922215111363938E-2</v>
      </c>
      <c r="K11" s="252">
        <v>12945</v>
      </c>
      <c r="L11" s="260">
        <f t="shared" si="6"/>
        <v>0.46436651583710398</v>
      </c>
      <c r="M11" s="259">
        <f t="shared" si="7"/>
        <v>4105</v>
      </c>
      <c r="N11" s="258">
        <f t="shared" si="8"/>
        <v>5.0766696733205226E-2</v>
      </c>
      <c r="O11" s="252">
        <v>8706</v>
      </c>
      <c r="P11" s="260">
        <f t="shared" si="9"/>
        <v>-0.32746234067207414</v>
      </c>
      <c r="Q11" s="259">
        <f t="shared" si="10"/>
        <v>-4239</v>
      </c>
      <c r="R11" s="260">
        <f t="shared" si="1"/>
        <v>0.37405303030303028</v>
      </c>
      <c r="S11" s="259">
        <f t="shared" si="2"/>
        <v>2370</v>
      </c>
      <c r="T11" s="258">
        <f t="shared" si="11"/>
        <v>3.5839401935640572E-2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34639</v>
      </c>
      <c r="D12" s="252">
        <v>13715</v>
      </c>
      <c r="E12" s="252">
        <v>25464</v>
      </c>
      <c r="F12" s="258">
        <f t="shared" si="0"/>
        <v>0.11096730334287694</v>
      </c>
      <c r="G12" s="252">
        <v>38799</v>
      </c>
      <c r="H12" s="260">
        <f t="shared" si="3"/>
        <v>0.52368049010367579</v>
      </c>
      <c r="I12" s="259">
        <f t="shared" si="4"/>
        <v>13335</v>
      </c>
      <c r="J12" s="258">
        <f t="shared" si="5"/>
        <v>0.15327455023821376</v>
      </c>
      <c r="K12" s="252">
        <v>40048</v>
      </c>
      <c r="L12" s="260">
        <f t="shared" si="6"/>
        <v>3.2191551328642598E-2</v>
      </c>
      <c r="M12" s="259">
        <f t="shared" si="7"/>
        <v>1249</v>
      </c>
      <c r="N12" s="258">
        <f t="shared" si="8"/>
        <v>0.15705713949566649</v>
      </c>
      <c r="O12" s="252">
        <v>43987</v>
      </c>
      <c r="P12" s="260">
        <f t="shared" si="9"/>
        <v>9.8356971634039114E-2</v>
      </c>
      <c r="Q12" s="259">
        <f t="shared" si="10"/>
        <v>3939</v>
      </c>
      <c r="R12" s="260">
        <f t="shared" si="1"/>
        <v>0.26986922255261403</v>
      </c>
      <c r="S12" s="259">
        <f t="shared" si="2"/>
        <v>9348</v>
      </c>
      <c r="T12" s="258">
        <f t="shared" si="11"/>
        <v>0.18107831069871602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9832</v>
      </c>
      <c r="D13" s="252">
        <v>4239</v>
      </c>
      <c r="E13" s="252">
        <v>4883</v>
      </c>
      <c r="F13" s="253">
        <f t="shared" si="0"/>
        <v>2.1279191887498747E-2</v>
      </c>
      <c r="G13" s="252">
        <v>9207</v>
      </c>
      <c r="H13" s="264">
        <f t="shared" si="3"/>
        <v>0.88552119598607404</v>
      </c>
      <c r="I13" s="255">
        <f t="shared" si="4"/>
        <v>4324</v>
      </c>
      <c r="J13" s="253">
        <f t="shared" si="5"/>
        <v>3.6372040105240699E-2</v>
      </c>
      <c r="K13" s="252">
        <v>7164</v>
      </c>
      <c r="L13" s="260">
        <f t="shared" si="6"/>
        <v>-0.22189638318670579</v>
      </c>
      <c r="M13" s="259">
        <f t="shared" si="7"/>
        <v>-2043</v>
      </c>
      <c r="N13" s="258">
        <f t="shared" si="8"/>
        <v>2.8095219420369428E-2</v>
      </c>
      <c r="O13" s="252">
        <v>6280</v>
      </c>
      <c r="P13" s="260">
        <f t="shared" si="9"/>
        <v>-0.12339475153545509</v>
      </c>
      <c r="Q13" s="259">
        <f t="shared" si="10"/>
        <v>-884</v>
      </c>
      <c r="R13" s="260">
        <f t="shared" si="1"/>
        <v>-0.36126932465419037</v>
      </c>
      <c r="S13" s="259">
        <f t="shared" si="2"/>
        <v>-3552</v>
      </c>
      <c r="T13" s="258">
        <f t="shared" si="11"/>
        <v>2.5852451660443691E-2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14852</v>
      </c>
      <c r="D14" s="252">
        <v>1763</v>
      </c>
      <c r="E14" s="252">
        <v>18780</v>
      </c>
      <c r="F14" s="258">
        <f t="shared" si="0"/>
        <v>8.1839693558719326E-2</v>
      </c>
      <c r="G14" s="252">
        <v>10551</v>
      </c>
      <c r="H14" s="260">
        <f t="shared" si="3"/>
        <v>-0.4381789137380192</v>
      </c>
      <c r="I14" s="259">
        <f t="shared" si="4"/>
        <v>-8229</v>
      </c>
      <c r="J14" s="258">
        <f t="shared" si="5"/>
        <v>4.1681480954751236E-2</v>
      </c>
      <c r="K14" s="252">
        <v>12385</v>
      </c>
      <c r="L14" s="260">
        <f t="shared" si="6"/>
        <v>0.17382238650364901</v>
      </c>
      <c r="M14" s="259">
        <f t="shared" si="7"/>
        <v>1834</v>
      </c>
      <c r="N14" s="258">
        <f t="shared" si="8"/>
        <v>4.857053217773246E-2</v>
      </c>
      <c r="O14" s="252">
        <v>10024</v>
      </c>
      <c r="P14" s="260">
        <f t="shared" si="9"/>
        <v>-0.19063383124747679</v>
      </c>
      <c r="Q14" s="259">
        <f t="shared" si="10"/>
        <v>-2361</v>
      </c>
      <c r="R14" s="260">
        <f t="shared" si="1"/>
        <v>-0.32507406409911122</v>
      </c>
      <c r="S14" s="259">
        <f t="shared" si="2"/>
        <v>-4828</v>
      </c>
      <c r="T14" s="258">
        <f t="shared" si="11"/>
        <v>4.1265123478389738E-2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11660</v>
      </c>
      <c r="D15" s="252">
        <v>2263</v>
      </c>
      <c r="E15" s="252">
        <v>10574</v>
      </c>
      <c r="F15" s="253">
        <f t="shared" si="0"/>
        <v>4.6079495191155388E-2</v>
      </c>
      <c r="G15" s="252">
        <v>21983</v>
      </c>
      <c r="H15" s="264">
        <f t="shared" si="3"/>
        <v>1.0789672782296198</v>
      </c>
      <c r="I15" s="255">
        <f t="shared" si="4"/>
        <v>11409</v>
      </c>
      <c r="J15" s="253">
        <f t="shared" si="5"/>
        <v>8.6843331990171219E-2</v>
      </c>
      <c r="K15" s="252">
        <v>20856</v>
      </c>
      <c r="L15" s="260">
        <f t="shared" si="6"/>
        <v>-5.1266888049856685E-2</v>
      </c>
      <c r="M15" s="259">
        <f t="shared" si="7"/>
        <v>-1127</v>
      </c>
      <c r="N15" s="258">
        <f t="shared" si="8"/>
        <v>8.1791442801678493E-2</v>
      </c>
      <c r="O15" s="252">
        <v>19799</v>
      </c>
      <c r="P15" s="260">
        <f t="shared" si="9"/>
        <v>-5.0680859225163077E-2</v>
      </c>
      <c r="Q15" s="259">
        <f t="shared" si="10"/>
        <v>-1057</v>
      </c>
      <c r="R15" s="260">
        <f t="shared" si="1"/>
        <v>0.69802744425385943</v>
      </c>
      <c r="S15" s="259">
        <f t="shared" si="2"/>
        <v>8139</v>
      </c>
      <c r="T15" s="258">
        <f t="shared" si="11"/>
        <v>8.150520548170774E-2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20180</v>
      </c>
      <c r="D16" s="252">
        <f>D6-SUM(D7:D15)</f>
        <v>30213</v>
      </c>
      <c r="E16" s="252">
        <f>E6-SUM(E7:E15)</f>
        <v>15882</v>
      </c>
      <c r="F16" s="258">
        <f t="shared" si="0"/>
        <v>6.921075682106391E-2</v>
      </c>
      <c r="G16" s="252">
        <f>G6-SUM(G7:G15)</f>
        <v>23300</v>
      </c>
      <c r="H16" s="260">
        <f t="shared" si="3"/>
        <v>0.46706963858456119</v>
      </c>
      <c r="I16" s="259">
        <f t="shared" si="4"/>
        <v>7418</v>
      </c>
      <c r="J16" s="258">
        <f t="shared" si="5"/>
        <v>9.2046109965472828E-2</v>
      </c>
      <c r="K16" s="252">
        <f>K6-SUM(K7:K15)</f>
        <v>24578</v>
      </c>
      <c r="L16" s="260">
        <f t="shared" si="6"/>
        <v>5.4849785407725227E-2</v>
      </c>
      <c r="M16" s="259">
        <f t="shared" si="7"/>
        <v>1278</v>
      </c>
      <c r="N16" s="258">
        <f t="shared" si="8"/>
        <v>9.6388093650731407E-2</v>
      </c>
      <c r="O16" s="252">
        <f>O6-SUM(O7:O15)</f>
        <v>22604</v>
      </c>
      <c r="P16" s="260">
        <f t="shared" si="9"/>
        <v>-8.0315729514199741E-2</v>
      </c>
      <c r="Q16" s="259">
        <f t="shared" si="10"/>
        <v>-1974</v>
      </c>
      <c r="R16" s="260">
        <f t="shared" si="1"/>
        <v>0.12011892963330029</v>
      </c>
      <c r="S16" s="259">
        <f t="shared" si="2"/>
        <v>2424</v>
      </c>
      <c r="T16" s="258">
        <f t="shared" si="11"/>
        <v>9.3052359447877264E-2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61F1D-1039-4DA3-B9AB-5B555CB25A7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39676-3512-42BE-9C43-858ABCA06690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5439</v>
      </c>
      <c r="D8" s="116">
        <f t="shared" ref="D8:D20" si="0">C8/C9-1</f>
        <v>0.67508469356328926</v>
      </c>
    </row>
    <row r="9" spans="1:5" x14ac:dyDescent="0.25">
      <c r="A9" s="1"/>
      <c r="B9" s="114">
        <v>2022</v>
      </c>
      <c r="C9" s="115">
        <v>3247</v>
      </c>
      <c r="D9" s="116">
        <f t="shared" si="0"/>
        <v>0.28086785009861925</v>
      </c>
    </row>
    <row r="10" spans="1:5" x14ac:dyDescent="0.25">
      <c r="A10" s="1"/>
      <c r="B10" s="114">
        <v>2021</v>
      </c>
      <c r="C10" s="115">
        <v>2535</v>
      </c>
      <c r="D10" s="116">
        <f t="shared" si="0"/>
        <v>2.7224669603524227</v>
      </c>
    </row>
    <row r="11" spans="1:5" x14ac:dyDescent="0.25">
      <c r="A11" s="1" t="s">
        <v>72</v>
      </c>
      <c r="B11" s="114">
        <v>2020</v>
      </c>
      <c r="C11" s="115">
        <v>681</v>
      </c>
      <c r="D11" s="116">
        <f t="shared" si="0"/>
        <v>-0.85082146768893763</v>
      </c>
    </row>
    <row r="12" spans="1:5" x14ac:dyDescent="0.25">
      <c r="A12" s="1" t="s">
        <v>74</v>
      </c>
      <c r="B12" s="114">
        <v>2019</v>
      </c>
      <c r="C12" s="115">
        <v>4565</v>
      </c>
      <c r="D12" s="116">
        <f t="shared" si="0"/>
        <v>4.0337283500455845E-2</v>
      </c>
    </row>
    <row r="13" spans="1:5" x14ac:dyDescent="0.25">
      <c r="A13" s="1" t="s">
        <v>76</v>
      </c>
      <c r="B13" s="114">
        <v>2018</v>
      </c>
      <c r="C13" s="115">
        <v>4388</v>
      </c>
      <c r="D13" s="116">
        <f t="shared" si="0"/>
        <v>0.13267940113577703</v>
      </c>
    </row>
    <row r="14" spans="1:5" x14ac:dyDescent="0.25">
      <c r="A14" s="1" t="s">
        <v>78</v>
      </c>
      <c r="B14" s="114">
        <v>2017</v>
      </c>
      <c r="C14" s="115">
        <v>3874</v>
      </c>
      <c r="D14" s="116">
        <f>C14/C15-1</f>
        <v>-7.0760374190453335E-2</v>
      </c>
    </row>
    <row r="15" spans="1:5" x14ac:dyDescent="0.25">
      <c r="A15" s="1" t="s">
        <v>80</v>
      </c>
      <c r="B15" s="114">
        <v>2016</v>
      </c>
      <c r="C15" s="115">
        <v>4169</v>
      </c>
      <c r="D15" s="116">
        <f>C15/C16-1</f>
        <v>9.2505241090146795E-2</v>
      </c>
    </row>
    <row r="16" spans="1:5" x14ac:dyDescent="0.25">
      <c r="A16" s="1" t="s">
        <v>82</v>
      </c>
      <c r="B16" s="114">
        <v>2015</v>
      </c>
      <c r="C16" s="115">
        <v>3816</v>
      </c>
      <c r="D16" s="116">
        <f t="shared" si="0"/>
        <v>-0.32745858301022202</v>
      </c>
    </row>
    <row r="17" spans="1:4" x14ac:dyDescent="0.25">
      <c r="A17" s="1" t="s">
        <v>84</v>
      </c>
      <c r="B17" s="114">
        <v>2014</v>
      </c>
      <c r="C17" s="115">
        <v>5674</v>
      </c>
      <c r="D17" s="116">
        <f t="shared" si="0"/>
        <v>0.91559756920999336</v>
      </c>
    </row>
    <row r="18" spans="1:4" x14ac:dyDescent="0.25">
      <c r="A18" s="1" t="s">
        <v>86</v>
      </c>
      <c r="B18" s="114">
        <v>2013</v>
      </c>
      <c r="C18" s="115">
        <v>2962</v>
      </c>
      <c r="D18" s="116">
        <f t="shared" si="0"/>
        <v>-0.27703197461557239</v>
      </c>
    </row>
    <row r="19" spans="1:4" x14ac:dyDescent="0.25">
      <c r="A19" s="1" t="s">
        <v>88</v>
      </c>
      <c r="B19" s="114">
        <v>2012</v>
      </c>
      <c r="C19" s="115">
        <v>4097</v>
      </c>
      <c r="D19" s="116">
        <f>C19/C20-1</f>
        <v>0.12031719989062073</v>
      </c>
    </row>
    <row r="20" spans="1:4" x14ac:dyDescent="0.25">
      <c r="A20" s="1" t="s">
        <v>90</v>
      </c>
      <c r="B20" s="114">
        <v>2011</v>
      </c>
      <c r="C20" s="115">
        <v>3657</v>
      </c>
      <c r="D20" s="116">
        <f t="shared" si="0"/>
        <v>-0.12616487455197134</v>
      </c>
    </row>
    <row r="21" spans="1:4" x14ac:dyDescent="0.25">
      <c r="A21" s="1" t="s">
        <v>92</v>
      </c>
      <c r="B21" s="114">
        <v>2010</v>
      </c>
      <c r="C21" s="115">
        <v>4185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0A66B-ADA9-4719-842C-C7762047582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14811</v>
      </c>
      <c r="D8" s="116">
        <f t="shared" ref="D8:D20" si="0">C8/C9-1</f>
        <v>3.2136557610241825</v>
      </c>
    </row>
    <row r="9" spans="1:5" x14ac:dyDescent="0.25">
      <c r="A9" s="1"/>
      <c r="B9" s="114">
        <v>2022</v>
      </c>
      <c r="C9" s="115">
        <v>3515</v>
      </c>
      <c r="D9" s="116">
        <f t="shared" si="0"/>
        <v>0.45548654244306408</v>
      </c>
    </row>
    <row r="10" spans="1:5" x14ac:dyDescent="0.25">
      <c r="A10" s="1"/>
      <c r="B10" s="114">
        <v>2021</v>
      </c>
      <c r="C10" s="115">
        <v>2415</v>
      </c>
      <c r="D10" s="116">
        <f t="shared" si="0"/>
        <v>0.45657418576598308</v>
      </c>
    </row>
    <row r="11" spans="1:5" x14ac:dyDescent="0.25">
      <c r="A11" s="1" t="s">
        <v>72</v>
      </c>
      <c r="B11" s="114">
        <v>2020</v>
      </c>
      <c r="C11" s="115">
        <v>1658</v>
      </c>
      <c r="D11" s="116">
        <f t="shared" si="0"/>
        <v>-0.72106325706594887</v>
      </c>
    </row>
    <row r="12" spans="1:5" x14ac:dyDescent="0.25">
      <c r="A12" s="1" t="s">
        <v>74</v>
      </c>
      <c r="B12" s="114">
        <v>2019</v>
      </c>
      <c r="C12" s="115">
        <v>5944</v>
      </c>
      <c r="D12" s="116">
        <f t="shared" si="0"/>
        <v>-0.182730647600715</v>
      </c>
    </row>
    <row r="13" spans="1:5" x14ac:dyDescent="0.25">
      <c r="A13" s="1" t="s">
        <v>76</v>
      </c>
      <c r="B13" s="114">
        <v>2018</v>
      </c>
      <c r="C13" s="115">
        <v>7273</v>
      </c>
      <c r="D13" s="116">
        <f t="shared" si="0"/>
        <v>1.3093745647026145E-2</v>
      </c>
    </row>
    <row r="14" spans="1:5" x14ac:dyDescent="0.25">
      <c r="A14" s="1" t="s">
        <v>78</v>
      </c>
      <c r="B14" s="114">
        <v>2017</v>
      </c>
      <c r="C14" s="115">
        <v>7179</v>
      </c>
      <c r="D14" s="116">
        <f>C14/C15-1</f>
        <v>-6.8509147528221126E-2</v>
      </c>
    </row>
    <row r="15" spans="1:5" x14ac:dyDescent="0.25">
      <c r="A15" s="1" t="s">
        <v>80</v>
      </c>
      <c r="B15" s="114">
        <v>2016</v>
      </c>
      <c r="C15" s="115">
        <v>7707</v>
      </c>
      <c r="D15" s="116">
        <f>C15/C16-1</f>
        <v>-1.4576141158419653E-2</v>
      </c>
    </row>
    <row r="16" spans="1:5" x14ac:dyDescent="0.25">
      <c r="A16" s="1" t="s">
        <v>82</v>
      </c>
      <c r="B16" s="114">
        <v>2015</v>
      </c>
      <c r="C16" s="115">
        <v>7821</v>
      </c>
      <c r="D16" s="116">
        <f t="shared" si="0"/>
        <v>0.12064765725748683</v>
      </c>
    </row>
    <row r="17" spans="1:4" x14ac:dyDescent="0.25">
      <c r="A17" s="1" t="s">
        <v>84</v>
      </c>
      <c r="B17" s="114">
        <v>2014</v>
      </c>
      <c r="C17" s="115">
        <v>6979</v>
      </c>
      <c r="D17" s="116">
        <f t="shared" si="0"/>
        <v>0.54573643410852712</v>
      </c>
    </row>
    <row r="18" spans="1:4" x14ac:dyDescent="0.25">
      <c r="A18" s="1" t="s">
        <v>86</v>
      </c>
      <c r="B18" s="114">
        <v>2013</v>
      </c>
      <c r="C18" s="115">
        <v>4515</v>
      </c>
      <c r="D18" s="116">
        <f t="shared" si="0"/>
        <v>-0.25297816015883523</v>
      </c>
    </row>
    <row r="19" spans="1:4" x14ac:dyDescent="0.25">
      <c r="A19" s="1" t="s">
        <v>88</v>
      </c>
      <c r="B19" s="114">
        <v>2012</v>
      </c>
      <c r="C19" s="115">
        <v>6044</v>
      </c>
      <c r="D19" s="116">
        <f>C19/C20-1</f>
        <v>-0.32941307000998554</v>
      </c>
    </row>
    <row r="20" spans="1:4" x14ac:dyDescent="0.25">
      <c r="A20" s="1" t="s">
        <v>90</v>
      </c>
      <c r="B20" s="114">
        <v>2011</v>
      </c>
      <c r="C20" s="115">
        <v>9013</v>
      </c>
      <c r="D20" s="116">
        <f t="shared" si="0"/>
        <v>-3.8920878652164648E-2</v>
      </c>
    </row>
    <row r="21" spans="1:4" x14ac:dyDescent="0.25">
      <c r="A21" s="1" t="s">
        <v>92</v>
      </c>
      <c r="B21" s="114">
        <v>2010</v>
      </c>
      <c r="C21" s="115">
        <v>9378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2948A-8236-456D-82AE-458240CF2725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57027</v>
      </c>
      <c r="O7" s="92">
        <v>94967</v>
      </c>
      <c r="P7" s="92">
        <v>124574</v>
      </c>
      <c r="Q7" s="92">
        <v>371691</v>
      </c>
      <c r="R7" s="92">
        <v>382581</v>
      </c>
      <c r="S7" s="93">
        <f t="shared" ref="S7:S52" si="4">IFERROR(R7/Q7-1,"-")</f>
        <v>2.9298530230756237E-2</v>
      </c>
      <c r="T7" s="93">
        <f t="shared" ref="T7:T52" si="5">IFERROR(R7/N7-1,"-")</f>
        <v>5.7087695302225265</v>
      </c>
      <c r="U7" s="92">
        <f t="shared" ref="U7:U52" si="6">IFERROR(R7-Q7,"-")</f>
        <v>10890</v>
      </c>
      <c r="V7" s="92">
        <f t="shared" ref="V7:V52" si="7">IFERROR(R7-N7,"-")</f>
        <v>325554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35981</v>
      </c>
      <c r="O8" s="95">
        <v>67574</v>
      </c>
      <c r="P8" s="95">
        <v>89647</v>
      </c>
      <c r="Q8" s="95">
        <v>87893</v>
      </c>
      <c r="R8" s="95">
        <v>91960</v>
      </c>
      <c r="S8" s="96">
        <f t="shared" si="4"/>
        <v>4.6272171845311849E-2</v>
      </c>
      <c r="T8" s="96">
        <f t="shared" si="5"/>
        <v>1.5557933353714462</v>
      </c>
      <c r="U8" s="95">
        <f t="shared" si="6"/>
        <v>4067</v>
      </c>
      <c r="V8" s="95">
        <f t="shared" si="7"/>
        <v>55979</v>
      </c>
      <c r="W8" s="96">
        <f>R8/R7</f>
        <v>0.24036739932197365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26561</v>
      </c>
      <c r="O9" s="52">
        <v>54907</v>
      </c>
      <c r="P9" s="52">
        <v>71632</v>
      </c>
      <c r="Q9" s="52">
        <v>72266</v>
      </c>
      <c r="R9" s="52">
        <v>75407</v>
      </c>
      <c r="S9" s="98">
        <f t="shared" si="4"/>
        <v>4.3464423103534156E-2</v>
      </c>
      <c r="T9" s="98">
        <f t="shared" si="5"/>
        <v>1.8390120853883514</v>
      </c>
      <c r="U9" s="52">
        <f t="shared" si="6"/>
        <v>3141</v>
      </c>
      <c r="V9" s="52">
        <f t="shared" si="7"/>
        <v>48846</v>
      </c>
      <c r="W9" s="98">
        <f>R9/R7</f>
        <v>0.19710074467890459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9420</v>
      </c>
      <c r="O10" s="52">
        <v>12667</v>
      </c>
      <c r="P10" s="52">
        <v>18015</v>
      </c>
      <c r="Q10" s="52">
        <v>15627</v>
      </c>
      <c r="R10" s="52">
        <v>16553</v>
      </c>
      <c r="S10" s="98">
        <f t="shared" si="4"/>
        <v>5.9256415178857047E-2</v>
      </c>
      <c r="T10" s="98">
        <f t="shared" si="5"/>
        <v>0.75721868365180467</v>
      </c>
      <c r="U10" s="52">
        <f t="shared" si="6"/>
        <v>926</v>
      </c>
      <c r="V10" s="52">
        <f t="shared" si="7"/>
        <v>7133</v>
      </c>
      <c r="W10" s="98">
        <f>R10/R7</f>
        <v>4.3266654643069051E-2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21046</v>
      </c>
      <c r="O11" s="95">
        <v>27393</v>
      </c>
      <c r="P11" s="95">
        <v>34927</v>
      </c>
      <c r="Q11" s="95">
        <v>36004</v>
      </c>
      <c r="R11" s="95">
        <v>35567</v>
      </c>
      <c r="S11" s="96">
        <f t="shared" si="4"/>
        <v>-1.2137540273302938E-2</v>
      </c>
      <c r="T11" s="96">
        <f t="shared" si="5"/>
        <v>0.68996483892426119</v>
      </c>
      <c r="U11" s="95">
        <f t="shared" si="6"/>
        <v>-437</v>
      </c>
      <c r="V11" s="95">
        <f t="shared" si="7"/>
        <v>14521</v>
      </c>
      <c r="W11" s="96">
        <f>R11/R7</f>
        <v>9.2965934011359691E-2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0</v>
      </c>
      <c r="O12" s="99">
        <v>36110</v>
      </c>
      <c r="P12" s="99">
        <v>44069</v>
      </c>
      <c r="Q12" s="99">
        <v>44891</v>
      </c>
      <c r="R12" s="99">
        <v>46362</v>
      </c>
      <c r="S12" s="100">
        <f t="shared" si="4"/>
        <v>3.276826089862106E-2</v>
      </c>
      <c r="T12" s="100" t="str">
        <f t="shared" si="5"/>
        <v>-</v>
      </c>
      <c r="U12" s="99">
        <f t="shared" si="6"/>
        <v>1471</v>
      </c>
      <c r="V12" s="99">
        <f t="shared" si="7"/>
        <v>46362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0</v>
      </c>
      <c r="O13" s="95">
        <v>28843</v>
      </c>
      <c r="P13" s="95">
        <v>34314</v>
      </c>
      <c r="Q13" s="95">
        <v>34058</v>
      </c>
      <c r="R13" s="95">
        <v>34975</v>
      </c>
      <c r="S13" s="96">
        <f t="shared" si="4"/>
        <v>2.692465793646126E-2</v>
      </c>
      <c r="T13" s="96" t="str">
        <f t="shared" si="5"/>
        <v>-</v>
      </c>
      <c r="U13" s="95">
        <f t="shared" si="6"/>
        <v>917</v>
      </c>
      <c r="V13" s="95">
        <f t="shared" si="7"/>
        <v>34975</v>
      </c>
      <c r="W13" s="96">
        <f>R13/R12</f>
        <v>0.75438937060523703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0</v>
      </c>
      <c r="O14" s="52">
        <v>24921</v>
      </c>
      <c r="P14" s="52">
        <v>29302</v>
      </c>
      <c r="Q14" s="52">
        <v>29733</v>
      </c>
      <c r="R14" s="52">
        <v>30970</v>
      </c>
      <c r="S14" s="98">
        <f t="shared" si="4"/>
        <v>4.1603605421585366E-2</v>
      </c>
      <c r="T14" s="98" t="str">
        <f t="shared" si="5"/>
        <v>-</v>
      </c>
      <c r="U14" s="52">
        <f t="shared" si="6"/>
        <v>1237</v>
      </c>
      <c r="V14" s="52">
        <f t="shared" si="7"/>
        <v>30970</v>
      </c>
      <c r="W14" s="98">
        <f>R14/R12</f>
        <v>0.6680039687675251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0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 t="str">
        <f t="shared" si="5"/>
        <v>-</v>
      </c>
      <c r="U15" s="52">
        <f t="shared" si="6"/>
        <v>-320</v>
      </c>
      <c r="V15" s="52">
        <f t="shared" si="7"/>
        <v>4005</v>
      </c>
      <c r="W15" s="98">
        <f>R15/R12</f>
        <v>8.6385401837711914E-2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0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 t="str">
        <f t="shared" si="5"/>
        <v>-</v>
      </c>
      <c r="U16" s="95">
        <f t="shared" si="6"/>
        <v>554</v>
      </c>
      <c r="V16" s="95">
        <f t="shared" si="7"/>
        <v>11387</v>
      </c>
      <c r="W16" s="96">
        <f>R16/R12</f>
        <v>0.24561062939476294</v>
      </c>
    </row>
    <row r="17" spans="2:23" x14ac:dyDescent="0.25">
      <c r="B17" s="91" t="s">
        <v>46</v>
      </c>
      <c r="C17" s="99">
        <v>1127</v>
      </c>
      <c r="D17" s="99">
        <v>1127</v>
      </c>
      <c r="E17" s="99">
        <v>437</v>
      </c>
      <c r="F17" s="99">
        <v>669</v>
      </c>
      <c r="G17" s="99">
        <v>857</v>
      </c>
      <c r="H17" s="99">
        <v>900</v>
      </c>
      <c r="I17" s="100">
        <f t="shared" si="0"/>
        <v>5.0175029171528607E-2</v>
      </c>
      <c r="J17" s="100">
        <f t="shared" si="1"/>
        <v>-0.20141969831410822</v>
      </c>
      <c r="K17" s="99">
        <f t="shared" si="2"/>
        <v>43</v>
      </c>
      <c r="L17" s="99">
        <f t="shared" si="3"/>
        <v>-227</v>
      </c>
      <c r="M17" s="93">
        <f>H17/H17</f>
        <v>1</v>
      </c>
      <c r="N17" s="99">
        <v>0</v>
      </c>
      <c r="O17" s="99">
        <v>802</v>
      </c>
      <c r="P17" s="99">
        <v>844</v>
      </c>
      <c r="Q17" s="99">
        <v>763</v>
      </c>
      <c r="R17" s="99">
        <v>912</v>
      </c>
      <c r="S17" s="100">
        <f t="shared" si="4"/>
        <v>0.19528178243774574</v>
      </c>
      <c r="T17" s="100" t="str">
        <f t="shared" si="5"/>
        <v>-</v>
      </c>
      <c r="U17" s="99">
        <f t="shared" si="6"/>
        <v>149</v>
      </c>
      <c r="V17" s="99">
        <f t="shared" si="7"/>
        <v>912</v>
      </c>
      <c r="W17" s="93">
        <f>R17/R17</f>
        <v>1</v>
      </c>
    </row>
    <row r="18" spans="2:23" x14ac:dyDescent="0.25">
      <c r="B18" s="94" t="s">
        <v>60</v>
      </c>
      <c r="C18" s="95">
        <v>917</v>
      </c>
      <c r="D18" s="95">
        <v>917</v>
      </c>
      <c r="E18" s="95">
        <v>386</v>
      </c>
      <c r="F18" s="95">
        <v>669</v>
      </c>
      <c r="G18" s="95">
        <v>855</v>
      </c>
      <c r="H18" s="95">
        <v>886</v>
      </c>
      <c r="I18" s="96">
        <f t="shared" si="0"/>
        <v>3.6257309941520433E-2</v>
      </c>
      <c r="J18" s="96">
        <f t="shared" si="1"/>
        <v>-3.3805888767720838E-2</v>
      </c>
      <c r="K18" s="95">
        <f t="shared" si="2"/>
        <v>31</v>
      </c>
      <c r="L18" s="95">
        <f t="shared" si="3"/>
        <v>-31</v>
      </c>
      <c r="M18" s="96">
        <f>H18/H17</f>
        <v>0.98444444444444446</v>
      </c>
      <c r="N18" s="95">
        <v>0</v>
      </c>
      <c r="O18" s="95">
        <v>802</v>
      </c>
      <c r="P18" s="95">
        <v>844</v>
      </c>
      <c r="Q18" s="95">
        <v>749</v>
      </c>
      <c r="R18" s="95">
        <v>898</v>
      </c>
      <c r="S18" s="96">
        <f t="shared" si="4"/>
        <v>0.19893190921228299</v>
      </c>
      <c r="T18" s="96" t="str">
        <f t="shared" si="5"/>
        <v>-</v>
      </c>
      <c r="U18" s="95">
        <f t="shared" si="6"/>
        <v>149</v>
      </c>
      <c r="V18" s="95">
        <f t="shared" si="7"/>
        <v>898</v>
      </c>
      <c r="W18" s="96">
        <f>R18/R17</f>
        <v>0.98464912280701755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210</v>
      </c>
      <c r="D21" s="95">
        <v>210</v>
      </c>
      <c r="E21" s="95">
        <v>51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>
        <f t="shared" si="1"/>
        <v>-1</v>
      </c>
      <c r="K21" s="95">
        <f t="shared" si="2"/>
        <v>0</v>
      </c>
      <c r="L21" s="95">
        <f t="shared" si="3"/>
        <v>-210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4"/>
        <v>-</v>
      </c>
      <c r="T21" s="96" t="str">
        <f t="shared" si="5"/>
        <v>-</v>
      </c>
      <c r="U21" s="95">
        <f t="shared" si="6"/>
        <v>0</v>
      </c>
      <c r="V21" s="95">
        <f t="shared" si="7"/>
        <v>0</v>
      </c>
      <c r="W21" s="96">
        <f>R21/R17</f>
        <v>0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0</v>
      </c>
      <c r="O22" s="99">
        <v>802</v>
      </c>
      <c r="P22" s="99">
        <v>844</v>
      </c>
      <c r="Q22" s="99">
        <v>763</v>
      </c>
      <c r="R22" s="99">
        <v>912</v>
      </c>
      <c r="S22" s="100">
        <f t="shared" si="4"/>
        <v>0.19528178243774574</v>
      </c>
      <c r="T22" s="100" t="str">
        <f t="shared" si="5"/>
        <v>-</v>
      </c>
      <c r="U22" s="99">
        <f t="shared" si="6"/>
        <v>149</v>
      </c>
      <c r="V22" s="99">
        <f t="shared" si="7"/>
        <v>912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0</v>
      </c>
      <c r="O23" s="95">
        <v>802</v>
      </c>
      <c r="P23" s="95">
        <v>844</v>
      </c>
      <c r="Q23" s="95">
        <v>749</v>
      </c>
      <c r="R23" s="95">
        <v>898</v>
      </c>
      <c r="S23" s="96">
        <f t="shared" si="4"/>
        <v>0.19893190921228299</v>
      </c>
      <c r="T23" s="96" t="str">
        <f t="shared" si="5"/>
        <v>-</v>
      </c>
      <c r="U23" s="95">
        <f t="shared" si="6"/>
        <v>149</v>
      </c>
      <c r="V23" s="95">
        <f t="shared" si="7"/>
        <v>898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0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 t="str">
        <f t="shared" si="5"/>
        <v>-</v>
      </c>
      <c r="U25" s="99">
        <f t="shared" si="6"/>
        <v>30</v>
      </c>
      <c r="V25" s="99">
        <f t="shared" si="7"/>
        <v>4306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0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 t="str">
        <f t="shared" si="5"/>
        <v>-</v>
      </c>
      <c r="U26" s="95">
        <f t="shared" si="6"/>
        <v>30</v>
      </c>
      <c r="V26" s="95">
        <f t="shared" si="7"/>
        <v>3606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0</v>
      </c>
      <c r="O29" s="99">
        <v>13664</v>
      </c>
      <c r="P29" s="99">
        <v>18637</v>
      </c>
      <c r="Q29" s="99">
        <v>19295</v>
      </c>
      <c r="R29" s="99">
        <v>20140</v>
      </c>
      <c r="S29" s="100">
        <f t="shared" si="4"/>
        <v>4.3793728945322519E-2</v>
      </c>
      <c r="T29" s="100" t="str">
        <f t="shared" si="5"/>
        <v>-</v>
      </c>
      <c r="U29" s="99">
        <f t="shared" si="6"/>
        <v>845</v>
      </c>
      <c r="V29" s="99">
        <f t="shared" si="7"/>
        <v>20140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0</v>
      </c>
      <c r="O30" s="95">
        <v>10280</v>
      </c>
      <c r="P30" s="95">
        <v>14288</v>
      </c>
      <c r="Q30" s="95">
        <v>14948</v>
      </c>
      <c r="R30" s="95">
        <v>15777</v>
      </c>
      <c r="S30" s="96">
        <f t="shared" si="4"/>
        <v>5.5458924270805454E-2</v>
      </c>
      <c r="T30" s="96" t="str">
        <f t="shared" si="5"/>
        <v>-</v>
      </c>
      <c r="U30" s="95">
        <f t="shared" si="6"/>
        <v>829</v>
      </c>
      <c r="V30" s="95">
        <f t="shared" si="7"/>
        <v>15777</v>
      </c>
      <c r="W30" s="96">
        <f>R30/R29</f>
        <v>0.78336643495531277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0</v>
      </c>
      <c r="O31" s="52">
        <v>9016</v>
      </c>
      <c r="P31" s="52">
        <v>12383</v>
      </c>
      <c r="Q31" s="52">
        <v>12849</v>
      </c>
      <c r="R31" s="52">
        <v>13674</v>
      </c>
      <c r="S31" s="98">
        <f t="shared" si="4"/>
        <v>6.4207331309829474E-2</v>
      </c>
      <c r="T31" s="98" t="str">
        <f t="shared" si="5"/>
        <v>-</v>
      </c>
      <c r="U31" s="52">
        <f t="shared" si="6"/>
        <v>825</v>
      </c>
      <c r="V31" s="52">
        <f t="shared" si="7"/>
        <v>13674</v>
      </c>
      <c r="W31" s="98">
        <f>R31/R29</f>
        <v>0.67894736842105263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0</v>
      </c>
      <c r="O32" s="52">
        <v>1264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 t="str">
        <f t="shared" si="5"/>
        <v>-</v>
      </c>
      <c r="U32" s="52">
        <f t="shared" si="6"/>
        <v>4</v>
      </c>
      <c r="V32" s="52">
        <f t="shared" si="7"/>
        <v>2103</v>
      </c>
      <c r="W32" s="98">
        <f>R32/R29</f>
        <v>0.10441906653426018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0</v>
      </c>
      <c r="O33" s="95">
        <v>3384</v>
      </c>
      <c r="P33" s="95">
        <v>4349</v>
      </c>
      <c r="Q33" s="95">
        <v>4347</v>
      </c>
      <c r="R33" s="95">
        <v>4363</v>
      </c>
      <c r="S33" s="96">
        <f t="shared" si="4"/>
        <v>3.680699332873294E-3</v>
      </c>
      <c r="T33" s="96" t="str">
        <f t="shared" si="5"/>
        <v>-</v>
      </c>
      <c r="U33" s="95">
        <f t="shared" si="6"/>
        <v>16</v>
      </c>
      <c r="V33" s="95">
        <f t="shared" si="7"/>
        <v>4363</v>
      </c>
      <c r="W33" s="96">
        <f>R33/R29</f>
        <v>0.2166335650446872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0</v>
      </c>
      <c r="O34" s="99">
        <v>465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 t="str">
        <f t="shared" si="5"/>
        <v>-</v>
      </c>
      <c r="U34" s="99">
        <f t="shared" si="6"/>
        <v>10</v>
      </c>
      <c r="V34" s="99">
        <f t="shared" si="7"/>
        <v>673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0</v>
      </c>
      <c r="O35" s="95">
        <v>465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 t="str">
        <f t="shared" si="5"/>
        <v>-</v>
      </c>
      <c r="U35" s="95">
        <f t="shared" si="6"/>
        <v>10</v>
      </c>
      <c r="V35" s="95">
        <f t="shared" si="7"/>
        <v>673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0</v>
      </c>
      <c r="O36" s="99">
        <v>3192</v>
      </c>
      <c r="P36" s="99">
        <v>4653</v>
      </c>
      <c r="Q36" s="99">
        <v>4791</v>
      </c>
      <c r="R36" s="99">
        <v>4797</v>
      </c>
      <c r="S36" s="100">
        <f t="shared" si="4"/>
        <v>1.2523481527864089E-3</v>
      </c>
      <c r="T36" s="100" t="str">
        <f t="shared" si="5"/>
        <v>-</v>
      </c>
      <c r="U36" s="99">
        <f t="shared" si="6"/>
        <v>6</v>
      </c>
      <c r="V36" s="99">
        <f t="shared" si="7"/>
        <v>4797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0</v>
      </c>
      <c r="O37" s="95">
        <v>2930</v>
      </c>
      <c r="P37" s="95">
        <v>3809</v>
      </c>
      <c r="Q37" s="95">
        <v>3915</v>
      </c>
      <c r="R37" s="95">
        <v>3915</v>
      </c>
      <c r="S37" s="96">
        <f t="shared" si="4"/>
        <v>0</v>
      </c>
      <c r="T37" s="96" t="str">
        <f t="shared" si="5"/>
        <v>-</v>
      </c>
      <c r="U37" s="95">
        <f t="shared" si="6"/>
        <v>0</v>
      </c>
      <c r="V37" s="95">
        <f t="shared" si="7"/>
        <v>3915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0</v>
      </c>
      <c r="O38" s="95">
        <v>262</v>
      </c>
      <c r="P38" s="95">
        <v>844</v>
      </c>
      <c r="Q38" s="95">
        <v>876</v>
      </c>
      <c r="R38" s="95">
        <v>882</v>
      </c>
      <c r="S38" s="96">
        <f t="shared" si="4"/>
        <v>6.8493150684931781E-3</v>
      </c>
      <c r="T38" s="96" t="str">
        <f t="shared" si="5"/>
        <v>-</v>
      </c>
      <c r="U38" s="95">
        <f t="shared" si="6"/>
        <v>6</v>
      </c>
      <c r="V38" s="95">
        <f t="shared" si="7"/>
        <v>882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0</v>
      </c>
      <c r="O39" s="99">
        <v>2378</v>
      </c>
      <c r="P39" s="99">
        <v>2640</v>
      </c>
      <c r="Q39" s="99">
        <v>2646</v>
      </c>
      <c r="R39" s="99">
        <v>2773</v>
      </c>
      <c r="S39" s="100">
        <f t="shared" si="4"/>
        <v>4.7996976568405181E-2</v>
      </c>
      <c r="T39" s="100" t="str">
        <f t="shared" si="5"/>
        <v>-</v>
      </c>
      <c r="U39" s="99">
        <f t="shared" si="6"/>
        <v>127</v>
      </c>
      <c r="V39" s="99">
        <f t="shared" si="7"/>
        <v>2773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0</v>
      </c>
      <c r="O40" s="95">
        <v>2378</v>
      </c>
      <c r="P40" s="95">
        <v>2640</v>
      </c>
      <c r="Q40" s="95">
        <v>2646</v>
      </c>
      <c r="R40" s="95">
        <v>2773</v>
      </c>
      <c r="S40" s="96">
        <f t="shared" si="4"/>
        <v>4.7996976568405181E-2</v>
      </c>
      <c r="T40" s="96" t="str">
        <f t="shared" si="5"/>
        <v>-</v>
      </c>
      <c r="U40" s="95">
        <f t="shared" si="6"/>
        <v>127</v>
      </c>
      <c r="V40" s="95">
        <f t="shared" si="7"/>
        <v>2773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0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 t="str">
        <f t="shared" si="5"/>
        <v>-</v>
      </c>
      <c r="U41" s="52">
        <f t="shared" si="6"/>
        <v>7</v>
      </c>
      <c r="V41" s="52">
        <f t="shared" si="7"/>
        <v>1681</v>
      </c>
      <c r="W41" s="98">
        <f>R41/R39</f>
        <v>0.60620266858997474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0</v>
      </c>
      <c r="O42" s="52">
        <v>720</v>
      </c>
      <c r="P42" s="52">
        <v>966</v>
      </c>
      <c r="Q42" s="52">
        <v>972</v>
      </c>
      <c r="R42" s="52">
        <v>1092</v>
      </c>
      <c r="S42" s="98">
        <f t="shared" si="4"/>
        <v>0.12345679012345689</v>
      </c>
      <c r="T42" s="98" t="str">
        <f t="shared" si="5"/>
        <v>-</v>
      </c>
      <c r="U42" s="52">
        <f t="shared" si="6"/>
        <v>120</v>
      </c>
      <c r="V42" s="52">
        <f t="shared" si="7"/>
        <v>1092</v>
      </c>
      <c r="W42" s="98">
        <f>R42/R39</f>
        <v>0.39379733141002526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0</v>
      </c>
      <c r="O43" s="99">
        <v>4931</v>
      </c>
      <c r="P43" s="99">
        <v>6412</v>
      </c>
      <c r="Q43" s="99">
        <v>6415</v>
      </c>
      <c r="R43" s="99">
        <v>6415</v>
      </c>
      <c r="S43" s="100">
        <f t="shared" si="4"/>
        <v>0</v>
      </c>
      <c r="T43" s="100" t="str">
        <f t="shared" si="5"/>
        <v>-</v>
      </c>
      <c r="U43" s="99">
        <f t="shared" si="6"/>
        <v>0</v>
      </c>
      <c r="V43" s="99">
        <f t="shared" si="7"/>
        <v>6415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0</v>
      </c>
      <c r="O44" s="95">
        <v>3271</v>
      </c>
      <c r="P44" s="95">
        <v>4752</v>
      </c>
      <c r="Q44" s="95">
        <v>4755</v>
      </c>
      <c r="R44" s="95">
        <v>4755</v>
      </c>
      <c r="S44" s="96">
        <f t="shared" si="4"/>
        <v>0</v>
      </c>
      <c r="T44" s="96" t="str">
        <f t="shared" si="5"/>
        <v>-</v>
      </c>
      <c r="U44" s="95">
        <f t="shared" si="6"/>
        <v>0</v>
      </c>
      <c r="V44" s="95">
        <f t="shared" si="7"/>
        <v>4755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2210</v>
      </c>
      <c r="P45" s="52">
        <v>3691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0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 t="str">
        <f t="shared" si="5"/>
        <v>-</v>
      </c>
      <c r="U47" s="95">
        <f t="shared" si="6"/>
        <v>0</v>
      </c>
      <c r="V47" s="95">
        <f t="shared" si="7"/>
        <v>1660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0</v>
      </c>
      <c r="O48" s="99">
        <v>2781</v>
      </c>
      <c r="P48" s="99">
        <v>3053</v>
      </c>
      <c r="Q48" s="99">
        <v>3053</v>
      </c>
      <c r="R48" s="99">
        <v>3077</v>
      </c>
      <c r="S48" s="100">
        <f t="shared" si="4"/>
        <v>7.8611202096299237E-3</v>
      </c>
      <c r="T48" s="100" t="str">
        <f t="shared" si="5"/>
        <v>-</v>
      </c>
      <c r="U48" s="99">
        <f t="shared" si="6"/>
        <v>24</v>
      </c>
      <c r="V48" s="99">
        <f t="shared" si="7"/>
        <v>3077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0</v>
      </c>
      <c r="O49" s="95">
        <v>2751</v>
      </c>
      <c r="P49" s="95">
        <v>2849</v>
      </c>
      <c r="Q49" s="95">
        <v>2639</v>
      </c>
      <c r="R49" s="95">
        <v>2689</v>
      </c>
      <c r="S49" s="96">
        <f t="shared" si="4"/>
        <v>1.8946570670708596E-2</v>
      </c>
      <c r="T49" s="96" t="str">
        <f t="shared" si="5"/>
        <v>-</v>
      </c>
      <c r="U49" s="95">
        <f t="shared" si="6"/>
        <v>50</v>
      </c>
      <c r="V49" s="95">
        <f t="shared" si="7"/>
        <v>2689</v>
      </c>
      <c r="W49" s="96">
        <f>R49/R48</f>
        <v>0.87390315242118943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0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 t="str">
        <f t="shared" si="5"/>
        <v>-</v>
      </c>
      <c r="U50" s="52">
        <f t="shared" si="6"/>
        <v>0</v>
      </c>
      <c r="V50" s="52">
        <f t="shared" si="7"/>
        <v>2053</v>
      </c>
      <c r="W50" s="98">
        <f>R50/R48</f>
        <v>0.66720831979200523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0</v>
      </c>
      <c r="O51" s="52">
        <v>586</v>
      </c>
      <c r="P51" s="52">
        <v>796</v>
      </c>
      <c r="Q51" s="52">
        <v>586</v>
      </c>
      <c r="R51" s="52">
        <v>636</v>
      </c>
      <c r="S51" s="98">
        <f t="shared" si="4"/>
        <v>8.53242320819112E-2</v>
      </c>
      <c r="T51" s="98" t="str">
        <f t="shared" si="5"/>
        <v>-</v>
      </c>
      <c r="U51" s="52">
        <f t="shared" si="6"/>
        <v>50</v>
      </c>
      <c r="V51" s="52">
        <f t="shared" si="7"/>
        <v>636</v>
      </c>
      <c r="W51" s="98">
        <f>R51/R48</f>
        <v>0.20669483262918428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 t="str">
        <f t="shared" si="5"/>
        <v>-</v>
      </c>
      <c r="U52" s="95">
        <f t="shared" si="6"/>
        <v>-26</v>
      </c>
      <c r="V52" s="95">
        <f t="shared" si="7"/>
        <v>1088</v>
      </c>
      <c r="W52" s="96">
        <f>R52/R48</f>
        <v>0.35359116022099446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41DDD-D30B-4273-A169-DD85E16A188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122</v>
      </c>
      <c r="O7" s="92">
        <v>209</v>
      </c>
      <c r="P7" s="92">
        <v>293</v>
      </c>
      <c r="Q7" s="92">
        <v>903</v>
      </c>
      <c r="R7" s="92">
        <v>960</v>
      </c>
      <c r="S7" s="93">
        <f t="shared" ref="S7:S52" si="0">IFERROR(R7/Q7-1,"-")</f>
        <v>6.3122923588039948E-2</v>
      </c>
      <c r="T7" s="93">
        <f t="shared" ref="T7:T52" si="1">IFERROR(R7/N7-1,"-")</f>
        <v>6.8688524590163933</v>
      </c>
      <c r="U7" s="92">
        <f t="shared" ref="U7:U52" si="2">IFERROR(R7-Q7,"-")</f>
        <v>57</v>
      </c>
      <c r="V7" s="92">
        <f t="shared" ref="V7:V52" si="3">IFERROR(R7-N7,"-")</f>
        <v>838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68</v>
      </c>
      <c r="O8" s="95">
        <v>137</v>
      </c>
      <c r="P8" s="95">
        <v>193</v>
      </c>
      <c r="Q8" s="95">
        <v>193</v>
      </c>
      <c r="R8" s="95">
        <v>209</v>
      </c>
      <c r="S8" s="96">
        <f t="shared" si="0"/>
        <v>8.290155440414515E-2</v>
      </c>
      <c r="T8" s="96">
        <f t="shared" si="1"/>
        <v>2.0735294117647061</v>
      </c>
      <c r="U8" s="95">
        <f t="shared" si="2"/>
        <v>16</v>
      </c>
      <c r="V8" s="95">
        <f t="shared" si="3"/>
        <v>141</v>
      </c>
      <c r="W8" s="96">
        <f>R8/R7</f>
        <v>0.21770833333333334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45</v>
      </c>
      <c r="O9" s="52">
        <v>96</v>
      </c>
      <c r="P9" s="52">
        <v>129</v>
      </c>
      <c r="Q9" s="52">
        <v>131</v>
      </c>
      <c r="R9" s="52">
        <v>136</v>
      </c>
      <c r="S9" s="98">
        <f t="shared" si="0"/>
        <v>3.8167938931297662E-2</v>
      </c>
      <c r="T9" s="98">
        <f t="shared" si="1"/>
        <v>2.0222222222222221</v>
      </c>
      <c r="U9" s="52">
        <f t="shared" si="2"/>
        <v>5</v>
      </c>
      <c r="V9" s="52">
        <f t="shared" si="3"/>
        <v>91</v>
      </c>
      <c r="W9" s="98">
        <f>R9/R7</f>
        <v>0.14166666666666666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23</v>
      </c>
      <c r="O10" s="52">
        <v>41</v>
      </c>
      <c r="P10" s="52">
        <v>64</v>
      </c>
      <c r="Q10" s="52">
        <v>62</v>
      </c>
      <c r="R10" s="52">
        <v>73</v>
      </c>
      <c r="S10" s="98">
        <f t="shared" si="0"/>
        <v>0.17741935483870974</v>
      </c>
      <c r="T10" s="98">
        <f t="shared" si="1"/>
        <v>2.1739130434782608</v>
      </c>
      <c r="U10" s="52">
        <f t="shared" si="2"/>
        <v>11</v>
      </c>
      <c r="V10" s="52">
        <f t="shared" si="3"/>
        <v>50</v>
      </c>
      <c r="W10" s="98">
        <f>R10/R7</f>
        <v>7.604166666666666E-2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54</v>
      </c>
      <c r="O11" s="95">
        <v>72</v>
      </c>
      <c r="P11" s="95">
        <v>100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1.0555555555555554</v>
      </c>
      <c r="U11" s="95">
        <f t="shared" si="2"/>
        <v>3</v>
      </c>
      <c r="V11" s="95">
        <f t="shared" si="3"/>
        <v>57</v>
      </c>
      <c r="W11" s="96">
        <f>R11/R7</f>
        <v>0.11562500000000001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0</v>
      </c>
      <c r="O12" s="99">
        <v>65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 t="str">
        <f t="shared" si="1"/>
        <v>-</v>
      </c>
      <c r="U12" s="99">
        <f t="shared" si="2"/>
        <v>6</v>
      </c>
      <c r="V12" s="99">
        <f t="shared" si="3"/>
        <v>94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0</v>
      </c>
      <c r="O13" s="95">
        <v>47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 t="str">
        <f t="shared" si="1"/>
        <v>-</v>
      </c>
      <c r="U13" s="95">
        <f t="shared" si="2"/>
        <v>2</v>
      </c>
      <c r="V13" s="95">
        <f t="shared" si="3"/>
        <v>62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0</v>
      </c>
      <c r="O14" s="52">
        <v>39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 t="str">
        <f t="shared" si="1"/>
        <v>-</v>
      </c>
      <c r="U14" s="52">
        <f t="shared" si="2"/>
        <v>2</v>
      </c>
      <c r="V14" s="52">
        <f t="shared" si="3"/>
        <v>51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0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 t="str">
        <f t="shared" si="1"/>
        <v>-</v>
      </c>
      <c r="U15" s="52">
        <f t="shared" si="2"/>
        <v>0</v>
      </c>
      <c r="V15" s="52">
        <f t="shared" si="3"/>
        <v>11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0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 t="str">
        <f t="shared" si="1"/>
        <v>-</v>
      </c>
      <c r="U16" s="95">
        <f t="shared" si="2"/>
        <v>4</v>
      </c>
      <c r="V16" s="95">
        <f t="shared" si="3"/>
        <v>32</v>
      </c>
      <c r="W16" s="96">
        <f>R16/R12</f>
        <v>0.34042553191489361</v>
      </c>
    </row>
    <row r="17" spans="2:23" x14ac:dyDescent="0.25">
      <c r="B17" s="91" t="s">
        <v>46</v>
      </c>
      <c r="C17" s="99">
        <v>13</v>
      </c>
      <c r="D17" s="99">
        <v>13</v>
      </c>
      <c r="E17" s="99">
        <v>4</v>
      </c>
      <c r="F17" s="99">
        <v>4</v>
      </c>
      <c r="G17" s="99">
        <v>5</v>
      </c>
      <c r="H17" s="99">
        <v>7</v>
      </c>
      <c r="I17" s="100">
        <f t="shared" si="4"/>
        <v>0.39999999999999991</v>
      </c>
      <c r="J17" s="100">
        <f t="shared" si="5"/>
        <v>-0.46153846153846156</v>
      </c>
      <c r="K17" s="99">
        <f t="shared" si="6"/>
        <v>2</v>
      </c>
      <c r="L17" s="99">
        <f t="shared" si="7"/>
        <v>-6</v>
      </c>
      <c r="M17" s="93">
        <f>H17/H17</f>
        <v>1</v>
      </c>
      <c r="N17" s="99">
        <v>0</v>
      </c>
      <c r="O17" s="99">
        <v>4</v>
      </c>
      <c r="P17" s="99">
        <v>5</v>
      </c>
      <c r="Q17" s="99">
        <v>6</v>
      </c>
      <c r="R17" s="99">
        <v>7</v>
      </c>
      <c r="S17" s="100">
        <f t="shared" si="0"/>
        <v>0.16666666666666674</v>
      </c>
      <c r="T17" s="100" t="str">
        <f t="shared" si="1"/>
        <v>-</v>
      </c>
      <c r="U17" s="99">
        <f t="shared" si="2"/>
        <v>1</v>
      </c>
      <c r="V17" s="99">
        <f t="shared" si="3"/>
        <v>7</v>
      </c>
      <c r="W17" s="93">
        <f>R17/R17</f>
        <v>1</v>
      </c>
    </row>
    <row r="18" spans="2:23" x14ac:dyDescent="0.25">
      <c r="B18" s="94" t="s">
        <v>60</v>
      </c>
      <c r="C18" s="95">
        <v>7</v>
      </c>
      <c r="D18" s="95">
        <v>7</v>
      </c>
      <c r="E18" s="95">
        <v>3</v>
      </c>
      <c r="F18" s="95">
        <v>4</v>
      </c>
      <c r="G18" s="95">
        <v>5</v>
      </c>
      <c r="H18" s="95">
        <v>6</v>
      </c>
      <c r="I18" s="96">
        <f t="shared" si="4"/>
        <v>0.19999999999999996</v>
      </c>
      <c r="J18" s="96">
        <f t="shared" si="5"/>
        <v>-0.1428571428571429</v>
      </c>
      <c r="K18" s="95">
        <f t="shared" si="6"/>
        <v>1</v>
      </c>
      <c r="L18" s="95">
        <f t="shared" si="7"/>
        <v>-1</v>
      </c>
      <c r="M18" s="96">
        <f>H18/H17</f>
        <v>0.8571428571428571</v>
      </c>
      <c r="N18" s="95">
        <v>0</v>
      </c>
      <c r="O18" s="95">
        <v>4</v>
      </c>
      <c r="P18" s="95">
        <v>5</v>
      </c>
      <c r="Q18" s="95">
        <v>5</v>
      </c>
      <c r="R18" s="95">
        <v>6</v>
      </c>
      <c r="S18" s="96">
        <f t="shared" si="0"/>
        <v>0.19999999999999996</v>
      </c>
      <c r="T18" s="96" t="str">
        <f t="shared" si="1"/>
        <v>-</v>
      </c>
      <c r="U18" s="95">
        <f t="shared" si="2"/>
        <v>1</v>
      </c>
      <c r="V18" s="95">
        <f t="shared" si="3"/>
        <v>6</v>
      </c>
      <c r="W18" s="96">
        <f>R18/R17</f>
        <v>0.8571428571428571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 t="str">
        <f t="shared" si="5"/>
        <v>-</v>
      </c>
      <c r="K19" s="52">
        <f t="shared" si="6"/>
        <v>0</v>
      </c>
      <c r="L19" s="52">
        <f t="shared" si="7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6</v>
      </c>
      <c r="D21" s="95">
        <v>6</v>
      </c>
      <c r="E21" s="95">
        <v>1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>
        <f t="shared" si="5"/>
        <v>-1</v>
      </c>
      <c r="K21" s="95">
        <f t="shared" si="6"/>
        <v>0</v>
      </c>
      <c r="L21" s="95">
        <f t="shared" si="7"/>
        <v>-6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0"/>
        <v>-</v>
      </c>
      <c r="T21" s="96" t="str">
        <f t="shared" si="1"/>
        <v>-</v>
      </c>
      <c r="U21" s="95">
        <f t="shared" si="2"/>
        <v>0</v>
      </c>
      <c r="V21" s="95">
        <f t="shared" si="3"/>
        <v>0</v>
      </c>
      <c r="W21" s="96">
        <f>R21/R17</f>
        <v>0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0</v>
      </c>
      <c r="O22" s="99">
        <v>4</v>
      </c>
      <c r="P22" s="99">
        <v>5</v>
      </c>
      <c r="Q22" s="99">
        <v>6</v>
      </c>
      <c r="R22" s="99">
        <v>7</v>
      </c>
      <c r="S22" s="100">
        <f t="shared" si="0"/>
        <v>0.16666666666666674</v>
      </c>
      <c r="T22" s="100" t="str">
        <f t="shared" si="1"/>
        <v>-</v>
      </c>
      <c r="U22" s="99">
        <f t="shared" si="2"/>
        <v>1</v>
      </c>
      <c r="V22" s="99">
        <f t="shared" si="3"/>
        <v>7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0</v>
      </c>
      <c r="O23" s="95">
        <v>4</v>
      </c>
      <c r="P23" s="95">
        <v>5</v>
      </c>
      <c r="Q23" s="95">
        <v>5</v>
      </c>
      <c r="R23" s="95">
        <v>6</v>
      </c>
      <c r="S23" s="96">
        <f t="shared" si="0"/>
        <v>0.19999999999999996</v>
      </c>
      <c r="T23" s="96" t="str">
        <f t="shared" si="1"/>
        <v>-</v>
      </c>
      <c r="U23" s="95">
        <f t="shared" si="2"/>
        <v>1</v>
      </c>
      <c r="V23" s="95">
        <f t="shared" si="3"/>
        <v>6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0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 t="str">
        <f t="shared" si="1"/>
        <v>-</v>
      </c>
      <c r="U25" s="99">
        <f t="shared" si="2"/>
        <v>1</v>
      </c>
      <c r="V25" s="99">
        <f t="shared" si="3"/>
        <v>5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0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 t="str">
        <f t="shared" si="1"/>
        <v>-</v>
      </c>
      <c r="U26" s="95">
        <f t="shared" si="2"/>
        <v>1</v>
      </c>
      <c r="V26" s="95">
        <f t="shared" si="3"/>
        <v>4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0</v>
      </c>
      <c r="O29" s="99">
        <v>41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 t="str">
        <f t="shared" si="1"/>
        <v>-</v>
      </c>
      <c r="U29" s="99">
        <f t="shared" si="2"/>
        <v>2</v>
      </c>
      <c r="V29" s="99">
        <f t="shared" si="3"/>
        <v>64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0</v>
      </c>
      <c r="O30" s="95">
        <v>28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 t="str">
        <f t="shared" si="1"/>
        <v>-</v>
      </c>
      <c r="U30" s="95">
        <f t="shared" si="2"/>
        <v>2</v>
      </c>
      <c r="V30" s="95">
        <f t="shared" si="3"/>
        <v>45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0</v>
      </c>
      <c r="O31" s="52">
        <v>18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 t="str">
        <f t="shared" si="1"/>
        <v>-</v>
      </c>
      <c r="U31" s="52">
        <f t="shared" si="2"/>
        <v>2</v>
      </c>
      <c r="V31" s="52">
        <f t="shared" si="3"/>
        <v>28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0</v>
      </c>
      <c r="O32" s="52">
        <v>10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 t="str">
        <f t="shared" si="1"/>
        <v>-</v>
      </c>
      <c r="U32" s="52">
        <f t="shared" si="2"/>
        <v>0</v>
      </c>
      <c r="V32" s="52">
        <f t="shared" si="3"/>
        <v>17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0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 t="str">
        <f t="shared" si="1"/>
        <v>-</v>
      </c>
      <c r="U33" s="95">
        <f t="shared" si="2"/>
        <v>0</v>
      </c>
      <c r="V33" s="95">
        <f t="shared" si="3"/>
        <v>19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0</v>
      </c>
      <c r="O34" s="99">
        <v>3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 t="str">
        <f t="shared" si="1"/>
        <v>-</v>
      </c>
      <c r="U34" s="99">
        <f t="shared" si="2"/>
        <v>1</v>
      </c>
      <c r="V34" s="99">
        <f t="shared" si="3"/>
        <v>6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0</v>
      </c>
      <c r="O35" s="95">
        <v>3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 t="str">
        <f t="shared" si="1"/>
        <v>-</v>
      </c>
      <c r="U35" s="95">
        <f t="shared" si="2"/>
        <v>1</v>
      </c>
      <c r="V35" s="95">
        <f t="shared" si="3"/>
        <v>6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0</v>
      </c>
      <c r="O36" s="99">
        <v>7</v>
      </c>
      <c r="P36" s="99">
        <v>11</v>
      </c>
      <c r="Q36" s="99">
        <v>12</v>
      </c>
      <c r="R36" s="99">
        <v>12</v>
      </c>
      <c r="S36" s="100">
        <f t="shared" si="0"/>
        <v>0</v>
      </c>
      <c r="T36" s="100" t="str">
        <f t="shared" si="1"/>
        <v>-</v>
      </c>
      <c r="U36" s="99">
        <f t="shared" si="2"/>
        <v>0</v>
      </c>
      <c r="V36" s="99">
        <f t="shared" si="3"/>
        <v>12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0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 t="str">
        <f t="shared" si="1"/>
        <v>-</v>
      </c>
      <c r="U37" s="95">
        <f t="shared" si="2"/>
        <v>0</v>
      </c>
      <c r="V37" s="95">
        <f t="shared" si="3"/>
        <v>6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0</v>
      </c>
      <c r="O38" s="95">
        <v>3</v>
      </c>
      <c r="P38" s="95">
        <v>5</v>
      </c>
      <c r="Q38" s="95">
        <v>6</v>
      </c>
      <c r="R38" s="95">
        <v>6</v>
      </c>
      <c r="S38" s="96">
        <f t="shared" si="0"/>
        <v>0</v>
      </c>
      <c r="T38" s="96" t="str">
        <f t="shared" si="1"/>
        <v>-</v>
      </c>
      <c r="U38" s="95">
        <f t="shared" si="2"/>
        <v>0</v>
      </c>
      <c r="V38" s="95">
        <f t="shared" si="3"/>
        <v>6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0</v>
      </c>
      <c r="O39" s="99">
        <v>12</v>
      </c>
      <c r="P39" s="99">
        <v>16</v>
      </c>
      <c r="Q39" s="99">
        <v>17</v>
      </c>
      <c r="R39" s="99">
        <v>20</v>
      </c>
      <c r="S39" s="100">
        <f t="shared" si="0"/>
        <v>0.17647058823529416</v>
      </c>
      <c r="T39" s="100" t="str">
        <f t="shared" si="1"/>
        <v>-</v>
      </c>
      <c r="U39" s="99">
        <f t="shared" si="2"/>
        <v>3</v>
      </c>
      <c r="V39" s="99">
        <f t="shared" si="3"/>
        <v>20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0</v>
      </c>
      <c r="O40" s="95">
        <v>12</v>
      </c>
      <c r="P40" s="95">
        <v>16</v>
      </c>
      <c r="Q40" s="95">
        <v>17</v>
      </c>
      <c r="R40" s="95">
        <v>20</v>
      </c>
      <c r="S40" s="96">
        <f t="shared" si="0"/>
        <v>0.17647058823529416</v>
      </c>
      <c r="T40" s="96" t="str">
        <f t="shared" si="1"/>
        <v>-</v>
      </c>
      <c r="U40" s="95">
        <f t="shared" si="2"/>
        <v>3</v>
      </c>
      <c r="V40" s="95">
        <f t="shared" si="3"/>
        <v>20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0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 t="str">
        <f t="shared" si="1"/>
        <v>-</v>
      </c>
      <c r="U41" s="52">
        <f t="shared" si="2"/>
        <v>0</v>
      </c>
      <c r="V41" s="52">
        <f t="shared" si="3"/>
        <v>7</v>
      </c>
      <c r="W41" s="98">
        <f>R41/R39</f>
        <v>0.35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0</v>
      </c>
      <c r="O42" s="52">
        <v>5</v>
      </c>
      <c r="P42" s="52">
        <v>9</v>
      </c>
      <c r="Q42" s="52">
        <v>10</v>
      </c>
      <c r="R42" s="52">
        <v>13</v>
      </c>
      <c r="S42" s="98">
        <f t="shared" si="0"/>
        <v>0.30000000000000004</v>
      </c>
      <c r="T42" s="98" t="str">
        <f t="shared" si="1"/>
        <v>-</v>
      </c>
      <c r="U42" s="52">
        <f t="shared" si="2"/>
        <v>3</v>
      </c>
      <c r="V42" s="52">
        <f t="shared" si="3"/>
        <v>13</v>
      </c>
      <c r="W42" s="98">
        <f>R42/R39</f>
        <v>0.65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0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 t="str">
        <f t="shared" si="1"/>
        <v>-</v>
      </c>
      <c r="U43" s="99">
        <f t="shared" si="2"/>
        <v>0</v>
      </c>
      <c r="V43" s="99">
        <f t="shared" si="3"/>
        <v>14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0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 t="str">
        <f t="shared" si="1"/>
        <v>-</v>
      </c>
      <c r="U44" s="95">
        <f t="shared" si="2"/>
        <v>0</v>
      </c>
      <c r="V44" s="95">
        <f t="shared" si="3"/>
        <v>8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0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 t="str">
        <f t="shared" si="1"/>
        <v>-</v>
      </c>
      <c r="U47" s="95">
        <f t="shared" si="2"/>
        <v>0</v>
      </c>
      <c r="V47" s="95">
        <f t="shared" si="3"/>
        <v>6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0</v>
      </c>
      <c r="O48" s="99">
        <v>13</v>
      </c>
      <c r="P48" s="99">
        <v>15</v>
      </c>
      <c r="Q48" s="99">
        <v>15</v>
      </c>
      <c r="R48" s="99">
        <v>17</v>
      </c>
      <c r="S48" s="100">
        <f t="shared" si="0"/>
        <v>0.1333333333333333</v>
      </c>
      <c r="T48" s="100" t="str">
        <f t="shared" si="1"/>
        <v>-</v>
      </c>
      <c r="U48" s="99">
        <f t="shared" si="2"/>
        <v>2</v>
      </c>
      <c r="V48" s="99">
        <f t="shared" si="3"/>
        <v>17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0</v>
      </c>
      <c r="O49" s="95">
        <v>12</v>
      </c>
      <c r="P49" s="95">
        <v>13</v>
      </c>
      <c r="Q49" s="95">
        <v>12</v>
      </c>
      <c r="R49" s="95">
        <v>14</v>
      </c>
      <c r="S49" s="96">
        <f t="shared" si="0"/>
        <v>0.16666666666666674</v>
      </c>
      <c r="T49" s="96" t="str">
        <f t="shared" si="1"/>
        <v>-</v>
      </c>
      <c r="U49" s="95">
        <f t="shared" si="2"/>
        <v>2</v>
      </c>
      <c r="V49" s="95">
        <f t="shared" si="3"/>
        <v>14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0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 t="str">
        <f t="shared" si="1"/>
        <v>-</v>
      </c>
      <c r="U50" s="52">
        <f t="shared" si="2"/>
        <v>0</v>
      </c>
      <c r="V50" s="52">
        <f t="shared" si="3"/>
        <v>8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0</v>
      </c>
      <c r="O51" s="52">
        <v>4</v>
      </c>
      <c r="P51" s="52">
        <v>5</v>
      </c>
      <c r="Q51" s="52">
        <v>4</v>
      </c>
      <c r="R51" s="52">
        <v>6</v>
      </c>
      <c r="S51" s="98">
        <f t="shared" si="0"/>
        <v>0.5</v>
      </c>
      <c r="T51" s="98" t="str">
        <f t="shared" si="1"/>
        <v>-</v>
      </c>
      <c r="U51" s="52">
        <f t="shared" si="2"/>
        <v>2</v>
      </c>
      <c r="V51" s="52">
        <f t="shared" si="3"/>
        <v>6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0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 t="str">
        <f t="shared" si="1"/>
        <v>-</v>
      </c>
      <c r="U52" s="95">
        <f t="shared" si="2"/>
        <v>0</v>
      </c>
      <c r="V52" s="95">
        <f t="shared" si="3"/>
        <v>4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17B88-939F-48D9-8BC4-A1F87AB67E71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ADA28-A7FE-41E1-968B-6D616664AFDB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N21" si="0">IFERROR(E9/C9-1,"-")</f>
        <v>-0.24820717131474102</v>
      </c>
      <c r="G9" s="115">
        <v>596</v>
      </c>
      <c r="H9" s="116">
        <f>IFERROR(G9/E9-1,"-")</f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f t="shared" si="0"/>
        <v>-0.35280508964719492</v>
      </c>
      <c r="O9" s="116">
        <f>M9/C9-1</f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f>IFERROR(M10/K10-1,"-")</f>
        <v>5.6933983163491408E-2</v>
      </c>
      <c r="O10" s="116">
        <f>IFERROR(M10/C10-1,"-")</f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f t="shared" si="0"/>
        <v>0.20295505848553264</v>
      </c>
      <c r="O11" s="116">
        <f t="shared" ref="O11:O15" si="1">IFERROR(M11/C11-1,"-")</f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f t="shared" si="0"/>
        <v>-0.12960467205750226</v>
      </c>
      <c r="O12" s="116">
        <f t="shared" si="1"/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f t="shared" si="0"/>
        <v>-0.48213791193575184</v>
      </c>
      <c r="O13" s="116">
        <f t="shared" si="1"/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f t="shared" si="0"/>
        <v>-0.22824675324675325</v>
      </c>
      <c r="O14" s="116">
        <f t="shared" si="1"/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f t="shared" si="0"/>
        <v>-0.10428571428571431</v>
      </c>
      <c r="O15" s="116">
        <f t="shared" si="1"/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25739</v>
      </c>
      <c r="N21" s="119">
        <v>-0.14901143952919393</v>
      </c>
      <c r="O21" s="119">
        <v>-2.4224732731822018E-2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1006</v>
      </c>
      <c r="D31" s="116">
        <v>0.46008708272859211</v>
      </c>
      <c r="E31" s="115">
        <v>425</v>
      </c>
      <c r="F31" s="116">
        <f t="shared" ref="F31:L43" si="2">IFERROR(E31/C31-1,"-")</f>
        <v>-0.57753479125248508</v>
      </c>
      <c r="G31" s="115">
        <v>107</v>
      </c>
      <c r="H31" s="116">
        <f t="shared" si="2"/>
        <v>-0.74823529411764711</v>
      </c>
      <c r="I31" s="115">
        <v>161</v>
      </c>
      <c r="J31" s="116">
        <f t="shared" si="2"/>
        <v>0.50467289719626174</v>
      </c>
      <c r="K31" s="115">
        <v>3478</v>
      </c>
      <c r="L31" s="116">
        <f t="shared" si="2"/>
        <v>20.602484472049689</v>
      </c>
      <c r="M31" s="115">
        <v>596</v>
      </c>
      <c r="N31" s="116">
        <f t="shared" ref="N31:N37" si="3">IFERROR(M31/K31-1,"-")</f>
        <v>-0.82863714778608399</v>
      </c>
      <c r="O31" s="116">
        <f>M31/C31-1</f>
        <v>-0.40755467196819084</v>
      </c>
    </row>
    <row r="32" spans="1:16" x14ac:dyDescent="0.25">
      <c r="B32" s="114" t="s">
        <v>73</v>
      </c>
      <c r="C32" s="115">
        <v>656</v>
      </c>
      <c r="D32" s="116">
        <v>-4.5123726346433801E-2</v>
      </c>
      <c r="E32" s="115">
        <v>458</v>
      </c>
      <c r="F32" s="116">
        <f t="shared" si="2"/>
        <v>-0.30182926829268297</v>
      </c>
      <c r="G32" s="115">
        <v>35</v>
      </c>
      <c r="H32" s="116">
        <f t="shared" si="2"/>
        <v>-0.92358078602620086</v>
      </c>
      <c r="I32" s="115">
        <v>119</v>
      </c>
      <c r="J32" s="116">
        <f t="shared" si="2"/>
        <v>2.4</v>
      </c>
      <c r="K32" s="115">
        <v>1606</v>
      </c>
      <c r="L32" s="116">
        <f t="shared" si="2"/>
        <v>12.495798319327731</v>
      </c>
      <c r="M32" s="115">
        <v>924</v>
      </c>
      <c r="N32" s="116">
        <f>IFERROR(M32/K32-1,"-")</f>
        <v>-0.42465753424657537</v>
      </c>
      <c r="O32" s="116">
        <f>IFERROR(M32/C32-1,"-")</f>
        <v>0.40853658536585358</v>
      </c>
    </row>
    <row r="33" spans="2:16" x14ac:dyDescent="0.25">
      <c r="B33" s="114" t="s">
        <v>75</v>
      </c>
      <c r="C33" s="115">
        <v>765</v>
      </c>
      <c r="D33" s="116">
        <v>-0.28969359331476319</v>
      </c>
      <c r="E33" s="115">
        <v>240</v>
      </c>
      <c r="F33" s="116">
        <f t="shared" si="2"/>
        <v>-0.68627450980392157</v>
      </c>
      <c r="G33" s="115">
        <v>170</v>
      </c>
      <c r="H33" s="116">
        <f t="shared" si="2"/>
        <v>-0.29166666666666663</v>
      </c>
      <c r="I33" s="115">
        <v>470</v>
      </c>
      <c r="J33" s="116">
        <f t="shared" si="2"/>
        <v>1.7647058823529411</v>
      </c>
      <c r="K33" s="115">
        <v>1531</v>
      </c>
      <c r="L33" s="116">
        <f t="shared" si="2"/>
        <v>2.2574468085106383</v>
      </c>
      <c r="M33" s="115">
        <v>2301</v>
      </c>
      <c r="N33" s="116">
        <f t="shared" si="3"/>
        <v>0.50293925538863493</v>
      </c>
      <c r="O33" s="116">
        <f t="shared" ref="O33:O37" si="4">IFERROR(M33/C33-1,"-")</f>
        <v>2.0078431372549019</v>
      </c>
    </row>
    <row r="34" spans="2:16" x14ac:dyDescent="0.25">
      <c r="B34" s="114" t="s">
        <v>77</v>
      </c>
      <c r="C34" s="115">
        <v>897</v>
      </c>
      <c r="D34" s="116">
        <v>-6.6445182724252927E-3</v>
      </c>
      <c r="E34" s="115">
        <v>0</v>
      </c>
      <c r="F34" s="116">
        <f t="shared" si="2"/>
        <v>-1</v>
      </c>
      <c r="G34" s="115">
        <v>149</v>
      </c>
      <c r="H34" s="116" t="str">
        <f t="shared" si="2"/>
        <v>-</v>
      </c>
      <c r="I34" s="115">
        <v>241</v>
      </c>
      <c r="J34" s="116">
        <f t="shared" si="2"/>
        <v>0.6174496644295302</v>
      </c>
      <c r="K34" s="115">
        <v>1949</v>
      </c>
      <c r="L34" s="116">
        <f t="shared" si="2"/>
        <v>7.0871369294605806</v>
      </c>
      <c r="M34" s="115">
        <v>1208</v>
      </c>
      <c r="N34" s="116">
        <f t="shared" si="3"/>
        <v>-0.38019497178040018</v>
      </c>
      <c r="O34" s="116">
        <f t="shared" si="4"/>
        <v>0.34671125975473793</v>
      </c>
    </row>
    <row r="35" spans="2:16" x14ac:dyDescent="0.25">
      <c r="B35" s="114" t="s">
        <v>79</v>
      </c>
      <c r="C35" s="115">
        <v>807</v>
      </c>
      <c r="D35" s="116">
        <v>-0.29581151832460728</v>
      </c>
      <c r="E35" s="115">
        <v>0</v>
      </c>
      <c r="F35" s="116">
        <f t="shared" si="2"/>
        <v>-1</v>
      </c>
      <c r="G35" s="115">
        <v>326</v>
      </c>
      <c r="H35" s="116" t="str">
        <f t="shared" si="2"/>
        <v>-</v>
      </c>
      <c r="I35" s="115">
        <v>491</v>
      </c>
      <c r="J35" s="116">
        <f t="shared" si="2"/>
        <v>0.50613496932515334</v>
      </c>
      <c r="K35" s="115">
        <v>2051</v>
      </c>
      <c r="L35" s="116">
        <f t="shared" si="2"/>
        <v>3.1771894093686353</v>
      </c>
      <c r="M35" s="115">
        <v>644</v>
      </c>
      <c r="N35" s="116">
        <f t="shared" si="3"/>
        <v>-0.68600682593856654</v>
      </c>
      <c r="O35" s="116">
        <f t="shared" si="4"/>
        <v>-0.20198265179677821</v>
      </c>
    </row>
    <row r="36" spans="2:16" x14ac:dyDescent="0.25">
      <c r="B36" s="114" t="s">
        <v>81</v>
      </c>
      <c r="C36" s="115">
        <v>901</v>
      </c>
      <c r="D36" s="116">
        <v>6.3754427390791069E-2</v>
      </c>
      <c r="E36" s="115">
        <v>0</v>
      </c>
      <c r="F36" s="116">
        <f t="shared" si="2"/>
        <v>-1</v>
      </c>
      <c r="G36" s="115">
        <v>715</v>
      </c>
      <c r="H36" s="116" t="str">
        <f t="shared" si="2"/>
        <v>-</v>
      </c>
      <c r="I36" s="115">
        <v>533</v>
      </c>
      <c r="J36" s="116">
        <f t="shared" si="2"/>
        <v>-0.25454545454545452</v>
      </c>
      <c r="K36" s="115">
        <v>1450</v>
      </c>
      <c r="L36" s="116">
        <f t="shared" si="2"/>
        <v>1.7204502814258911</v>
      </c>
      <c r="M36" s="115">
        <v>646</v>
      </c>
      <c r="N36" s="116">
        <f t="shared" si="3"/>
        <v>-0.55448275862068963</v>
      </c>
      <c r="O36" s="116">
        <f t="shared" si="4"/>
        <v>-0.28301886792452835</v>
      </c>
    </row>
    <row r="37" spans="2:16" x14ac:dyDescent="0.25">
      <c r="B37" s="114" t="s">
        <v>83</v>
      </c>
      <c r="C37" s="115">
        <v>1052</v>
      </c>
      <c r="D37" s="116">
        <v>0.10736842105263156</v>
      </c>
      <c r="E37" s="115">
        <v>0</v>
      </c>
      <c r="F37" s="116">
        <f t="shared" si="2"/>
        <v>-1</v>
      </c>
      <c r="G37" s="115">
        <v>819</v>
      </c>
      <c r="H37" s="116" t="str">
        <f t="shared" si="2"/>
        <v>-</v>
      </c>
      <c r="I37" s="115">
        <v>528</v>
      </c>
      <c r="J37" s="116">
        <f t="shared" si="2"/>
        <v>-0.35531135531135527</v>
      </c>
      <c r="K37" s="115">
        <v>1332</v>
      </c>
      <c r="L37" s="116">
        <f t="shared" si="2"/>
        <v>1.5227272727272729</v>
      </c>
      <c r="M37" s="115">
        <v>891</v>
      </c>
      <c r="N37" s="116">
        <f t="shared" si="3"/>
        <v>-0.33108108108108103</v>
      </c>
      <c r="O37" s="116">
        <f t="shared" si="4"/>
        <v>-0.15304182509505704</v>
      </c>
    </row>
    <row r="38" spans="2:16" x14ac:dyDescent="0.25">
      <c r="B38" s="114" t="s">
        <v>85</v>
      </c>
      <c r="C38" s="115">
        <v>1334</v>
      </c>
      <c r="D38" s="116">
        <v>-0.29230769230769227</v>
      </c>
      <c r="E38" s="115">
        <v>890</v>
      </c>
      <c r="F38" s="116">
        <f t="shared" si="2"/>
        <v>-0.33283358320839584</v>
      </c>
      <c r="G38" s="115">
        <v>984</v>
      </c>
      <c r="H38" s="116">
        <f t="shared" si="2"/>
        <v>0.10561797752808988</v>
      </c>
      <c r="I38" s="115">
        <v>1168</v>
      </c>
      <c r="J38" s="116">
        <f t="shared" si="2"/>
        <v>0.18699186991869921</v>
      </c>
      <c r="K38" s="115">
        <v>1285</v>
      </c>
      <c r="L38" s="116">
        <f t="shared" si="2"/>
        <v>0.10017123287671237</v>
      </c>
      <c r="M38" s="115"/>
      <c r="N38" s="116"/>
      <c r="O38" s="116"/>
    </row>
    <row r="39" spans="2:16" x14ac:dyDescent="0.25">
      <c r="B39" s="114" t="s">
        <v>87</v>
      </c>
      <c r="C39" s="115">
        <v>1072</v>
      </c>
      <c r="D39" s="116">
        <v>8.7221095334685694E-2</v>
      </c>
      <c r="E39" s="115">
        <v>116</v>
      </c>
      <c r="F39" s="116">
        <f t="shared" si="2"/>
        <v>-0.89179104477611937</v>
      </c>
      <c r="G39" s="115">
        <v>638</v>
      </c>
      <c r="H39" s="116">
        <f t="shared" si="2"/>
        <v>4.5</v>
      </c>
      <c r="I39" s="115">
        <v>517</v>
      </c>
      <c r="J39" s="116">
        <f t="shared" si="2"/>
        <v>-0.18965517241379315</v>
      </c>
      <c r="K39" s="115">
        <v>1723</v>
      </c>
      <c r="L39" s="116">
        <f t="shared" si="2"/>
        <v>2.3326885880077368</v>
      </c>
      <c r="M39" s="115"/>
      <c r="N39" s="116"/>
      <c r="O39" s="116"/>
    </row>
    <row r="40" spans="2:16" x14ac:dyDescent="0.25">
      <c r="B40" s="114" t="s">
        <v>89</v>
      </c>
      <c r="C40" s="115">
        <v>812</v>
      </c>
      <c r="D40" s="116">
        <v>9.139784946236551E-2</v>
      </c>
      <c r="E40" s="115">
        <v>115</v>
      </c>
      <c r="F40" s="116">
        <f t="shared" si="2"/>
        <v>-0.85837438423645318</v>
      </c>
      <c r="G40" s="115">
        <v>622</v>
      </c>
      <c r="H40" s="116">
        <f t="shared" si="2"/>
        <v>4.4086956521739129</v>
      </c>
      <c r="I40" s="115">
        <v>628</v>
      </c>
      <c r="J40" s="116">
        <f t="shared" si="2"/>
        <v>9.6463022508037621E-3</v>
      </c>
      <c r="K40" s="115">
        <v>1095</v>
      </c>
      <c r="L40" s="116">
        <f t="shared" si="2"/>
        <v>0.74363057324840764</v>
      </c>
      <c r="M40" s="115"/>
      <c r="N40" s="116"/>
      <c r="O40" s="116"/>
    </row>
    <row r="41" spans="2:16" x14ac:dyDescent="0.25">
      <c r="B41" s="114" t="s">
        <v>91</v>
      </c>
      <c r="C41" s="115">
        <v>708</v>
      </c>
      <c r="D41" s="116">
        <v>-0.21333333333333337</v>
      </c>
      <c r="E41" s="115">
        <v>88</v>
      </c>
      <c r="F41" s="116">
        <f t="shared" si="2"/>
        <v>-0.87570621468926557</v>
      </c>
      <c r="G41" s="115">
        <v>176</v>
      </c>
      <c r="H41" s="116">
        <f t="shared" si="2"/>
        <v>1</v>
      </c>
      <c r="I41" s="115">
        <v>681</v>
      </c>
      <c r="J41" s="116">
        <f t="shared" si="2"/>
        <v>2.8693181818181817</v>
      </c>
      <c r="K41" s="115">
        <v>764</v>
      </c>
      <c r="L41" s="116">
        <f t="shared" si="2"/>
        <v>0.12187958883994132</v>
      </c>
      <c r="M41" s="115"/>
      <c r="N41" s="116"/>
      <c r="O41" s="116"/>
    </row>
    <row r="42" spans="2:16" x14ac:dyDescent="0.25">
      <c r="B42" s="114" t="s">
        <v>93</v>
      </c>
      <c r="C42" s="115">
        <v>499</v>
      </c>
      <c r="D42" s="116">
        <v>-0.41086186540731995</v>
      </c>
      <c r="E42" s="115">
        <v>3</v>
      </c>
      <c r="F42" s="116">
        <f t="shared" si="2"/>
        <v>-0.9939879759519038</v>
      </c>
      <c r="G42" s="115">
        <v>209</v>
      </c>
      <c r="H42" s="116">
        <f t="shared" si="2"/>
        <v>68.666666666666671</v>
      </c>
      <c r="I42" s="115">
        <v>1225</v>
      </c>
      <c r="J42" s="116">
        <f t="shared" si="2"/>
        <v>4.8612440191387556</v>
      </c>
      <c r="K42" s="115">
        <v>1986</v>
      </c>
      <c r="L42" s="116">
        <f t="shared" si="2"/>
        <v>0.62122448979591827</v>
      </c>
      <c r="M42" s="115"/>
      <c r="N42" s="116"/>
      <c r="O42" s="116"/>
    </row>
    <row r="43" spans="2:16" ht="15.75" x14ac:dyDescent="0.25">
      <c r="B43" s="117" t="s">
        <v>30</v>
      </c>
      <c r="C43" s="118">
        <v>10509</v>
      </c>
      <c r="D43" s="119">
        <v>-9.8790841265757656E-2</v>
      </c>
      <c r="E43" s="118">
        <v>2339</v>
      </c>
      <c r="F43" s="119">
        <f t="shared" si="2"/>
        <v>-0.7774288704919593</v>
      </c>
      <c r="G43" s="118">
        <v>4950</v>
      </c>
      <c r="H43" s="119">
        <f t="shared" si="2"/>
        <v>1.116289012398461</v>
      </c>
      <c r="I43" s="118">
        <v>6762</v>
      </c>
      <c r="J43" s="119">
        <f t="shared" si="2"/>
        <v>0.36606060606060598</v>
      </c>
      <c r="K43" s="118">
        <v>20250</v>
      </c>
      <c r="L43" s="119">
        <f t="shared" si="2"/>
        <v>1.9946761313220942</v>
      </c>
      <c r="M43" s="118">
        <v>7210</v>
      </c>
      <c r="N43" s="119">
        <v>-0.46181981040531461</v>
      </c>
      <c r="O43" s="119">
        <v>0.18507560815253132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494</v>
      </c>
      <c r="D53" s="116">
        <v>0.32439678284182305</v>
      </c>
      <c r="E53" s="115">
        <v>217</v>
      </c>
      <c r="F53" s="116">
        <f>IFERROR(E53/C53-1,"-")</f>
        <v>-0.56072874493927127</v>
      </c>
      <c r="G53" s="115">
        <v>62</v>
      </c>
      <c r="H53" s="116">
        <f>IFERROR(G53/E53-1,"-")</f>
        <v>-0.7142857142857143</v>
      </c>
      <c r="I53" s="115">
        <v>125</v>
      </c>
      <c r="J53" s="116">
        <f>IFERROR(I53/G53-1,"-")</f>
        <v>1.0161290322580645</v>
      </c>
      <c r="K53" s="115">
        <v>741</v>
      </c>
      <c r="L53" s="116">
        <f>IFERROR(K53/I53-1,"-")</f>
        <v>4.9279999999999999</v>
      </c>
      <c r="M53" s="115">
        <v>317</v>
      </c>
      <c r="N53" s="116">
        <f t="shared" ref="N53:N59" si="5">IFERROR(M53/K53-1,"-")</f>
        <v>-0.57219973009446701</v>
      </c>
      <c r="O53" s="116">
        <f>IFERROR(M53/C53-1,"-")</f>
        <v>-0.3582995951417004</v>
      </c>
    </row>
    <row r="54" spans="1:16" x14ac:dyDescent="0.25">
      <c r="A54" s="1">
        <v>2</v>
      </c>
      <c r="B54" s="114" t="s">
        <v>73</v>
      </c>
      <c r="C54" s="115">
        <v>306</v>
      </c>
      <c r="D54" s="116">
        <v>-0.29977116704805495</v>
      </c>
      <c r="E54" s="115">
        <v>262</v>
      </c>
      <c r="F54" s="116">
        <f t="shared" ref="F54:L65" si="6">IFERROR(E54/C54-1,"-")</f>
        <v>-0.14379084967320266</v>
      </c>
      <c r="G54" s="115">
        <v>12</v>
      </c>
      <c r="H54" s="116">
        <f t="shared" si="6"/>
        <v>-0.95419847328244278</v>
      </c>
      <c r="I54" s="115">
        <v>91</v>
      </c>
      <c r="J54" s="116">
        <f t="shared" si="6"/>
        <v>6.583333333333333</v>
      </c>
      <c r="K54" s="115">
        <v>455</v>
      </c>
      <c r="L54" s="116">
        <f t="shared" si="6"/>
        <v>4</v>
      </c>
      <c r="M54" s="115">
        <v>554</v>
      </c>
      <c r="N54" s="116">
        <f t="shared" si="5"/>
        <v>0.21758241758241748</v>
      </c>
      <c r="O54" s="116">
        <f>IFERROR(M54/C54-1,"-")</f>
        <v>0.81045751633986929</v>
      </c>
    </row>
    <row r="55" spans="1:16" x14ac:dyDescent="0.25">
      <c r="A55" s="1">
        <v>3</v>
      </c>
      <c r="B55" s="114" t="s">
        <v>75</v>
      </c>
      <c r="C55" s="115">
        <v>307</v>
      </c>
      <c r="D55" s="116">
        <v>-0.21882951653944016</v>
      </c>
      <c r="E55" s="115">
        <v>106</v>
      </c>
      <c r="F55" s="116">
        <f t="shared" si="6"/>
        <v>-0.65472312703583069</v>
      </c>
      <c r="G55" s="115">
        <v>122</v>
      </c>
      <c r="H55" s="116">
        <f t="shared" si="6"/>
        <v>0.15094339622641506</v>
      </c>
      <c r="I55" s="115">
        <v>335</v>
      </c>
      <c r="J55" s="116">
        <f t="shared" si="6"/>
        <v>1.7459016393442623</v>
      </c>
      <c r="K55" s="115">
        <v>614</v>
      </c>
      <c r="L55" s="116">
        <f t="shared" si="6"/>
        <v>0.83283582089552244</v>
      </c>
      <c r="M55" s="115">
        <v>578</v>
      </c>
      <c r="N55" s="116">
        <f t="shared" si="5"/>
        <v>-5.8631921824104261E-2</v>
      </c>
      <c r="O55" s="116">
        <f t="shared" ref="O55:O59" si="7">IFERROR(M55/C55-1,"-")</f>
        <v>0.88273615635179148</v>
      </c>
    </row>
    <row r="56" spans="1:16" x14ac:dyDescent="0.25">
      <c r="A56" s="1">
        <v>4</v>
      </c>
      <c r="B56" s="114" t="s">
        <v>77</v>
      </c>
      <c r="C56" s="115">
        <v>306</v>
      </c>
      <c r="D56" s="116">
        <v>0.17692307692307696</v>
      </c>
      <c r="E56" s="115">
        <v>0</v>
      </c>
      <c r="F56" s="116">
        <f t="shared" si="6"/>
        <v>-1</v>
      </c>
      <c r="G56" s="115">
        <v>84</v>
      </c>
      <c r="H56" s="116" t="str">
        <f t="shared" si="6"/>
        <v>-</v>
      </c>
      <c r="I56" s="115">
        <v>211</v>
      </c>
      <c r="J56" s="116">
        <f t="shared" si="6"/>
        <v>1.5119047619047619</v>
      </c>
      <c r="K56" s="115">
        <v>477</v>
      </c>
      <c r="L56" s="116">
        <f t="shared" si="6"/>
        <v>1.2606635071090047</v>
      </c>
      <c r="M56" s="115">
        <v>238</v>
      </c>
      <c r="N56" s="116">
        <f t="shared" si="5"/>
        <v>-0.50104821802935007</v>
      </c>
      <c r="O56" s="116">
        <f t="shared" si="7"/>
        <v>-0.22222222222222221</v>
      </c>
    </row>
    <row r="57" spans="1:16" x14ac:dyDescent="0.25">
      <c r="A57" s="1">
        <v>5</v>
      </c>
      <c r="B57" s="114" t="s">
        <v>79</v>
      </c>
      <c r="C57" s="115">
        <v>377</v>
      </c>
      <c r="D57" s="116">
        <v>-0.20464135021097052</v>
      </c>
      <c r="E57" s="115">
        <v>0</v>
      </c>
      <c r="F57" s="116">
        <f t="shared" si="6"/>
        <v>-1</v>
      </c>
      <c r="G57" s="115">
        <v>198</v>
      </c>
      <c r="H57" s="116" t="str">
        <f t="shared" si="6"/>
        <v>-</v>
      </c>
      <c r="I57" s="115">
        <v>241</v>
      </c>
      <c r="J57" s="116">
        <f t="shared" si="6"/>
        <v>0.21717171717171713</v>
      </c>
      <c r="K57" s="115">
        <v>437</v>
      </c>
      <c r="L57" s="116">
        <f t="shared" si="6"/>
        <v>0.81327800829875518</v>
      </c>
      <c r="M57" s="115">
        <v>107</v>
      </c>
      <c r="N57" s="116">
        <f t="shared" si="5"/>
        <v>-0.75514874141876431</v>
      </c>
      <c r="O57" s="116">
        <f t="shared" si="7"/>
        <v>-0.71618037135278523</v>
      </c>
    </row>
    <row r="58" spans="1:16" x14ac:dyDescent="0.25">
      <c r="A58" s="1">
        <v>6</v>
      </c>
      <c r="B58" s="114" t="s">
        <v>81</v>
      </c>
      <c r="C58" s="115">
        <v>340</v>
      </c>
      <c r="D58" s="116">
        <v>0.50442477876106184</v>
      </c>
      <c r="E58" s="115">
        <v>0</v>
      </c>
      <c r="F58" s="116">
        <f t="shared" si="6"/>
        <v>-1</v>
      </c>
      <c r="G58" s="115">
        <v>339</v>
      </c>
      <c r="H58" s="116" t="str">
        <f t="shared" si="6"/>
        <v>-</v>
      </c>
      <c r="I58" s="115">
        <v>238</v>
      </c>
      <c r="J58" s="116">
        <f t="shared" si="6"/>
        <v>-0.29793510324483774</v>
      </c>
      <c r="K58" s="115">
        <v>374</v>
      </c>
      <c r="L58" s="116">
        <f t="shared" si="6"/>
        <v>0.5714285714285714</v>
      </c>
      <c r="M58" s="115">
        <v>283</v>
      </c>
      <c r="N58" s="116">
        <f t="shared" si="5"/>
        <v>-0.24331550802139035</v>
      </c>
      <c r="O58" s="116">
        <f t="shared" si="7"/>
        <v>-0.16764705882352937</v>
      </c>
    </row>
    <row r="59" spans="1:16" x14ac:dyDescent="0.25">
      <c r="A59" s="1">
        <v>7</v>
      </c>
      <c r="B59" s="114" t="s">
        <v>83</v>
      </c>
      <c r="C59" s="115">
        <v>645</v>
      </c>
      <c r="D59" s="116">
        <v>1.4339622641509435</v>
      </c>
      <c r="E59" s="115">
        <v>0</v>
      </c>
      <c r="F59" s="116">
        <f t="shared" si="6"/>
        <v>-1</v>
      </c>
      <c r="G59" s="115">
        <v>343</v>
      </c>
      <c r="H59" s="116" t="str">
        <f t="shared" si="6"/>
        <v>-</v>
      </c>
      <c r="I59" s="115">
        <v>256</v>
      </c>
      <c r="J59" s="116">
        <f t="shared" si="6"/>
        <v>-0.25364431486880468</v>
      </c>
      <c r="K59" s="115">
        <v>291</v>
      </c>
      <c r="L59" s="116">
        <f t="shared" si="6"/>
        <v>0.13671875</v>
      </c>
      <c r="M59" s="115">
        <v>253</v>
      </c>
      <c r="N59" s="116">
        <f t="shared" si="5"/>
        <v>-0.13058419243986252</v>
      </c>
      <c r="O59" s="116">
        <f t="shared" si="7"/>
        <v>-0.60775193798449612</v>
      </c>
    </row>
    <row r="60" spans="1:16" x14ac:dyDescent="0.25">
      <c r="A60" s="1">
        <v>8</v>
      </c>
      <c r="B60" s="114" t="s">
        <v>85</v>
      </c>
      <c r="C60" s="115">
        <v>359</v>
      </c>
      <c r="D60" s="116">
        <v>-1.9125683060109311E-2</v>
      </c>
      <c r="E60" s="115">
        <v>0</v>
      </c>
      <c r="F60" s="116">
        <f t="shared" si="6"/>
        <v>-1</v>
      </c>
      <c r="G60" s="115">
        <v>474</v>
      </c>
      <c r="H60" s="116" t="str">
        <f t="shared" si="6"/>
        <v>-</v>
      </c>
      <c r="I60" s="115">
        <v>311</v>
      </c>
      <c r="J60" s="116">
        <f t="shared" si="6"/>
        <v>-0.34388185654008441</v>
      </c>
      <c r="K60" s="115">
        <v>397</v>
      </c>
      <c r="L60" s="116">
        <f t="shared" si="6"/>
        <v>0.27652733118971051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397</v>
      </c>
      <c r="D61" s="116">
        <v>-0.224609375</v>
      </c>
      <c r="E61" s="115">
        <v>41</v>
      </c>
      <c r="F61" s="116">
        <f t="shared" si="6"/>
        <v>-0.89672544080604533</v>
      </c>
      <c r="G61" s="115">
        <v>315</v>
      </c>
      <c r="H61" s="116">
        <f t="shared" si="6"/>
        <v>6.6829268292682924</v>
      </c>
      <c r="I61" s="115">
        <v>233</v>
      </c>
      <c r="J61" s="116">
        <f t="shared" si="6"/>
        <v>-0.26031746031746028</v>
      </c>
      <c r="K61" s="115">
        <v>337</v>
      </c>
      <c r="L61" s="116">
        <f t="shared" si="6"/>
        <v>0.44635193133047202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517</v>
      </c>
      <c r="D62" s="116">
        <v>0.63091482649842279</v>
      </c>
      <c r="E62" s="115">
        <v>26</v>
      </c>
      <c r="F62" s="116">
        <f t="shared" si="6"/>
        <v>-0.94970986460348161</v>
      </c>
      <c r="G62" s="115">
        <v>281</v>
      </c>
      <c r="H62" s="116">
        <f t="shared" si="6"/>
        <v>9.8076923076923084</v>
      </c>
      <c r="I62" s="115">
        <v>224</v>
      </c>
      <c r="J62" s="116">
        <f t="shared" si="6"/>
        <v>-0.20284697508896798</v>
      </c>
      <c r="K62" s="115">
        <v>456</v>
      </c>
      <c r="L62" s="116">
        <f t="shared" si="6"/>
        <v>1.0357142857142856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314</v>
      </c>
      <c r="D63" s="116">
        <v>-0.14207650273224048</v>
      </c>
      <c r="E63" s="115">
        <v>26</v>
      </c>
      <c r="F63" s="116">
        <f t="shared" si="6"/>
        <v>-0.91719745222929938</v>
      </c>
      <c r="G63" s="115">
        <v>161</v>
      </c>
      <c r="H63" s="116">
        <f t="shared" si="6"/>
        <v>5.1923076923076925</v>
      </c>
      <c r="I63" s="115">
        <v>527</v>
      </c>
      <c r="J63" s="116">
        <f t="shared" si="6"/>
        <v>2.2732919254658386</v>
      </c>
      <c r="K63" s="115">
        <v>377</v>
      </c>
      <c r="L63" s="116">
        <f t="shared" si="6"/>
        <v>-0.28462998102466797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203</v>
      </c>
      <c r="D64" s="116">
        <v>-0.49122807017543857</v>
      </c>
      <c r="E64" s="115">
        <v>3</v>
      </c>
      <c r="F64" s="116">
        <f t="shared" si="6"/>
        <v>-0.98522167487684731</v>
      </c>
      <c r="G64" s="115">
        <v>144</v>
      </c>
      <c r="H64" s="116">
        <f t="shared" si="6"/>
        <v>47</v>
      </c>
      <c r="I64" s="115">
        <v>455</v>
      </c>
      <c r="J64" s="116">
        <f t="shared" si="6"/>
        <v>2.1597222222222223</v>
      </c>
      <c r="K64" s="115">
        <v>483</v>
      </c>
      <c r="L64" s="116">
        <f t="shared" si="6"/>
        <v>6.1538461538461542E-2</v>
      </c>
      <c r="M64" s="115"/>
      <c r="N64" s="116"/>
      <c r="O64" s="116"/>
    </row>
    <row r="65" spans="1:16" ht="15.75" x14ac:dyDescent="0.25">
      <c r="B65" s="117" t="s">
        <v>30</v>
      </c>
      <c r="C65" s="118">
        <v>4565</v>
      </c>
      <c r="D65" s="119">
        <v>4.0337283500455845E-2</v>
      </c>
      <c r="E65" s="118">
        <v>681</v>
      </c>
      <c r="F65" s="119">
        <f t="shared" si="6"/>
        <v>-0.85082146768893763</v>
      </c>
      <c r="G65" s="118">
        <v>2535</v>
      </c>
      <c r="H65" s="119">
        <f t="shared" si="6"/>
        <v>2.7224669603524227</v>
      </c>
      <c r="I65" s="118">
        <v>3247</v>
      </c>
      <c r="J65" s="119">
        <f t="shared" si="6"/>
        <v>0.28086785009861925</v>
      </c>
      <c r="K65" s="118">
        <v>5439</v>
      </c>
      <c r="L65" s="119">
        <f t="shared" si="6"/>
        <v>0.67508469356328926</v>
      </c>
      <c r="M65" s="118">
        <v>2330</v>
      </c>
      <c r="N65" s="119">
        <v>-0.31248155798170552</v>
      </c>
      <c r="O65" s="119">
        <v>-0.16036036036036039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512</v>
      </c>
      <c r="D75" s="116">
        <v>0.620253164556962</v>
      </c>
      <c r="E75" s="115">
        <v>208</v>
      </c>
      <c r="F75" s="116">
        <f>IFERROR(E75/C75-1,"-")</f>
        <v>-0.59375</v>
      </c>
      <c r="G75" s="115">
        <v>45</v>
      </c>
      <c r="H75" s="116">
        <f>IFERROR(G75/E75-1,"-")</f>
        <v>-0.78365384615384615</v>
      </c>
      <c r="I75" s="115">
        <v>36</v>
      </c>
      <c r="J75" s="116">
        <f>IFERROR(I75/G75-1,"-")</f>
        <v>-0.19999999999999996</v>
      </c>
      <c r="K75" s="115">
        <v>2737</v>
      </c>
      <c r="L75" s="116">
        <f>IFERROR(K75/I75-1,"-")</f>
        <v>75.027777777777771</v>
      </c>
      <c r="M75" s="115">
        <v>279</v>
      </c>
      <c r="N75" s="116">
        <f t="shared" ref="N75:N83" si="8">IFERROR(M75/K75-1,"-")</f>
        <v>-0.8980635732553891</v>
      </c>
      <c r="O75" s="116">
        <f>M75/C75-1</f>
        <v>-0.455078125</v>
      </c>
    </row>
    <row r="76" spans="1:16" x14ac:dyDescent="0.25">
      <c r="A76" s="1">
        <v>2</v>
      </c>
      <c r="B76" s="114" t="s">
        <v>73</v>
      </c>
      <c r="C76" s="115">
        <v>350</v>
      </c>
      <c r="D76" s="116">
        <v>0.39999999999999991</v>
      </c>
      <c r="E76" s="115">
        <v>196</v>
      </c>
      <c r="F76" s="116">
        <f t="shared" ref="F76:L87" si="9">IFERROR(E76/C76-1,"-")</f>
        <v>-0.43999999999999995</v>
      </c>
      <c r="G76" s="115">
        <v>23</v>
      </c>
      <c r="H76" s="116">
        <f t="shared" si="9"/>
        <v>-0.88265306122448983</v>
      </c>
      <c r="I76" s="115">
        <v>28</v>
      </c>
      <c r="J76" s="116">
        <f t="shared" si="9"/>
        <v>0.21739130434782616</v>
      </c>
      <c r="K76" s="115">
        <v>1151</v>
      </c>
      <c r="L76" s="116">
        <f t="shared" si="9"/>
        <v>40.107142857142854</v>
      </c>
      <c r="M76" s="115">
        <v>370</v>
      </c>
      <c r="N76" s="116">
        <f t="shared" si="8"/>
        <v>-0.67854039965247614</v>
      </c>
      <c r="O76" s="116">
        <f>IFERROR(M76/C76-1,"-")</f>
        <v>5.7142857142857162E-2</v>
      </c>
    </row>
    <row r="77" spans="1:16" x14ac:dyDescent="0.25">
      <c r="A77" s="1">
        <v>3</v>
      </c>
      <c r="B77" s="114" t="s">
        <v>75</v>
      </c>
      <c r="C77" s="115">
        <v>458</v>
      </c>
      <c r="D77" s="116">
        <v>-0.33040935672514615</v>
      </c>
      <c r="E77" s="115">
        <v>134</v>
      </c>
      <c r="F77" s="116">
        <f t="shared" si="9"/>
        <v>-0.70742358078602618</v>
      </c>
      <c r="G77" s="115">
        <v>48</v>
      </c>
      <c r="H77" s="116">
        <f t="shared" si="9"/>
        <v>-0.64179104477611948</v>
      </c>
      <c r="I77" s="115">
        <v>135</v>
      </c>
      <c r="J77" s="116">
        <f t="shared" si="9"/>
        <v>1.8125</v>
      </c>
      <c r="K77" s="115">
        <v>917</v>
      </c>
      <c r="L77" s="116">
        <f t="shared" si="9"/>
        <v>5.7925925925925927</v>
      </c>
      <c r="M77" s="115">
        <v>1723</v>
      </c>
      <c r="N77" s="116">
        <f t="shared" si="8"/>
        <v>0.87895310796074155</v>
      </c>
      <c r="O77" s="116">
        <f t="shared" ref="O77:O86" si="10">IFERROR(M77/C77-1,"-")</f>
        <v>2.7620087336244543</v>
      </c>
    </row>
    <row r="78" spans="1:16" x14ac:dyDescent="0.25">
      <c r="A78" s="1">
        <v>4</v>
      </c>
      <c r="B78" s="114" t="s">
        <v>77</v>
      </c>
      <c r="C78" s="115">
        <v>591</v>
      </c>
      <c r="D78" s="116">
        <v>-8.0870917573872436E-2</v>
      </c>
      <c r="E78" s="115">
        <v>0</v>
      </c>
      <c r="F78" s="116">
        <f t="shared" si="9"/>
        <v>-1</v>
      </c>
      <c r="G78" s="115">
        <v>65</v>
      </c>
      <c r="H78" s="116" t="str">
        <f t="shared" si="9"/>
        <v>-</v>
      </c>
      <c r="I78" s="115">
        <v>30</v>
      </c>
      <c r="J78" s="116">
        <f t="shared" si="9"/>
        <v>-0.53846153846153844</v>
      </c>
      <c r="K78" s="115">
        <v>1472</v>
      </c>
      <c r="L78" s="116">
        <f t="shared" si="9"/>
        <v>48.06666666666667</v>
      </c>
      <c r="M78" s="115">
        <v>970</v>
      </c>
      <c r="N78" s="116">
        <f t="shared" si="8"/>
        <v>-0.34103260869565222</v>
      </c>
      <c r="O78" s="116">
        <f t="shared" si="10"/>
        <v>0.6412859560067683</v>
      </c>
    </row>
    <row r="79" spans="1:16" x14ac:dyDescent="0.25">
      <c r="A79" s="1">
        <v>5</v>
      </c>
      <c r="B79" s="114" t="s">
        <v>79</v>
      </c>
      <c r="C79" s="115">
        <v>430</v>
      </c>
      <c r="D79" s="116">
        <v>-0.36011904761904767</v>
      </c>
      <c r="E79" s="115">
        <v>0</v>
      </c>
      <c r="F79" s="116">
        <f t="shared" si="9"/>
        <v>-1</v>
      </c>
      <c r="G79" s="115">
        <v>128</v>
      </c>
      <c r="H79" s="116" t="str">
        <f t="shared" si="9"/>
        <v>-</v>
      </c>
      <c r="I79" s="115">
        <v>250</v>
      </c>
      <c r="J79" s="116">
        <f t="shared" si="9"/>
        <v>0.953125</v>
      </c>
      <c r="K79" s="115">
        <v>1614</v>
      </c>
      <c r="L79" s="116">
        <f t="shared" si="9"/>
        <v>5.4560000000000004</v>
      </c>
      <c r="M79" s="115">
        <v>537</v>
      </c>
      <c r="N79" s="116">
        <f t="shared" si="8"/>
        <v>-0.66728624535315983</v>
      </c>
      <c r="O79" s="116">
        <f t="shared" si="10"/>
        <v>0.24883720930232567</v>
      </c>
    </row>
    <row r="80" spans="1:16" x14ac:dyDescent="0.25">
      <c r="A80" s="1">
        <v>6</v>
      </c>
      <c r="B80" s="114" t="s">
        <v>81</v>
      </c>
      <c r="C80" s="115">
        <v>561</v>
      </c>
      <c r="D80" s="116">
        <v>-9.661835748792269E-2</v>
      </c>
      <c r="E80" s="115">
        <v>0</v>
      </c>
      <c r="F80" s="116">
        <f t="shared" si="9"/>
        <v>-1</v>
      </c>
      <c r="G80" s="115">
        <v>376</v>
      </c>
      <c r="H80" s="116" t="str">
        <f t="shared" si="9"/>
        <v>-</v>
      </c>
      <c r="I80" s="115">
        <v>295</v>
      </c>
      <c r="J80" s="116">
        <f t="shared" si="9"/>
        <v>-0.21542553191489366</v>
      </c>
      <c r="K80" s="115">
        <v>1076</v>
      </c>
      <c r="L80" s="116">
        <f t="shared" si="9"/>
        <v>2.6474576271186439</v>
      </c>
      <c r="M80" s="115">
        <v>363</v>
      </c>
      <c r="N80" s="116">
        <f t="shared" si="8"/>
        <v>-0.66263940520446096</v>
      </c>
      <c r="O80" s="116">
        <f t="shared" si="10"/>
        <v>-0.3529411764705882</v>
      </c>
    </row>
    <row r="81" spans="1:16" x14ac:dyDescent="0.25">
      <c r="A81" s="1">
        <v>7</v>
      </c>
      <c r="B81" s="114" t="s">
        <v>83</v>
      </c>
      <c r="C81" s="115">
        <v>407</v>
      </c>
      <c r="D81" s="116">
        <v>-0.40583941605839413</v>
      </c>
      <c r="E81" s="115">
        <v>0</v>
      </c>
      <c r="F81" s="116">
        <f t="shared" si="9"/>
        <v>-1</v>
      </c>
      <c r="G81" s="115">
        <v>476</v>
      </c>
      <c r="H81" s="116" t="str">
        <f t="shared" si="9"/>
        <v>-</v>
      </c>
      <c r="I81" s="115">
        <v>272</v>
      </c>
      <c r="J81" s="116">
        <f t="shared" si="9"/>
        <v>-0.4285714285714286</v>
      </c>
      <c r="K81" s="115">
        <v>1041</v>
      </c>
      <c r="L81" s="116">
        <f t="shared" si="9"/>
        <v>2.8272058823529411</v>
      </c>
      <c r="M81" s="115">
        <v>638</v>
      </c>
      <c r="N81" s="116">
        <f t="shared" si="8"/>
        <v>-0.38712776176753128</v>
      </c>
      <c r="O81" s="116">
        <f t="shared" si="10"/>
        <v>0.56756756756756754</v>
      </c>
    </row>
    <row r="82" spans="1:16" x14ac:dyDescent="0.25">
      <c r="A82" s="1">
        <v>8</v>
      </c>
      <c r="B82" s="114" t="s">
        <v>85</v>
      </c>
      <c r="C82" s="115">
        <v>975</v>
      </c>
      <c r="D82" s="116">
        <v>-0.35813034891375906</v>
      </c>
      <c r="E82" s="115">
        <v>890</v>
      </c>
      <c r="F82" s="116">
        <f t="shared" si="9"/>
        <v>-8.7179487179487203E-2</v>
      </c>
      <c r="G82" s="115">
        <v>510</v>
      </c>
      <c r="H82" s="116">
        <f t="shared" si="9"/>
        <v>-0.4269662921348315</v>
      </c>
      <c r="I82" s="115">
        <v>857</v>
      </c>
      <c r="J82" s="116">
        <f t="shared" si="9"/>
        <v>0.68039215686274512</v>
      </c>
      <c r="K82" s="115">
        <v>888</v>
      </c>
      <c r="L82" s="116">
        <f t="shared" si="9"/>
        <v>3.6172695449241621E-2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675</v>
      </c>
      <c r="D83" s="116">
        <v>0.42405063291139244</v>
      </c>
      <c r="E83" s="115">
        <v>75</v>
      </c>
      <c r="F83" s="116">
        <f t="shared" si="9"/>
        <v>-0.88888888888888884</v>
      </c>
      <c r="G83" s="115">
        <v>323</v>
      </c>
      <c r="H83" s="116">
        <f t="shared" si="9"/>
        <v>3.3066666666666666</v>
      </c>
      <c r="I83" s="115">
        <v>284</v>
      </c>
      <c r="J83" s="116">
        <f t="shared" si="9"/>
        <v>-0.12074303405572751</v>
      </c>
      <c r="K83" s="115">
        <v>1386</v>
      </c>
      <c r="L83" s="116">
        <f t="shared" si="9"/>
        <v>3.880281690140845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295</v>
      </c>
      <c r="D84" s="116">
        <v>-0.30913348946135832</v>
      </c>
      <c r="E84" s="115">
        <v>89</v>
      </c>
      <c r="F84" s="116">
        <f t="shared" si="9"/>
        <v>-0.69830508474576269</v>
      </c>
      <c r="G84" s="115">
        <v>341</v>
      </c>
      <c r="H84" s="116">
        <f t="shared" si="9"/>
        <v>2.8314606741573032</v>
      </c>
      <c r="I84" s="115">
        <v>404</v>
      </c>
      <c r="J84" s="116">
        <f t="shared" si="9"/>
        <v>0.18475073313782997</v>
      </c>
      <c r="K84" s="115">
        <v>639</v>
      </c>
      <c r="L84" s="116">
        <f t="shared" si="9"/>
        <v>0.58168316831683176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394</v>
      </c>
      <c r="D85" s="116">
        <v>-0.26217228464419473</v>
      </c>
      <c r="E85" s="115">
        <v>62</v>
      </c>
      <c r="F85" s="116">
        <f t="shared" si="9"/>
        <v>-0.84263959390862941</v>
      </c>
      <c r="G85" s="115">
        <v>15</v>
      </c>
      <c r="H85" s="116">
        <f t="shared" si="9"/>
        <v>-0.75806451612903225</v>
      </c>
      <c r="I85" s="115">
        <v>154</v>
      </c>
      <c r="J85" s="116">
        <f t="shared" si="9"/>
        <v>9.2666666666666675</v>
      </c>
      <c r="K85" s="115">
        <v>387</v>
      </c>
      <c r="L85" s="116">
        <f t="shared" si="9"/>
        <v>1.5129870129870131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296</v>
      </c>
      <c r="D86" s="116">
        <v>-0.3392857142857143</v>
      </c>
      <c r="E86" s="115">
        <v>0</v>
      </c>
      <c r="F86" s="116">
        <f t="shared" si="9"/>
        <v>-1</v>
      </c>
      <c r="G86" s="115">
        <v>65</v>
      </c>
      <c r="H86" s="116" t="str">
        <f t="shared" si="9"/>
        <v>-</v>
      </c>
      <c r="I86" s="115">
        <v>770</v>
      </c>
      <c r="J86" s="116">
        <f t="shared" si="9"/>
        <v>10.846153846153847</v>
      </c>
      <c r="K86" s="115">
        <v>1503</v>
      </c>
      <c r="L86" s="116">
        <f t="shared" si="9"/>
        <v>0.95194805194805188</v>
      </c>
      <c r="M86" s="115"/>
      <c r="N86" s="116"/>
      <c r="O86" s="116"/>
    </row>
    <row r="87" spans="1:16" ht="15.75" x14ac:dyDescent="0.25">
      <c r="B87" s="117" t="s">
        <v>30</v>
      </c>
      <c r="C87" s="118">
        <v>5944</v>
      </c>
      <c r="D87" s="119">
        <v>-0.182730647600715</v>
      </c>
      <c r="E87" s="118">
        <v>1658</v>
      </c>
      <c r="F87" s="119">
        <f t="shared" si="9"/>
        <v>-0.72106325706594887</v>
      </c>
      <c r="G87" s="118">
        <v>2415</v>
      </c>
      <c r="H87" s="119">
        <f t="shared" si="9"/>
        <v>0.45657418576598308</v>
      </c>
      <c r="I87" s="118">
        <v>3515</v>
      </c>
      <c r="J87" s="119">
        <f t="shared" si="9"/>
        <v>0.45548654244306408</v>
      </c>
      <c r="K87" s="118">
        <v>14811</v>
      </c>
      <c r="L87" s="119">
        <f t="shared" si="9"/>
        <v>3.2136557610241825</v>
      </c>
      <c r="M87" s="118">
        <v>4880</v>
      </c>
      <c r="N87" s="119">
        <v>-0.51239008792965635</v>
      </c>
      <c r="O87" s="119">
        <v>0.47476579026896348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4014</v>
      </c>
      <c r="D97" s="116">
        <v>7.0971184631803519E-2</v>
      </c>
      <c r="E97" s="115">
        <v>3349</v>
      </c>
      <c r="F97" s="116">
        <f t="shared" ref="F97:L109" si="11">IFERROR(E97/C97-1,"-")</f>
        <v>-0.16567015445939215</v>
      </c>
      <c r="G97" s="115">
        <v>489</v>
      </c>
      <c r="H97" s="116">
        <f t="shared" si="11"/>
        <v>-0.85398626455658411</v>
      </c>
      <c r="I97" s="115">
        <v>2402</v>
      </c>
      <c r="J97" s="116">
        <f t="shared" si="11"/>
        <v>3.9120654396728014</v>
      </c>
      <c r="K97" s="115">
        <v>3438</v>
      </c>
      <c r="L97" s="116">
        <f t="shared" si="11"/>
        <v>0.43130724396336384</v>
      </c>
      <c r="M97" s="115">
        <v>3880</v>
      </c>
      <c r="N97" s="116">
        <f t="shared" ref="N97:N103" si="12">IFERROR(M97/K97-1,"-")</f>
        <v>0.12856311809191401</v>
      </c>
      <c r="O97" s="116">
        <f>M97/C97-1</f>
        <v>-3.3383158943697033E-2</v>
      </c>
    </row>
    <row r="98" spans="2:15" x14ac:dyDescent="0.25">
      <c r="B98" s="114" t="s">
        <v>73</v>
      </c>
      <c r="C98" s="115">
        <v>3125</v>
      </c>
      <c r="D98" s="116">
        <v>-7.5717243419106794E-2</v>
      </c>
      <c r="E98" s="115">
        <v>4174</v>
      </c>
      <c r="F98" s="116">
        <f t="shared" si="11"/>
        <v>0.33567999999999998</v>
      </c>
      <c r="G98" s="115">
        <v>300</v>
      </c>
      <c r="H98" s="116">
        <f t="shared" si="11"/>
        <v>-0.92812649736463826</v>
      </c>
      <c r="I98" s="115">
        <v>2670</v>
      </c>
      <c r="J98" s="116">
        <f t="shared" si="11"/>
        <v>7.9</v>
      </c>
      <c r="K98" s="115">
        <v>2908</v>
      </c>
      <c r="L98" s="116">
        <f t="shared" si="11"/>
        <v>8.9138576779026257E-2</v>
      </c>
      <c r="M98" s="115">
        <v>3847</v>
      </c>
      <c r="N98" s="116">
        <f t="shared" si="12"/>
        <v>0.32290233837689142</v>
      </c>
      <c r="O98" s="116">
        <f>IFERROR(M98/C98-1,"-")</f>
        <v>0.23103999999999991</v>
      </c>
    </row>
    <row r="99" spans="2:15" x14ac:dyDescent="0.25">
      <c r="B99" s="114" t="s">
        <v>75</v>
      </c>
      <c r="C99" s="115">
        <v>3755</v>
      </c>
      <c r="D99" s="116">
        <v>-1.0540184453227908E-2</v>
      </c>
      <c r="E99" s="115">
        <v>1424</v>
      </c>
      <c r="F99" s="116">
        <f t="shared" si="11"/>
        <v>-0.62077230359520641</v>
      </c>
      <c r="G99" s="115">
        <v>668</v>
      </c>
      <c r="H99" s="116">
        <f t="shared" si="11"/>
        <v>-0.5308988764044944</v>
      </c>
      <c r="I99" s="115">
        <v>3107</v>
      </c>
      <c r="J99" s="116">
        <f t="shared" si="11"/>
        <v>3.6511976047904193</v>
      </c>
      <c r="K99" s="115">
        <v>3342</v>
      </c>
      <c r="L99" s="116">
        <f t="shared" si="11"/>
        <v>7.5635661409720001E-2</v>
      </c>
      <c r="M99" s="115">
        <v>3561</v>
      </c>
      <c r="N99" s="116">
        <f t="shared" si="12"/>
        <v>6.5529622980251334E-2</v>
      </c>
      <c r="O99" s="116">
        <f t="shared" ref="O99:O103" si="13">IFERROR(M99/C99-1,"-")</f>
        <v>-5.1664447403462099E-2</v>
      </c>
    </row>
    <row r="100" spans="2:15" x14ac:dyDescent="0.25">
      <c r="B100" s="114" t="s">
        <v>77</v>
      </c>
      <c r="C100" s="115">
        <v>2262</v>
      </c>
      <c r="D100" s="116">
        <v>-7.6734693877551052E-2</v>
      </c>
      <c r="E100" s="115">
        <v>0</v>
      </c>
      <c r="F100" s="116">
        <f t="shared" si="11"/>
        <v>-1</v>
      </c>
      <c r="G100" s="115">
        <v>447</v>
      </c>
      <c r="H100" s="116" t="str">
        <f t="shared" si="11"/>
        <v>-</v>
      </c>
      <c r="I100" s="115">
        <v>2738</v>
      </c>
      <c r="J100" s="116">
        <f t="shared" si="11"/>
        <v>5.1252796420581657</v>
      </c>
      <c r="K100" s="115">
        <v>2503</v>
      </c>
      <c r="L100" s="116">
        <f t="shared" si="11"/>
        <v>-8.5829072315558808E-2</v>
      </c>
      <c r="M100" s="115">
        <v>2667</v>
      </c>
      <c r="N100" s="116">
        <f t="shared" si="12"/>
        <v>6.5521374350778983E-2</v>
      </c>
      <c r="O100" s="116">
        <f t="shared" si="13"/>
        <v>0.17904509283819636</v>
      </c>
    </row>
    <row r="101" spans="2:15" x14ac:dyDescent="0.25">
      <c r="B101" s="114" t="s">
        <v>79</v>
      </c>
      <c r="C101" s="115">
        <v>2561</v>
      </c>
      <c r="D101" s="116">
        <v>0.11299435028248594</v>
      </c>
      <c r="E101" s="115">
        <v>0</v>
      </c>
      <c r="F101" s="116">
        <f t="shared" si="11"/>
        <v>-1</v>
      </c>
      <c r="G101" s="115">
        <v>772</v>
      </c>
      <c r="H101" s="116" t="str">
        <f t="shared" si="11"/>
        <v>-</v>
      </c>
      <c r="I101" s="115">
        <v>1901</v>
      </c>
      <c r="J101" s="116">
        <f t="shared" si="11"/>
        <v>1.4624352331606216</v>
      </c>
      <c r="K101" s="115">
        <v>1560</v>
      </c>
      <c r="L101" s="116">
        <f t="shared" si="11"/>
        <v>-0.17937927406628096</v>
      </c>
      <c r="M101" s="115">
        <v>1226</v>
      </c>
      <c r="N101" s="116">
        <f t="shared" si="12"/>
        <v>-0.21410256410256412</v>
      </c>
      <c r="O101" s="116">
        <f t="shared" si="13"/>
        <v>-0.52128074970714566</v>
      </c>
    </row>
    <row r="102" spans="2:15" x14ac:dyDescent="0.25">
      <c r="B102" s="114" t="s">
        <v>81</v>
      </c>
      <c r="C102" s="115">
        <v>2440</v>
      </c>
      <c r="D102" s="116">
        <v>8.2519964507542065E-2</v>
      </c>
      <c r="E102" s="115">
        <v>0</v>
      </c>
      <c r="F102" s="116">
        <f t="shared" si="11"/>
        <v>-1</v>
      </c>
      <c r="G102" s="115">
        <v>880</v>
      </c>
      <c r="H102" s="116" t="str">
        <f t="shared" si="11"/>
        <v>-</v>
      </c>
      <c r="I102" s="115">
        <v>1990</v>
      </c>
      <c r="J102" s="116">
        <f t="shared" si="11"/>
        <v>1.2613636363636362</v>
      </c>
      <c r="K102" s="115">
        <v>1630</v>
      </c>
      <c r="L102" s="116">
        <f t="shared" si="11"/>
        <v>-0.18090452261306533</v>
      </c>
      <c r="M102" s="115">
        <v>1731</v>
      </c>
      <c r="N102" s="116">
        <f t="shared" si="12"/>
        <v>6.1963190184049166E-2</v>
      </c>
      <c r="O102" s="116">
        <f t="shared" si="13"/>
        <v>-0.29057377049180333</v>
      </c>
    </row>
    <row r="103" spans="2:15" x14ac:dyDescent="0.25">
      <c r="B103" s="114" t="s">
        <v>83</v>
      </c>
      <c r="C103" s="115">
        <v>2137</v>
      </c>
      <c r="D103" s="116">
        <v>-1.6114180478821405E-2</v>
      </c>
      <c r="E103" s="115">
        <v>0</v>
      </c>
      <c r="F103" s="116">
        <f t="shared" si="11"/>
        <v>-1</v>
      </c>
      <c r="G103" s="115">
        <v>1019</v>
      </c>
      <c r="H103" s="116" t="str">
        <f t="shared" si="11"/>
        <v>-</v>
      </c>
      <c r="I103" s="115">
        <v>1814</v>
      </c>
      <c r="J103" s="116">
        <f t="shared" si="11"/>
        <v>0.78017664376840035</v>
      </c>
      <c r="K103" s="115">
        <v>1468</v>
      </c>
      <c r="L103" s="116">
        <f t="shared" si="11"/>
        <v>-0.19073869900771778</v>
      </c>
      <c r="M103" s="115">
        <v>1617</v>
      </c>
      <c r="N103" s="116">
        <f t="shared" si="12"/>
        <v>0.10149863760217981</v>
      </c>
      <c r="O103" s="116">
        <f t="shared" si="13"/>
        <v>-0.24333177351427238</v>
      </c>
    </row>
    <row r="104" spans="2:15" x14ac:dyDescent="0.25">
      <c r="B104" s="114" t="s">
        <v>85</v>
      </c>
      <c r="C104" s="115">
        <v>2174</v>
      </c>
      <c r="D104" s="116">
        <v>-0.16061776061776056</v>
      </c>
      <c r="E104" s="115">
        <v>165</v>
      </c>
      <c r="F104" s="116">
        <f t="shared" si="11"/>
        <v>-0.9241030358785649</v>
      </c>
      <c r="G104" s="115">
        <v>1332</v>
      </c>
      <c r="H104" s="116">
        <f t="shared" si="11"/>
        <v>7.0727272727272723</v>
      </c>
      <c r="I104" s="115">
        <v>2175</v>
      </c>
      <c r="J104" s="116">
        <f t="shared" si="11"/>
        <v>0.63288288288288297</v>
      </c>
      <c r="K104" s="115">
        <v>1795</v>
      </c>
      <c r="L104" s="116">
        <f t="shared" si="11"/>
        <v>-0.17471264367816097</v>
      </c>
      <c r="M104" s="115"/>
      <c r="N104" s="116"/>
      <c r="O104" s="116"/>
    </row>
    <row r="105" spans="2:15" x14ac:dyDescent="0.25">
      <c r="B105" s="114" t="s">
        <v>87</v>
      </c>
      <c r="C105" s="115">
        <v>2422</v>
      </c>
      <c r="D105" s="116">
        <v>-2.2204279370205859E-2</v>
      </c>
      <c r="E105" s="115">
        <v>104</v>
      </c>
      <c r="F105" s="116">
        <f t="shared" si="11"/>
        <v>-0.95706028075970273</v>
      </c>
      <c r="G105" s="115">
        <v>1651</v>
      </c>
      <c r="H105" s="116">
        <f t="shared" si="11"/>
        <v>14.875</v>
      </c>
      <c r="I105" s="115">
        <v>2626</v>
      </c>
      <c r="J105" s="116">
        <f t="shared" si="11"/>
        <v>0.59055118110236227</v>
      </c>
      <c r="K105" s="115">
        <v>2011</v>
      </c>
      <c r="L105" s="116">
        <f t="shared" si="11"/>
        <v>-0.23419649657273423</v>
      </c>
      <c r="M105" s="115"/>
      <c r="N105" s="116"/>
      <c r="O105" s="116"/>
    </row>
    <row r="106" spans="2:15" x14ac:dyDescent="0.25">
      <c r="B106" s="114" t="s">
        <v>89</v>
      </c>
      <c r="C106" s="115">
        <v>2677</v>
      </c>
      <c r="D106" s="116">
        <v>-6.2675070028011204E-2</v>
      </c>
      <c r="E106" s="115">
        <v>168</v>
      </c>
      <c r="F106" s="116">
        <f t="shared" si="11"/>
        <v>-0.93724318266716478</v>
      </c>
      <c r="G106" s="115">
        <v>2562</v>
      </c>
      <c r="H106" s="116">
        <f t="shared" si="11"/>
        <v>14.25</v>
      </c>
      <c r="I106" s="115">
        <v>2779</v>
      </c>
      <c r="J106" s="116">
        <f t="shared" si="11"/>
        <v>8.4699453551912551E-2</v>
      </c>
      <c r="K106" s="115">
        <v>3153</v>
      </c>
      <c r="L106" s="116">
        <f t="shared" si="11"/>
        <v>0.1345807844548399</v>
      </c>
      <c r="M106" s="115"/>
      <c r="N106" s="116"/>
      <c r="O106" s="116"/>
    </row>
    <row r="107" spans="2:15" x14ac:dyDescent="0.25">
      <c r="B107" s="114" t="s">
        <v>91</v>
      </c>
      <c r="C107" s="115">
        <v>3872</v>
      </c>
      <c r="D107" s="116">
        <v>5.8501913613996814E-2</v>
      </c>
      <c r="E107" s="115">
        <v>364</v>
      </c>
      <c r="F107" s="116">
        <f t="shared" si="11"/>
        <v>-0.90599173553719003</v>
      </c>
      <c r="G107" s="115">
        <v>2821</v>
      </c>
      <c r="H107" s="116">
        <f t="shared" si="11"/>
        <v>6.75</v>
      </c>
      <c r="I107" s="115">
        <v>3337</v>
      </c>
      <c r="J107" s="116">
        <f t="shared" si="11"/>
        <v>0.18291386033321522</v>
      </c>
      <c r="K107" s="115">
        <v>3602</v>
      </c>
      <c r="L107" s="116">
        <f t="shared" si="11"/>
        <v>7.9412646089301875E-2</v>
      </c>
      <c r="M107" s="115"/>
      <c r="N107" s="116"/>
      <c r="O107" s="116"/>
    </row>
    <row r="108" spans="2:15" x14ac:dyDescent="0.25">
      <c r="B108" s="114" t="s">
        <v>93</v>
      </c>
      <c r="C108" s="115">
        <v>3128</v>
      </c>
      <c r="D108" s="116">
        <v>-0.15253318883771338</v>
      </c>
      <c r="E108" s="115">
        <v>466</v>
      </c>
      <c r="F108" s="116">
        <f t="shared" si="11"/>
        <v>-0.85102301790281332</v>
      </c>
      <c r="G108" s="115">
        <v>2270</v>
      </c>
      <c r="H108" s="116">
        <f t="shared" si="11"/>
        <v>3.8712446351931327</v>
      </c>
      <c r="I108" s="115">
        <v>3450</v>
      </c>
      <c r="J108" s="116">
        <f t="shared" si="11"/>
        <v>0.51982378854625555</v>
      </c>
      <c r="K108" s="115">
        <v>3506</v>
      </c>
      <c r="L108" s="116">
        <f t="shared" si="11"/>
        <v>1.6231884057970936E-2</v>
      </c>
      <c r="M108" s="115"/>
      <c r="N108" s="116"/>
      <c r="O108" s="116"/>
    </row>
    <row r="109" spans="2:15" ht="15.75" x14ac:dyDescent="0.25">
      <c r="B109" s="117" t="s">
        <v>30</v>
      </c>
      <c r="C109" s="118">
        <v>34567</v>
      </c>
      <c r="D109" s="119">
        <v>-2.2785740536567456E-2</v>
      </c>
      <c r="E109" s="118">
        <v>10294</v>
      </c>
      <c r="F109" s="119">
        <f t="shared" si="11"/>
        <v>-0.70220152168252958</v>
      </c>
      <c r="G109" s="118">
        <v>15211</v>
      </c>
      <c r="H109" s="119">
        <f t="shared" si="11"/>
        <v>0.47765688750728574</v>
      </c>
      <c r="I109" s="118">
        <v>30989</v>
      </c>
      <c r="J109" s="119">
        <f t="shared" si="11"/>
        <v>1.0372756557754257</v>
      </c>
      <c r="K109" s="118">
        <v>30916</v>
      </c>
      <c r="L109" s="119">
        <f t="shared" si="11"/>
        <v>-2.3556745942108215E-3</v>
      </c>
      <c r="M109" s="118">
        <v>18529</v>
      </c>
      <c r="N109" s="119">
        <v>9.9709181553801374E-2</v>
      </c>
      <c r="O109" s="119">
        <v>-8.6971518675470594E-2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890</v>
      </c>
      <c r="D119" s="116">
        <v>6.8427370948379362E-2</v>
      </c>
      <c r="E119" s="115">
        <v>852</v>
      </c>
      <c r="F119" s="116">
        <f t="shared" ref="F119:L131" si="14">IFERROR(E119/C119-1,"-")</f>
        <v>-4.2696629213483162E-2</v>
      </c>
      <c r="G119" s="115">
        <v>19</v>
      </c>
      <c r="H119" s="116">
        <f t="shared" si="14"/>
        <v>-0.97769953051643188</v>
      </c>
      <c r="I119" s="115">
        <v>648</v>
      </c>
      <c r="J119" s="116">
        <f t="shared" si="14"/>
        <v>33.10526315789474</v>
      </c>
      <c r="K119" s="115">
        <v>943</v>
      </c>
      <c r="L119" s="116">
        <f t="shared" si="14"/>
        <v>0.45524691358024683</v>
      </c>
      <c r="M119" s="115">
        <v>917</v>
      </c>
      <c r="N119" s="116">
        <f t="shared" ref="N119:N125" si="15">IFERROR(M119/K119-1,"-")</f>
        <v>-2.7571580063626699E-2</v>
      </c>
      <c r="O119" s="116">
        <f>M119/C119-1</f>
        <v>3.0337078651685445E-2</v>
      </c>
    </row>
    <row r="120" spans="1:16" x14ac:dyDescent="0.25">
      <c r="B120" s="114" t="s">
        <v>73</v>
      </c>
      <c r="C120" s="115">
        <v>913</v>
      </c>
      <c r="D120" s="116">
        <v>-2.24839400428265E-2</v>
      </c>
      <c r="E120" s="115">
        <v>1200</v>
      </c>
      <c r="F120" s="116">
        <f t="shared" si="14"/>
        <v>0.31434830230010946</v>
      </c>
      <c r="G120" s="115">
        <v>3</v>
      </c>
      <c r="H120" s="116">
        <f t="shared" si="14"/>
        <v>-0.99750000000000005</v>
      </c>
      <c r="I120" s="115">
        <v>946</v>
      </c>
      <c r="J120" s="116">
        <f t="shared" si="14"/>
        <v>314.33333333333331</v>
      </c>
      <c r="K120" s="115">
        <v>823</v>
      </c>
      <c r="L120" s="116">
        <f t="shared" si="14"/>
        <v>-0.13002114164904865</v>
      </c>
      <c r="M120" s="115">
        <v>1042</v>
      </c>
      <c r="N120" s="116">
        <f t="shared" si="15"/>
        <v>0.26609963547995141</v>
      </c>
      <c r="O120" s="116">
        <f>IFERROR(M120/C120-1,"-")</f>
        <v>0.14129244249726169</v>
      </c>
    </row>
    <row r="121" spans="1:16" x14ac:dyDescent="0.25">
      <c r="B121" s="114" t="s">
        <v>75</v>
      </c>
      <c r="C121" s="115">
        <v>1000</v>
      </c>
      <c r="D121" s="116">
        <v>2.8806584362139898E-2</v>
      </c>
      <c r="E121" s="115">
        <v>845</v>
      </c>
      <c r="F121" s="116">
        <f t="shared" si="14"/>
        <v>-0.15500000000000003</v>
      </c>
      <c r="G121" s="115">
        <v>8</v>
      </c>
      <c r="H121" s="116">
        <f t="shared" si="14"/>
        <v>-0.9905325443786982</v>
      </c>
      <c r="I121" s="115">
        <v>1051</v>
      </c>
      <c r="J121" s="116">
        <f t="shared" si="14"/>
        <v>130.375</v>
      </c>
      <c r="K121" s="115">
        <v>921</v>
      </c>
      <c r="L121" s="116">
        <f t="shared" si="14"/>
        <v>-0.12369172216936253</v>
      </c>
      <c r="M121" s="115">
        <v>1023</v>
      </c>
      <c r="N121" s="116">
        <f t="shared" si="15"/>
        <v>0.11074918566775249</v>
      </c>
      <c r="O121" s="116">
        <f t="shared" ref="O121:O125" si="16">IFERROR(M121/C121-1,"-")</f>
        <v>2.2999999999999909E-2</v>
      </c>
    </row>
    <row r="122" spans="1:16" x14ac:dyDescent="0.25">
      <c r="B122" s="114" t="s">
        <v>77</v>
      </c>
      <c r="C122" s="115">
        <v>637</v>
      </c>
      <c r="D122" s="116">
        <v>-8.0808080808080773E-2</v>
      </c>
      <c r="E122" s="115">
        <v>0</v>
      </c>
      <c r="F122" s="116">
        <f t="shared" si="14"/>
        <v>-1</v>
      </c>
      <c r="G122" s="115">
        <v>3</v>
      </c>
      <c r="H122" s="116" t="str">
        <f t="shared" si="14"/>
        <v>-</v>
      </c>
      <c r="I122" s="115">
        <v>834</v>
      </c>
      <c r="J122" s="116">
        <f t="shared" si="14"/>
        <v>277</v>
      </c>
      <c r="K122" s="115">
        <v>631</v>
      </c>
      <c r="L122" s="116">
        <f t="shared" si="14"/>
        <v>-0.24340527577937654</v>
      </c>
      <c r="M122" s="115">
        <v>770</v>
      </c>
      <c r="N122" s="116">
        <f t="shared" si="15"/>
        <v>0.22028526148969885</v>
      </c>
      <c r="O122" s="116">
        <f t="shared" si="16"/>
        <v>0.20879120879120872</v>
      </c>
    </row>
    <row r="123" spans="1:16" x14ac:dyDescent="0.25">
      <c r="B123" s="114" t="s">
        <v>79</v>
      </c>
      <c r="C123" s="115">
        <v>1036</v>
      </c>
      <c r="D123" s="116">
        <v>0.44289693593314761</v>
      </c>
      <c r="E123" s="115">
        <v>0</v>
      </c>
      <c r="F123" s="116">
        <f t="shared" si="14"/>
        <v>-1</v>
      </c>
      <c r="G123" s="115">
        <v>22</v>
      </c>
      <c r="H123" s="116" t="str">
        <f t="shared" si="14"/>
        <v>-</v>
      </c>
      <c r="I123" s="115">
        <v>805</v>
      </c>
      <c r="J123" s="116">
        <f t="shared" si="14"/>
        <v>35.590909090909093</v>
      </c>
      <c r="K123" s="115">
        <v>667</v>
      </c>
      <c r="L123" s="116">
        <f t="shared" si="14"/>
        <v>-0.17142857142857137</v>
      </c>
      <c r="M123" s="115">
        <v>778</v>
      </c>
      <c r="N123" s="116">
        <f t="shared" si="15"/>
        <v>0.16641679160419787</v>
      </c>
      <c r="O123" s="116">
        <f t="shared" si="16"/>
        <v>-0.24903474903474898</v>
      </c>
    </row>
    <row r="124" spans="1:16" x14ac:dyDescent="0.25">
      <c r="B124" s="114" t="s">
        <v>81</v>
      </c>
      <c r="C124" s="115">
        <v>858</v>
      </c>
      <c r="D124" s="116">
        <v>0.1215686274509804</v>
      </c>
      <c r="E124" s="115">
        <v>0</v>
      </c>
      <c r="F124" s="116">
        <f t="shared" si="14"/>
        <v>-1</v>
      </c>
      <c r="G124" s="115">
        <v>38</v>
      </c>
      <c r="H124" s="116" t="str">
        <f t="shared" si="14"/>
        <v>-</v>
      </c>
      <c r="I124" s="115">
        <v>911</v>
      </c>
      <c r="J124" s="116">
        <f t="shared" si="14"/>
        <v>22.973684210526315</v>
      </c>
      <c r="K124" s="115">
        <v>741</v>
      </c>
      <c r="L124" s="116">
        <f t="shared" si="14"/>
        <v>-0.18660812294182216</v>
      </c>
      <c r="M124" s="115">
        <v>1203</v>
      </c>
      <c r="N124" s="116">
        <f t="shared" si="15"/>
        <v>0.62348178137651833</v>
      </c>
      <c r="O124" s="116">
        <f t="shared" si="16"/>
        <v>0.40209790209790208</v>
      </c>
    </row>
    <row r="125" spans="1:16" x14ac:dyDescent="0.25">
      <c r="B125" s="114" t="s">
        <v>83</v>
      </c>
      <c r="C125" s="115">
        <v>792</v>
      </c>
      <c r="D125" s="116">
        <v>0.16642120765832114</v>
      </c>
      <c r="E125" s="115">
        <v>0</v>
      </c>
      <c r="F125" s="116">
        <f t="shared" si="14"/>
        <v>-1</v>
      </c>
      <c r="G125" s="115">
        <v>55</v>
      </c>
      <c r="H125" s="116" t="str">
        <f t="shared" si="14"/>
        <v>-</v>
      </c>
      <c r="I125" s="115">
        <v>846</v>
      </c>
      <c r="J125" s="116">
        <f t="shared" si="14"/>
        <v>14.381818181818181</v>
      </c>
      <c r="K125" s="115">
        <v>532</v>
      </c>
      <c r="L125" s="116">
        <f t="shared" si="14"/>
        <v>-0.37115839243498816</v>
      </c>
      <c r="M125" s="115">
        <v>677</v>
      </c>
      <c r="N125" s="116">
        <f t="shared" si="15"/>
        <v>0.27255639097744355</v>
      </c>
      <c r="O125" s="116">
        <f t="shared" si="16"/>
        <v>-0.14520202020202022</v>
      </c>
    </row>
    <row r="126" spans="1:16" x14ac:dyDescent="0.25">
      <c r="B126" s="114" t="s">
        <v>85</v>
      </c>
      <c r="C126" s="115">
        <v>687</v>
      </c>
      <c r="D126" s="116">
        <v>-0.14232209737827717</v>
      </c>
      <c r="E126" s="115">
        <v>14</v>
      </c>
      <c r="F126" s="116">
        <f t="shared" si="14"/>
        <v>-0.97962154294032022</v>
      </c>
      <c r="G126" s="115">
        <v>271</v>
      </c>
      <c r="H126" s="116">
        <f t="shared" si="14"/>
        <v>18.357142857142858</v>
      </c>
      <c r="I126" s="115">
        <v>774</v>
      </c>
      <c r="J126" s="116">
        <f t="shared" si="14"/>
        <v>1.8560885608856088</v>
      </c>
      <c r="K126" s="115">
        <v>605</v>
      </c>
      <c r="L126" s="116">
        <f t="shared" si="14"/>
        <v>-0.21834625322997414</v>
      </c>
      <c r="M126" s="115"/>
      <c r="N126" s="116"/>
      <c r="O126" s="116"/>
    </row>
    <row r="127" spans="1:16" x14ac:dyDescent="0.25">
      <c r="B127" s="114" t="s">
        <v>87</v>
      </c>
      <c r="C127" s="115">
        <v>943</v>
      </c>
      <c r="D127" s="116">
        <v>0.10421545667447307</v>
      </c>
      <c r="E127" s="115">
        <v>23</v>
      </c>
      <c r="F127" s="116">
        <f t="shared" si="14"/>
        <v>-0.97560975609756095</v>
      </c>
      <c r="G127" s="115">
        <v>620</v>
      </c>
      <c r="H127" s="116">
        <f t="shared" si="14"/>
        <v>25.956521739130434</v>
      </c>
      <c r="I127" s="115">
        <v>817</v>
      </c>
      <c r="J127" s="116">
        <f t="shared" si="14"/>
        <v>0.31774193548387086</v>
      </c>
      <c r="K127" s="115">
        <v>818</v>
      </c>
      <c r="L127" s="116">
        <f t="shared" si="14"/>
        <v>1.223990208078396E-3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865</v>
      </c>
      <c r="D128" s="116">
        <v>-1.3683010262257711E-2</v>
      </c>
      <c r="E128" s="115">
        <v>17</v>
      </c>
      <c r="F128" s="116">
        <f t="shared" si="14"/>
        <v>-0.98034682080924851</v>
      </c>
      <c r="G128" s="115">
        <v>759</v>
      </c>
      <c r="H128" s="116">
        <f t="shared" si="14"/>
        <v>43.647058823529413</v>
      </c>
      <c r="I128" s="115">
        <v>923</v>
      </c>
      <c r="J128" s="116">
        <f t="shared" si="14"/>
        <v>0.21607378129117261</v>
      </c>
      <c r="K128" s="115">
        <v>813</v>
      </c>
      <c r="L128" s="116">
        <f t="shared" si="14"/>
        <v>-0.11917659804983749</v>
      </c>
      <c r="M128" s="115"/>
      <c r="N128" s="116"/>
      <c r="O128" s="116"/>
    </row>
    <row r="129" spans="2:16" x14ac:dyDescent="0.25">
      <c r="B129" s="114" t="s">
        <v>91</v>
      </c>
      <c r="C129" s="115">
        <v>837</v>
      </c>
      <c r="D129" s="116">
        <v>-0.14065708418891165</v>
      </c>
      <c r="E129" s="115">
        <v>37</v>
      </c>
      <c r="F129" s="116">
        <f t="shared" si="14"/>
        <v>-0.95579450418160095</v>
      </c>
      <c r="G129" s="115">
        <v>738</v>
      </c>
      <c r="H129" s="116">
        <f t="shared" si="14"/>
        <v>18.945945945945947</v>
      </c>
      <c r="I129" s="115">
        <v>884</v>
      </c>
      <c r="J129" s="116">
        <f t="shared" si="14"/>
        <v>0.19783197831978327</v>
      </c>
      <c r="K129" s="115">
        <v>942</v>
      </c>
      <c r="L129" s="116">
        <f t="shared" si="14"/>
        <v>6.5610859728506776E-2</v>
      </c>
      <c r="M129" s="115"/>
      <c r="N129" s="116"/>
      <c r="O129" s="116"/>
    </row>
    <row r="130" spans="2:16" x14ac:dyDescent="0.25">
      <c r="B130" s="114" t="s">
        <v>93</v>
      </c>
      <c r="C130" s="115">
        <v>817</v>
      </c>
      <c r="D130" s="116">
        <v>-0.15424430641821951</v>
      </c>
      <c r="E130" s="115">
        <v>55</v>
      </c>
      <c r="F130" s="116">
        <f t="shared" si="14"/>
        <v>-0.93268053855569155</v>
      </c>
      <c r="G130" s="115">
        <v>494</v>
      </c>
      <c r="H130" s="116">
        <f t="shared" si="14"/>
        <v>7.9818181818181824</v>
      </c>
      <c r="I130" s="115">
        <v>913</v>
      </c>
      <c r="J130" s="116">
        <f t="shared" si="14"/>
        <v>0.84817813765182182</v>
      </c>
      <c r="K130" s="115">
        <v>872</v>
      </c>
      <c r="L130" s="116">
        <f t="shared" si="14"/>
        <v>-4.4906900328587129E-2</v>
      </c>
      <c r="M130" s="115"/>
      <c r="N130" s="116"/>
      <c r="O130" s="116"/>
    </row>
    <row r="131" spans="2:16" ht="15.75" x14ac:dyDescent="0.25">
      <c r="B131" s="117" t="s">
        <v>30</v>
      </c>
      <c r="C131" s="118">
        <v>10275</v>
      </c>
      <c r="D131" s="119">
        <v>2.0762964434730691E-2</v>
      </c>
      <c r="E131" s="118">
        <v>3060</v>
      </c>
      <c r="F131" s="119">
        <f t="shared" si="14"/>
        <v>-0.70218978102189777</v>
      </c>
      <c r="G131" s="118">
        <v>3030</v>
      </c>
      <c r="H131" s="119">
        <f t="shared" si="14"/>
        <v>-9.8039215686274161E-3</v>
      </c>
      <c r="I131" s="118">
        <v>10352</v>
      </c>
      <c r="J131" s="119">
        <f t="shared" si="14"/>
        <v>2.4165016501650167</v>
      </c>
      <c r="K131" s="118">
        <v>9308</v>
      </c>
      <c r="L131" s="119">
        <f t="shared" si="14"/>
        <v>-0.1008500772797527</v>
      </c>
      <c r="M131" s="118">
        <v>6410</v>
      </c>
      <c r="N131" s="119">
        <v>0.2190947128185623</v>
      </c>
      <c r="O131" s="119">
        <v>4.635977799542923E-2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915</v>
      </c>
      <c r="D141" s="116">
        <v>-9.0457256461232594E-2</v>
      </c>
      <c r="E141" s="115">
        <v>889</v>
      </c>
      <c r="F141" s="116">
        <f t="shared" ref="F141:L153" si="17">IFERROR(E141/C141-1,"-")</f>
        <v>-2.8415300546448141E-2</v>
      </c>
      <c r="G141" s="115">
        <v>168</v>
      </c>
      <c r="H141" s="116">
        <f t="shared" si="17"/>
        <v>-0.8110236220472441</v>
      </c>
      <c r="I141" s="115">
        <v>758</v>
      </c>
      <c r="J141" s="116">
        <f t="shared" si="17"/>
        <v>3.5119047619047619</v>
      </c>
      <c r="K141" s="115">
        <v>580</v>
      </c>
      <c r="L141" s="116">
        <f t="shared" si="17"/>
        <v>-0.23482849604221634</v>
      </c>
      <c r="M141" s="115">
        <v>1058</v>
      </c>
      <c r="N141" s="116">
        <f t="shared" ref="N141:N147" si="18">IFERROR(M141/K141-1,"-")</f>
        <v>0.82413793103448274</v>
      </c>
      <c r="O141" s="116">
        <f>M141/C141-1</f>
        <v>0.15628415300546439</v>
      </c>
    </row>
    <row r="142" spans="2:16" x14ac:dyDescent="0.25">
      <c r="B142" s="114" t="s">
        <v>73</v>
      </c>
      <c r="C142" s="115">
        <v>913</v>
      </c>
      <c r="D142" s="116">
        <v>-0.18189964157706096</v>
      </c>
      <c r="E142" s="115">
        <v>1169</v>
      </c>
      <c r="F142" s="116">
        <f t="shared" si="17"/>
        <v>0.28039430449069003</v>
      </c>
      <c r="G142" s="115">
        <v>174</v>
      </c>
      <c r="H142" s="116">
        <f t="shared" si="17"/>
        <v>-0.85115483319076135</v>
      </c>
      <c r="I142" s="115">
        <v>615</v>
      </c>
      <c r="J142" s="116">
        <f t="shared" si="17"/>
        <v>2.5344827586206895</v>
      </c>
      <c r="K142" s="115">
        <v>548</v>
      </c>
      <c r="L142" s="116">
        <f t="shared" si="17"/>
        <v>-0.10894308943089426</v>
      </c>
      <c r="M142" s="115">
        <v>766</v>
      </c>
      <c r="N142" s="116">
        <f t="shared" si="18"/>
        <v>0.39781021897810209</v>
      </c>
      <c r="O142" s="116">
        <f>IFERROR(M142/C142-1,"-")</f>
        <v>-0.16100766703176339</v>
      </c>
    </row>
    <row r="143" spans="2:16" x14ac:dyDescent="0.25">
      <c r="B143" s="114" t="s">
        <v>75</v>
      </c>
      <c r="C143" s="115">
        <v>1359</v>
      </c>
      <c r="D143" s="116">
        <v>-3.6170212765957444E-2</v>
      </c>
      <c r="E143" s="115">
        <v>195</v>
      </c>
      <c r="F143" s="116">
        <f t="shared" si="17"/>
        <v>-0.85651214128035313</v>
      </c>
      <c r="G143" s="115">
        <v>287</v>
      </c>
      <c r="H143" s="116">
        <f t="shared" si="17"/>
        <v>0.4717948717948719</v>
      </c>
      <c r="I143" s="115">
        <v>831</v>
      </c>
      <c r="J143" s="116">
        <f t="shared" si="17"/>
        <v>1.8954703832752613</v>
      </c>
      <c r="K143" s="115">
        <v>819</v>
      </c>
      <c r="L143" s="116">
        <f t="shared" si="17"/>
        <v>-1.4440433212996373E-2</v>
      </c>
      <c r="M143" s="115">
        <v>908</v>
      </c>
      <c r="N143" s="116">
        <f t="shared" si="18"/>
        <v>0.10866910866910873</v>
      </c>
      <c r="O143" s="116">
        <f t="shared" ref="O143:O147" si="19">IFERROR(M143/C143-1,"-")</f>
        <v>-0.33186166298749076</v>
      </c>
    </row>
    <row r="144" spans="2:16" x14ac:dyDescent="0.25">
      <c r="B144" s="114" t="s">
        <v>77</v>
      </c>
      <c r="C144" s="115">
        <v>564</v>
      </c>
      <c r="D144" s="116">
        <v>-0.30966952264381886</v>
      </c>
      <c r="E144" s="115">
        <v>0</v>
      </c>
      <c r="F144" s="116">
        <f t="shared" si="17"/>
        <v>-1</v>
      </c>
      <c r="G144" s="115">
        <v>171</v>
      </c>
      <c r="H144" s="116" t="str">
        <f t="shared" si="17"/>
        <v>-</v>
      </c>
      <c r="I144" s="115">
        <v>809</v>
      </c>
      <c r="J144" s="116">
        <f t="shared" si="17"/>
        <v>3.730994152046784</v>
      </c>
      <c r="K144" s="115">
        <v>460</v>
      </c>
      <c r="L144" s="116">
        <f t="shared" si="17"/>
        <v>-0.43139678615574784</v>
      </c>
      <c r="M144" s="115">
        <v>529</v>
      </c>
      <c r="N144" s="116">
        <f t="shared" si="18"/>
        <v>0.14999999999999991</v>
      </c>
      <c r="O144" s="116">
        <f t="shared" si="19"/>
        <v>-6.2056737588652489E-2</v>
      </c>
    </row>
    <row r="145" spans="1:16" x14ac:dyDescent="0.25">
      <c r="B145" s="114" t="s">
        <v>79</v>
      </c>
      <c r="C145" s="115">
        <v>508</v>
      </c>
      <c r="D145" s="116">
        <v>-0.2711621233859397</v>
      </c>
      <c r="E145" s="115">
        <v>0</v>
      </c>
      <c r="F145" s="116">
        <f t="shared" si="17"/>
        <v>-1</v>
      </c>
      <c r="G145" s="115">
        <v>207</v>
      </c>
      <c r="H145" s="116" t="str">
        <f t="shared" si="17"/>
        <v>-</v>
      </c>
      <c r="I145" s="115">
        <v>307</v>
      </c>
      <c r="J145" s="116">
        <f t="shared" si="17"/>
        <v>0.48309178743961345</v>
      </c>
      <c r="K145" s="115">
        <v>126</v>
      </c>
      <c r="L145" s="116">
        <f t="shared" si="17"/>
        <v>-0.5895765472312704</v>
      </c>
      <c r="M145" s="115">
        <v>76</v>
      </c>
      <c r="N145" s="116">
        <f t="shared" si="18"/>
        <v>-0.39682539682539686</v>
      </c>
      <c r="O145" s="116">
        <f t="shared" si="19"/>
        <v>-0.85039370078740162</v>
      </c>
    </row>
    <row r="146" spans="1:16" x14ac:dyDescent="0.25">
      <c r="B146" s="114" t="s">
        <v>81</v>
      </c>
      <c r="C146" s="115">
        <v>626</v>
      </c>
      <c r="D146" s="116">
        <v>0</v>
      </c>
      <c r="E146" s="115">
        <v>0</v>
      </c>
      <c r="F146" s="116">
        <f t="shared" si="17"/>
        <v>-1</v>
      </c>
      <c r="G146" s="115">
        <v>302</v>
      </c>
      <c r="H146" s="116" t="str">
        <f t="shared" si="17"/>
        <v>-</v>
      </c>
      <c r="I146" s="115">
        <v>307</v>
      </c>
      <c r="J146" s="116">
        <f t="shared" si="17"/>
        <v>1.655629139072845E-2</v>
      </c>
      <c r="K146" s="115">
        <v>224</v>
      </c>
      <c r="L146" s="116">
        <f t="shared" si="17"/>
        <v>-0.27035830618892509</v>
      </c>
      <c r="M146" s="115">
        <v>139</v>
      </c>
      <c r="N146" s="116">
        <f t="shared" si="18"/>
        <v>-0.3794642857142857</v>
      </c>
      <c r="O146" s="116">
        <f t="shared" si="19"/>
        <v>-0.77795527156549515</v>
      </c>
    </row>
    <row r="147" spans="1:16" x14ac:dyDescent="0.25">
      <c r="B147" s="114" t="s">
        <v>83</v>
      </c>
      <c r="C147" s="115">
        <v>395</v>
      </c>
      <c r="D147" s="116">
        <v>-0.3828125</v>
      </c>
      <c r="E147" s="115">
        <v>0</v>
      </c>
      <c r="F147" s="116">
        <f t="shared" si="17"/>
        <v>-1</v>
      </c>
      <c r="G147" s="115">
        <v>365</v>
      </c>
      <c r="H147" s="116" t="str">
        <f t="shared" si="17"/>
        <v>-</v>
      </c>
      <c r="I147" s="115">
        <v>195</v>
      </c>
      <c r="J147" s="116">
        <f t="shared" si="17"/>
        <v>-0.46575342465753422</v>
      </c>
      <c r="K147" s="115">
        <v>189</v>
      </c>
      <c r="L147" s="116">
        <f t="shared" si="17"/>
        <v>-3.0769230769230771E-2</v>
      </c>
      <c r="M147" s="115">
        <v>299</v>
      </c>
      <c r="N147" s="116">
        <f t="shared" si="18"/>
        <v>0.58201058201058209</v>
      </c>
      <c r="O147" s="116">
        <f t="shared" si="19"/>
        <v>-0.24303797468354427</v>
      </c>
    </row>
    <row r="148" spans="1:16" x14ac:dyDescent="0.25">
      <c r="B148" s="114" t="s">
        <v>85</v>
      </c>
      <c r="C148" s="115">
        <v>432</v>
      </c>
      <c r="D148" s="116">
        <v>-0.51785714285714279</v>
      </c>
      <c r="E148" s="115">
        <v>37</v>
      </c>
      <c r="F148" s="116">
        <f t="shared" si="17"/>
        <v>-0.91435185185185186</v>
      </c>
      <c r="G148" s="115">
        <v>330</v>
      </c>
      <c r="H148" s="116">
        <f t="shared" si="17"/>
        <v>7.9189189189189193</v>
      </c>
      <c r="I148" s="115">
        <v>416</v>
      </c>
      <c r="J148" s="116">
        <f t="shared" si="17"/>
        <v>0.26060606060606051</v>
      </c>
      <c r="K148" s="115">
        <v>274</v>
      </c>
      <c r="L148" s="116">
        <f t="shared" si="17"/>
        <v>-0.34134615384615385</v>
      </c>
      <c r="M148" s="115"/>
      <c r="N148" s="116"/>
      <c r="O148" s="116"/>
    </row>
    <row r="149" spans="1:16" x14ac:dyDescent="0.25">
      <c r="B149" s="114" t="s">
        <v>87</v>
      </c>
      <c r="C149" s="115">
        <v>663</v>
      </c>
      <c r="D149" s="116">
        <v>-0.11599999999999999</v>
      </c>
      <c r="E149" s="115">
        <v>31</v>
      </c>
      <c r="F149" s="116">
        <f t="shared" si="17"/>
        <v>-0.95324283559577672</v>
      </c>
      <c r="G149" s="115">
        <v>429</v>
      </c>
      <c r="H149" s="116">
        <f t="shared" si="17"/>
        <v>12.838709677419354</v>
      </c>
      <c r="I149" s="115">
        <v>444</v>
      </c>
      <c r="J149" s="116">
        <f t="shared" si="17"/>
        <v>3.4965034965035002E-2</v>
      </c>
      <c r="K149" s="115">
        <v>347</v>
      </c>
      <c r="L149" s="116">
        <f t="shared" si="17"/>
        <v>-0.21846846846846846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826</v>
      </c>
      <c r="D150" s="116">
        <v>-9.6280087527352287E-2</v>
      </c>
      <c r="E150" s="115">
        <v>52</v>
      </c>
      <c r="F150" s="116">
        <f t="shared" si="17"/>
        <v>-0.93704600484261502</v>
      </c>
      <c r="G150" s="115">
        <v>712</v>
      </c>
      <c r="H150" s="116">
        <f t="shared" si="17"/>
        <v>12.692307692307692</v>
      </c>
      <c r="I150" s="115">
        <v>557</v>
      </c>
      <c r="J150" s="116">
        <f t="shared" si="17"/>
        <v>-0.21769662921348309</v>
      </c>
      <c r="K150" s="115">
        <v>635</v>
      </c>
      <c r="L150" s="116">
        <f t="shared" si="17"/>
        <v>0.1400359066427288</v>
      </c>
      <c r="M150" s="115"/>
      <c r="N150" s="116"/>
      <c r="O150" s="116"/>
    </row>
    <row r="151" spans="1:16" x14ac:dyDescent="0.25">
      <c r="B151" s="114" t="s">
        <v>91</v>
      </c>
      <c r="C151" s="115">
        <v>1538</v>
      </c>
      <c r="D151" s="116">
        <v>0.40971585701191571</v>
      </c>
      <c r="E151" s="115">
        <v>223</v>
      </c>
      <c r="F151" s="116">
        <f t="shared" si="17"/>
        <v>-0.85500650195058514</v>
      </c>
      <c r="G151" s="115">
        <v>1078</v>
      </c>
      <c r="H151" s="116">
        <f t="shared" si="17"/>
        <v>3.8340807174887894</v>
      </c>
      <c r="I151" s="115">
        <v>793</v>
      </c>
      <c r="J151" s="116">
        <f t="shared" si="17"/>
        <v>-0.26437847866419295</v>
      </c>
      <c r="K151" s="115">
        <v>1149</v>
      </c>
      <c r="L151" s="116">
        <f t="shared" si="17"/>
        <v>0.4489281210592686</v>
      </c>
      <c r="M151" s="115"/>
      <c r="N151" s="116"/>
      <c r="O151" s="116"/>
    </row>
    <row r="152" spans="1:16" x14ac:dyDescent="0.25">
      <c r="B152" s="114" t="s">
        <v>93</v>
      </c>
      <c r="C152" s="115">
        <v>1142</v>
      </c>
      <c r="D152" s="116">
        <v>0.27313266443701223</v>
      </c>
      <c r="E152" s="115">
        <v>266</v>
      </c>
      <c r="F152" s="116">
        <f t="shared" si="17"/>
        <v>-0.76707530647985989</v>
      </c>
      <c r="G152" s="115">
        <v>927</v>
      </c>
      <c r="H152" s="116">
        <f t="shared" si="17"/>
        <v>2.4849624060150375</v>
      </c>
      <c r="I152" s="115">
        <v>779</v>
      </c>
      <c r="J152" s="116">
        <f t="shared" si="17"/>
        <v>-0.15965480043149949</v>
      </c>
      <c r="K152" s="115">
        <v>860</v>
      </c>
      <c r="L152" s="116">
        <f t="shared" si="17"/>
        <v>0.10397946084723997</v>
      </c>
      <c r="M152" s="115"/>
      <c r="N152" s="116"/>
      <c r="O152" s="116"/>
    </row>
    <row r="153" spans="1:16" ht="15.75" x14ac:dyDescent="0.25">
      <c r="B153" s="117" t="s">
        <v>30</v>
      </c>
      <c r="C153" s="118">
        <v>9881</v>
      </c>
      <c r="D153" s="119">
        <v>-9.014732965009209E-2</v>
      </c>
      <c r="E153" s="118">
        <v>2874</v>
      </c>
      <c r="F153" s="119">
        <f t="shared" si="17"/>
        <v>-0.70913875113854874</v>
      </c>
      <c r="G153" s="118">
        <v>5150</v>
      </c>
      <c r="H153" s="119">
        <f t="shared" si="17"/>
        <v>0.79192762700069586</v>
      </c>
      <c r="I153" s="118">
        <v>6811</v>
      </c>
      <c r="J153" s="119">
        <f t="shared" si="17"/>
        <v>0.32252427184466015</v>
      </c>
      <c r="K153" s="118">
        <v>6211</v>
      </c>
      <c r="L153" s="119">
        <f t="shared" si="17"/>
        <v>-8.8092791073263843E-2</v>
      </c>
      <c r="M153" s="118">
        <v>3775</v>
      </c>
      <c r="N153" s="119">
        <v>0.28139850644942288</v>
      </c>
      <c r="O153" s="119">
        <v>-0.28503787878787878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299</v>
      </c>
      <c r="D163" s="116">
        <v>0.11985018726591767</v>
      </c>
      <c r="E163" s="115">
        <v>181</v>
      </c>
      <c r="F163" s="116">
        <f t="shared" ref="F163:L175" si="20">IFERROR(E163/C163-1,"-")</f>
        <v>-0.39464882943143809</v>
      </c>
      <c r="G163" s="115">
        <v>42</v>
      </c>
      <c r="H163" s="116">
        <f t="shared" si="20"/>
        <v>-0.76795580110497241</v>
      </c>
      <c r="I163" s="115">
        <v>117</v>
      </c>
      <c r="J163" s="116">
        <f t="shared" si="20"/>
        <v>1.7857142857142856</v>
      </c>
      <c r="K163" s="115">
        <v>348</v>
      </c>
      <c r="L163" s="116">
        <f t="shared" si="20"/>
        <v>1.9743589743589745</v>
      </c>
      <c r="M163" s="115">
        <v>271</v>
      </c>
      <c r="N163" s="116">
        <f t="shared" ref="N163:N169" si="21">IFERROR(M163/K163-1,"-")</f>
        <v>-0.22126436781609193</v>
      </c>
      <c r="O163" s="116">
        <f>M163/C163-1</f>
        <v>-9.3645484949832825E-2</v>
      </c>
    </row>
    <row r="164" spans="2:15" x14ac:dyDescent="0.25">
      <c r="B164" s="114" t="s">
        <v>73</v>
      </c>
      <c r="C164" s="115">
        <v>241</v>
      </c>
      <c r="D164" s="116">
        <v>2.9914529914529808E-2</v>
      </c>
      <c r="E164" s="115">
        <v>238</v>
      </c>
      <c r="F164" s="116">
        <f t="shared" si="20"/>
        <v>-1.2448132780082943E-2</v>
      </c>
      <c r="G164" s="115">
        <v>29</v>
      </c>
      <c r="H164" s="116">
        <f t="shared" si="20"/>
        <v>-0.87815126050420167</v>
      </c>
      <c r="I164" s="115">
        <v>133</v>
      </c>
      <c r="J164" s="116">
        <f t="shared" si="20"/>
        <v>3.5862068965517242</v>
      </c>
      <c r="K164" s="115">
        <v>288</v>
      </c>
      <c r="L164" s="116">
        <f t="shared" si="20"/>
        <v>1.1654135338345863</v>
      </c>
      <c r="M164" s="115">
        <v>301</v>
      </c>
      <c r="N164" s="116">
        <f t="shared" si="21"/>
        <v>4.513888888888884E-2</v>
      </c>
      <c r="O164" s="116">
        <f>IFERROR(M164/C164-1,"-")</f>
        <v>0.24896265560165975</v>
      </c>
    </row>
    <row r="165" spans="2:15" x14ac:dyDescent="0.25">
      <c r="B165" s="114" t="s">
        <v>75</v>
      </c>
      <c r="C165" s="115">
        <v>206</v>
      </c>
      <c r="D165" s="116">
        <v>-0.5672268907563025</v>
      </c>
      <c r="E165" s="115">
        <v>30</v>
      </c>
      <c r="F165" s="116">
        <f t="shared" si="20"/>
        <v>-0.85436893203883502</v>
      </c>
      <c r="G165" s="115">
        <v>142</v>
      </c>
      <c r="H165" s="116">
        <f t="shared" si="20"/>
        <v>3.7333333333333334</v>
      </c>
      <c r="I165" s="115">
        <v>271</v>
      </c>
      <c r="J165" s="116">
        <f t="shared" si="20"/>
        <v>0.90845070422535201</v>
      </c>
      <c r="K165" s="115">
        <v>337</v>
      </c>
      <c r="L165" s="116">
        <f t="shared" si="20"/>
        <v>0.24354243542435428</v>
      </c>
      <c r="M165" s="115">
        <v>308</v>
      </c>
      <c r="N165" s="116">
        <f t="shared" si="21"/>
        <v>-8.6053412462907986E-2</v>
      </c>
      <c r="O165" s="116">
        <f t="shared" ref="O165:O169" si="22">IFERROR(M165/C165-1,"-")</f>
        <v>0.49514563106796117</v>
      </c>
    </row>
    <row r="166" spans="2:15" x14ac:dyDescent="0.25">
      <c r="B166" s="114" t="s">
        <v>77</v>
      </c>
      <c r="C166" s="115">
        <v>201</v>
      </c>
      <c r="D166" s="116">
        <v>0.2407407407407407</v>
      </c>
      <c r="E166" s="115">
        <v>0</v>
      </c>
      <c r="F166" s="116">
        <f t="shared" si="20"/>
        <v>-1</v>
      </c>
      <c r="G166" s="115">
        <v>42</v>
      </c>
      <c r="H166" s="116" t="str">
        <f t="shared" si="20"/>
        <v>-</v>
      </c>
      <c r="I166" s="115">
        <v>309</v>
      </c>
      <c r="J166" s="116">
        <f t="shared" si="20"/>
        <v>6.3571428571428568</v>
      </c>
      <c r="K166" s="115">
        <v>315</v>
      </c>
      <c r="L166" s="116">
        <f t="shared" si="20"/>
        <v>1.9417475728155331E-2</v>
      </c>
      <c r="M166" s="115">
        <v>215</v>
      </c>
      <c r="N166" s="116">
        <f t="shared" si="21"/>
        <v>-0.31746031746031744</v>
      </c>
      <c r="O166" s="116">
        <f t="shared" si="22"/>
        <v>6.9651741293532243E-2</v>
      </c>
    </row>
    <row r="167" spans="2:15" x14ac:dyDescent="0.25">
      <c r="B167" s="114" t="s">
        <v>79</v>
      </c>
      <c r="C167" s="115">
        <v>190</v>
      </c>
      <c r="D167" s="116">
        <v>0.55737704918032782</v>
      </c>
      <c r="E167" s="115">
        <v>0</v>
      </c>
      <c r="F167" s="116">
        <f t="shared" si="20"/>
        <v>-1</v>
      </c>
      <c r="G167" s="115">
        <v>191</v>
      </c>
      <c r="H167" s="116" t="str">
        <f t="shared" si="20"/>
        <v>-</v>
      </c>
      <c r="I167" s="115">
        <v>178</v>
      </c>
      <c r="J167" s="116">
        <f t="shared" si="20"/>
        <v>-6.8062827225130906E-2</v>
      </c>
      <c r="K167" s="115">
        <v>161</v>
      </c>
      <c r="L167" s="116">
        <f t="shared" si="20"/>
        <v>-9.5505617977528101E-2</v>
      </c>
      <c r="M167" s="115">
        <v>70</v>
      </c>
      <c r="N167" s="116">
        <f t="shared" si="21"/>
        <v>-0.56521739130434789</v>
      </c>
      <c r="O167" s="116">
        <f t="shared" si="22"/>
        <v>-0.63157894736842102</v>
      </c>
    </row>
    <row r="168" spans="2:15" x14ac:dyDescent="0.25">
      <c r="B168" s="114" t="s">
        <v>81</v>
      </c>
      <c r="C168" s="115">
        <v>145</v>
      </c>
      <c r="D168" s="116">
        <v>0.85897435897435903</v>
      </c>
      <c r="E168" s="115">
        <v>0</v>
      </c>
      <c r="F168" s="116">
        <f t="shared" si="20"/>
        <v>-1</v>
      </c>
      <c r="G168" s="115">
        <v>172</v>
      </c>
      <c r="H168" s="116" t="str">
        <f t="shared" si="20"/>
        <v>-</v>
      </c>
      <c r="I168" s="115">
        <v>122</v>
      </c>
      <c r="J168" s="116">
        <f t="shared" si="20"/>
        <v>-0.29069767441860461</v>
      </c>
      <c r="K168" s="115">
        <v>125</v>
      </c>
      <c r="L168" s="116">
        <f t="shared" si="20"/>
        <v>2.4590163934426146E-2</v>
      </c>
      <c r="M168" s="115">
        <v>70</v>
      </c>
      <c r="N168" s="116">
        <f t="shared" si="21"/>
        <v>-0.43999999999999995</v>
      </c>
      <c r="O168" s="116">
        <f t="shared" si="22"/>
        <v>-0.51724137931034475</v>
      </c>
    </row>
    <row r="169" spans="2:15" x14ac:dyDescent="0.25">
      <c r="B169" s="114" t="s">
        <v>83</v>
      </c>
      <c r="C169" s="115">
        <v>243</v>
      </c>
      <c r="D169" s="116">
        <v>1.6703296703296702</v>
      </c>
      <c r="E169" s="115">
        <v>0</v>
      </c>
      <c r="F169" s="116">
        <f t="shared" si="20"/>
        <v>-1</v>
      </c>
      <c r="G169" s="115">
        <v>104</v>
      </c>
      <c r="H169" s="116" t="str">
        <f t="shared" si="20"/>
        <v>-</v>
      </c>
      <c r="I169" s="115">
        <v>166</v>
      </c>
      <c r="J169" s="116">
        <f t="shared" si="20"/>
        <v>0.59615384615384626</v>
      </c>
      <c r="K169" s="115">
        <v>166</v>
      </c>
      <c r="L169" s="116">
        <f t="shared" si="20"/>
        <v>0</v>
      </c>
      <c r="M169" s="115">
        <v>55</v>
      </c>
      <c r="N169" s="116">
        <f t="shared" si="21"/>
        <v>-0.66867469879518071</v>
      </c>
      <c r="O169" s="116">
        <f t="shared" si="22"/>
        <v>-0.77366255144032925</v>
      </c>
    </row>
    <row r="170" spans="2:15" x14ac:dyDescent="0.25">
      <c r="B170" s="114" t="s">
        <v>85</v>
      </c>
      <c r="C170" s="115">
        <v>199</v>
      </c>
      <c r="D170" s="116">
        <v>0.97029702970297027</v>
      </c>
      <c r="E170" s="115">
        <v>35</v>
      </c>
      <c r="F170" s="116">
        <f t="shared" si="20"/>
        <v>-0.82412060301507539</v>
      </c>
      <c r="G170" s="115">
        <v>213</v>
      </c>
      <c r="H170" s="116">
        <f t="shared" si="20"/>
        <v>5.0857142857142854</v>
      </c>
      <c r="I170" s="115">
        <v>236</v>
      </c>
      <c r="J170" s="116">
        <f t="shared" si="20"/>
        <v>0.107981220657277</v>
      </c>
      <c r="K170" s="115">
        <v>208</v>
      </c>
      <c r="L170" s="116">
        <f t="shared" si="20"/>
        <v>-0.11864406779661019</v>
      </c>
      <c r="M170" s="115"/>
      <c r="N170" s="116"/>
      <c r="O170" s="116"/>
    </row>
    <row r="171" spans="2:15" x14ac:dyDescent="0.25">
      <c r="B171" s="114" t="s">
        <v>87</v>
      </c>
      <c r="C171" s="115">
        <v>103</v>
      </c>
      <c r="D171" s="116">
        <v>-0.16260162601626016</v>
      </c>
      <c r="E171" s="115">
        <v>12</v>
      </c>
      <c r="F171" s="116">
        <f t="shared" si="20"/>
        <v>-0.88349514563106801</v>
      </c>
      <c r="G171" s="115">
        <v>99</v>
      </c>
      <c r="H171" s="116">
        <f t="shared" si="20"/>
        <v>7.25</v>
      </c>
      <c r="I171" s="115">
        <v>289</v>
      </c>
      <c r="J171" s="116">
        <f t="shared" si="20"/>
        <v>1.9191919191919191</v>
      </c>
      <c r="K171" s="115">
        <v>156</v>
      </c>
      <c r="L171" s="116">
        <f t="shared" si="20"/>
        <v>-0.46020761245674735</v>
      </c>
      <c r="M171" s="115"/>
      <c r="N171" s="116"/>
      <c r="O171" s="116"/>
    </row>
    <row r="172" spans="2:15" x14ac:dyDescent="0.25">
      <c r="B172" s="114" t="s">
        <v>89</v>
      </c>
      <c r="C172" s="115">
        <v>95</v>
      </c>
      <c r="D172" s="116">
        <v>-0.13636363636363635</v>
      </c>
      <c r="E172" s="115">
        <v>8</v>
      </c>
      <c r="F172" s="116">
        <f t="shared" si="20"/>
        <v>-0.91578947368421049</v>
      </c>
      <c r="G172" s="115">
        <v>349</v>
      </c>
      <c r="H172" s="116">
        <f t="shared" si="20"/>
        <v>42.625</v>
      </c>
      <c r="I172" s="115">
        <v>306</v>
      </c>
      <c r="J172" s="116">
        <f t="shared" si="20"/>
        <v>-0.12320916905444124</v>
      </c>
      <c r="K172" s="115">
        <v>295</v>
      </c>
      <c r="L172" s="116">
        <f t="shared" si="20"/>
        <v>-3.5947712418300637E-2</v>
      </c>
      <c r="M172" s="115"/>
      <c r="N172" s="116"/>
      <c r="O172" s="116"/>
    </row>
    <row r="173" spans="2:15" x14ac:dyDescent="0.25">
      <c r="B173" s="114" t="s">
        <v>91</v>
      </c>
      <c r="C173" s="115">
        <v>139</v>
      </c>
      <c r="D173" s="116">
        <v>-3.472222222222221E-2</v>
      </c>
      <c r="E173" s="115">
        <v>12</v>
      </c>
      <c r="F173" s="116">
        <f t="shared" si="20"/>
        <v>-0.91366906474820142</v>
      </c>
      <c r="G173" s="115">
        <v>154</v>
      </c>
      <c r="H173" s="116">
        <f t="shared" si="20"/>
        <v>11.833333333333334</v>
      </c>
      <c r="I173" s="115">
        <v>256</v>
      </c>
      <c r="J173" s="116">
        <f t="shared" si="20"/>
        <v>0.66233766233766245</v>
      </c>
      <c r="K173" s="115">
        <v>236</v>
      </c>
      <c r="L173" s="116">
        <f t="shared" si="20"/>
        <v>-7.8125E-2</v>
      </c>
      <c r="M173" s="115"/>
      <c r="N173" s="116"/>
      <c r="O173" s="116"/>
    </row>
    <row r="174" spans="2:15" x14ac:dyDescent="0.25">
      <c r="B174" s="114" t="s">
        <v>93</v>
      </c>
      <c r="C174" s="115">
        <v>125</v>
      </c>
      <c r="D174" s="116">
        <v>-0.39903846153846156</v>
      </c>
      <c r="E174" s="115">
        <v>13</v>
      </c>
      <c r="F174" s="116">
        <f t="shared" si="20"/>
        <v>-0.89600000000000002</v>
      </c>
      <c r="G174" s="115">
        <v>105</v>
      </c>
      <c r="H174" s="116">
        <f t="shared" si="20"/>
        <v>7.0769230769230766</v>
      </c>
      <c r="I174" s="115">
        <v>363</v>
      </c>
      <c r="J174" s="116">
        <f t="shared" si="20"/>
        <v>2.4571428571428573</v>
      </c>
      <c r="K174" s="115">
        <v>307</v>
      </c>
      <c r="L174" s="116">
        <f t="shared" si="20"/>
        <v>-0.15426997245179064</v>
      </c>
      <c r="M174" s="115"/>
      <c r="N174" s="116"/>
      <c r="O174" s="116"/>
    </row>
    <row r="175" spans="2:15" ht="15.75" x14ac:dyDescent="0.25">
      <c r="B175" s="117" t="s">
        <v>30</v>
      </c>
      <c r="C175" s="118">
        <v>2186</v>
      </c>
      <c r="D175" s="119">
        <v>3.3081285444234387E-2</v>
      </c>
      <c r="E175" s="118">
        <v>544</v>
      </c>
      <c r="F175" s="119">
        <f t="shared" si="20"/>
        <v>-0.7511436413540713</v>
      </c>
      <c r="G175" s="118">
        <v>1642</v>
      </c>
      <c r="H175" s="119">
        <f t="shared" si="20"/>
        <v>2.0183823529411766</v>
      </c>
      <c r="I175" s="118">
        <v>2746</v>
      </c>
      <c r="J175" s="119">
        <f t="shared" si="20"/>
        <v>0.67235079171741785</v>
      </c>
      <c r="K175" s="118">
        <v>2942</v>
      </c>
      <c r="L175" s="119">
        <f t="shared" si="20"/>
        <v>7.1376547705753746E-2</v>
      </c>
      <c r="M175" s="118">
        <v>1290</v>
      </c>
      <c r="N175" s="119">
        <v>-0.25862068965517238</v>
      </c>
      <c r="O175" s="119">
        <v>-0.15409836065573768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91</v>
      </c>
      <c r="D185" s="116">
        <v>9.6385542168674787E-2</v>
      </c>
      <c r="E185" s="115">
        <v>70</v>
      </c>
      <c r="F185" s="116">
        <f t="shared" ref="F185:L197" si="23">IFERROR(E185/C185-1,"-")</f>
        <v>-0.23076923076923073</v>
      </c>
      <c r="G185" s="115">
        <v>18</v>
      </c>
      <c r="H185" s="116">
        <f t="shared" si="23"/>
        <v>-0.74285714285714288</v>
      </c>
      <c r="I185" s="115">
        <v>89</v>
      </c>
      <c r="J185" s="116">
        <f t="shared" si="23"/>
        <v>3.9444444444444446</v>
      </c>
      <c r="K185" s="115">
        <v>76</v>
      </c>
      <c r="L185" s="116">
        <f t="shared" si="23"/>
        <v>-0.1460674157303371</v>
      </c>
      <c r="M185" s="115">
        <v>165</v>
      </c>
      <c r="N185" s="116">
        <f t="shared" ref="N185:N196" si="24">IFERROR(M185/K185-1,"-")</f>
        <v>1.1710526315789473</v>
      </c>
      <c r="O185" s="116">
        <f>M185/C185-1</f>
        <v>0.81318681318681318</v>
      </c>
    </row>
    <row r="186" spans="1:16" x14ac:dyDescent="0.25">
      <c r="B186" s="114" t="s">
        <v>73</v>
      </c>
      <c r="C186" s="115">
        <v>113</v>
      </c>
      <c r="D186" s="116">
        <v>1.3541666666666665</v>
      </c>
      <c r="E186" s="115">
        <v>104</v>
      </c>
      <c r="F186" s="116">
        <f t="shared" si="23"/>
        <v>-7.9646017699115057E-2</v>
      </c>
      <c r="G186" s="115">
        <v>3</v>
      </c>
      <c r="H186" s="116">
        <f t="shared" si="23"/>
        <v>-0.97115384615384615</v>
      </c>
      <c r="I186" s="115">
        <v>106</v>
      </c>
      <c r="J186" s="116">
        <f t="shared" si="23"/>
        <v>34.333333333333336</v>
      </c>
      <c r="K186" s="115">
        <v>66</v>
      </c>
      <c r="L186" s="116">
        <f t="shared" si="23"/>
        <v>-0.37735849056603776</v>
      </c>
      <c r="M186" s="115">
        <v>88</v>
      </c>
      <c r="N186" s="116">
        <f t="shared" si="24"/>
        <v>0.33333333333333326</v>
      </c>
      <c r="O186" s="116">
        <f>IFERROR(M186/C186-1,"-")</f>
        <v>-0.22123893805309736</v>
      </c>
    </row>
    <row r="187" spans="1:16" x14ac:dyDescent="0.25">
      <c r="B187" s="114" t="s">
        <v>75</v>
      </c>
      <c r="C187" s="115">
        <v>77</v>
      </c>
      <c r="D187" s="116">
        <v>0.28333333333333344</v>
      </c>
      <c r="E187" s="115">
        <v>13</v>
      </c>
      <c r="F187" s="116">
        <f t="shared" si="23"/>
        <v>-0.83116883116883122</v>
      </c>
      <c r="G187" s="115">
        <v>17</v>
      </c>
      <c r="H187" s="116">
        <f t="shared" si="23"/>
        <v>0.30769230769230771</v>
      </c>
      <c r="I187" s="115">
        <v>58</v>
      </c>
      <c r="J187" s="116">
        <f t="shared" si="23"/>
        <v>2.4117647058823528</v>
      </c>
      <c r="K187" s="115">
        <v>95</v>
      </c>
      <c r="L187" s="116">
        <f t="shared" si="23"/>
        <v>0.63793103448275867</v>
      </c>
      <c r="M187" s="115">
        <v>82</v>
      </c>
      <c r="N187" s="116">
        <f t="shared" si="24"/>
        <v>-0.13684210526315788</v>
      </c>
      <c r="O187" s="116">
        <f t="shared" ref="O187:O196" si="25">IFERROR(M187/C187-1,"-")</f>
        <v>6.4935064935064846E-2</v>
      </c>
    </row>
    <row r="188" spans="1:16" x14ac:dyDescent="0.25">
      <c r="B188" s="114" t="s">
        <v>77</v>
      </c>
      <c r="C188" s="115">
        <v>71</v>
      </c>
      <c r="D188" s="116">
        <v>1.9583333333333335</v>
      </c>
      <c r="E188" s="115">
        <v>0</v>
      </c>
      <c r="F188" s="116">
        <f t="shared" si="23"/>
        <v>-1</v>
      </c>
      <c r="G188" s="115">
        <v>9</v>
      </c>
      <c r="H188" s="116" t="str">
        <f t="shared" si="23"/>
        <v>-</v>
      </c>
      <c r="I188" s="115">
        <v>71</v>
      </c>
      <c r="J188" s="116">
        <f t="shared" si="23"/>
        <v>6.8888888888888893</v>
      </c>
      <c r="K188" s="115">
        <v>67</v>
      </c>
      <c r="L188" s="116">
        <f t="shared" si="23"/>
        <v>-5.633802816901412E-2</v>
      </c>
      <c r="M188" s="115">
        <v>45</v>
      </c>
      <c r="N188" s="116">
        <f t="shared" si="24"/>
        <v>-0.32835820895522383</v>
      </c>
      <c r="O188" s="116">
        <f t="shared" si="25"/>
        <v>-0.36619718309859151</v>
      </c>
    </row>
    <row r="189" spans="1:16" x14ac:dyDescent="0.25">
      <c r="B189" s="114" t="s">
        <v>79</v>
      </c>
      <c r="C189" s="115">
        <v>62</v>
      </c>
      <c r="D189" s="116">
        <v>0.82352941176470584</v>
      </c>
      <c r="E189" s="115">
        <v>0</v>
      </c>
      <c r="F189" s="116">
        <f t="shared" si="23"/>
        <v>-1</v>
      </c>
      <c r="G189" s="115">
        <v>33</v>
      </c>
      <c r="H189" s="116" t="str">
        <f t="shared" si="23"/>
        <v>-</v>
      </c>
      <c r="I189" s="115">
        <v>20</v>
      </c>
      <c r="J189" s="116">
        <f t="shared" si="23"/>
        <v>-0.39393939393939392</v>
      </c>
      <c r="K189" s="115">
        <v>41</v>
      </c>
      <c r="L189" s="116">
        <f t="shared" si="23"/>
        <v>1.0499999999999998</v>
      </c>
      <c r="M189" s="115">
        <v>7</v>
      </c>
      <c r="N189" s="116">
        <f t="shared" si="24"/>
        <v>-0.82926829268292679</v>
      </c>
      <c r="O189" s="116">
        <f t="shared" si="25"/>
        <v>-0.88709677419354838</v>
      </c>
    </row>
    <row r="190" spans="1:16" x14ac:dyDescent="0.25">
      <c r="B190" s="114" t="s">
        <v>120</v>
      </c>
      <c r="C190" s="115">
        <v>45</v>
      </c>
      <c r="D190" s="116">
        <v>-0.31818181818181823</v>
      </c>
      <c r="E190" s="115">
        <v>0</v>
      </c>
      <c r="F190" s="116">
        <f t="shared" si="23"/>
        <v>-1</v>
      </c>
      <c r="G190" s="115">
        <v>27</v>
      </c>
      <c r="H190" s="116" t="str">
        <f t="shared" si="23"/>
        <v>-</v>
      </c>
      <c r="I190" s="115">
        <v>41</v>
      </c>
      <c r="J190" s="116">
        <f t="shared" si="23"/>
        <v>0.5185185185185186</v>
      </c>
      <c r="K190" s="115">
        <v>29</v>
      </c>
      <c r="L190" s="116">
        <f t="shared" si="23"/>
        <v>-0.29268292682926833</v>
      </c>
      <c r="M190" s="115">
        <v>7</v>
      </c>
      <c r="N190" s="116">
        <f t="shared" si="24"/>
        <v>-0.75862068965517238</v>
      </c>
      <c r="O190" s="116">
        <f t="shared" si="25"/>
        <v>-0.84444444444444444</v>
      </c>
    </row>
    <row r="191" spans="1:16" x14ac:dyDescent="0.25">
      <c r="B191" s="114" t="s">
        <v>83</v>
      </c>
      <c r="C191" s="115">
        <v>22</v>
      </c>
      <c r="D191" s="116">
        <v>-0.56000000000000005</v>
      </c>
      <c r="E191" s="115">
        <v>0</v>
      </c>
      <c r="F191" s="116">
        <f t="shared" si="23"/>
        <v>-1</v>
      </c>
      <c r="G191" s="115">
        <v>57</v>
      </c>
      <c r="H191" s="116" t="str">
        <f t="shared" si="23"/>
        <v>-</v>
      </c>
      <c r="I191" s="115">
        <v>51</v>
      </c>
      <c r="J191" s="116">
        <f t="shared" si="23"/>
        <v>-0.10526315789473684</v>
      </c>
      <c r="K191" s="115">
        <v>24</v>
      </c>
      <c r="L191" s="116">
        <f t="shared" si="23"/>
        <v>-0.52941176470588236</v>
      </c>
      <c r="M191" s="115">
        <v>5</v>
      </c>
      <c r="N191" s="116">
        <f t="shared" si="24"/>
        <v>-0.79166666666666663</v>
      </c>
      <c r="O191" s="116">
        <f t="shared" si="25"/>
        <v>-0.77272727272727271</v>
      </c>
    </row>
    <row r="192" spans="1:16" x14ac:dyDescent="0.25">
      <c r="B192" s="114" t="s">
        <v>85</v>
      </c>
      <c r="C192" s="115">
        <v>26</v>
      </c>
      <c r="D192" s="116">
        <v>-0.48</v>
      </c>
      <c r="E192" s="115">
        <v>16</v>
      </c>
      <c r="F192" s="116">
        <f t="shared" si="23"/>
        <v>-0.38461538461538458</v>
      </c>
      <c r="G192" s="115">
        <v>34</v>
      </c>
      <c r="H192" s="116">
        <f t="shared" si="23"/>
        <v>1.125</v>
      </c>
      <c r="I192" s="115">
        <v>48</v>
      </c>
      <c r="J192" s="116">
        <f t="shared" si="23"/>
        <v>0.41176470588235303</v>
      </c>
      <c r="K192" s="115">
        <v>57</v>
      </c>
      <c r="L192" s="116">
        <f t="shared" si="23"/>
        <v>0.1875</v>
      </c>
      <c r="M192" s="115"/>
      <c r="N192" s="116"/>
      <c r="O192" s="116"/>
    </row>
    <row r="193" spans="2:16" x14ac:dyDescent="0.25">
      <c r="B193" s="114" t="s">
        <v>87</v>
      </c>
      <c r="C193" s="115">
        <v>39</v>
      </c>
      <c r="D193" s="116">
        <v>-0.31578947368421051</v>
      </c>
      <c r="E193" s="115">
        <v>10</v>
      </c>
      <c r="F193" s="116">
        <f t="shared" si="23"/>
        <v>-0.74358974358974361</v>
      </c>
      <c r="G193" s="115">
        <v>21</v>
      </c>
      <c r="H193" s="116">
        <f t="shared" si="23"/>
        <v>1.1000000000000001</v>
      </c>
      <c r="I193" s="115">
        <v>54</v>
      </c>
      <c r="J193" s="116">
        <f t="shared" si="23"/>
        <v>1.5714285714285716</v>
      </c>
      <c r="K193" s="115">
        <v>18</v>
      </c>
      <c r="L193" s="116">
        <f t="shared" si="23"/>
        <v>-0.66666666666666674</v>
      </c>
      <c r="M193" s="115"/>
      <c r="N193" s="116"/>
      <c r="O193" s="116"/>
    </row>
    <row r="194" spans="2:16" x14ac:dyDescent="0.25">
      <c r="B194" s="114" t="s">
        <v>89</v>
      </c>
      <c r="C194" s="115">
        <v>42</v>
      </c>
      <c r="D194" s="116">
        <v>7.6923076923076872E-2</v>
      </c>
      <c r="E194" s="115">
        <v>4</v>
      </c>
      <c r="F194" s="116">
        <f t="shared" si="23"/>
        <v>-0.90476190476190477</v>
      </c>
      <c r="G194" s="115">
        <v>71</v>
      </c>
      <c r="H194" s="116">
        <f t="shared" si="23"/>
        <v>16.75</v>
      </c>
      <c r="I194" s="115">
        <v>12</v>
      </c>
      <c r="J194" s="116">
        <f t="shared" si="23"/>
        <v>-0.83098591549295775</v>
      </c>
      <c r="K194" s="115">
        <v>75</v>
      </c>
      <c r="L194" s="116">
        <f t="shared" si="23"/>
        <v>5.25</v>
      </c>
      <c r="M194" s="115"/>
      <c r="N194" s="116"/>
      <c r="O194" s="116"/>
    </row>
    <row r="195" spans="2:16" x14ac:dyDescent="0.25">
      <c r="B195" s="114" t="s">
        <v>91</v>
      </c>
      <c r="C195" s="115">
        <v>73</v>
      </c>
      <c r="D195" s="116">
        <v>0.55319148936170204</v>
      </c>
      <c r="E195" s="115">
        <v>4</v>
      </c>
      <c r="F195" s="116">
        <f t="shared" si="23"/>
        <v>-0.9452054794520548</v>
      </c>
      <c r="G195" s="115">
        <v>133</v>
      </c>
      <c r="H195" s="116">
        <f t="shared" si="23"/>
        <v>32.25</v>
      </c>
      <c r="I195" s="115">
        <v>44</v>
      </c>
      <c r="J195" s="116">
        <f t="shared" si="23"/>
        <v>-0.66917293233082709</v>
      </c>
      <c r="K195" s="115">
        <v>69</v>
      </c>
      <c r="L195" s="116">
        <f t="shared" si="23"/>
        <v>0.56818181818181812</v>
      </c>
      <c r="M195" s="115"/>
      <c r="N195" s="116"/>
      <c r="O195" s="116"/>
    </row>
    <row r="196" spans="2:16" x14ac:dyDescent="0.25">
      <c r="B196" s="114" t="s">
        <v>93</v>
      </c>
      <c r="C196" s="115">
        <v>25</v>
      </c>
      <c r="D196" s="116">
        <v>-0.57627118644067798</v>
      </c>
      <c r="E196" s="115">
        <v>6</v>
      </c>
      <c r="F196" s="116">
        <f t="shared" si="23"/>
        <v>-0.76</v>
      </c>
      <c r="G196" s="115">
        <v>53</v>
      </c>
      <c r="H196" s="116">
        <f t="shared" si="23"/>
        <v>7.8333333333333339</v>
      </c>
      <c r="I196" s="115">
        <v>63</v>
      </c>
      <c r="J196" s="116">
        <f t="shared" si="23"/>
        <v>0.18867924528301883</v>
      </c>
      <c r="K196" s="115">
        <v>92</v>
      </c>
      <c r="L196" s="116">
        <f t="shared" si="23"/>
        <v>0.46031746031746024</v>
      </c>
      <c r="M196" s="115"/>
      <c r="N196" s="116"/>
      <c r="O196" s="116"/>
    </row>
    <row r="197" spans="2:16" ht="15.75" x14ac:dyDescent="0.25">
      <c r="B197" s="117" t="s">
        <v>30</v>
      </c>
      <c r="C197" s="118">
        <v>686</v>
      </c>
      <c r="D197" s="119">
        <v>0.11183144246353316</v>
      </c>
      <c r="E197" s="118">
        <v>229</v>
      </c>
      <c r="F197" s="119">
        <f t="shared" si="23"/>
        <v>-0.66618075801749277</v>
      </c>
      <c r="G197" s="118">
        <v>476</v>
      </c>
      <c r="H197" s="119">
        <f t="shared" si="23"/>
        <v>1.0786026200873362</v>
      </c>
      <c r="I197" s="118">
        <v>657</v>
      </c>
      <c r="J197" s="119">
        <f t="shared" si="23"/>
        <v>0.38025210084033612</v>
      </c>
      <c r="K197" s="118">
        <v>709</v>
      </c>
      <c r="L197" s="119">
        <f t="shared" si="23"/>
        <v>7.9147640791476404E-2</v>
      </c>
      <c r="M197" s="118">
        <v>399</v>
      </c>
      <c r="N197" s="119">
        <v>2.5125628140703071E-3</v>
      </c>
      <c r="O197" s="119">
        <v>-0.17047817047817049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144</v>
      </c>
      <c r="D207" s="116">
        <v>0.94594594594594605</v>
      </c>
      <c r="E207" s="115">
        <v>86</v>
      </c>
      <c r="F207" s="116">
        <f t="shared" ref="F207:L219" si="26">IFERROR(E207/C207-1,"-")</f>
        <v>-0.40277777777777779</v>
      </c>
      <c r="G207" s="115">
        <v>14</v>
      </c>
      <c r="H207" s="116">
        <f t="shared" si="26"/>
        <v>-0.83720930232558133</v>
      </c>
      <c r="I207" s="115">
        <v>98</v>
      </c>
      <c r="J207" s="116">
        <f t="shared" si="26"/>
        <v>6</v>
      </c>
      <c r="K207" s="115">
        <v>80</v>
      </c>
      <c r="L207" s="116">
        <f t="shared" si="26"/>
        <v>-0.18367346938775508</v>
      </c>
      <c r="M207" s="115">
        <v>132</v>
      </c>
      <c r="N207" s="116">
        <f t="shared" ref="N207:N213" si="27">IFERROR(M207/K207-1,"-")</f>
        <v>0.64999999999999991</v>
      </c>
      <c r="O207" s="116">
        <f>M207/C207-1</f>
        <v>-8.333333333333337E-2</v>
      </c>
    </row>
    <row r="208" spans="2:16" x14ac:dyDescent="0.25">
      <c r="B208" s="114" t="s">
        <v>73</v>
      </c>
      <c r="C208" s="115">
        <v>61</v>
      </c>
      <c r="D208" s="116">
        <v>-0.22784810126582278</v>
      </c>
      <c r="E208" s="115">
        <v>127</v>
      </c>
      <c r="F208" s="116">
        <f t="shared" si="26"/>
        <v>1.081967213114754</v>
      </c>
      <c r="G208" s="115">
        <v>3</v>
      </c>
      <c r="H208" s="116">
        <f t="shared" si="26"/>
        <v>-0.97637795275590555</v>
      </c>
      <c r="I208" s="115">
        <v>109</v>
      </c>
      <c r="J208" s="116">
        <f t="shared" si="26"/>
        <v>35.333333333333336</v>
      </c>
      <c r="K208" s="115">
        <v>75</v>
      </c>
      <c r="L208" s="116">
        <f t="shared" si="26"/>
        <v>-0.31192660550458717</v>
      </c>
      <c r="M208" s="115">
        <v>156</v>
      </c>
      <c r="N208" s="116">
        <f t="shared" si="27"/>
        <v>1.08</v>
      </c>
      <c r="O208" s="116">
        <f>IFERROR(M208/C208-1,"-")</f>
        <v>1.557377049180328</v>
      </c>
    </row>
    <row r="209" spans="2:16" x14ac:dyDescent="0.25">
      <c r="B209" s="114" t="s">
        <v>75</v>
      </c>
      <c r="C209" s="115">
        <v>97</v>
      </c>
      <c r="D209" s="116">
        <v>0.64406779661016955</v>
      </c>
      <c r="E209" s="115">
        <v>5</v>
      </c>
      <c r="F209" s="116">
        <f t="shared" si="26"/>
        <v>-0.94845360824742264</v>
      </c>
      <c r="G209" s="115">
        <v>7</v>
      </c>
      <c r="H209" s="116">
        <f t="shared" si="26"/>
        <v>0.39999999999999991</v>
      </c>
      <c r="I209" s="115">
        <v>66</v>
      </c>
      <c r="J209" s="116">
        <f t="shared" si="26"/>
        <v>8.4285714285714288</v>
      </c>
      <c r="K209" s="115">
        <v>92</v>
      </c>
      <c r="L209" s="116">
        <f t="shared" si="26"/>
        <v>0.39393939393939403</v>
      </c>
      <c r="M209" s="115">
        <v>133</v>
      </c>
      <c r="N209" s="116">
        <f t="shared" si="27"/>
        <v>0.44565217391304346</v>
      </c>
      <c r="O209" s="116">
        <f t="shared" ref="O209:O213" si="28">IFERROR(M209/C209-1,"-")</f>
        <v>0.37113402061855671</v>
      </c>
    </row>
    <row r="210" spans="2:16" x14ac:dyDescent="0.25">
      <c r="B210" s="114" t="s">
        <v>77</v>
      </c>
      <c r="C210" s="115">
        <v>52</v>
      </c>
      <c r="D210" s="116">
        <v>0.20930232558139528</v>
      </c>
      <c r="E210" s="115">
        <v>0</v>
      </c>
      <c r="F210" s="116">
        <f t="shared" si="26"/>
        <v>-1</v>
      </c>
      <c r="G210" s="115">
        <v>9</v>
      </c>
      <c r="H210" s="116" t="str">
        <f t="shared" si="26"/>
        <v>-</v>
      </c>
      <c r="I210" s="115">
        <v>50</v>
      </c>
      <c r="J210" s="116">
        <f t="shared" si="26"/>
        <v>4.5555555555555554</v>
      </c>
      <c r="K210" s="115">
        <v>61</v>
      </c>
      <c r="L210" s="116">
        <f t="shared" si="26"/>
        <v>0.21999999999999997</v>
      </c>
      <c r="M210" s="115">
        <v>104</v>
      </c>
      <c r="N210" s="116">
        <f t="shared" si="27"/>
        <v>0.70491803278688514</v>
      </c>
      <c r="O210" s="116">
        <f t="shared" si="28"/>
        <v>1</v>
      </c>
    </row>
    <row r="211" spans="2:16" x14ac:dyDescent="0.25">
      <c r="B211" s="114" t="s">
        <v>79</v>
      </c>
      <c r="C211" s="115">
        <v>44</v>
      </c>
      <c r="D211" s="116">
        <v>0.18918918918918926</v>
      </c>
      <c r="E211" s="115">
        <v>0</v>
      </c>
      <c r="F211" s="116">
        <f t="shared" si="26"/>
        <v>-1</v>
      </c>
      <c r="G211" s="115">
        <v>22</v>
      </c>
      <c r="H211" s="116" t="str">
        <f t="shared" si="26"/>
        <v>-</v>
      </c>
      <c r="I211" s="115">
        <v>52</v>
      </c>
      <c r="J211" s="116">
        <f t="shared" si="26"/>
        <v>1.3636363636363638</v>
      </c>
      <c r="K211" s="115">
        <v>23</v>
      </c>
      <c r="L211" s="116">
        <f t="shared" si="26"/>
        <v>-0.55769230769230771</v>
      </c>
      <c r="M211" s="115">
        <v>12</v>
      </c>
      <c r="N211" s="116">
        <f t="shared" si="27"/>
        <v>-0.47826086956521741</v>
      </c>
      <c r="O211" s="116">
        <f t="shared" si="28"/>
        <v>-0.72727272727272729</v>
      </c>
    </row>
    <row r="212" spans="2:16" x14ac:dyDescent="0.25">
      <c r="B212" s="114" t="s">
        <v>81</v>
      </c>
      <c r="C212" s="115">
        <v>38</v>
      </c>
      <c r="D212" s="116">
        <v>-0.11627906976744184</v>
      </c>
      <c r="E212" s="115">
        <v>0</v>
      </c>
      <c r="F212" s="116">
        <f t="shared" si="26"/>
        <v>-1</v>
      </c>
      <c r="G212" s="115">
        <v>24</v>
      </c>
      <c r="H212" s="116" t="str">
        <f t="shared" si="26"/>
        <v>-</v>
      </c>
      <c r="I212" s="115">
        <v>45</v>
      </c>
      <c r="J212" s="116">
        <f t="shared" si="26"/>
        <v>0.875</v>
      </c>
      <c r="K212" s="115">
        <v>30</v>
      </c>
      <c r="L212" s="116">
        <f t="shared" si="26"/>
        <v>-0.33333333333333337</v>
      </c>
      <c r="M212" s="115">
        <v>13</v>
      </c>
      <c r="N212" s="116">
        <f t="shared" si="27"/>
        <v>-0.56666666666666665</v>
      </c>
      <c r="O212" s="116">
        <f t="shared" si="28"/>
        <v>-0.65789473684210531</v>
      </c>
    </row>
    <row r="213" spans="2:16" x14ac:dyDescent="0.25">
      <c r="B213" s="114" t="s">
        <v>83</v>
      </c>
      <c r="C213" s="115">
        <v>43</v>
      </c>
      <c r="D213" s="116">
        <v>-8.5106382978723416E-2</v>
      </c>
      <c r="E213" s="115">
        <v>0</v>
      </c>
      <c r="F213" s="116">
        <f t="shared" si="26"/>
        <v>-1</v>
      </c>
      <c r="G213" s="115">
        <v>30</v>
      </c>
      <c r="H213" s="116" t="str">
        <f t="shared" si="26"/>
        <v>-</v>
      </c>
      <c r="I213" s="115">
        <v>71</v>
      </c>
      <c r="J213" s="116">
        <f t="shared" si="26"/>
        <v>1.3666666666666667</v>
      </c>
      <c r="K213" s="115">
        <v>39</v>
      </c>
      <c r="L213" s="116">
        <f t="shared" si="26"/>
        <v>-0.45070422535211263</v>
      </c>
      <c r="M213" s="115">
        <v>41</v>
      </c>
      <c r="N213" s="116">
        <f t="shared" si="27"/>
        <v>5.1282051282051322E-2</v>
      </c>
      <c r="O213" s="116">
        <f t="shared" si="28"/>
        <v>-4.6511627906976716E-2</v>
      </c>
    </row>
    <row r="214" spans="2:16" x14ac:dyDescent="0.25">
      <c r="B214" s="114" t="s">
        <v>85</v>
      </c>
      <c r="C214" s="115">
        <v>64</v>
      </c>
      <c r="D214" s="116">
        <v>0.10344827586206895</v>
      </c>
      <c r="E214" s="115">
        <v>25</v>
      </c>
      <c r="F214" s="116">
        <f t="shared" si="26"/>
        <v>-0.609375</v>
      </c>
      <c r="G214" s="115">
        <v>39</v>
      </c>
      <c r="H214" s="116">
        <f t="shared" si="26"/>
        <v>0.56000000000000005</v>
      </c>
      <c r="I214" s="115">
        <v>67</v>
      </c>
      <c r="J214" s="116">
        <f t="shared" si="26"/>
        <v>0.71794871794871784</v>
      </c>
      <c r="K214" s="115">
        <v>25</v>
      </c>
      <c r="L214" s="116">
        <f t="shared" si="26"/>
        <v>-0.62686567164179108</v>
      </c>
      <c r="M214" s="115"/>
      <c r="N214" s="116"/>
      <c r="O214" s="116"/>
    </row>
    <row r="215" spans="2:16" x14ac:dyDescent="0.25">
      <c r="B215" s="114" t="s">
        <v>87</v>
      </c>
      <c r="C215" s="115">
        <v>39</v>
      </c>
      <c r="D215" s="116">
        <v>0.18181818181818188</v>
      </c>
      <c r="E215" s="115">
        <v>0</v>
      </c>
      <c r="F215" s="116">
        <f t="shared" si="26"/>
        <v>-1</v>
      </c>
      <c r="G215" s="115">
        <v>48</v>
      </c>
      <c r="H215" s="116" t="str">
        <f t="shared" si="26"/>
        <v>-</v>
      </c>
      <c r="I215" s="115">
        <v>47</v>
      </c>
      <c r="J215" s="116">
        <f t="shared" si="26"/>
        <v>-2.083333333333337E-2</v>
      </c>
      <c r="K215" s="115">
        <v>36</v>
      </c>
      <c r="L215" s="116">
        <f t="shared" si="26"/>
        <v>-0.23404255319148937</v>
      </c>
      <c r="M215" s="115"/>
      <c r="N215" s="116"/>
      <c r="O215" s="116"/>
    </row>
    <row r="216" spans="2:16" x14ac:dyDescent="0.25">
      <c r="B216" s="114" t="s">
        <v>89</v>
      </c>
      <c r="C216" s="115">
        <v>58</v>
      </c>
      <c r="D216" s="116">
        <v>-0.37634408602150538</v>
      </c>
      <c r="E216" s="115">
        <v>4</v>
      </c>
      <c r="F216" s="116">
        <f t="shared" si="26"/>
        <v>-0.93103448275862066</v>
      </c>
      <c r="G216" s="115">
        <v>55</v>
      </c>
      <c r="H216" s="116">
        <f t="shared" si="26"/>
        <v>12.75</v>
      </c>
      <c r="I216" s="115">
        <v>106</v>
      </c>
      <c r="J216" s="116">
        <f t="shared" si="26"/>
        <v>0.92727272727272725</v>
      </c>
      <c r="K216" s="115">
        <v>135</v>
      </c>
      <c r="L216" s="116">
        <f t="shared" si="26"/>
        <v>0.27358490566037741</v>
      </c>
      <c r="M216" s="115"/>
      <c r="N216" s="116"/>
      <c r="O216" s="116"/>
    </row>
    <row r="217" spans="2:16" x14ac:dyDescent="0.25">
      <c r="B217" s="114" t="s">
        <v>91</v>
      </c>
      <c r="C217" s="115">
        <v>45</v>
      </c>
      <c r="D217" s="116">
        <v>2.2727272727272707E-2</v>
      </c>
      <c r="E217" s="115">
        <v>2</v>
      </c>
      <c r="F217" s="116">
        <f t="shared" si="26"/>
        <v>-0.9555555555555556</v>
      </c>
      <c r="G217" s="115">
        <v>62</v>
      </c>
      <c r="H217" s="116">
        <f t="shared" si="26"/>
        <v>30</v>
      </c>
      <c r="I217" s="115">
        <v>95</v>
      </c>
      <c r="J217" s="116">
        <f t="shared" si="26"/>
        <v>0.532258064516129</v>
      </c>
      <c r="K217" s="115">
        <v>145</v>
      </c>
      <c r="L217" s="116">
        <f t="shared" si="26"/>
        <v>0.52631578947368429</v>
      </c>
      <c r="M217" s="115"/>
      <c r="N217" s="116"/>
      <c r="O217" s="116"/>
    </row>
    <row r="218" spans="2:16" x14ac:dyDescent="0.25">
      <c r="B218" s="114" t="s">
        <v>93</v>
      </c>
      <c r="C218" s="115">
        <v>46</v>
      </c>
      <c r="D218" s="116">
        <v>-0.13207547169811318</v>
      </c>
      <c r="E218" s="115">
        <v>23</v>
      </c>
      <c r="F218" s="116">
        <f t="shared" si="26"/>
        <v>-0.5</v>
      </c>
      <c r="G218" s="115">
        <v>64</v>
      </c>
      <c r="H218" s="116">
        <f t="shared" si="26"/>
        <v>1.7826086956521738</v>
      </c>
      <c r="I218" s="115">
        <v>62</v>
      </c>
      <c r="J218" s="116">
        <f t="shared" si="26"/>
        <v>-3.125E-2</v>
      </c>
      <c r="K218" s="115">
        <v>91</v>
      </c>
      <c r="L218" s="116">
        <f t="shared" si="26"/>
        <v>0.467741935483871</v>
      </c>
      <c r="M218" s="115"/>
      <c r="N218" s="116"/>
      <c r="O218" s="116"/>
    </row>
    <row r="219" spans="2:16" ht="15.75" x14ac:dyDescent="0.25">
      <c r="B219" s="117" t="s">
        <v>30</v>
      </c>
      <c r="C219" s="118">
        <v>731</v>
      </c>
      <c r="D219" s="119">
        <v>0.10256410256410264</v>
      </c>
      <c r="E219" s="118">
        <v>284</v>
      </c>
      <c r="F219" s="119">
        <f t="shared" si="26"/>
        <v>-0.61149110807113538</v>
      </c>
      <c r="G219" s="118">
        <v>377</v>
      </c>
      <c r="H219" s="119">
        <f t="shared" si="26"/>
        <v>0.32746478873239426</v>
      </c>
      <c r="I219" s="118">
        <v>868</v>
      </c>
      <c r="J219" s="119">
        <f t="shared" si="26"/>
        <v>1.3023872679045092</v>
      </c>
      <c r="K219" s="118">
        <v>832</v>
      </c>
      <c r="L219" s="119">
        <f t="shared" si="26"/>
        <v>-4.1474654377880227E-2</v>
      </c>
      <c r="M219" s="118">
        <v>591</v>
      </c>
      <c r="N219" s="119">
        <v>0.47750000000000004</v>
      </c>
      <c r="O219" s="119">
        <v>0.2338204592901878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91</v>
      </c>
      <c r="D229" s="116">
        <v>9.6385542168674787E-2</v>
      </c>
      <c r="E229" s="115">
        <v>70</v>
      </c>
      <c r="F229" s="116">
        <f t="shared" ref="F229:L241" si="29">IFERROR(E229/C229-1,"-")</f>
        <v>-0.23076923076923073</v>
      </c>
      <c r="G229" s="115">
        <v>18</v>
      </c>
      <c r="H229" s="116">
        <f t="shared" si="29"/>
        <v>-0.74285714285714288</v>
      </c>
      <c r="I229" s="115">
        <v>89</v>
      </c>
      <c r="J229" s="116">
        <f t="shared" si="29"/>
        <v>3.9444444444444446</v>
      </c>
      <c r="K229" s="115">
        <v>76</v>
      </c>
      <c r="L229" s="116">
        <f t="shared" si="29"/>
        <v>-0.1460674157303371</v>
      </c>
      <c r="M229" s="115">
        <v>165</v>
      </c>
      <c r="N229" s="116">
        <f t="shared" ref="N229:N235" si="30">IFERROR(M229/K229-1,"-")</f>
        <v>1.1710526315789473</v>
      </c>
      <c r="O229" s="116">
        <f>M229/C229-1</f>
        <v>0.81318681318681318</v>
      </c>
    </row>
    <row r="230" spans="2:16" x14ac:dyDescent="0.25">
      <c r="B230" s="114" t="s">
        <v>73</v>
      </c>
      <c r="C230" s="115">
        <v>113</v>
      </c>
      <c r="D230" s="116">
        <v>1.3541666666666665</v>
      </c>
      <c r="E230" s="115">
        <v>104</v>
      </c>
      <c r="F230" s="116">
        <f t="shared" si="29"/>
        <v>-7.9646017699115057E-2</v>
      </c>
      <c r="G230" s="115">
        <v>3</v>
      </c>
      <c r="H230" s="116">
        <f t="shared" si="29"/>
        <v>-0.97115384615384615</v>
      </c>
      <c r="I230" s="115">
        <v>106</v>
      </c>
      <c r="J230" s="116">
        <f t="shared" si="29"/>
        <v>34.333333333333336</v>
      </c>
      <c r="K230" s="115">
        <v>66</v>
      </c>
      <c r="L230" s="116">
        <f t="shared" si="29"/>
        <v>-0.37735849056603776</v>
      </c>
      <c r="M230" s="115">
        <v>88</v>
      </c>
      <c r="N230" s="116">
        <f t="shared" si="30"/>
        <v>0.33333333333333326</v>
      </c>
      <c r="O230" s="116">
        <f>IFERROR(M230/C230-1,"-")</f>
        <v>-0.22123893805309736</v>
      </c>
    </row>
    <row r="231" spans="2:16" x14ac:dyDescent="0.25">
      <c r="B231" s="114" t="s">
        <v>75</v>
      </c>
      <c r="C231" s="115">
        <v>77</v>
      </c>
      <c r="D231" s="116">
        <v>0.28333333333333344</v>
      </c>
      <c r="E231" s="115">
        <v>13</v>
      </c>
      <c r="F231" s="116">
        <f t="shared" si="29"/>
        <v>-0.83116883116883122</v>
      </c>
      <c r="G231" s="115">
        <v>17</v>
      </c>
      <c r="H231" s="116">
        <f t="shared" si="29"/>
        <v>0.30769230769230771</v>
      </c>
      <c r="I231" s="115">
        <v>58</v>
      </c>
      <c r="J231" s="116">
        <f t="shared" si="29"/>
        <v>2.4117647058823528</v>
      </c>
      <c r="K231" s="115">
        <v>95</v>
      </c>
      <c r="L231" s="116">
        <f t="shared" si="29"/>
        <v>0.63793103448275867</v>
      </c>
      <c r="M231" s="115">
        <v>82</v>
      </c>
      <c r="N231" s="116">
        <f t="shared" si="30"/>
        <v>-0.13684210526315788</v>
      </c>
      <c r="O231" s="116">
        <f t="shared" ref="O231:O235" si="31">IFERROR(M231/C231-1,"-")</f>
        <v>6.4935064935064846E-2</v>
      </c>
    </row>
    <row r="232" spans="2:16" x14ac:dyDescent="0.25">
      <c r="B232" s="114" t="s">
        <v>77</v>
      </c>
      <c r="C232" s="115">
        <v>71</v>
      </c>
      <c r="D232" s="116">
        <v>1.9583333333333335</v>
      </c>
      <c r="E232" s="115">
        <v>0</v>
      </c>
      <c r="F232" s="116">
        <f t="shared" si="29"/>
        <v>-1</v>
      </c>
      <c r="G232" s="115">
        <v>9</v>
      </c>
      <c r="H232" s="116" t="str">
        <f t="shared" si="29"/>
        <v>-</v>
      </c>
      <c r="I232" s="115">
        <v>71</v>
      </c>
      <c r="J232" s="116">
        <f t="shared" si="29"/>
        <v>6.8888888888888893</v>
      </c>
      <c r="K232" s="115">
        <v>67</v>
      </c>
      <c r="L232" s="116">
        <f t="shared" si="29"/>
        <v>-5.633802816901412E-2</v>
      </c>
      <c r="M232" s="115">
        <v>45</v>
      </c>
      <c r="N232" s="116">
        <f t="shared" si="30"/>
        <v>-0.32835820895522383</v>
      </c>
      <c r="O232" s="116">
        <f t="shared" si="31"/>
        <v>-0.36619718309859151</v>
      </c>
    </row>
    <row r="233" spans="2:16" x14ac:dyDescent="0.25">
      <c r="B233" s="114" t="s">
        <v>79</v>
      </c>
      <c r="C233" s="115">
        <v>62</v>
      </c>
      <c r="D233" s="116">
        <v>0.82352941176470584</v>
      </c>
      <c r="E233" s="115">
        <v>0</v>
      </c>
      <c r="F233" s="116">
        <f t="shared" si="29"/>
        <v>-1</v>
      </c>
      <c r="G233" s="115">
        <v>33</v>
      </c>
      <c r="H233" s="116" t="str">
        <f t="shared" si="29"/>
        <v>-</v>
      </c>
      <c r="I233" s="115">
        <v>20</v>
      </c>
      <c r="J233" s="116">
        <f t="shared" si="29"/>
        <v>-0.39393939393939392</v>
      </c>
      <c r="K233" s="115">
        <v>41</v>
      </c>
      <c r="L233" s="116">
        <f t="shared" si="29"/>
        <v>1.0499999999999998</v>
      </c>
      <c r="M233" s="115">
        <v>7</v>
      </c>
      <c r="N233" s="116">
        <f t="shared" si="30"/>
        <v>-0.82926829268292679</v>
      </c>
      <c r="O233" s="116">
        <f t="shared" si="31"/>
        <v>-0.88709677419354838</v>
      </c>
    </row>
    <row r="234" spans="2:16" x14ac:dyDescent="0.25">
      <c r="B234" s="114" t="s">
        <v>81</v>
      </c>
      <c r="C234" s="115">
        <v>45</v>
      </c>
      <c r="D234" s="116">
        <v>-0.31818181818181823</v>
      </c>
      <c r="E234" s="115">
        <v>0</v>
      </c>
      <c r="F234" s="116">
        <f t="shared" si="29"/>
        <v>-1</v>
      </c>
      <c r="G234" s="115">
        <v>27</v>
      </c>
      <c r="H234" s="116" t="str">
        <f t="shared" si="29"/>
        <v>-</v>
      </c>
      <c r="I234" s="115">
        <v>41</v>
      </c>
      <c r="J234" s="116">
        <f t="shared" si="29"/>
        <v>0.5185185185185186</v>
      </c>
      <c r="K234" s="115">
        <v>29</v>
      </c>
      <c r="L234" s="116">
        <f t="shared" si="29"/>
        <v>-0.29268292682926833</v>
      </c>
      <c r="M234" s="115">
        <v>7</v>
      </c>
      <c r="N234" s="116">
        <f t="shared" si="30"/>
        <v>-0.75862068965517238</v>
      </c>
      <c r="O234" s="116">
        <f t="shared" si="31"/>
        <v>-0.84444444444444444</v>
      </c>
    </row>
    <row r="235" spans="2:16" x14ac:dyDescent="0.25">
      <c r="B235" s="114" t="s">
        <v>83</v>
      </c>
      <c r="C235" s="115">
        <v>22</v>
      </c>
      <c r="D235" s="116">
        <v>-0.56000000000000005</v>
      </c>
      <c r="E235" s="115">
        <v>0</v>
      </c>
      <c r="F235" s="116">
        <f t="shared" si="29"/>
        <v>-1</v>
      </c>
      <c r="G235" s="115">
        <v>57</v>
      </c>
      <c r="H235" s="116" t="str">
        <f t="shared" si="29"/>
        <v>-</v>
      </c>
      <c r="I235" s="115">
        <v>51</v>
      </c>
      <c r="J235" s="116">
        <f t="shared" si="29"/>
        <v>-0.10526315789473684</v>
      </c>
      <c r="K235" s="115">
        <v>24</v>
      </c>
      <c r="L235" s="116">
        <f t="shared" si="29"/>
        <v>-0.52941176470588236</v>
      </c>
      <c r="M235" s="115">
        <v>5</v>
      </c>
      <c r="N235" s="116">
        <f t="shared" si="30"/>
        <v>-0.79166666666666663</v>
      </c>
      <c r="O235" s="116">
        <f t="shared" si="31"/>
        <v>-0.77272727272727271</v>
      </c>
    </row>
    <row r="236" spans="2:16" x14ac:dyDescent="0.25">
      <c r="B236" s="114" t="s">
        <v>85</v>
      </c>
      <c r="C236" s="115">
        <v>26</v>
      </c>
      <c r="D236" s="116">
        <v>-0.48</v>
      </c>
      <c r="E236" s="115">
        <v>16</v>
      </c>
      <c r="F236" s="116">
        <f t="shared" si="29"/>
        <v>-0.38461538461538458</v>
      </c>
      <c r="G236" s="115">
        <v>34</v>
      </c>
      <c r="H236" s="116">
        <f t="shared" si="29"/>
        <v>1.125</v>
      </c>
      <c r="I236" s="115">
        <v>48</v>
      </c>
      <c r="J236" s="116">
        <f t="shared" si="29"/>
        <v>0.41176470588235303</v>
      </c>
      <c r="K236" s="115">
        <v>57</v>
      </c>
      <c r="L236" s="116">
        <f t="shared" si="29"/>
        <v>0.1875</v>
      </c>
      <c r="M236" s="115"/>
      <c r="N236" s="116"/>
      <c r="O236" s="116"/>
    </row>
    <row r="237" spans="2:16" x14ac:dyDescent="0.25">
      <c r="B237" s="114" t="s">
        <v>87</v>
      </c>
      <c r="C237" s="115">
        <v>39</v>
      </c>
      <c r="D237" s="116">
        <v>-0.31578947368421051</v>
      </c>
      <c r="E237" s="115">
        <v>10</v>
      </c>
      <c r="F237" s="116">
        <f t="shared" si="29"/>
        <v>-0.74358974358974361</v>
      </c>
      <c r="G237" s="115">
        <v>21</v>
      </c>
      <c r="H237" s="116">
        <f t="shared" si="29"/>
        <v>1.1000000000000001</v>
      </c>
      <c r="I237" s="115">
        <v>54</v>
      </c>
      <c r="J237" s="116">
        <f t="shared" si="29"/>
        <v>1.5714285714285716</v>
      </c>
      <c r="K237" s="115">
        <v>18</v>
      </c>
      <c r="L237" s="116">
        <f t="shared" si="29"/>
        <v>-0.66666666666666674</v>
      </c>
      <c r="M237" s="115"/>
      <c r="N237" s="116"/>
      <c r="O237" s="116"/>
    </row>
    <row r="238" spans="2:16" x14ac:dyDescent="0.25">
      <c r="B238" s="114" t="s">
        <v>89</v>
      </c>
      <c r="C238" s="115">
        <v>42</v>
      </c>
      <c r="D238" s="116">
        <v>7.6923076923076872E-2</v>
      </c>
      <c r="E238" s="115">
        <v>4</v>
      </c>
      <c r="F238" s="116">
        <f t="shared" si="29"/>
        <v>-0.90476190476190477</v>
      </c>
      <c r="G238" s="115">
        <v>71</v>
      </c>
      <c r="H238" s="116">
        <f t="shared" si="29"/>
        <v>16.75</v>
      </c>
      <c r="I238" s="115">
        <v>12</v>
      </c>
      <c r="J238" s="116">
        <f t="shared" si="29"/>
        <v>-0.83098591549295775</v>
      </c>
      <c r="K238" s="115">
        <v>75</v>
      </c>
      <c r="L238" s="116">
        <f t="shared" si="29"/>
        <v>5.25</v>
      </c>
      <c r="M238" s="115"/>
      <c r="N238" s="116"/>
      <c r="O238" s="116"/>
    </row>
    <row r="239" spans="2:16" x14ac:dyDescent="0.25">
      <c r="B239" s="114" t="s">
        <v>91</v>
      </c>
      <c r="C239" s="115">
        <v>73</v>
      </c>
      <c r="D239" s="116">
        <v>0.55319148936170204</v>
      </c>
      <c r="E239" s="115">
        <v>4</v>
      </c>
      <c r="F239" s="116">
        <f t="shared" si="29"/>
        <v>-0.9452054794520548</v>
      </c>
      <c r="G239" s="115">
        <v>133</v>
      </c>
      <c r="H239" s="116">
        <f t="shared" si="29"/>
        <v>32.25</v>
      </c>
      <c r="I239" s="115">
        <v>44</v>
      </c>
      <c r="J239" s="116">
        <f t="shared" si="29"/>
        <v>-0.66917293233082709</v>
      </c>
      <c r="K239" s="115">
        <v>69</v>
      </c>
      <c r="L239" s="116">
        <f t="shared" si="29"/>
        <v>0.56818181818181812</v>
      </c>
      <c r="M239" s="115"/>
      <c r="N239" s="116"/>
      <c r="O239" s="116"/>
    </row>
    <row r="240" spans="2:16" x14ac:dyDescent="0.25">
      <c r="B240" s="114" t="s">
        <v>93</v>
      </c>
      <c r="C240" s="115">
        <v>25</v>
      </c>
      <c r="D240" s="116">
        <v>-0.57627118644067798</v>
      </c>
      <c r="E240" s="115">
        <v>6</v>
      </c>
      <c r="F240" s="116">
        <f t="shared" si="29"/>
        <v>-0.76</v>
      </c>
      <c r="G240" s="115">
        <v>53</v>
      </c>
      <c r="H240" s="116">
        <f t="shared" si="29"/>
        <v>7.8333333333333339</v>
      </c>
      <c r="I240" s="115">
        <v>63</v>
      </c>
      <c r="J240" s="116">
        <f t="shared" si="29"/>
        <v>0.18867924528301883</v>
      </c>
      <c r="K240" s="115">
        <v>92</v>
      </c>
      <c r="L240" s="116">
        <f t="shared" si="29"/>
        <v>0.46031746031746024</v>
      </c>
      <c r="M240" s="115"/>
      <c r="N240" s="116"/>
      <c r="O240" s="116"/>
    </row>
    <row r="241" spans="2:16" ht="15.75" x14ac:dyDescent="0.25">
      <c r="B241" s="117" t="s">
        <v>30</v>
      </c>
      <c r="C241" s="118">
        <v>686</v>
      </c>
      <c r="D241" s="119">
        <v>0.11183144246353316</v>
      </c>
      <c r="E241" s="118">
        <v>229</v>
      </c>
      <c r="F241" s="119">
        <f t="shared" si="29"/>
        <v>-0.66618075801749277</v>
      </c>
      <c r="G241" s="118">
        <v>476</v>
      </c>
      <c r="H241" s="119">
        <f t="shared" si="29"/>
        <v>1.0786026200873362</v>
      </c>
      <c r="I241" s="118">
        <v>657</v>
      </c>
      <c r="J241" s="119">
        <f t="shared" si="29"/>
        <v>0.38025210084033612</v>
      </c>
      <c r="K241" s="118">
        <v>709</v>
      </c>
      <c r="L241" s="119">
        <f t="shared" si="29"/>
        <v>7.9147640791476404E-2</v>
      </c>
      <c r="M241" s="118">
        <v>399</v>
      </c>
      <c r="N241" s="119">
        <v>2.5125628140703071E-3</v>
      </c>
      <c r="O241" s="119">
        <v>-0.17047817047817049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95</v>
      </c>
      <c r="D251" s="116">
        <v>-0.27480916030534353</v>
      </c>
      <c r="E251" s="115">
        <v>82</v>
      </c>
      <c r="F251" s="116">
        <f t="shared" ref="F251:L263" si="32">IFERROR(E251/C251-1,"-")</f>
        <v>-0.13684210526315788</v>
      </c>
      <c r="G251" s="115">
        <v>3</v>
      </c>
      <c r="H251" s="116">
        <f t="shared" si="32"/>
        <v>-0.96341463414634143</v>
      </c>
      <c r="I251" s="115">
        <v>13</v>
      </c>
      <c r="J251" s="116">
        <f t="shared" si="32"/>
        <v>3.333333333333333</v>
      </c>
      <c r="K251" s="115">
        <v>52</v>
      </c>
      <c r="L251" s="116">
        <f t="shared" si="32"/>
        <v>3</v>
      </c>
      <c r="M251" s="115">
        <v>31</v>
      </c>
      <c r="N251" s="116">
        <f t="shared" ref="N251:N257" si="33">IFERROR(M251/K251-1,"-")</f>
        <v>-0.40384615384615385</v>
      </c>
      <c r="O251" s="116">
        <f>M251/C251-1</f>
        <v>-0.67368421052631577</v>
      </c>
    </row>
    <row r="252" spans="2:16" x14ac:dyDescent="0.25">
      <c r="B252" s="114" t="s">
        <v>73</v>
      </c>
      <c r="C252" s="115">
        <v>28</v>
      </c>
      <c r="D252" s="116">
        <v>-0.59420289855072461</v>
      </c>
      <c r="E252" s="115">
        <v>31</v>
      </c>
      <c r="F252" s="116">
        <f t="shared" si="32"/>
        <v>0.10714285714285721</v>
      </c>
      <c r="G252" s="115">
        <v>0</v>
      </c>
      <c r="H252" s="116">
        <f t="shared" si="32"/>
        <v>-1</v>
      </c>
      <c r="I252" s="115">
        <v>11</v>
      </c>
      <c r="J252" s="116" t="str">
        <f t="shared" si="32"/>
        <v>-</v>
      </c>
      <c r="K252" s="115">
        <v>47</v>
      </c>
      <c r="L252" s="116">
        <f t="shared" si="32"/>
        <v>3.2727272727272725</v>
      </c>
      <c r="M252" s="115">
        <v>26</v>
      </c>
      <c r="N252" s="116">
        <f t="shared" si="33"/>
        <v>-0.44680851063829785</v>
      </c>
      <c r="O252" s="116">
        <f>IFERROR(M252/C252-1,"-")</f>
        <v>-7.1428571428571397E-2</v>
      </c>
    </row>
    <row r="253" spans="2:16" x14ac:dyDescent="0.25">
      <c r="B253" s="114" t="s">
        <v>75</v>
      </c>
      <c r="C253" s="115">
        <v>29</v>
      </c>
      <c r="D253" s="116">
        <v>-0.12121212121212122</v>
      </c>
      <c r="E253" s="115">
        <v>23</v>
      </c>
      <c r="F253" s="116">
        <f t="shared" si="32"/>
        <v>-0.2068965517241379</v>
      </c>
      <c r="G253" s="115">
        <v>8</v>
      </c>
      <c r="H253" s="116">
        <f t="shared" si="32"/>
        <v>-0.65217391304347827</v>
      </c>
      <c r="I253" s="115">
        <v>15</v>
      </c>
      <c r="J253" s="116">
        <f t="shared" si="32"/>
        <v>0.875</v>
      </c>
      <c r="K253" s="115">
        <v>32</v>
      </c>
      <c r="L253" s="116">
        <f t="shared" si="32"/>
        <v>1.1333333333333333</v>
      </c>
      <c r="M253" s="115">
        <v>19</v>
      </c>
      <c r="N253" s="116">
        <f t="shared" si="33"/>
        <v>-0.40625</v>
      </c>
      <c r="O253" s="116">
        <f t="shared" ref="O253:O257" si="34">IFERROR(M253/C253-1,"-")</f>
        <v>-0.34482758620689657</v>
      </c>
    </row>
    <row r="254" spans="2:16" x14ac:dyDescent="0.25">
      <c r="B254" s="114" t="s">
        <v>77</v>
      </c>
      <c r="C254" s="115">
        <v>8</v>
      </c>
      <c r="D254" s="116">
        <v>0.33333333333333326</v>
      </c>
      <c r="E254" s="115">
        <v>0</v>
      </c>
      <c r="F254" s="116">
        <f t="shared" si="32"/>
        <v>-1</v>
      </c>
      <c r="G254" s="115">
        <v>6</v>
      </c>
      <c r="H254" s="116" t="str">
        <f t="shared" si="32"/>
        <v>-</v>
      </c>
      <c r="I254" s="115">
        <v>3</v>
      </c>
      <c r="J254" s="116">
        <f t="shared" si="32"/>
        <v>-0.5</v>
      </c>
      <c r="K254" s="115">
        <v>14</v>
      </c>
      <c r="L254" s="116">
        <f t="shared" si="32"/>
        <v>3.666666666666667</v>
      </c>
      <c r="M254" s="115">
        <v>2</v>
      </c>
      <c r="N254" s="116">
        <f t="shared" si="33"/>
        <v>-0.85714285714285721</v>
      </c>
      <c r="O254" s="116">
        <f t="shared" si="34"/>
        <v>-0.75</v>
      </c>
    </row>
    <row r="255" spans="2:16" x14ac:dyDescent="0.25">
      <c r="B255" s="114" t="s">
        <v>79</v>
      </c>
      <c r="C255" s="115">
        <v>1</v>
      </c>
      <c r="D255" s="116">
        <v>-0.75</v>
      </c>
      <c r="E255" s="115">
        <v>0</v>
      </c>
      <c r="F255" s="116">
        <f t="shared" si="32"/>
        <v>-1</v>
      </c>
      <c r="G255" s="115">
        <v>5</v>
      </c>
      <c r="H255" s="116" t="str">
        <f t="shared" si="32"/>
        <v>-</v>
      </c>
      <c r="I255" s="115">
        <v>2</v>
      </c>
      <c r="J255" s="116">
        <f t="shared" si="32"/>
        <v>-0.6</v>
      </c>
      <c r="K255" s="115">
        <v>4</v>
      </c>
      <c r="L255" s="116">
        <f t="shared" si="32"/>
        <v>1</v>
      </c>
      <c r="M255" s="115">
        <v>0</v>
      </c>
      <c r="N255" s="116">
        <f t="shared" si="33"/>
        <v>-1</v>
      </c>
      <c r="O255" s="116">
        <f t="shared" si="34"/>
        <v>-1</v>
      </c>
    </row>
    <row r="256" spans="2:16" x14ac:dyDescent="0.25">
      <c r="B256" s="114" t="s">
        <v>81</v>
      </c>
      <c r="C256" s="115">
        <v>5</v>
      </c>
      <c r="D256" s="116">
        <v>0.66666666666666674</v>
      </c>
      <c r="E256" s="115">
        <v>0</v>
      </c>
      <c r="F256" s="116">
        <f t="shared" si="32"/>
        <v>-1</v>
      </c>
      <c r="G256" s="115">
        <v>7</v>
      </c>
      <c r="H256" s="116" t="str">
        <f t="shared" si="32"/>
        <v>-</v>
      </c>
      <c r="I256" s="115">
        <v>0</v>
      </c>
      <c r="J256" s="116">
        <f t="shared" si="32"/>
        <v>-1</v>
      </c>
      <c r="K256" s="115">
        <v>4</v>
      </c>
      <c r="L256" s="116" t="str">
        <f t="shared" si="32"/>
        <v>-</v>
      </c>
      <c r="M256" s="115">
        <v>0</v>
      </c>
      <c r="N256" s="116">
        <f t="shared" si="33"/>
        <v>-1</v>
      </c>
      <c r="O256" s="116">
        <f t="shared" si="34"/>
        <v>-1</v>
      </c>
    </row>
    <row r="257" spans="2:16" x14ac:dyDescent="0.25">
      <c r="B257" s="114" t="s">
        <v>83</v>
      </c>
      <c r="C257" s="115">
        <v>4</v>
      </c>
      <c r="D257" s="116">
        <v>-0.19999999999999996</v>
      </c>
      <c r="E257" s="115">
        <v>0</v>
      </c>
      <c r="F257" s="116">
        <f t="shared" si="32"/>
        <v>-1</v>
      </c>
      <c r="G257" s="115">
        <v>10</v>
      </c>
      <c r="H257" s="116" t="str">
        <f t="shared" si="32"/>
        <v>-</v>
      </c>
      <c r="I257" s="115">
        <v>13</v>
      </c>
      <c r="J257" s="116">
        <f t="shared" si="32"/>
        <v>0.30000000000000004</v>
      </c>
      <c r="K257" s="115">
        <v>3</v>
      </c>
      <c r="L257" s="116">
        <f t="shared" si="32"/>
        <v>-0.76923076923076916</v>
      </c>
      <c r="M257" s="115">
        <v>6</v>
      </c>
      <c r="N257" s="116">
        <f t="shared" si="33"/>
        <v>1</v>
      </c>
      <c r="O257" s="116">
        <f t="shared" si="34"/>
        <v>0.5</v>
      </c>
    </row>
    <row r="258" spans="2:16" x14ac:dyDescent="0.25">
      <c r="B258" s="114" t="s">
        <v>85</v>
      </c>
      <c r="C258" s="115">
        <v>12</v>
      </c>
      <c r="D258" s="116">
        <v>2</v>
      </c>
      <c r="E258" s="115">
        <v>0</v>
      </c>
      <c r="F258" s="116">
        <f t="shared" si="32"/>
        <v>-1</v>
      </c>
      <c r="G258" s="115">
        <v>3</v>
      </c>
      <c r="H258" s="116" t="str">
        <f t="shared" si="32"/>
        <v>-</v>
      </c>
      <c r="I258" s="115">
        <v>5</v>
      </c>
      <c r="J258" s="116">
        <f t="shared" si="32"/>
        <v>0.66666666666666674</v>
      </c>
      <c r="K258" s="115">
        <v>5</v>
      </c>
      <c r="L258" s="116">
        <f t="shared" si="32"/>
        <v>0</v>
      </c>
      <c r="M258" s="115"/>
      <c r="N258" s="116"/>
      <c r="O258" s="116"/>
    </row>
    <row r="259" spans="2:16" x14ac:dyDescent="0.25">
      <c r="B259" s="114" t="s">
        <v>87</v>
      </c>
      <c r="C259" s="115">
        <v>0</v>
      </c>
      <c r="D259" s="116">
        <v>-1</v>
      </c>
      <c r="E259" s="115">
        <v>0</v>
      </c>
      <c r="F259" s="116" t="str">
        <f t="shared" si="32"/>
        <v>-</v>
      </c>
      <c r="G259" s="115">
        <v>0</v>
      </c>
      <c r="H259" s="116" t="str">
        <f t="shared" si="32"/>
        <v>-</v>
      </c>
      <c r="I259" s="115">
        <v>0</v>
      </c>
      <c r="J259" s="116" t="str">
        <f t="shared" si="32"/>
        <v>-</v>
      </c>
      <c r="K259" s="115">
        <v>6</v>
      </c>
      <c r="L259" s="116" t="str">
        <f t="shared" si="32"/>
        <v>-</v>
      </c>
      <c r="M259" s="115"/>
      <c r="N259" s="116"/>
      <c r="O259" s="116"/>
    </row>
    <row r="260" spans="2:16" x14ac:dyDescent="0.25">
      <c r="B260" s="114" t="s">
        <v>89</v>
      </c>
      <c r="C260" s="115">
        <v>8</v>
      </c>
      <c r="D260" s="116">
        <v>-0.11111111111111116</v>
      </c>
      <c r="E260" s="115">
        <v>0</v>
      </c>
      <c r="F260" s="116">
        <f t="shared" si="32"/>
        <v>-1</v>
      </c>
      <c r="G260" s="115">
        <v>5</v>
      </c>
      <c r="H260" s="116" t="str">
        <f t="shared" si="32"/>
        <v>-</v>
      </c>
      <c r="I260" s="115">
        <v>8</v>
      </c>
      <c r="J260" s="116">
        <f t="shared" si="32"/>
        <v>0.60000000000000009</v>
      </c>
      <c r="K260" s="115">
        <v>17</v>
      </c>
      <c r="L260" s="116">
        <f t="shared" si="32"/>
        <v>1.125</v>
      </c>
      <c r="M260" s="115"/>
      <c r="N260" s="116"/>
      <c r="O260" s="116"/>
    </row>
    <row r="261" spans="2:16" x14ac:dyDescent="0.25">
      <c r="B261" s="114" t="s">
        <v>91</v>
      </c>
      <c r="C261" s="115">
        <v>48</v>
      </c>
      <c r="D261" s="116">
        <v>-0.15789473684210531</v>
      </c>
      <c r="E261" s="115">
        <v>0</v>
      </c>
      <c r="F261" s="116">
        <f t="shared" si="32"/>
        <v>-1</v>
      </c>
      <c r="G261" s="115">
        <v>30</v>
      </c>
      <c r="H261" s="116" t="str">
        <f t="shared" si="32"/>
        <v>-</v>
      </c>
      <c r="I261" s="115">
        <v>21</v>
      </c>
      <c r="J261" s="116">
        <f t="shared" si="32"/>
        <v>-0.30000000000000004</v>
      </c>
      <c r="K261" s="115">
        <v>15</v>
      </c>
      <c r="L261" s="116">
        <f t="shared" si="32"/>
        <v>-0.2857142857142857</v>
      </c>
      <c r="M261" s="115"/>
      <c r="N261" s="116"/>
      <c r="O261" s="116"/>
    </row>
    <row r="262" spans="2:16" x14ac:dyDescent="0.25">
      <c r="B262" s="114" t="s">
        <v>93</v>
      </c>
      <c r="C262" s="115">
        <v>43</v>
      </c>
      <c r="D262" s="116">
        <v>-0.60550458715596323</v>
      </c>
      <c r="E262" s="115">
        <v>0</v>
      </c>
      <c r="F262" s="116">
        <f t="shared" si="32"/>
        <v>-1</v>
      </c>
      <c r="G262" s="115">
        <v>21</v>
      </c>
      <c r="H262" s="116" t="str">
        <f t="shared" si="32"/>
        <v>-</v>
      </c>
      <c r="I262" s="115">
        <v>45</v>
      </c>
      <c r="J262" s="116">
        <f t="shared" si="32"/>
        <v>1.1428571428571428</v>
      </c>
      <c r="K262" s="115">
        <v>44</v>
      </c>
      <c r="L262" s="116">
        <f t="shared" si="32"/>
        <v>-2.2222222222222254E-2</v>
      </c>
      <c r="M262" s="115"/>
      <c r="N262" s="116"/>
      <c r="O262" s="116"/>
    </row>
    <row r="263" spans="2:16" ht="15.75" x14ac:dyDescent="0.25">
      <c r="B263" s="117" t="s">
        <v>30</v>
      </c>
      <c r="C263" s="118">
        <v>281</v>
      </c>
      <c r="D263" s="119">
        <v>-0.35550458715596334</v>
      </c>
      <c r="E263" s="118">
        <v>136</v>
      </c>
      <c r="F263" s="119">
        <f t="shared" si="32"/>
        <v>-0.51601423487544484</v>
      </c>
      <c r="G263" s="118">
        <v>98</v>
      </c>
      <c r="H263" s="119">
        <f t="shared" si="32"/>
        <v>-0.27941176470588236</v>
      </c>
      <c r="I263" s="118">
        <v>136</v>
      </c>
      <c r="J263" s="119">
        <f t="shared" si="32"/>
        <v>0.38775510204081631</v>
      </c>
      <c r="K263" s="118">
        <v>243</v>
      </c>
      <c r="L263" s="119">
        <f t="shared" si="32"/>
        <v>0.78676470588235303</v>
      </c>
      <c r="M263" s="118">
        <v>84</v>
      </c>
      <c r="N263" s="119">
        <v>-0.46153846153846156</v>
      </c>
      <c r="O263" s="119">
        <v>-0.50588235294117645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147</v>
      </c>
      <c r="D273" s="116">
        <v>-2.0000000000000018E-2</v>
      </c>
      <c r="E273" s="115">
        <v>120</v>
      </c>
      <c r="F273" s="116">
        <f t="shared" ref="F273:L285" si="35">IFERROR(E273/C273-1,"-")</f>
        <v>-0.18367346938775508</v>
      </c>
      <c r="G273" s="115">
        <v>2</v>
      </c>
      <c r="H273" s="116">
        <f t="shared" si="35"/>
        <v>-0.98333333333333328</v>
      </c>
      <c r="I273" s="115">
        <v>29</v>
      </c>
      <c r="J273" s="116">
        <f t="shared" si="35"/>
        <v>13.5</v>
      </c>
      <c r="K273" s="115">
        <v>48</v>
      </c>
      <c r="L273" s="116">
        <f t="shared" si="35"/>
        <v>0.65517241379310343</v>
      </c>
      <c r="M273" s="115">
        <v>15</v>
      </c>
      <c r="N273" s="116">
        <f t="shared" ref="N273:N279" si="36">IFERROR(M273/K273-1,"-")</f>
        <v>-0.6875</v>
      </c>
      <c r="O273" s="116">
        <f>M273/C273-1</f>
        <v>-0.89795918367346939</v>
      </c>
    </row>
    <row r="274" spans="2:15" x14ac:dyDescent="0.25">
      <c r="B274" s="114" t="s">
        <v>73</v>
      </c>
      <c r="C274" s="115">
        <v>49</v>
      </c>
      <c r="D274" s="116">
        <v>-0.234375</v>
      </c>
      <c r="E274" s="115">
        <v>66</v>
      </c>
      <c r="F274" s="116">
        <f t="shared" si="35"/>
        <v>0.34693877551020402</v>
      </c>
      <c r="G274" s="115">
        <v>0</v>
      </c>
      <c r="H274" s="116">
        <f t="shared" si="35"/>
        <v>-1</v>
      </c>
      <c r="I274" s="115">
        <v>39</v>
      </c>
      <c r="J274" s="116" t="str">
        <f t="shared" si="35"/>
        <v>-</v>
      </c>
      <c r="K274" s="115">
        <v>47</v>
      </c>
      <c r="L274" s="116">
        <f t="shared" si="35"/>
        <v>0.20512820512820507</v>
      </c>
      <c r="M274" s="115">
        <v>46</v>
      </c>
      <c r="N274" s="116">
        <f t="shared" si="36"/>
        <v>-2.1276595744680882E-2</v>
      </c>
      <c r="O274" s="116">
        <f>IFERROR(M274/C274-1,"-")</f>
        <v>-6.1224489795918324E-2</v>
      </c>
    </row>
    <row r="275" spans="2:15" x14ac:dyDescent="0.25">
      <c r="B275" s="114" t="s">
        <v>75</v>
      </c>
      <c r="C275" s="115">
        <v>25</v>
      </c>
      <c r="D275" s="116">
        <v>0.78571428571428581</v>
      </c>
      <c r="E275" s="115">
        <v>15</v>
      </c>
      <c r="F275" s="116">
        <f t="shared" si="35"/>
        <v>-0.4</v>
      </c>
      <c r="G275" s="115">
        <v>8</v>
      </c>
      <c r="H275" s="116">
        <f t="shared" si="35"/>
        <v>-0.46666666666666667</v>
      </c>
      <c r="I275" s="115">
        <v>11</v>
      </c>
      <c r="J275" s="116">
        <f t="shared" si="35"/>
        <v>0.375</v>
      </c>
      <c r="K275" s="115">
        <v>24</v>
      </c>
      <c r="L275" s="116">
        <f t="shared" si="35"/>
        <v>1.1818181818181817</v>
      </c>
      <c r="M275" s="115">
        <v>16</v>
      </c>
      <c r="N275" s="116">
        <f t="shared" si="36"/>
        <v>-0.33333333333333337</v>
      </c>
      <c r="O275" s="116">
        <f t="shared" ref="O275:O279" si="37">IFERROR(M275/C275-1,"-")</f>
        <v>-0.36</v>
      </c>
    </row>
    <row r="276" spans="2:15" x14ac:dyDescent="0.25">
      <c r="B276" s="114" t="s">
        <v>77</v>
      </c>
      <c r="C276" s="115">
        <v>14</v>
      </c>
      <c r="D276" s="116">
        <v>-0.17647058823529416</v>
      </c>
      <c r="E276" s="115">
        <v>0</v>
      </c>
      <c r="F276" s="116">
        <f t="shared" si="35"/>
        <v>-1</v>
      </c>
      <c r="G276" s="115">
        <v>3</v>
      </c>
      <c r="H276" s="116" t="str">
        <f t="shared" si="35"/>
        <v>-</v>
      </c>
      <c r="I276" s="115">
        <v>7</v>
      </c>
      <c r="J276" s="116">
        <f t="shared" si="35"/>
        <v>1.3333333333333335</v>
      </c>
      <c r="K276" s="115">
        <v>13</v>
      </c>
      <c r="L276" s="116">
        <f t="shared" si="35"/>
        <v>0.85714285714285721</v>
      </c>
      <c r="M276" s="115">
        <v>8</v>
      </c>
      <c r="N276" s="116">
        <f t="shared" si="36"/>
        <v>-0.38461538461538458</v>
      </c>
      <c r="O276" s="116">
        <f t="shared" si="37"/>
        <v>-0.4285714285714286</v>
      </c>
    </row>
    <row r="277" spans="2:15" x14ac:dyDescent="0.25">
      <c r="B277" s="114" t="s">
        <v>79</v>
      </c>
      <c r="C277" s="115">
        <v>11</v>
      </c>
      <c r="D277" s="116">
        <v>1.2000000000000002</v>
      </c>
      <c r="E277" s="115">
        <v>0</v>
      </c>
      <c r="F277" s="116">
        <f t="shared" si="35"/>
        <v>-1</v>
      </c>
      <c r="G277" s="115">
        <v>1</v>
      </c>
      <c r="H277" s="116" t="str">
        <f t="shared" si="35"/>
        <v>-</v>
      </c>
      <c r="I277" s="115">
        <v>2</v>
      </c>
      <c r="J277" s="116">
        <f t="shared" si="35"/>
        <v>1</v>
      </c>
      <c r="K277" s="115">
        <v>1</v>
      </c>
      <c r="L277" s="116">
        <f t="shared" si="35"/>
        <v>-0.5</v>
      </c>
      <c r="M277" s="115">
        <v>0</v>
      </c>
      <c r="N277" s="116">
        <f t="shared" si="36"/>
        <v>-1</v>
      </c>
      <c r="O277" s="116">
        <f t="shared" si="37"/>
        <v>-1</v>
      </c>
    </row>
    <row r="278" spans="2:15" x14ac:dyDescent="0.25">
      <c r="B278" s="114" t="s">
        <v>81</v>
      </c>
      <c r="C278" s="115">
        <v>18</v>
      </c>
      <c r="D278" s="116">
        <v>1.5714285714285716</v>
      </c>
      <c r="E278" s="115">
        <v>0</v>
      </c>
      <c r="F278" s="116">
        <f t="shared" si="35"/>
        <v>-1</v>
      </c>
      <c r="G278" s="115">
        <v>0</v>
      </c>
      <c r="H278" s="116" t="str">
        <f t="shared" si="35"/>
        <v>-</v>
      </c>
      <c r="I278" s="115">
        <v>1</v>
      </c>
      <c r="J278" s="116" t="str">
        <f t="shared" si="35"/>
        <v>-</v>
      </c>
      <c r="K278" s="115">
        <v>5</v>
      </c>
      <c r="L278" s="116">
        <f t="shared" si="35"/>
        <v>4</v>
      </c>
      <c r="M278" s="115">
        <v>1</v>
      </c>
      <c r="N278" s="116">
        <f t="shared" si="36"/>
        <v>-0.8</v>
      </c>
      <c r="O278" s="116">
        <f t="shared" si="37"/>
        <v>-0.94444444444444442</v>
      </c>
    </row>
    <row r="279" spans="2:15" x14ac:dyDescent="0.25">
      <c r="B279" s="114" t="s">
        <v>83</v>
      </c>
      <c r="C279" s="115">
        <v>20</v>
      </c>
      <c r="D279" s="116">
        <v>5.2631578947368363E-2</v>
      </c>
      <c r="E279" s="115">
        <v>0</v>
      </c>
      <c r="F279" s="116">
        <f t="shared" si="35"/>
        <v>-1</v>
      </c>
      <c r="G279" s="115">
        <v>3</v>
      </c>
      <c r="H279" s="116" t="str">
        <f t="shared" si="35"/>
        <v>-</v>
      </c>
      <c r="I279" s="115">
        <v>6</v>
      </c>
      <c r="J279" s="116">
        <f t="shared" si="35"/>
        <v>1</v>
      </c>
      <c r="K279" s="115">
        <v>0</v>
      </c>
      <c r="L279" s="116">
        <f t="shared" si="35"/>
        <v>-1</v>
      </c>
      <c r="M279" s="115">
        <v>0</v>
      </c>
      <c r="N279" s="116" t="str">
        <f t="shared" si="36"/>
        <v>-</v>
      </c>
      <c r="O279" s="116">
        <f t="shared" si="37"/>
        <v>-1</v>
      </c>
    </row>
    <row r="280" spans="2:15" x14ac:dyDescent="0.25">
      <c r="B280" s="114" t="s">
        <v>85</v>
      </c>
      <c r="C280" s="115">
        <v>11</v>
      </c>
      <c r="D280" s="116">
        <v>0</v>
      </c>
      <c r="E280" s="115">
        <v>0</v>
      </c>
      <c r="F280" s="116">
        <f t="shared" si="35"/>
        <v>-1</v>
      </c>
      <c r="G280" s="115">
        <v>4</v>
      </c>
      <c r="H280" s="116" t="str">
        <f t="shared" si="35"/>
        <v>-</v>
      </c>
      <c r="I280" s="115">
        <v>2</v>
      </c>
      <c r="J280" s="116">
        <f t="shared" si="35"/>
        <v>-0.5</v>
      </c>
      <c r="K280" s="115">
        <v>2</v>
      </c>
      <c r="L280" s="116">
        <f t="shared" si="35"/>
        <v>0</v>
      </c>
      <c r="M280" s="115"/>
      <c r="N280" s="116"/>
      <c r="O280" s="116"/>
    </row>
    <row r="281" spans="2:15" x14ac:dyDescent="0.25">
      <c r="B281" s="114" t="s">
        <v>87</v>
      </c>
      <c r="C281" s="115">
        <v>8</v>
      </c>
      <c r="D281" s="116">
        <v>-0.19999999999999996</v>
      </c>
      <c r="E281" s="115">
        <v>0</v>
      </c>
      <c r="F281" s="116">
        <f t="shared" si="35"/>
        <v>-1</v>
      </c>
      <c r="G281" s="115">
        <v>2</v>
      </c>
      <c r="H281" s="116" t="str">
        <f t="shared" si="35"/>
        <v>-</v>
      </c>
      <c r="I281" s="115">
        <v>0</v>
      </c>
      <c r="J281" s="116">
        <f t="shared" si="35"/>
        <v>-1</v>
      </c>
      <c r="K281" s="115">
        <v>0</v>
      </c>
      <c r="L281" s="116" t="str">
        <f t="shared" si="35"/>
        <v>-</v>
      </c>
      <c r="M281" s="115"/>
      <c r="N281" s="116"/>
      <c r="O281" s="116"/>
    </row>
    <row r="282" spans="2:15" x14ac:dyDescent="0.25">
      <c r="B282" s="114" t="s">
        <v>89</v>
      </c>
      <c r="C282" s="115">
        <v>20</v>
      </c>
      <c r="D282" s="116">
        <v>3</v>
      </c>
      <c r="E282" s="115">
        <v>6</v>
      </c>
      <c r="F282" s="116">
        <f t="shared" si="35"/>
        <v>-0.7</v>
      </c>
      <c r="G282" s="115">
        <v>19</v>
      </c>
      <c r="H282" s="116">
        <f t="shared" si="35"/>
        <v>2.1666666666666665</v>
      </c>
      <c r="I282" s="115">
        <v>13</v>
      </c>
      <c r="J282" s="116">
        <f t="shared" si="35"/>
        <v>-0.31578947368421051</v>
      </c>
      <c r="K282" s="115">
        <v>16</v>
      </c>
      <c r="L282" s="116">
        <f t="shared" si="35"/>
        <v>0.23076923076923084</v>
      </c>
      <c r="M282" s="115"/>
      <c r="N282" s="116"/>
      <c r="O282" s="116"/>
    </row>
    <row r="283" spans="2:15" x14ac:dyDescent="0.25">
      <c r="B283" s="114" t="s">
        <v>91</v>
      </c>
      <c r="C283" s="115">
        <v>128</v>
      </c>
      <c r="D283" s="116">
        <v>0.10344827586206895</v>
      </c>
      <c r="E283" s="115">
        <v>2</v>
      </c>
      <c r="F283" s="116">
        <f t="shared" si="35"/>
        <v>-0.984375</v>
      </c>
      <c r="G283" s="115">
        <v>27</v>
      </c>
      <c r="H283" s="116">
        <f t="shared" si="35"/>
        <v>12.5</v>
      </c>
      <c r="I283" s="115">
        <v>10</v>
      </c>
      <c r="J283" s="116">
        <f t="shared" si="35"/>
        <v>-0.62962962962962965</v>
      </c>
      <c r="K283" s="115">
        <v>12</v>
      </c>
      <c r="L283" s="116">
        <f t="shared" si="35"/>
        <v>0.19999999999999996</v>
      </c>
      <c r="M283" s="115"/>
      <c r="N283" s="116"/>
      <c r="O283" s="116"/>
    </row>
    <row r="284" spans="2:15" x14ac:dyDescent="0.25">
      <c r="B284" s="114" t="s">
        <v>93</v>
      </c>
      <c r="C284" s="115">
        <v>140</v>
      </c>
      <c r="D284" s="116">
        <v>-6.6666666666666652E-2</v>
      </c>
      <c r="E284" s="115">
        <v>6</v>
      </c>
      <c r="F284" s="116">
        <f t="shared" si="35"/>
        <v>-0.95714285714285718</v>
      </c>
      <c r="G284" s="115">
        <v>22</v>
      </c>
      <c r="H284" s="116">
        <f t="shared" si="35"/>
        <v>2.6666666666666665</v>
      </c>
      <c r="I284" s="115">
        <v>33</v>
      </c>
      <c r="J284" s="116">
        <f t="shared" si="35"/>
        <v>0.5</v>
      </c>
      <c r="K284" s="115">
        <v>27</v>
      </c>
      <c r="L284" s="116">
        <f t="shared" si="35"/>
        <v>-0.18181818181818177</v>
      </c>
      <c r="M284" s="115"/>
      <c r="N284" s="116"/>
      <c r="O284" s="116"/>
    </row>
    <row r="285" spans="2:15" ht="15.75" x14ac:dyDescent="0.25">
      <c r="B285" s="117" t="s">
        <v>30</v>
      </c>
      <c r="C285" s="118">
        <v>591</v>
      </c>
      <c r="D285" s="119">
        <v>4.0492957746478764E-2</v>
      </c>
      <c r="E285" s="118">
        <v>217</v>
      </c>
      <c r="F285" s="119">
        <f t="shared" si="35"/>
        <v>-0.63282571912013541</v>
      </c>
      <c r="G285" s="118">
        <v>91</v>
      </c>
      <c r="H285" s="119">
        <f t="shared" si="35"/>
        <v>-0.58064516129032251</v>
      </c>
      <c r="I285" s="118">
        <v>153</v>
      </c>
      <c r="J285" s="119">
        <f t="shared" si="35"/>
        <v>0.68131868131868134</v>
      </c>
      <c r="K285" s="118">
        <v>195</v>
      </c>
      <c r="L285" s="119">
        <f t="shared" si="35"/>
        <v>0.27450980392156854</v>
      </c>
      <c r="M285" s="118">
        <v>86</v>
      </c>
      <c r="N285" s="119">
        <v>-0.37681159420289856</v>
      </c>
      <c r="O285" s="119">
        <v>-0.69718309859154926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EEB47-59F7-4173-942F-B77514EDC2B5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5032</v>
      </c>
      <c r="D9" s="115">
        <v>4437</v>
      </c>
      <c r="E9" s="116">
        <f t="shared" ref="E9:E21" si="0">D9/C9-1</f>
        <v>-0.1182432432432432</v>
      </c>
      <c r="F9" s="115">
        <v>5020</v>
      </c>
      <c r="G9" s="116">
        <f>F9/D9-1</f>
        <v>0.1313950867703404</v>
      </c>
      <c r="H9" s="115">
        <v>3774</v>
      </c>
      <c r="I9" s="116">
        <f>H9/F9-1</f>
        <v>-0.24820717131474102</v>
      </c>
      <c r="J9" s="115">
        <v>596</v>
      </c>
      <c r="K9" s="116">
        <v>-0.84207737148913619</v>
      </c>
      <c r="L9" s="115">
        <v>2563</v>
      </c>
      <c r="M9" s="116">
        <f t="shared" ref="M9:M21" si="1">IFERROR(L9/J9-1,"-")</f>
        <v>3.300335570469799</v>
      </c>
      <c r="N9" s="115">
        <v>6916</v>
      </c>
      <c r="O9" s="116">
        <f>IFERROR(N9/L9-1,"-")</f>
        <v>1.6984003121342175</v>
      </c>
      <c r="P9" s="98">
        <f>N9/F9-1</f>
        <v>0.37768924302788842</v>
      </c>
      <c r="Q9" s="115">
        <v>4476</v>
      </c>
      <c r="R9" s="116">
        <f>IFERROR(Q9/N9-1,"-")</f>
        <v>-0.35280508964719492</v>
      </c>
      <c r="S9" s="116">
        <f>IFERROR(Q9/F9-1,"-")</f>
        <v>-0.10836653386454187</v>
      </c>
    </row>
    <row r="10" spans="1:20" x14ac:dyDescent="0.25">
      <c r="A10" s="1" t="s">
        <v>72</v>
      </c>
      <c r="B10" s="114" t="s">
        <v>73</v>
      </c>
      <c r="C10" s="115">
        <v>4429</v>
      </c>
      <c r="D10" s="115">
        <v>4068</v>
      </c>
      <c r="E10" s="116">
        <f t="shared" si="0"/>
        <v>-8.1508241137954407E-2</v>
      </c>
      <c r="F10" s="115">
        <v>3781</v>
      </c>
      <c r="G10" s="116">
        <f t="shared" ref="G10:I21" si="2">F10/D10-1</f>
        <v>-7.0550639134709936E-2</v>
      </c>
      <c r="H10" s="115">
        <v>4632</v>
      </c>
      <c r="I10" s="116">
        <f t="shared" si="2"/>
        <v>0.22507273208145984</v>
      </c>
      <c r="J10" s="115">
        <v>335</v>
      </c>
      <c r="K10" s="116">
        <v>-0.92767702936096719</v>
      </c>
      <c r="L10" s="115">
        <v>2789</v>
      </c>
      <c r="M10" s="116">
        <f t="shared" si="1"/>
        <v>7.325373134328359</v>
      </c>
      <c r="N10" s="115">
        <v>4514</v>
      </c>
      <c r="O10" s="116">
        <f t="shared" ref="O10:O21" si="3">IFERROR(N10/L10-1,"-")</f>
        <v>0.61850125493008257</v>
      </c>
      <c r="P10" s="98">
        <f t="shared" ref="P10:P21" si="4">N10/F10-1</f>
        <v>0.19386405712774391</v>
      </c>
      <c r="Q10" s="115">
        <v>4771</v>
      </c>
      <c r="R10" s="116">
        <f t="shared" ref="R10:R19" si="5">IFERROR(Q10/N10-1,"-")</f>
        <v>5.6933983163491408E-2</v>
      </c>
      <c r="S10" s="116">
        <f t="shared" ref="S10:S20" si="6">IFERROR(Q10/F10-1,"-")</f>
        <v>0.2618354932557525</v>
      </c>
    </row>
    <row r="11" spans="1:20" x14ac:dyDescent="0.25">
      <c r="A11" s="1" t="s">
        <v>74</v>
      </c>
      <c r="B11" s="114" t="s">
        <v>75</v>
      </c>
      <c r="C11" s="115">
        <v>5020</v>
      </c>
      <c r="D11" s="115">
        <v>4872</v>
      </c>
      <c r="E11" s="116">
        <f t="shared" si="0"/>
        <v>-2.9482071713147429E-2</v>
      </c>
      <c r="F11" s="115">
        <v>4520</v>
      </c>
      <c r="G11" s="116">
        <f t="shared" si="2"/>
        <v>-7.2249589490968824E-2</v>
      </c>
      <c r="H11" s="115">
        <v>1664</v>
      </c>
      <c r="I11" s="116">
        <f t="shared" si="2"/>
        <v>-0.63185840707964602</v>
      </c>
      <c r="J11" s="115">
        <v>838</v>
      </c>
      <c r="K11" s="116">
        <v>-0.49639423076923073</v>
      </c>
      <c r="L11" s="115">
        <v>3577</v>
      </c>
      <c r="M11" s="116">
        <f t="shared" si="1"/>
        <v>3.2684964200477324</v>
      </c>
      <c r="N11" s="115">
        <v>4873</v>
      </c>
      <c r="O11" s="116">
        <f t="shared" si="3"/>
        <v>0.36231478892927038</v>
      </c>
      <c r="P11" s="98">
        <f t="shared" si="4"/>
        <v>7.8097345132743357E-2</v>
      </c>
      <c r="Q11" s="115">
        <v>5862</v>
      </c>
      <c r="R11" s="116">
        <f t="shared" si="5"/>
        <v>0.20295505848553264</v>
      </c>
      <c r="S11" s="116">
        <f t="shared" si="6"/>
        <v>0.29690265486725664</v>
      </c>
    </row>
    <row r="12" spans="1:20" x14ac:dyDescent="0.25">
      <c r="A12" s="1" t="s">
        <v>76</v>
      </c>
      <c r="B12" s="114" t="s">
        <v>77</v>
      </c>
      <c r="C12" s="115">
        <v>4650</v>
      </c>
      <c r="D12" s="115">
        <v>3353</v>
      </c>
      <c r="E12" s="116">
        <f t="shared" si="0"/>
        <v>-0.2789247311827957</v>
      </c>
      <c r="F12" s="115">
        <v>3159</v>
      </c>
      <c r="G12" s="116">
        <f t="shared" si="2"/>
        <v>-5.7858634059051561E-2</v>
      </c>
      <c r="H12" s="115">
        <v>0</v>
      </c>
      <c r="I12" s="116">
        <f t="shared" si="2"/>
        <v>-1</v>
      </c>
      <c r="J12" s="115">
        <v>596</v>
      </c>
      <c r="K12" s="116" t="s">
        <v>234</v>
      </c>
      <c r="L12" s="115">
        <v>2979</v>
      </c>
      <c r="M12" s="116">
        <f t="shared" si="1"/>
        <v>3.9983221476510069</v>
      </c>
      <c r="N12" s="115">
        <v>4452</v>
      </c>
      <c r="O12" s="116">
        <f t="shared" si="3"/>
        <v>0.49446122860020147</v>
      </c>
      <c r="P12" s="116">
        <f>N12/F12-1</f>
        <v>0.40930674264007605</v>
      </c>
      <c r="Q12" s="115">
        <v>3875</v>
      </c>
      <c r="R12" s="116">
        <f t="shared" si="5"/>
        <v>-0.12960467205750226</v>
      </c>
      <c r="S12" s="116">
        <f t="shared" si="6"/>
        <v>0.22665400443178219</v>
      </c>
    </row>
    <row r="13" spans="1:20" x14ac:dyDescent="0.25">
      <c r="A13" s="1" t="s">
        <v>78</v>
      </c>
      <c r="B13" s="114" t="s">
        <v>79</v>
      </c>
      <c r="C13" s="115">
        <v>4203</v>
      </c>
      <c r="D13" s="115">
        <v>3447</v>
      </c>
      <c r="E13" s="116">
        <f t="shared" si="0"/>
        <v>-0.17987152034261245</v>
      </c>
      <c r="F13" s="115">
        <v>3368</v>
      </c>
      <c r="G13" s="116">
        <f t="shared" si="2"/>
        <v>-2.2918479837539918E-2</v>
      </c>
      <c r="H13" s="115">
        <v>0</v>
      </c>
      <c r="I13" s="116">
        <f t="shared" si="2"/>
        <v>-1</v>
      </c>
      <c r="J13" s="115">
        <v>1098</v>
      </c>
      <c r="K13" s="116" t="s">
        <v>234</v>
      </c>
      <c r="L13" s="115">
        <v>2392</v>
      </c>
      <c r="M13" s="116">
        <f t="shared" si="1"/>
        <v>1.1785063752276868</v>
      </c>
      <c r="N13" s="115">
        <v>3611</v>
      </c>
      <c r="O13" s="116">
        <f t="shared" si="3"/>
        <v>0.50961538461538458</v>
      </c>
      <c r="P13" s="116">
        <f t="shared" si="4"/>
        <v>7.2149643705463173E-2</v>
      </c>
      <c r="Q13" s="115">
        <v>1870</v>
      </c>
      <c r="R13" s="116">
        <f t="shared" si="5"/>
        <v>-0.48213791193575184</v>
      </c>
      <c r="S13" s="116">
        <f t="shared" si="6"/>
        <v>-0.44477434679334915</v>
      </c>
    </row>
    <row r="14" spans="1:20" x14ac:dyDescent="0.25">
      <c r="A14" s="1" t="s">
        <v>80</v>
      </c>
      <c r="B14" s="114" t="s">
        <v>81</v>
      </c>
      <c r="C14" s="115">
        <v>3891</v>
      </c>
      <c r="D14" s="115">
        <v>3101</v>
      </c>
      <c r="E14" s="116">
        <f t="shared" si="0"/>
        <v>-0.20303263942431249</v>
      </c>
      <c r="F14" s="115">
        <v>3341</v>
      </c>
      <c r="G14" s="116">
        <f t="shared" si="2"/>
        <v>7.7394388906804279E-2</v>
      </c>
      <c r="H14" s="115">
        <v>0</v>
      </c>
      <c r="I14" s="116">
        <f t="shared" si="2"/>
        <v>-1</v>
      </c>
      <c r="J14" s="115">
        <v>1595</v>
      </c>
      <c r="K14" s="116" t="s">
        <v>234</v>
      </c>
      <c r="L14" s="115">
        <v>2523</v>
      </c>
      <c r="M14" s="116">
        <f t="shared" si="1"/>
        <v>0.58181818181818179</v>
      </c>
      <c r="N14" s="115">
        <v>3080</v>
      </c>
      <c r="O14" s="116">
        <f t="shared" si="3"/>
        <v>0.22076892588188657</v>
      </c>
      <c r="P14" s="116">
        <f t="shared" si="4"/>
        <v>-7.8120323256509971E-2</v>
      </c>
      <c r="Q14" s="115">
        <v>2377</v>
      </c>
      <c r="R14" s="116">
        <f t="shared" si="5"/>
        <v>-0.22824675324675325</v>
      </c>
      <c r="S14" s="116">
        <f t="shared" si="6"/>
        <v>-0.288536366357378</v>
      </c>
    </row>
    <row r="15" spans="1:20" x14ac:dyDescent="0.25">
      <c r="A15" s="1" t="s">
        <v>82</v>
      </c>
      <c r="B15" s="114" t="s">
        <v>83</v>
      </c>
      <c r="C15" s="115">
        <v>4516</v>
      </c>
      <c r="D15" s="115">
        <v>3122</v>
      </c>
      <c r="E15" s="116">
        <f t="shared" si="0"/>
        <v>-0.30868024800708593</v>
      </c>
      <c r="F15" s="115">
        <v>3189</v>
      </c>
      <c r="G15" s="116">
        <f t="shared" si="2"/>
        <v>2.1460602178090982E-2</v>
      </c>
      <c r="H15" s="115">
        <v>0</v>
      </c>
      <c r="I15" s="116">
        <f t="shared" si="2"/>
        <v>-1</v>
      </c>
      <c r="J15" s="115">
        <v>1838</v>
      </c>
      <c r="K15" s="116" t="s">
        <v>234</v>
      </c>
      <c r="L15" s="115">
        <v>2342</v>
      </c>
      <c r="M15" s="116">
        <f t="shared" si="1"/>
        <v>0.27421109902067475</v>
      </c>
      <c r="N15" s="115">
        <v>2800</v>
      </c>
      <c r="O15" s="116">
        <f t="shared" si="3"/>
        <v>0.19555935098206656</v>
      </c>
      <c r="P15" s="116">
        <f t="shared" si="4"/>
        <v>-0.12198181248040141</v>
      </c>
      <c r="Q15" s="115">
        <v>2508</v>
      </c>
      <c r="R15" s="116">
        <f t="shared" si="5"/>
        <v>-0.10428571428571431</v>
      </c>
      <c r="S15" s="116">
        <f t="shared" si="6"/>
        <v>-0.21354656632173097</v>
      </c>
    </row>
    <row r="16" spans="1:20" x14ac:dyDescent="0.25">
      <c r="A16" s="1" t="s">
        <v>84</v>
      </c>
      <c r="B16" s="114" t="s">
        <v>85</v>
      </c>
      <c r="C16" s="115">
        <v>4490</v>
      </c>
      <c r="D16" s="115">
        <v>4475</v>
      </c>
      <c r="E16" s="116">
        <f t="shared" si="0"/>
        <v>-3.3407572383074013E-3</v>
      </c>
      <c r="F16" s="115">
        <v>3508</v>
      </c>
      <c r="G16" s="116">
        <f t="shared" si="2"/>
        <v>-0.21608938547486034</v>
      </c>
      <c r="H16" s="115">
        <v>1055</v>
      </c>
      <c r="I16" s="116">
        <f t="shared" si="2"/>
        <v>-0.69925883694412772</v>
      </c>
      <c r="J16" s="115">
        <v>2316</v>
      </c>
      <c r="K16" s="116">
        <v>1.195260663507109</v>
      </c>
      <c r="L16" s="115">
        <v>3343</v>
      </c>
      <c r="M16" s="116">
        <f t="shared" si="1"/>
        <v>0.44343696027633861</v>
      </c>
      <c r="N16" s="115">
        <v>3080</v>
      </c>
      <c r="O16" s="116">
        <f t="shared" si="3"/>
        <v>-7.8671851630272238E-2</v>
      </c>
      <c r="P16" s="98">
        <f t="shared" si="4"/>
        <v>-0.12200684150513108</v>
      </c>
      <c r="Q16" s="115" t="s">
        <v>234</v>
      </c>
      <c r="R16" s="116" t="str">
        <f t="shared" si="5"/>
        <v>-</v>
      </c>
      <c r="S16" s="116" t="str">
        <f t="shared" si="6"/>
        <v>-</v>
      </c>
    </row>
    <row r="17" spans="1:19" x14ac:dyDescent="0.25">
      <c r="A17" s="1" t="s">
        <v>86</v>
      </c>
      <c r="B17" s="114" t="s">
        <v>87</v>
      </c>
      <c r="C17" s="115">
        <v>4444</v>
      </c>
      <c r="D17" s="115">
        <v>3463</v>
      </c>
      <c r="E17" s="116">
        <f t="shared" si="0"/>
        <v>-0.22074707470747079</v>
      </c>
      <c r="F17" s="115">
        <v>3494</v>
      </c>
      <c r="G17" s="116">
        <f t="shared" si="2"/>
        <v>8.9517759168351585E-3</v>
      </c>
      <c r="H17" s="115">
        <v>220</v>
      </c>
      <c r="I17" s="116">
        <f t="shared" si="2"/>
        <v>-0.9370349170005724</v>
      </c>
      <c r="J17" s="115">
        <v>2289</v>
      </c>
      <c r="K17" s="116">
        <v>9.4045454545454543</v>
      </c>
      <c r="L17" s="115">
        <v>3143</v>
      </c>
      <c r="M17" s="116">
        <f t="shared" si="1"/>
        <v>0.37308868501529058</v>
      </c>
      <c r="N17" s="115">
        <v>3734</v>
      </c>
      <c r="O17" s="116">
        <f t="shared" si="3"/>
        <v>0.18803690741329948</v>
      </c>
      <c r="P17" s="98">
        <f t="shared" si="4"/>
        <v>6.8689181453921E-2</v>
      </c>
      <c r="Q17" s="115" t="s">
        <v>234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4622</v>
      </c>
      <c r="D18" s="115">
        <v>3600</v>
      </c>
      <c r="E18" s="116">
        <f t="shared" si="0"/>
        <v>-0.22111639982691478</v>
      </c>
      <c r="F18" s="115">
        <v>3489</v>
      </c>
      <c r="G18" s="116">
        <f t="shared" si="2"/>
        <v>-3.0833333333333379E-2</v>
      </c>
      <c r="H18" s="115">
        <v>283</v>
      </c>
      <c r="I18" s="116">
        <f t="shared" si="2"/>
        <v>-0.9188879335053024</v>
      </c>
      <c r="J18" s="115">
        <v>3184</v>
      </c>
      <c r="K18" s="116">
        <v>10.250883392226148</v>
      </c>
      <c r="L18" s="115">
        <v>3407</v>
      </c>
      <c r="M18" s="116">
        <f t="shared" si="1"/>
        <v>7.0037688442211143E-2</v>
      </c>
      <c r="N18" s="115">
        <v>4248</v>
      </c>
      <c r="O18" s="116">
        <f t="shared" si="3"/>
        <v>0.24684473143528041</v>
      </c>
      <c r="P18" s="98">
        <f t="shared" si="4"/>
        <v>0.21754084264832341</v>
      </c>
      <c r="Q18" s="115" t="s">
        <v>234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4856</v>
      </c>
      <c r="D19" s="115">
        <v>4558</v>
      </c>
      <c r="E19" s="116">
        <f t="shared" si="0"/>
        <v>-6.1367380560131801E-2</v>
      </c>
      <c r="F19" s="115">
        <v>4580</v>
      </c>
      <c r="G19" s="116">
        <f t="shared" si="2"/>
        <v>4.8266783677051173E-3</v>
      </c>
      <c r="H19" s="115">
        <v>452</v>
      </c>
      <c r="I19" s="116">
        <f t="shared" si="2"/>
        <v>-0.90131004366812228</v>
      </c>
      <c r="J19" s="115">
        <v>2997</v>
      </c>
      <c r="K19" s="116">
        <v>5.6305309734513278</v>
      </c>
      <c r="L19" s="115">
        <v>4018</v>
      </c>
      <c r="M19" s="116">
        <f t="shared" si="1"/>
        <v>0.34067400734067399</v>
      </c>
      <c r="N19" s="115">
        <v>4366</v>
      </c>
      <c r="O19" s="116">
        <f t="shared" si="3"/>
        <v>8.661025385764054E-2</v>
      </c>
      <c r="P19" s="98">
        <f t="shared" si="4"/>
        <v>-4.6724890829694332E-2</v>
      </c>
      <c r="Q19" s="115" t="s">
        <v>234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4161</v>
      </c>
      <c r="D20" s="115">
        <v>4538</v>
      </c>
      <c r="E20" s="116">
        <f t="shared" si="0"/>
        <v>9.0603220379716465E-2</v>
      </c>
      <c r="F20" s="115">
        <v>3627</v>
      </c>
      <c r="G20" s="116">
        <f t="shared" si="2"/>
        <v>-0.20074922873512557</v>
      </c>
      <c r="H20" s="115">
        <v>469</v>
      </c>
      <c r="I20" s="116">
        <f t="shared" si="2"/>
        <v>-0.87069203198235456</v>
      </c>
      <c r="J20" s="115">
        <v>2479</v>
      </c>
      <c r="K20" s="116">
        <v>4.2857142857142856</v>
      </c>
      <c r="L20" s="115">
        <v>4675</v>
      </c>
      <c r="M20" s="116">
        <f t="shared" si="1"/>
        <v>0.8858410649455426</v>
      </c>
      <c r="N20" s="115">
        <v>5492</v>
      </c>
      <c r="O20" s="116">
        <f t="shared" si="3"/>
        <v>0.17475935828877009</v>
      </c>
      <c r="P20" s="98">
        <f t="shared" si="4"/>
        <v>0.51419906258615944</v>
      </c>
      <c r="Q20" s="115" t="s">
        <v>234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54314</v>
      </c>
      <c r="D21" s="118">
        <v>47034</v>
      </c>
      <c r="E21" s="119">
        <f t="shared" si="0"/>
        <v>-0.13403542364767829</v>
      </c>
      <c r="F21" s="118">
        <v>45076</v>
      </c>
      <c r="G21" s="119">
        <f>F21/D21-1</f>
        <v>-4.1629459539907265E-2</v>
      </c>
      <c r="H21" s="118">
        <v>12633</v>
      </c>
      <c r="I21" s="119">
        <f t="shared" si="2"/>
        <v>-0.71973999467565886</v>
      </c>
      <c r="J21" s="118">
        <v>20161</v>
      </c>
      <c r="K21" s="119">
        <v>0.59589962795852136</v>
      </c>
      <c r="L21" s="118">
        <v>37751</v>
      </c>
      <c r="M21" s="119">
        <f t="shared" si="1"/>
        <v>0.87247656366251669</v>
      </c>
      <c r="N21" s="118">
        <v>51166</v>
      </c>
      <c r="O21" s="119">
        <f t="shared" si="3"/>
        <v>0.3553548250377474</v>
      </c>
      <c r="P21" s="119">
        <f t="shared" si="4"/>
        <v>0.13510515573697757</v>
      </c>
      <c r="Q21" s="118">
        <v>25739</v>
      </c>
      <c r="R21" s="119">
        <v>-0.14901143952919393</v>
      </c>
      <c r="S21" s="119">
        <v>-2.4224732731822018E-2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F1B877-48D6-4FC7-A719-829715E964E5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E84D1BA-9A0E-450B-93DC-4FE874F422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6845356-E702-4BEA-8FC8-59E873B8ED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2024-08-31T07:16:03Z</dcterms:created>
  <dcterms:modified xsi:type="dcterms:W3CDTF">2024-08-31T19:40:21Z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