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charts/chart70.xml" ContentType="application/vnd.openxmlformats-officedocument.drawingml.chart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theme/themeOverride72.xml" ContentType="application/vnd.openxmlformats-officedocument.themeOverride+xml"/>
  <Override PartName="/xl/drawings/drawing134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5.xml" ContentType="application/vnd.openxmlformats-officedocument.themeOverride+xml"/>
  <Override PartName="/xl/drawings/drawing14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10" documentId="8_{599B9183-5DEE-49B5-9382-18E9DB656228}" xr6:coauthVersionLast="47" xr6:coauthVersionMax="47" xr10:uidLastSave="{B967B647-1E2B-4490-9939-B25266F29E1E}"/>
  <bookViews>
    <workbookView xWindow="28680" yWindow="-210" windowWidth="19440" windowHeight="14880" xr2:uid="{9FBA3F02-4F9C-40BD-9F78-C900279FD7D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H1" i="48"/>
  <c r="E6" i="48"/>
  <c r="G6" i="48" s="1"/>
  <c r="K6" i="48" s="1"/>
  <c r="M6" i="48" s="1"/>
  <c r="C43" i="48"/>
  <c r="J43" i="48" s="1"/>
  <c r="E43" i="48"/>
  <c r="F43" i="48"/>
  <c r="G43" i="48"/>
  <c r="H43" i="48"/>
  <c r="K43" i="48"/>
  <c r="L43" i="48"/>
  <c r="M43" i="48"/>
  <c r="N43" i="48" s="1"/>
  <c r="C44" i="48"/>
  <c r="L44" i="48" s="1"/>
  <c r="E44" i="48"/>
  <c r="F44" i="48" s="1"/>
  <c r="G44" i="48"/>
  <c r="H44" i="48" s="1"/>
  <c r="K44" i="48"/>
  <c r="M44" i="48"/>
  <c r="N44" i="48"/>
  <c r="C45" i="48"/>
  <c r="D45" i="48"/>
  <c r="E45" i="48"/>
  <c r="F45" i="48" s="1"/>
  <c r="G45" i="48"/>
  <c r="H45" i="48"/>
  <c r="J45" i="48"/>
  <c r="K45" i="48"/>
  <c r="L45" i="48" s="1"/>
  <c r="M45" i="48"/>
  <c r="N45" i="48" s="1"/>
  <c r="C46" i="48"/>
  <c r="D46" i="48"/>
  <c r="E46" i="48"/>
  <c r="F46" i="48"/>
  <c r="G46" i="48"/>
  <c r="H46" i="48" s="1"/>
  <c r="J46" i="48"/>
  <c r="K46" i="48"/>
  <c r="L46" i="48" s="1"/>
  <c r="M46" i="48"/>
  <c r="N46" i="48"/>
  <c r="B46" i="1"/>
  <c r="B45" i="1"/>
  <c r="B44" i="1"/>
  <c r="O135" i="43"/>
  <c r="N135" i="43"/>
  <c r="K135" i="43"/>
  <c r="T5" i="43"/>
  <c r="N5" i="43"/>
  <c r="M5" i="43"/>
  <c r="F5" i="43"/>
  <c r="S5" i="43"/>
  <c r="K135" i="42"/>
  <c r="I135" i="42"/>
  <c r="H135" i="42"/>
  <c r="G135" i="42"/>
  <c r="T5" i="42"/>
  <c r="S5" i="42"/>
  <c r="Q5" i="42"/>
  <c r="R5" i="42"/>
  <c r="N5" i="42"/>
  <c r="I5" i="42"/>
  <c r="H5" i="42"/>
  <c r="J5" i="42"/>
  <c r="F5" i="42"/>
  <c r="I135" i="41"/>
  <c r="G135" i="41"/>
  <c r="S5" i="41"/>
  <c r="R5" i="41"/>
  <c r="F5" i="41"/>
  <c r="O133" i="40"/>
  <c r="M133" i="40"/>
  <c r="L133" i="40"/>
  <c r="K133" i="40"/>
  <c r="I133" i="40"/>
  <c r="N133" i="40"/>
  <c r="Q5" i="40"/>
  <c r="P5" i="40"/>
  <c r="N5" i="40"/>
  <c r="I5" i="40"/>
  <c r="F5" i="40"/>
  <c r="O133" i="39"/>
  <c r="N133" i="39"/>
  <c r="M133" i="39"/>
  <c r="R5" i="39"/>
  <c r="Q5" i="39"/>
  <c r="N5" i="39"/>
  <c r="J5" i="39"/>
  <c r="I5" i="39"/>
  <c r="H5" i="39"/>
  <c r="F5" i="39"/>
  <c r="O133" i="38"/>
  <c r="N133" i="38"/>
  <c r="K133" i="38"/>
  <c r="Q5" i="38"/>
  <c r="P5" i="38"/>
  <c r="N5" i="38"/>
  <c r="F5" i="38"/>
  <c r="O123" i="37"/>
  <c r="L123" i="37"/>
  <c r="K123" i="37"/>
  <c r="I123" i="37"/>
  <c r="H123" i="37"/>
  <c r="G123" i="37"/>
  <c r="M5" i="37"/>
  <c r="L5" i="37"/>
  <c r="K5" i="37"/>
  <c r="AY7" i="35"/>
  <c r="AP7" i="35"/>
  <c r="AO7" i="35"/>
  <c r="AN7" i="35"/>
  <c r="AF7" i="35"/>
  <c r="X7" i="35"/>
  <c r="N96" i="33"/>
  <c r="L96" i="33"/>
  <c r="J96" i="33"/>
  <c r="D96" i="33"/>
  <c r="O74" i="33"/>
  <c r="D74" i="33"/>
  <c r="J74" i="33"/>
  <c r="H74" i="33"/>
  <c r="F74" i="33"/>
  <c r="J52" i="33"/>
  <c r="F52" i="33"/>
  <c r="D52" i="33"/>
  <c r="L52" i="33"/>
  <c r="J30" i="33"/>
  <c r="H30" i="33"/>
  <c r="F30" i="33"/>
  <c r="L8" i="33"/>
  <c r="H96" i="31"/>
  <c r="J96" i="31"/>
  <c r="D96" i="31"/>
  <c r="N74" i="31"/>
  <c r="H74" i="31"/>
  <c r="F74" i="31"/>
  <c r="D74" i="31"/>
  <c r="O52" i="31"/>
  <c r="J52" i="31"/>
  <c r="D52" i="31"/>
  <c r="N52" i="31"/>
  <c r="L52" i="31"/>
  <c r="F52" i="31"/>
  <c r="J30" i="31"/>
  <c r="H30" i="31"/>
  <c r="D30" i="31"/>
  <c r="L8" i="31"/>
  <c r="H8" i="31"/>
  <c r="O272" i="30"/>
  <c r="F272" i="30"/>
  <c r="D272" i="30"/>
  <c r="N272" i="30"/>
  <c r="J272" i="30"/>
  <c r="H272" i="30"/>
  <c r="C271" i="30"/>
  <c r="B270" i="30"/>
  <c r="O250" i="30"/>
  <c r="N250" i="30"/>
  <c r="J250" i="30"/>
  <c r="F250" i="30"/>
  <c r="D250" i="30"/>
  <c r="H250" i="30"/>
  <c r="C249" i="30"/>
  <c r="B248" i="30"/>
  <c r="O228" i="30"/>
  <c r="F228" i="30"/>
  <c r="D228" i="30"/>
  <c r="N228" i="30"/>
  <c r="L228" i="30"/>
  <c r="J228" i="30"/>
  <c r="H228" i="30"/>
  <c r="C227" i="30"/>
  <c r="B226" i="30"/>
  <c r="O206" i="30"/>
  <c r="N206" i="30"/>
  <c r="D206" i="30"/>
  <c r="J206" i="30"/>
  <c r="H206" i="30"/>
  <c r="C205" i="30"/>
  <c r="B204" i="30"/>
  <c r="J184" i="30"/>
  <c r="F184" i="30"/>
  <c r="D184" i="30"/>
  <c r="N184" i="30"/>
  <c r="H184" i="30"/>
  <c r="C183" i="30"/>
  <c r="O184" i="30" s="1"/>
  <c r="B182" i="30"/>
  <c r="O162" i="30"/>
  <c r="N162" i="30"/>
  <c r="L162" i="30"/>
  <c r="D162" i="30"/>
  <c r="J162" i="30"/>
  <c r="H162" i="30"/>
  <c r="F162" i="30"/>
  <c r="C161" i="30"/>
  <c r="B160" i="30"/>
  <c r="N140" i="30"/>
  <c r="L140" i="30"/>
  <c r="D140" i="30"/>
  <c r="H140" i="30"/>
  <c r="C139" i="30"/>
  <c r="O140" i="30" s="1"/>
  <c r="B138" i="30"/>
  <c r="H118" i="30"/>
  <c r="F118" i="30"/>
  <c r="D118" i="30"/>
  <c r="J118" i="30"/>
  <c r="C117" i="30"/>
  <c r="O118" i="30" s="1"/>
  <c r="B116" i="30"/>
  <c r="L96" i="30"/>
  <c r="J96" i="30"/>
  <c r="D96" i="30"/>
  <c r="O96" i="30"/>
  <c r="F96" i="30"/>
  <c r="C95" i="30"/>
  <c r="N74" i="30"/>
  <c r="D74" i="30"/>
  <c r="H74" i="30"/>
  <c r="F74" i="30"/>
  <c r="C73" i="30"/>
  <c r="O74" i="30" s="1"/>
  <c r="N52" i="30"/>
  <c r="J52" i="30"/>
  <c r="D52" i="30"/>
  <c r="C51" i="30"/>
  <c r="O30" i="30"/>
  <c r="L30" i="30"/>
  <c r="J30" i="30"/>
  <c r="D30" i="30"/>
  <c r="N30" i="30"/>
  <c r="F30" i="30"/>
  <c r="C29" i="30"/>
  <c r="N8" i="30"/>
  <c r="F8" i="30"/>
  <c r="D8" i="30"/>
  <c r="H8" i="30"/>
  <c r="C7" i="30"/>
  <c r="M6" i="28"/>
  <c r="B4" i="28"/>
  <c r="M6" i="27"/>
  <c r="K6" i="27"/>
  <c r="J6" i="27"/>
  <c r="L6" i="27"/>
  <c r="B3" i="27"/>
  <c r="L6" i="26"/>
  <c r="K6" i="26"/>
  <c r="B4" i="26"/>
  <c r="N96" i="25"/>
  <c r="L96" i="25"/>
  <c r="H96" i="25"/>
  <c r="N74" i="25"/>
  <c r="H74" i="25"/>
  <c r="J74" i="25"/>
  <c r="O52" i="25"/>
  <c r="N52" i="25"/>
  <c r="L52" i="25"/>
  <c r="F52" i="25"/>
  <c r="D52" i="25"/>
  <c r="H52" i="25"/>
  <c r="O30" i="25"/>
  <c r="J30" i="25"/>
  <c r="D30" i="25"/>
  <c r="H30" i="25"/>
  <c r="F30" i="25"/>
  <c r="N8" i="25"/>
  <c r="L8" i="25"/>
  <c r="F8" i="25"/>
  <c r="D8" i="25"/>
  <c r="F254" i="24"/>
  <c r="H254" i="24"/>
  <c r="C253" i="24"/>
  <c r="D254" i="24" s="1"/>
  <c r="B252" i="24"/>
  <c r="H228" i="24"/>
  <c r="F228" i="24"/>
  <c r="C227" i="24"/>
  <c r="D228" i="24" s="1"/>
  <c r="B226" i="24"/>
  <c r="H206" i="24"/>
  <c r="C205" i="24"/>
  <c r="D206" i="24" s="1"/>
  <c r="B204" i="24"/>
  <c r="H184" i="24"/>
  <c r="F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F118" i="24"/>
  <c r="C117" i="24"/>
  <c r="D118" i="24" s="1"/>
  <c r="B116" i="24"/>
  <c r="H96" i="24"/>
  <c r="F96" i="24"/>
  <c r="D96" i="24"/>
  <c r="C95" i="24"/>
  <c r="C73" i="24"/>
  <c r="D74" i="24" s="1"/>
  <c r="H52" i="24"/>
  <c r="C51" i="24"/>
  <c r="H30" i="24"/>
  <c r="F30" i="24"/>
  <c r="C29" i="24"/>
  <c r="D30" i="24" s="1"/>
  <c r="O8" i="24"/>
  <c r="H8" i="24"/>
  <c r="F8" i="24"/>
  <c r="D8" i="24"/>
  <c r="N8" i="24"/>
  <c r="L8" i="24"/>
  <c r="J8" i="24"/>
  <c r="Y7" i="22"/>
  <c r="X7" i="22"/>
  <c r="N7" i="22"/>
  <c r="M7" i="22"/>
  <c r="L7" i="22"/>
  <c r="K7" i="22"/>
  <c r="J7" i="22"/>
  <c r="B4" i="22"/>
  <c r="S8" i="21"/>
  <c r="T8" i="21"/>
  <c r="I8" i="21"/>
  <c r="H8" i="21"/>
  <c r="J8" i="21"/>
  <c r="B5" i="21"/>
  <c r="B4" i="19"/>
  <c r="AB6" i="18"/>
  <c r="AA6" i="18"/>
  <c r="Z6" i="18"/>
  <c r="R6" i="18"/>
  <c r="K6" i="18"/>
  <c r="I6" i="18"/>
  <c r="J6" i="18"/>
  <c r="B3" i="18"/>
  <c r="Z7" i="17"/>
  <c r="AA7" i="17"/>
  <c r="M7" i="17"/>
  <c r="J7" i="17"/>
  <c r="B4" i="17"/>
  <c r="AA7" i="16"/>
  <c r="Y7" i="16"/>
  <c r="W7" i="16"/>
  <c r="Z7" i="16"/>
  <c r="B4" i="16"/>
  <c r="X7" i="15"/>
  <c r="AA7" i="15"/>
  <c r="M7" i="15"/>
  <c r="J7" i="15"/>
  <c r="I7" i="15"/>
  <c r="L7" i="15"/>
  <c r="K7" i="15"/>
  <c r="B4" i="15"/>
  <c r="B6" i="14"/>
  <c r="X6" i="13"/>
  <c r="M6" i="13"/>
  <c r="L6" i="13"/>
  <c r="J6" i="13"/>
  <c r="I6" i="13"/>
  <c r="B3" i="13"/>
  <c r="N5" i="12"/>
  <c r="M5" i="12"/>
  <c r="L5" i="12"/>
  <c r="J5" i="12"/>
  <c r="I5" i="12"/>
  <c r="O96" i="10"/>
  <c r="N96" i="10"/>
  <c r="L96" i="10"/>
  <c r="J96" i="10"/>
  <c r="D96" i="10"/>
  <c r="C95" i="10"/>
  <c r="N74" i="10"/>
  <c r="L74" i="10"/>
  <c r="J74" i="10"/>
  <c r="H74" i="10"/>
  <c r="D74" i="10"/>
  <c r="C73" i="10"/>
  <c r="L52" i="10"/>
  <c r="J52" i="10"/>
  <c r="H52" i="10"/>
  <c r="F52" i="10"/>
  <c r="D52" i="10"/>
  <c r="C51" i="10"/>
  <c r="O30" i="10"/>
  <c r="J30" i="10"/>
  <c r="H30" i="10"/>
  <c r="D30" i="10"/>
  <c r="C29" i="10"/>
  <c r="H8" i="10"/>
  <c r="F8" i="10"/>
  <c r="D8" i="10"/>
  <c r="C7" i="10"/>
  <c r="P8" i="9"/>
  <c r="S8" i="9"/>
  <c r="L272" i="8"/>
  <c r="J272" i="8"/>
  <c r="H272" i="8"/>
  <c r="F272" i="8"/>
  <c r="D272" i="8"/>
  <c r="O272" i="8"/>
  <c r="C271" i="8"/>
  <c r="B270" i="8"/>
  <c r="N250" i="8"/>
  <c r="L250" i="8"/>
  <c r="J250" i="8"/>
  <c r="F250" i="8"/>
  <c r="D250" i="8"/>
  <c r="O250" i="8"/>
  <c r="H250" i="8"/>
  <c r="C249" i="8"/>
  <c r="B248" i="8"/>
  <c r="N228" i="8"/>
  <c r="L228" i="8"/>
  <c r="J228" i="8"/>
  <c r="H228" i="8"/>
  <c r="F228" i="8"/>
  <c r="D228" i="8"/>
  <c r="O228" i="8"/>
  <c r="C227" i="8"/>
  <c r="B226" i="8"/>
  <c r="N206" i="8"/>
  <c r="L206" i="8"/>
  <c r="J206" i="8"/>
  <c r="H206" i="8"/>
  <c r="F206" i="8"/>
  <c r="D206" i="8"/>
  <c r="O206" i="8"/>
  <c r="C205" i="8"/>
  <c r="B204" i="8"/>
  <c r="N184" i="8"/>
  <c r="L184" i="8"/>
  <c r="J184" i="8"/>
  <c r="F184" i="8"/>
  <c r="D184" i="8"/>
  <c r="O184" i="8"/>
  <c r="H184" i="8"/>
  <c r="C183" i="8"/>
  <c r="B182" i="8"/>
  <c r="N162" i="8"/>
  <c r="L162" i="8"/>
  <c r="J162" i="8"/>
  <c r="H162" i="8"/>
  <c r="F162" i="8"/>
  <c r="D162" i="8"/>
  <c r="O162" i="8"/>
  <c r="C161" i="8"/>
  <c r="B160" i="8"/>
  <c r="N140" i="8"/>
  <c r="L140" i="8"/>
  <c r="J140" i="8"/>
  <c r="F140" i="8"/>
  <c r="D140" i="8"/>
  <c r="O140" i="8"/>
  <c r="H140" i="8"/>
  <c r="C139" i="8"/>
  <c r="B138" i="8"/>
  <c r="N118" i="8"/>
  <c r="L118" i="8"/>
  <c r="J118" i="8"/>
  <c r="H118" i="8"/>
  <c r="F118" i="8"/>
  <c r="D118" i="8"/>
  <c r="O118" i="8"/>
  <c r="C117" i="8"/>
  <c r="B116" i="8"/>
  <c r="N96" i="8"/>
  <c r="L96" i="8"/>
  <c r="J96" i="8"/>
  <c r="F96" i="8"/>
  <c r="D96" i="8"/>
  <c r="O96" i="8"/>
  <c r="H96" i="8"/>
  <c r="C95" i="8"/>
  <c r="L74" i="8"/>
  <c r="J74" i="8"/>
  <c r="H74" i="8"/>
  <c r="F74" i="8"/>
  <c r="D74" i="8"/>
  <c r="C73" i="8"/>
  <c r="O52" i="8"/>
  <c r="J52" i="8"/>
  <c r="H52" i="8"/>
  <c r="F52" i="8"/>
  <c r="D52" i="8"/>
  <c r="C51" i="8"/>
  <c r="N30" i="8"/>
  <c r="H30" i="8"/>
  <c r="F30" i="8"/>
  <c r="D30" i="8"/>
  <c r="O30" i="8"/>
  <c r="L30" i="8"/>
  <c r="J30" i="8"/>
  <c r="C29" i="8"/>
  <c r="F8" i="8"/>
  <c r="D8" i="8"/>
  <c r="O8" i="8"/>
  <c r="L8" i="8"/>
  <c r="J8" i="8"/>
  <c r="H8" i="8"/>
  <c r="C7" i="8"/>
  <c r="T6" i="6"/>
  <c r="M6" i="6"/>
  <c r="L6" i="6"/>
  <c r="J6" i="6"/>
  <c r="B3" i="6"/>
  <c r="T6" i="5"/>
  <c r="M6" i="5"/>
  <c r="L6" i="5"/>
  <c r="J6" i="5"/>
  <c r="B3" i="5"/>
  <c r="J152" i="3"/>
  <c r="N152" i="3"/>
  <c r="J79" i="3"/>
  <c r="M79" i="3"/>
  <c r="M6" i="3"/>
  <c r="J6" i="3"/>
  <c r="N6" i="3"/>
  <c r="K6" i="3"/>
  <c r="L6" i="3"/>
  <c r="N56" i="2"/>
  <c r="M56" i="2"/>
  <c r="K56" i="2"/>
  <c r="N6" i="2"/>
  <c r="L6" i="2"/>
  <c r="K6" i="2"/>
  <c r="M6" i="2"/>
  <c r="M2" i="1"/>
  <c r="I6" i="50" l="1"/>
  <c r="K6" i="50"/>
  <c r="M6" i="50" s="1"/>
  <c r="J44" i="48"/>
  <c r="D43" i="48"/>
  <c r="D44" i="48"/>
  <c r="N35" i="2"/>
  <c r="J43" i="3"/>
  <c r="M43" i="3"/>
  <c r="L43" i="3"/>
  <c r="K43" i="3"/>
  <c r="P12" i="9"/>
  <c r="O12" i="9"/>
  <c r="F12" i="8"/>
  <c r="M63" i="3"/>
  <c r="J63" i="3"/>
  <c r="N63" i="3"/>
  <c r="L63" i="3"/>
  <c r="K63" i="3"/>
  <c r="N177" i="3"/>
  <c r="I188" i="3"/>
  <c r="W49" i="6"/>
  <c r="S49" i="6"/>
  <c r="T49" i="6"/>
  <c r="V49" i="6"/>
  <c r="U49" i="6"/>
  <c r="L58" i="8"/>
  <c r="J106" i="8"/>
  <c r="M19" i="9"/>
  <c r="N22" i="12"/>
  <c r="M22" i="12"/>
  <c r="J22" i="12"/>
  <c r="I22" i="12"/>
  <c r="L104" i="3"/>
  <c r="J104" i="3"/>
  <c r="N104" i="3"/>
  <c r="M104" i="3"/>
  <c r="K104" i="3"/>
  <c r="I115" i="3"/>
  <c r="M45" i="5"/>
  <c r="H102" i="8"/>
  <c r="H256" i="8"/>
  <c r="K13" i="3"/>
  <c r="N13" i="3"/>
  <c r="M13" i="3"/>
  <c r="L13" i="3"/>
  <c r="J13" i="3"/>
  <c r="M105" i="3"/>
  <c r="J105" i="3"/>
  <c r="K105" i="3"/>
  <c r="N105" i="3"/>
  <c r="L105" i="3"/>
  <c r="I116" i="3"/>
  <c r="M8" i="5"/>
  <c r="L260" i="8"/>
  <c r="I16" i="9"/>
  <c r="H18" i="2"/>
  <c r="L31" i="3"/>
  <c r="N31" i="3"/>
  <c r="M31" i="3"/>
  <c r="K31" i="3"/>
  <c r="J31" i="3"/>
  <c r="L88" i="3"/>
  <c r="N88" i="3"/>
  <c r="M88" i="3"/>
  <c r="K88" i="3"/>
  <c r="J88" i="3"/>
  <c r="L20" i="2"/>
  <c r="M20" i="2"/>
  <c r="K20" i="2"/>
  <c r="J20" i="2"/>
  <c r="J11" i="2"/>
  <c r="K11" i="2"/>
  <c r="I18" i="2"/>
  <c r="J15" i="2"/>
  <c r="K15" i="2"/>
  <c r="F67" i="2"/>
  <c r="J135" i="3"/>
  <c r="N135" i="3"/>
  <c r="K135" i="3"/>
  <c r="N161" i="3"/>
  <c r="N178" i="3"/>
  <c r="T22" i="5"/>
  <c r="W22" i="5"/>
  <c r="V22" i="5"/>
  <c r="H108" i="8"/>
  <c r="L33" i="10"/>
  <c r="K74" i="15"/>
  <c r="J74" i="15"/>
  <c r="I74" i="15"/>
  <c r="M74" i="15"/>
  <c r="L74" i="15"/>
  <c r="H17" i="2"/>
  <c r="T50" i="5"/>
  <c r="V50" i="5"/>
  <c r="N7" i="2"/>
  <c r="K7" i="2"/>
  <c r="J7" i="2"/>
  <c r="L15" i="3"/>
  <c r="N15" i="3"/>
  <c r="M15" i="3"/>
  <c r="K15" i="3"/>
  <c r="J15" i="3"/>
  <c r="N162" i="3"/>
  <c r="N77" i="8"/>
  <c r="H64" i="10"/>
  <c r="K55" i="3"/>
  <c r="M55" i="3"/>
  <c r="L55" i="3"/>
  <c r="J55" i="3"/>
  <c r="N208" i="3"/>
  <c r="L34" i="8"/>
  <c r="J63" i="8"/>
  <c r="J79" i="8"/>
  <c r="L62" i="3"/>
  <c r="N62" i="3"/>
  <c r="M62" i="3"/>
  <c r="K62" i="3"/>
  <c r="J62" i="3"/>
  <c r="V7" i="5"/>
  <c r="W7" i="5"/>
  <c r="T7" i="5"/>
  <c r="J39" i="8"/>
  <c r="F280" i="8"/>
  <c r="I17" i="2"/>
  <c r="K14" i="2"/>
  <c r="J14" i="2"/>
  <c r="M32" i="3"/>
  <c r="J32" i="3"/>
  <c r="N32" i="3"/>
  <c r="L32" i="3"/>
  <c r="K32" i="3"/>
  <c r="M89" i="3"/>
  <c r="J89" i="3"/>
  <c r="N89" i="3"/>
  <c r="L89" i="3"/>
  <c r="K89" i="3"/>
  <c r="M7" i="6"/>
  <c r="M16" i="3"/>
  <c r="J16" i="3"/>
  <c r="N16" i="3"/>
  <c r="L16" i="3"/>
  <c r="K16" i="3"/>
  <c r="M56" i="3"/>
  <c r="J56" i="3"/>
  <c r="L56" i="3"/>
  <c r="K56" i="3"/>
  <c r="G113" i="3"/>
  <c r="N209" i="3"/>
  <c r="N218" i="3"/>
  <c r="J98" i="8"/>
  <c r="D102" i="11"/>
  <c r="N23" i="2"/>
  <c r="O10" i="8"/>
  <c r="N10" i="8"/>
  <c r="N136" i="3"/>
  <c r="M37" i="5"/>
  <c r="M38" i="12"/>
  <c r="M43" i="5"/>
  <c r="J22" i="2"/>
  <c r="N22" i="2"/>
  <c r="K22" i="2"/>
  <c r="K29" i="3"/>
  <c r="N29" i="3"/>
  <c r="M29" i="3"/>
  <c r="L29" i="3"/>
  <c r="J29" i="3"/>
  <c r="K42" i="3"/>
  <c r="M42" i="3"/>
  <c r="L42" i="3"/>
  <c r="J42" i="3"/>
  <c r="M61" i="3"/>
  <c r="L61" i="3"/>
  <c r="K61" i="3"/>
  <c r="J61" i="3"/>
  <c r="K86" i="3"/>
  <c r="M86" i="3"/>
  <c r="N86" i="3"/>
  <c r="L86" i="3"/>
  <c r="J86" i="3"/>
  <c r="H114" i="3"/>
  <c r="T11" i="5"/>
  <c r="W11" i="5"/>
  <c r="V11" i="5"/>
  <c r="M16" i="6"/>
  <c r="N53" i="8"/>
  <c r="J100" i="8"/>
  <c r="N159" i="3"/>
  <c r="L11" i="3"/>
  <c r="M11" i="3"/>
  <c r="K11" i="3"/>
  <c r="N11" i="3"/>
  <c r="J11" i="3"/>
  <c r="M28" i="3"/>
  <c r="J28" i="3"/>
  <c r="N28" i="3"/>
  <c r="L28" i="3"/>
  <c r="K28" i="3"/>
  <c r="L54" i="3"/>
  <c r="M54" i="3"/>
  <c r="K54" i="3"/>
  <c r="J54" i="3"/>
  <c r="L84" i="3"/>
  <c r="N84" i="3"/>
  <c r="K84" i="3"/>
  <c r="M84" i="3"/>
  <c r="J84" i="3"/>
  <c r="L100" i="3"/>
  <c r="N100" i="3"/>
  <c r="K100" i="3"/>
  <c r="M100" i="3"/>
  <c r="J100" i="3"/>
  <c r="F123" i="3"/>
  <c r="N157" i="3"/>
  <c r="K157" i="3"/>
  <c r="J157" i="3"/>
  <c r="K173" i="3"/>
  <c r="J173" i="3"/>
  <c r="F196" i="3"/>
  <c r="M7" i="5"/>
  <c r="V32" i="5"/>
  <c r="T32" i="5"/>
  <c r="J36" i="5"/>
  <c r="M36" i="5"/>
  <c r="L36" i="5"/>
  <c r="J52" i="5"/>
  <c r="L52" i="5"/>
  <c r="F35" i="8"/>
  <c r="H54" i="8"/>
  <c r="L86" i="8"/>
  <c r="G10" i="9"/>
  <c r="G20" i="9"/>
  <c r="H14" i="10"/>
  <c r="J43" i="10"/>
  <c r="D57" i="11"/>
  <c r="K102" i="3"/>
  <c r="I113" i="3"/>
  <c r="N102" i="3"/>
  <c r="M102" i="3"/>
  <c r="L102" i="3"/>
  <c r="J102" i="3"/>
  <c r="N175" i="3"/>
  <c r="I186" i="3"/>
  <c r="N217" i="3"/>
  <c r="M29" i="6"/>
  <c r="F20" i="8"/>
  <c r="L55" i="8"/>
  <c r="H81" i="8"/>
  <c r="J108" i="8"/>
  <c r="H13" i="10"/>
  <c r="M39" i="15"/>
  <c r="L39" i="15"/>
  <c r="J39" i="15"/>
  <c r="I39" i="15"/>
  <c r="K39" i="15"/>
  <c r="K21" i="2"/>
  <c r="J21" i="2"/>
  <c r="K66" i="2"/>
  <c r="J66" i="2"/>
  <c r="M12" i="3"/>
  <c r="J12" i="3"/>
  <c r="L12" i="3"/>
  <c r="N12" i="3"/>
  <c r="K12" i="3"/>
  <c r="L27" i="3"/>
  <c r="N27" i="3"/>
  <c r="M27" i="3"/>
  <c r="K27" i="3"/>
  <c r="J27" i="3"/>
  <c r="M48" i="3"/>
  <c r="J48" i="3"/>
  <c r="L48" i="3"/>
  <c r="K48" i="3"/>
  <c r="M85" i="3"/>
  <c r="J85" i="3"/>
  <c r="N85" i="3"/>
  <c r="L85" i="3"/>
  <c r="K85" i="3"/>
  <c r="M101" i="3"/>
  <c r="J101" i="3"/>
  <c r="L101" i="3"/>
  <c r="N101" i="3"/>
  <c r="K101" i="3"/>
  <c r="E121" i="3"/>
  <c r="E122" i="3"/>
  <c r="J158" i="3"/>
  <c r="N158" i="3"/>
  <c r="K158" i="3"/>
  <c r="J174" i="3"/>
  <c r="K174" i="3"/>
  <c r="L14" i="5"/>
  <c r="J14" i="5"/>
  <c r="M29" i="5"/>
  <c r="J9" i="8"/>
  <c r="H14" i="8"/>
  <c r="L20" i="8"/>
  <c r="J33" i="8"/>
  <c r="J57" i="8"/>
  <c r="L63" i="8"/>
  <c r="H78" i="8"/>
  <c r="F97" i="8"/>
  <c r="J8" i="2"/>
  <c r="K8" i="2"/>
  <c r="N8" i="2"/>
  <c r="F43" i="2"/>
  <c r="N64" i="2"/>
  <c r="L64" i="2"/>
  <c r="M64" i="2"/>
  <c r="I67" i="2"/>
  <c r="N74" i="2"/>
  <c r="L74" i="2"/>
  <c r="M74" i="2"/>
  <c r="K9" i="3"/>
  <c r="N9" i="3"/>
  <c r="L9" i="3"/>
  <c r="M9" i="3"/>
  <c r="J9" i="3"/>
  <c r="K25" i="3"/>
  <c r="N25" i="3"/>
  <c r="L25" i="3"/>
  <c r="M25" i="3"/>
  <c r="J25" i="3"/>
  <c r="K47" i="3"/>
  <c r="M47" i="3"/>
  <c r="J47" i="3"/>
  <c r="L47" i="3"/>
  <c r="M53" i="3"/>
  <c r="L53" i="3"/>
  <c r="J53" i="3"/>
  <c r="K53" i="3"/>
  <c r="K72" i="3"/>
  <c r="N72" i="3"/>
  <c r="M72" i="3"/>
  <c r="J72" i="3"/>
  <c r="L72" i="3"/>
  <c r="K82" i="3"/>
  <c r="N82" i="3"/>
  <c r="M82" i="3"/>
  <c r="L82" i="3"/>
  <c r="J82" i="3"/>
  <c r="K98" i="3"/>
  <c r="N98" i="3"/>
  <c r="J98" i="3"/>
  <c r="M98" i="3"/>
  <c r="L98" i="3"/>
  <c r="E119" i="3"/>
  <c r="F120" i="3"/>
  <c r="F121" i="3"/>
  <c r="G122" i="3"/>
  <c r="H123" i="3"/>
  <c r="N145" i="3"/>
  <c r="N155" i="3"/>
  <c r="M171" i="3"/>
  <c r="L171" i="3"/>
  <c r="F194" i="3"/>
  <c r="L25" i="5"/>
  <c r="M25" i="5"/>
  <c r="J25" i="5"/>
  <c r="J39" i="6"/>
  <c r="L39" i="6"/>
  <c r="M39" i="6"/>
  <c r="M40" i="6"/>
  <c r="M42" i="6"/>
  <c r="M43" i="6"/>
  <c r="J43" i="6"/>
  <c r="L43" i="6"/>
  <c r="O12" i="8"/>
  <c r="N12" i="8"/>
  <c r="F16" i="8"/>
  <c r="L17" i="8"/>
  <c r="F32" i="8"/>
  <c r="H35" i="8"/>
  <c r="J41" i="8"/>
  <c r="H58" i="8"/>
  <c r="J54" i="8"/>
  <c r="L60" i="8"/>
  <c r="J65" i="8"/>
  <c r="H75" i="8"/>
  <c r="L83" i="8"/>
  <c r="F148" i="8"/>
  <c r="L150" i="8"/>
  <c r="O10" i="9"/>
  <c r="P10" i="9"/>
  <c r="P17" i="9"/>
  <c r="O17" i="9"/>
  <c r="P20" i="9"/>
  <c r="O20" i="9"/>
  <c r="J14" i="10"/>
  <c r="F14" i="10"/>
  <c r="L43" i="10"/>
  <c r="K14" i="15"/>
  <c r="J14" i="15"/>
  <c r="I14" i="15"/>
  <c r="M14" i="15"/>
  <c r="L14" i="15"/>
  <c r="I26" i="5"/>
  <c r="M26" i="5"/>
  <c r="K26" i="5"/>
  <c r="W36" i="5"/>
  <c r="S36" i="5"/>
  <c r="V36" i="5"/>
  <c r="U36" i="5"/>
  <c r="T36" i="5"/>
  <c r="L8" i="6"/>
  <c r="M8" i="6"/>
  <c r="J8" i="6"/>
  <c r="M32" i="6"/>
  <c r="K32" i="6"/>
  <c r="I32" i="6"/>
  <c r="U48" i="6"/>
  <c r="W48" i="6"/>
  <c r="S48" i="6"/>
  <c r="J12" i="8"/>
  <c r="L62" i="2"/>
  <c r="M62" i="2"/>
  <c r="N62" i="2"/>
  <c r="L72" i="2"/>
  <c r="M72" i="2"/>
  <c r="N72" i="2"/>
  <c r="L7" i="3"/>
  <c r="M7" i="3"/>
  <c r="J7" i="3"/>
  <c r="K7" i="3"/>
  <c r="N7" i="3"/>
  <c r="M24" i="3"/>
  <c r="J24" i="3"/>
  <c r="N24" i="3"/>
  <c r="L24" i="3"/>
  <c r="K24" i="3"/>
  <c r="M40" i="3"/>
  <c r="J40" i="3"/>
  <c r="K40" i="3"/>
  <c r="L40" i="3"/>
  <c r="J59" i="3"/>
  <c r="M59" i="3"/>
  <c r="L59" i="3"/>
  <c r="K59" i="3"/>
  <c r="L70" i="3"/>
  <c r="M70" i="3"/>
  <c r="K70" i="3"/>
  <c r="J70" i="3"/>
  <c r="N70" i="3"/>
  <c r="N142" i="3"/>
  <c r="K142" i="3"/>
  <c r="J142" i="3"/>
  <c r="M97" i="3"/>
  <c r="J97" i="3"/>
  <c r="N97" i="3"/>
  <c r="L97" i="3"/>
  <c r="K97" i="3"/>
  <c r="E117" i="3"/>
  <c r="E118" i="3"/>
  <c r="H122" i="3"/>
  <c r="N143" i="3"/>
  <c r="N153" i="3"/>
  <c r="F192" i="3"/>
  <c r="W9" i="5"/>
  <c r="T9" i="5"/>
  <c r="V9" i="5"/>
  <c r="L99" i="8"/>
  <c r="H278" i="8"/>
  <c r="M18" i="12"/>
  <c r="J18" i="12"/>
  <c r="I18" i="12"/>
  <c r="M45" i="3"/>
  <c r="K45" i="3"/>
  <c r="J45" i="3"/>
  <c r="L45" i="3"/>
  <c r="K58" i="3"/>
  <c r="L58" i="3"/>
  <c r="J58" i="3"/>
  <c r="M58" i="3"/>
  <c r="K68" i="3"/>
  <c r="L68" i="3"/>
  <c r="J68" i="3"/>
  <c r="M68" i="3"/>
  <c r="N68" i="3"/>
  <c r="K94" i="3"/>
  <c r="L94" i="3"/>
  <c r="J94" i="3"/>
  <c r="N94" i="3"/>
  <c r="M94" i="3"/>
  <c r="E115" i="3"/>
  <c r="F116" i="3"/>
  <c r="F117" i="3"/>
  <c r="G118" i="3"/>
  <c r="H119" i="3"/>
  <c r="H120" i="3"/>
  <c r="K110" i="3"/>
  <c r="L110" i="3"/>
  <c r="J110" i="3"/>
  <c r="I121" i="3"/>
  <c r="N110" i="3"/>
  <c r="M110" i="3"/>
  <c r="N141" i="3"/>
  <c r="F190" i="3"/>
  <c r="H193" i="3"/>
  <c r="N183" i="3"/>
  <c r="I194" i="3"/>
  <c r="N214" i="3"/>
  <c r="L13" i="5"/>
  <c r="J13" i="5"/>
  <c r="T16" i="5"/>
  <c r="S16" i="5"/>
  <c r="V16" i="5"/>
  <c r="U16" i="5"/>
  <c r="L24" i="5"/>
  <c r="J24" i="5"/>
  <c r="T27" i="5"/>
  <c r="V27" i="5"/>
  <c r="U27" i="5"/>
  <c r="S27" i="5"/>
  <c r="M35" i="5"/>
  <c r="M38" i="5"/>
  <c r="J40" i="5"/>
  <c r="L40" i="5"/>
  <c r="M10" i="6"/>
  <c r="M50" i="6"/>
  <c r="M51" i="6"/>
  <c r="J51" i="6"/>
  <c r="L51" i="6"/>
  <c r="F10" i="8"/>
  <c r="H16" i="8"/>
  <c r="F21" i="8"/>
  <c r="J35" i="8"/>
  <c r="H40" i="8"/>
  <c r="H64" i="8"/>
  <c r="N75" i="8"/>
  <c r="M11" i="9"/>
  <c r="G18" i="9"/>
  <c r="A12" i="12"/>
  <c r="C9" i="16"/>
  <c r="D93" i="16"/>
  <c r="E123" i="3"/>
  <c r="U14" i="5"/>
  <c r="S14" i="5"/>
  <c r="M31" i="6"/>
  <c r="M35" i="6"/>
  <c r="W51" i="6"/>
  <c r="U51" i="6"/>
  <c r="S51" i="6"/>
  <c r="J36" i="8"/>
  <c r="J83" i="8"/>
  <c r="L79" i="8"/>
  <c r="L98" i="8"/>
  <c r="L106" i="8"/>
  <c r="E20" i="9"/>
  <c r="O33" i="10"/>
  <c r="N33" i="10"/>
  <c r="L39" i="3"/>
  <c r="M39" i="3"/>
  <c r="K39" i="3"/>
  <c r="J39" i="3"/>
  <c r="N39" i="3"/>
  <c r="M81" i="3"/>
  <c r="J81" i="3"/>
  <c r="N81" i="3"/>
  <c r="L81" i="3"/>
  <c r="K81" i="3"/>
  <c r="F119" i="3"/>
  <c r="G121" i="3"/>
  <c r="N144" i="3"/>
  <c r="N154" i="3"/>
  <c r="I196" i="3"/>
  <c r="N185" i="3"/>
  <c r="M28" i="5"/>
  <c r="T31" i="5"/>
  <c r="V31" i="5"/>
  <c r="J9" i="6"/>
  <c r="M9" i="6"/>
  <c r="L9" i="6"/>
  <c r="L14" i="8"/>
  <c r="H32" i="8"/>
  <c r="J38" i="8"/>
  <c r="L87" i="8"/>
  <c r="J109" i="8"/>
  <c r="H190" i="8"/>
  <c r="J210" i="8"/>
  <c r="J35" i="10"/>
  <c r="N7" i="12"/>
  <c r="M7" i="12"/>
  <c r="J7" i="12"/>
  <c r="I7" i="12"/>
  <c r="K37" i="3"/>
  <c r="L37" i="3"/>
  <c r="J37" i="3"/>
  <c r="N37" i="3"/>
  <c r="M37" i="3"/>
  <c r="N65" i="2"/>
  <c r="M65" i="2"/>
  <c r="L65" i="2"/>
  <c r="K65" i="2"/>
  <c r="J65" i="2"/>
  <c r="I68" i="2"/>
  <c r="L19" i="3"/>
  <c r="J19" i="3"/>
  <c r="N19" i="3"/>
  <c r="M19" i="3"/>
  <c r="K19" i="3"/>
  <c r="M20" i="3"/>
  <c r="J20" i="3"/>
  <c r="K20" i="3"/>
  <c r="N20" i="3"/>
  <c r="L20" i="3"/>
  <c r="L35" i="3"/>
  <c r="J35" i="3"/>
  <c r="N35" i="3"/>
  <c r="M35" i="3"/>
  <c r="K35" i="3"/>
  <c r="M36" i="3"/>
  <c r="J36" i="3"/>
  <c r="K36" i="3"/>
  <c r="L36" i="3"/>
  <c r="N36" i="3"/>
  <c r="J51" i="3"/>
  <c r="K51" i="3"/>
  <c r="M51" i="3"/>
  <c r="L51" i="3"/>
  <c r="L66" i="3"/>
  <c r="J66" i="3"/>
  <c r="N66" i="3"/>
  <c r="M66" i="3"/>
  <c r="K66" i="3"/>
  <c r="M67" i="3"/>
  <c r="J67" i="3"/>
  <c r="K67" i="3"/>
  <c r="N67" i="3"/>
  <c r="L67" i="3"/>
  <c r="L92" i="3"/>
  <c r="J92" i="3"/>
  <c r="N92" i="3"/>
  <c r="M92" i="3"/>
  <c r="K92" i="3"/>
  <c r="M93" i="3"/>
  <c r="J93" i="3"/>
  <c r="K93" i="3"/>
  <c r="L93" i="3"/>
  <c r="N93" i="3"/>
  <c r="E113" i="3"/>
  <c r="E114" i="3"/>
  <c r="F115" i="3"/>
  <c r="G116" i="3"/>
  <c r="G117" i="3"/>
  <c r="H118" i="3"/>
  <c r="L108" i="3"/>
  <c r="J108" i="3"/>
  <c r="I119" i="3"/>
  <c r="M108" i="3"/>
  <c r="N108" i="3"/>
  <c r="K108" i="3"/>
  <c r="M109" i="3"/>
  <c r="J109" i="3"/>
  <c r="K109" i="3"/>
  <c r="I120" i="3"/>
  <c r="N109" i="3"/>
  <c r="L109" i="3"/>
  <c r="J139" i="3"/>
  <c r="N139" i="3"/>
  <c r="K139" i="3"/>
  <c r="J140" i="3"/>
  <c r="K140" i="3"/>
  <c r="N140" i="3"/>
  <c r="J165" i="3"/>
  <c r="K165" i="3"/>
  <c r="J166" i="3"/>
  <c r="K166" i="3"/>
  <c r="F188" i="3"/>
  <c r="J181" i="3"/>
  <c r="I192" i="3"/>
  <c r="N181" i="3"/>
  <c r="K181" i="3"/>
  <c r="J182" i="3"/>
  <c r="K182" i="3"/>
  <c r="N182" i="3"/>
  <c r="J212" i="3"/>
  <c r="N212" i="3"/>
  <c r="K212" i="3"/>
  <c r="J213" i="3"/>
  <c r="K213" i="3"/>
  <c r="N213" i="3"/>
  <c r="M27" i="5"/>
  <c r="H13" i="8"/>
  <c r="F18" i="8"/>
  <c r="H37" i="8"/>
  <c r="F42" i="8"/>
  <c r="I15" i="9"/>
  <c r="J40" i="12"/>
  <c r="I40" i="12"/>
  <c r="M40" i="12"/>
  <c r="N44" i="12"/>
  <c r="M44" i="12"/>
  <c r="L115" i="16"/>
  <c r="K115" i="16"/>
  <c r="J115" i="16"/>
  <c r="I115" i="16"/>
  <c r="L30" i="17"/>
  <c r="K30" i="17"/>
  <c r="J30" i="17"/>
  <c r="I30" i="17"/>
  <c r="M11" i="5"/>
  <c r="K11" i="5"/>
  <c r="I11" i="5"/>
  <c r="I15" i="5"/>
  <c r="K15" i="5"/>
  <c r="I33" i="5"/>
  <c r="M33" i="5"/>
  <c r="K33" i="5"/>
  <c r="M12" i="6"/>
  <c r="L31" i="8"/>
  <c r="J60" i="8"/>
  <c r="J76" i="8"/>
  <c r="L104" i="8"/>
  <c r="N63" i="2"/>
  <c r="J73" i="2"/>
  <c r="N73" i="2"/>
  <c r="K73" i="2"/>
  <c r="M8" i="3"/>
  <c r="J8" i="3"/>
  <c r="N8" i="3"/>
  <c r="L8" i="3"/>
  <c r="K8" i="3"/>
  <c r="L23" i="3"/>
  <c r="M23" i="3"/>
  <c r="J23" i="3"/>
  <c r="K23" i="3"/>
  <c r="N23" i="3"/>
  <c r="L46" i="3"/>
  <c r="M46" i="3"/>
  <c r="K46" i="3"/>
  <c r="J46" i="3"/>
  <c r="M71" i="3"/>
  <c r="J71" i="3"/>
  <c r="N71" i="3"/>
  <c r="L71" i="3"/>
  <c r="K71" i="3"/>
  <c r="L80" i="3"/>
  <c r="M80" i="3"/>
  <c r="K80" i="3"/>
  <c r="J80" i="3"/>
  <c r="N80" i="3"/>
  <c r="L96" i="3"/>
  <c r="M96" i="3"/>
  <c r="K96" i="3"/>
  <c r="J96" i="3"/>
  <c r="N96" i="3"/>
  <c r="G120" i="3"/>
  <c r="L112" i="3"/>
  <c r="I123" i="3"/>
  <c r="M112" i="3"/>
  <c r="K112" i="3"/>
  <c r="J112" i="3"/>
  <c r="N112" i="3"/>
  <c r="W24" i="5"/>
  <c r="V24" i="5"/>
  <c r="T24" i="5"/>
  <c r="U27" i="6"/>
  <c r="S27" i="6"/>
  <c r="U30" i="6"/>
  <c r="S30" i="6"/>
  <c r="F13" i="8"/>
  <c r="H43" i="8"/>
  <c r="J62" i="8"/>
  <c r="D74" i="11"/>
  <c r="K9" i="2"/>
  <c r="J9" i="2"/>
  <c r="N9" i="2"/>
  <c r="M9" i="2"/>
  <c r="L9" i="2"/>
  <c r="N60" i="2"/>
  <c r="K21" i="3"/>
  <c r="L21" i="3"/>
  <c r="J21" i="3"/>
  <c r="M21" i="3"/>
  <c r="N21" i="3"/>
  <c r="K17" i="3"/>
  <c r="N17" i="3"/>
  <c r="M17" i="3"/>
  <c r="L17" i="3"/>
  <c r="J17" i="3"/>
  <c r="K33" i="3"/>
  <c r="N33" i="3"/>
  <c r="M33" i="3"/>
  <c r="L33" i="3"/>
  <c r="J33" i="3"/>
  <c r="K50" i="3"/>
  <c r="M50" i="3"/>
  <c r="L50" i="3"/>
  <c r="J50" i="3"/>
  <c r="K64" i="3"/>
  <c r="N64" i="3"/>
  <c r="M64" i="3"/>
  <c r="J64" i="3"/>
  <c r="L64" i="3"/>
  <c r="K90" i="3"/>
  <c r="N90" i="3"/>
  <c r="M90" i="3"/>
  <c r="L90" i="3"/>
  <c r="J90" i="3"/>
  <c r="F113" i="3"/>
  <c r="G114" i="3"/>
  <c r="H115" i="3"/>
  <c r="H116" i="3"/>
  <c r="I117" i="3"/>
  <c r="K106" i="3"/>
  <c r="N106" i="3"/>
  <c r="L106" i="3"/>
  <c r="M106" i="3"/>
  <c r="J106" i="3"/>
  <c r="N137" i="3"/>
  <c r="N163" i="3"/>
  <c r="F186" i="3"/>
  <c r="I190" i="3"/>
  <c r="N179" i="3"/>
  <c r="N210" i="3"/>
  <c r="L34" i="5"/>
  <c r="M34" i="5"/>
  <c r="J34" i="5"/>
  <c r="H10" i="8"/>
  <c r="O13" i="8"/>
  <c r="N13" i="8"/>
  <c r="F15" i="8"/>
  <c r="J31" i="8"/>
  <c r="L37" i="8"/>
  <c r="F39" i="8"/>
  <c r="L61" i="8"/>
  <c r="J82" i="8"/>
  <c r="H100" i="8"/>
  <c r="F102" i="8"/>
  <c r="F104" i="8"/>
  <c r="J144" i="8"/>
  <c r="L208" i="8"/>
  <c r="J218" i="8"/>
  <c r="M12" i="9"/>
  <c r="E19" i="9"/>
  <c r="H12" i="10"/>
  <c r="J16" i="10"/>
  <c r="K26" i="6"/>
  <c r="I26" i="6"/>
  <c r="M48" i="6"/>
  <c r="L10" i="8"/>
  <c r="J11" i="8"/>
  <c r="J14" i="8"/>
  <c r="J17" i="8"/>
  <c r="H18" i="8"/>
  <c r="J20" i="8"/>
  <c r="H21" i="8"/>
  <c r="N32" i="8"/>
  <c r="O32" i="8"/>
  <c r="L33" i="8"/>
  <c r="N35" i="8"/>
  <c r="O35" i="8"/>
  <c r="L36" i="8"/>
  <c r="L39" i="8"/>
  <c r="L42" i="8"/>
  <c r="J43" i="8"/>
  <c r="J61" i="8"/>
  <c r="L85" i="8"/>
  <c r="F100" i="8"/>
  <c r="L102" i="8"/>
  <c r="J120" i="8"/>
  <c r="F124" i="8"/>
  <c r="L126" i="8"/>
  <c r="H130" i="8"/>
  <c r="H212" i="8"/>
  <c r="L252" i="8"/>
  <c r="J262" i="8"/>
  <c r="G9" i="9"/>
  <c r="I10" i="9"/>
  <c r="E14" i="9"/>
  <c r="S17" i="9"/>
  <c r="R17" i="9"/>
  <c r="J19" i="10"/>
  <c r="L35" i="10"/>
  <c r="L55" i="10"/>
  <c r="D53" i="11"/>
  <c r="D98" i="11"/>
  <c r="N30" i="12"/>
  <c r="M30" i="12"/>
  <c r="J48" i="14"/>
  <c r="I48" i="14"/>
  <c r="K48" i="14"/>
  <c r="K69" i="14"/>
  <c r="J69" i="14"/>
  <c r="I69" i="14"/>
  <c r="K151" i="14"/>
  <c r="J151" i="14"/>
  <c r="I151" i="14"/>
  <c r="M16" i="15"/>
  <c r="K16" i="15"/>
  <c r="J16" i="15"/>
  <c r="L16" i="15"/>
  <c r="I16" i="15"/>
  <c r="L41" i="3"/>
  <c r="K41" i="3"/>
  <c r="M41" i="3"/>
  <c r="J41" i="3"/>
  <c r="L49" i="3"/>
  <c r="M49" i="3"/>
  <c r="K49" i="3"/>
  <c r="J49" i="3"/>
  <c r="L57" i="3"/>
  <c r="J57" i="3"/>
  <c r="M57" i="3"/>
  <c r="K57" i="3"/>
  <c r="H113" i="3"/>
  <c r="F114" i="3"/>
  <c r="H117" i="3"/>
  <c r="F118" i="3"/>
  <c r="H121" i="3"/>
  <c r="F122" i="3"/>
  <c r="M34" i="6"/>
  <c r="M45" i="6"/>
  <c r="L9" i="8"/>
  <c r="L12" i="8"/>
  <c r="L15" i="8"/>
  <c r="J16" i="8"/>
  <c r="L18" i="8"/>
  <c r="J19" i="8"/>
  <c r="O31" i="8"/>
  <c r="N31" i="8"/>
  <c r="O34" i="8"/>
  <c r="N34" i="8"/>
  <c r="L41" i="8"/>
  <c r="H83" i="8"/>
  <c r="O97" i="8"/>
  <c r="N97" i="8"/>
  <c r="J101" i="8"/>
  <c r="F105" i="8"/>
  <c r="L107" i="8"/>
  <c r="J254" i="8"/>
  <c r="M20" i="9"/>
  <c r="J11" i="10"/>
  <c r="L14" i="10"/>
  <c r="H21" i="10"/>
  <c r="J39" i="10"/>
  <c r="J37" i="10"/>
  <c r="L87" i="10"/>
  <c r="D9" i="11"/>
  <c r="D33" i="11"/>
  <c r="D78" i="11"/>
  <c r="N13" i="12"/>
  <c r="M13" i="12"/>
  <c r="J13" i="12"/>
  <c r="I13" i="12"/>
  <c r="M42" i="12"/>
  <c r="C121" i="14"/>
  <c r="M79" i="15"/>
  <c r="K79" i="15"/>
  <c r="J79" i="15"/>
  <c r="L79" i="15"/>
  <c r="I79" i="15"/>
  <c r="P9" i="9"/>
  <c r="O9" i="9"/>
  <c r="E12" i="9"/>
  <c r="M14" i="9"/>
  <c r="R15" i="9"/>
  <c r="S15" i="9"/>
  <c r="G17" i="9"/>
  <c r="I18" i="9"/>
  <c r="L16" i="10"/>
  <c r="H18" i="10"/>
  <c r="H31" i="10"/>
  <c r="L60" i="10"/>
  <c r="D13" i="11"/>
  <c r="D37" i="11"/>
  <c r="D82" i="11"/>
  <c r="N34" i="12"/>
  <c r="M34" i="12"/>
  <c r="J117" i="14"/>
  <c r="I117" i="14"/>
  <c r="K117" i="14"/>
  <c r="K138" i="14"/>
  <c r="J138" i="14"/>
  <c r="I138" i="14"/>
  <c r="E91" i="15"/>
  <c r="N10" i="3"/>
  <c r="M10" i="3"/>
  <c r="L10" i="3"/>
  <c r="K10" i="3"/>
  <c r="J10" i="3"/>
  <c r="N14" i="3"/>
  <c r="M14" i="3"/>
  <c r="L14" i="3"/>
  <c r="K14" i="3"/>
  <c r="J14" i="3"/>
  <c r="N18" i="3"/>
  <c r="J18" i="3"/>
  <c r="M18" i="3"/>
  <c r="L18" i="3"/>
  <c r="K18" i="3"/>
  <c r="N22" i="3"/>
  <c r="L22" i="3"/>
  <c r="K22" i="3"/>
  <c r="J22" i="3"/>
  <c r="M22" i="3"/>
  <c r="N26" i="3"/>
  <c r="K26" i="3"/>
  <c r="M26" i="3"/>
  <c r="L26" i="3"/>
  <c r="J26" i="3"/>
  <c r="N30" i="3"/>
  <c r="M30" i="3"/>
  <c r="L30" i="3"/>
  <c r="K30" i="3"/>
  <c r="J30" i="3"/>
  <c r="N34" i="3"/>
  <c r="J34" i="3"/>
  <c r="M34" i="3"/>
  <c r="K34" i="3"/>
  <c r="L34" i="3"/>
  <c r="N38" i="3"/>
  <c r="L38" i="3"/>
  <c r="K38" i="3"/>
  <c r="J38" i="3"/>
  <c r="M38" i="3"/>
  <c r="J44" i="3"/>
  <c r="M44" i="3"/>
  <c r="L44" i="3"/>
  <c r="K44" i="3"/>
  <c r="L52" i="3"/>
  <c r="K52" i="3"/>
  <c r="J52" i="3"/>
  <c r="M52" i="3"/>
  <c r="M60" i="3"/>
  <c r="K60" i="3"/>
  <c r="L60" i="3"/>
  <c r="J60" i="3"/>
  <c r="N65" i="3"/>
  <c r="J65" i="3"/>
  <c r="M65" i="3"/>
  <c r="L65" i="3"/>
  <c r="K65" i="3"/>
  <c r="N69" i="3"/>
  <c r="L69" i="3"/>
  <c r="K69" i="3"/>
  <c r="J69" i="3"/>
  <c r="M69" i="3"/>
  <c r="N83" i="3"/>
  <c r="K83" i="3"/>
  <c r="M83" i="3"/>
  <c r="L83" i="3"/>
  <c r="J83" i="3"/>
  <c r="N87" i="3"/>
  <c r="M87" i="3"/>
  <c r="L87" i="3"/>
  <c r="K87" i="3"/>
  <c r="J87" i="3"/>
  <c r="N91" i="3"/>
  <c r="J91" i="3"/>
  <c r="M91" i="3"/>
  <c r="K91" i="3"/>
  <c r="L91" i="3"/>
  <c r="N95" i="3"/>
  <c r="L95" i="3"/>
  <c r="K95" i="3"/>
  <c r="J95" i="3"/>
  <c r="M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J107" i="3"/>
  <c r="L107" i="3"/>
  <c r="I118" i="3"/>
  <c r="M107" i="3"/>
  <c r="K107" i="3"/>
  <c r="G119" i="3"/>
  <c r="E120" i="3"/>
  <c r="I122" i="3"/>
  <c r="N111" i="3"/>
  <c r="L111" i="3"/>
  <c r="K111" i="3"/>
  <c r="J111" i="3"/>
  <c r="M111" i="3"/>
  <c r="G123" i="3"/>
  <c r="J215" i="3"/>
  <c r="K215" i="3"/>
  <c r="N215" i="3"/>
  <c r="M46" i="6"/>
  <c r="M13" i="6"/>
  <c r="L13" i="6"/>
  <c r="J13" i="6"/>
  <c r="M15" i="6"/>
  <c r="M47" i="6"/>
  <c r="F31" i="8"/>
  <c r="H33" i="8"/>
  <c r="F34" i="8"/>
  <c r="F37" i="8"/>
  <c r="F40" i="8"/>
  <c r="F43" i="8"/>
  <c r="J55" i="8"/>
  <c r="H56" i="8"/>
  <c r="J58" i="8"/>
  <c r="H59" i="8"/>
  <c r="H62" i="8"/>
  <c r="H65" i="8"/>
  <c r="L77" i="8"/>
  <c r="L80" i="8"/>
  <c r="J81" i="8"/>
  <c r="J87" i="8"/>
  <c r="N100" i="8"/>
  <c r="O100" i="8"/>
  <c r="J104" i="8"/>
  <c r="F108" i="8"/>
  <c r="E11" i="9"/>
  <c r="G12" i="9"/>
  <c r="S14" i="9"/>
  <c r="R14" i="9"/>
  <c r="H10" i="10"/>
  <c r="J18" i="10"/>
  <c r="L36" i="10"/>
  <c r="L54" i="10"/>
  <c r="L63" i="10"/>
  <c r="D61" i="11"/>
  <c r="D106" i="11"/>
  <c r="I89" i="13"/>
  <c r="K89" i="13"/>
  <c r="U22" i="18"/>
  <c r="S9" i="9"/>
  <c r="R9" i="9"/>
  <c r="O18" i="9"/>
  <c r="P18" i="9"/>
  <c r="J10" i="10"/>
  <c r="H20" i="10"/>
  <c r="J38" i="10"/>
  <c r="L41" i="10"/>
  <c r="J81" i="10"/>
  <c r="L106" i="10"/>
  <c r="D17" i="11"/>
  <c r="D41" i="11"/>
  <c r="D86" i="11"/>
  <c r="N26" i="12"/>
  <c r="M26" i="12"/>
  <c r="I158" i="13"/>
  <c r="K158" i="13"/>
  <c r="K82" i="14"/>
  <c r="J82" i="14"/>
  <c r="I82" i="14"/>
  <c r="A11" i="12"/>
  <c r="N12" i="12"/>
  <c r="M12" i="12"/>
  <c r="J12" i="12"/>
  <c r="I12" i="12"/>
  <c r="K9" i="13"/>
  <c r="J9" i="13"/>
  <c r="I9" i="13"/>
  <c r="L9" i="13"/>
  <c r="I29" i="13"/>
  <c r="K29" i="13"/>
  <c r="J65" i="13"/>
  <c r="L65" i="13"/>
  <c r="I98" i="13"/>
  <c r="K98" i="13"/>
  <c r="J134" i="13"/>
  <c r="L134" i="13"/>
  <c r="K17" i="14"/>
  <c r="J17" i="14"/>
  <c r="I17" i="14"/>
  <c r="J22" i="14"/>
  <c r="I22" i="14"/>
  <c r="K22" i="14"/>
  <c r="K26" i="14"/>
  <c r="J26" i="14"/>
  <c r="I26" i="14"/>
  <c r="K39" i="14"/>
  <c r="J39" i="14"/>
  <c r="I39" i="14"/>
  <c r="C65" i="14"/>
  <c r="J74" i="14"/>
  <c r="I74" i="14"/>
  <c r="K74" i="14"/>
  <c r="E93" i="14"/>
  <c r="K95" i="14"/>
  <c r="J95" i="14"/>
  <c r="I95" i="14"/>
  <c r="D121" i="14"/>
  <c r="E149" i="14"/>
  <c r="J143" i="14"/>
  <c r="I143" i="14"/>
  <c r="K143" i="14"/>
  <c r="K18" i="15"/>
  <c r="J18" i="15"/>
  <c r="I18" i="15"/>
  <c r="M18" i="15"/>
  <c r="L18" i="15"/>
  <c r="M20" i="15"/>
  <c r="K20" i="15"/>
  <c r="J20" i="15"/>
  <c r="L20" i="15"/>
  <c r="I20" i="15"/>
  <c r="D35" i="15"/>
  <c r="M47" i="15"/>
  <c r="L47" i="15"/>
  <c r="J47" i="15"/>
  <c r="I47" i="15"/>
  <c r="K47" i="15"/>
  <c r="C77" i="15"/>
  <c r="K83" i="15"/>
  <c r="J83" i="15"/>
  <c r="I83" i="15"/>
  <c r="M83" i="15"/>
  <c r="H91" i="15"/>
  <c r="L83" i="15"/>
  <c r="M87" i="15"/>
  <c r="K87" i="15"/>
  <c r="J87" i="15"/>
  <c r="L87" i="15"/>
  <c r="I87" i="15"/>
  <c r="F119" i="15"/>
  <c r="C133" i="15"/>
  <c r="G63" i="16"/>
  <c r="L60" i="16"/>
  <c r="K60" i="16"/>
  <c r="J60" i="16"/>
  <c r="I60" i="16"/>
  <c r="I88" i="16"/>
  <c r="L88" i="16"/>
  <c r="K88" i="16"/>
  <c r="J88" i="16"/>
  <c r="C119" i="16"/>
  <c r="F121" i="16"/>
  <c r="C147" i="16"/>
  <c r="L150" i="16"/>
  <c r="K150" i="16"/>
  <c r="J150" i="16"/>
  <c r="I150" i="16"/>
  <c r="H149" i="16"/>
  <c r="L155" i="16"/>
  <c r="K155" i="16"/>
  <c r="J155" i="16"/>
  <c r="I155" i="16"/>
  <c r="I13" i="17"/>
  <c r="L13" i="17"/>
  <c r="H21" i="17"/>
  <c r="K13" i="17"/>
  <c r="J13" i="17"/>
  <c r="Z112" i="18"/>
  <c r="AA112" i="18"/>
  <c r="L82" i="8"/>
  <c r="J84" i="8"/>
  <c r="H86" i="8"/>
  <c r="H97" i="8"/>
  <c r="F99" i="8"/>
  <c r="O99" i="8"/>
  <c r="N99" i="8"/>
  <c r="L101" i="8"/>
  <c r="J103" i="8"/>
  <c r="H105" i="8"/>
  <c r="F107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F9" i="10"/>
  <c r="L11" i="10"/>
  <c r="H15" i="10"/>
  <c r="J32" i="10"/>
  <c r="J40" i="10"/>
  <c r="H42" i="10"/>
  <c r="J59" i="10"/>
  <c r="D10" i="11"/>
  <c r="D14" i="11"/>
  <c r="D18" i="11"/>
  <c r="D30" i="11"/>
  <c r="D34" i="11"/>
  <c r="D38" i="11"/>
  <c r="D42" i="11"/>
  <c r="D54" i="11"/>
  <c r="D58" i="11"/>
  <c r="D62" i="11"/>
  <c r="M11" i="12"/>
  <c r="J11" i="12"/>
  <c r="I11" i="12"/>
  <c r="N11" i="12"/>
  <c r="M17" i="12"/>
  <c r="J17" i="12"/>
  <c r="I17" i="12"/>
  <c r="M21" i="12"/>
  <c r="J21" i="12"/>
  <c r="I21" i="12"/>
  <c r="N21" i="12"/>
  <c r="Z17" i="13"/>
  <c r="X17" i="13"/>
  <c r="J13" i="13"/>
  <c r="L13" i="13"/>
  <c r="I38" i="13"/>
  <c r="K38" i="13"/>
  <c r="J73" i="13"/>
  <c r="L73" i="13"/>
  <c r="I107" i="13"/>
  <c r="K107" i="13"/>
  <c r="J142" i="13"/>
  <c r="L142" i="13"/>
  <c r="K21" i="14"/>
  <c r="J21" i="14"/>
  <c r="I21" i="14"/>
  <c r="E37" i="14"/>
  <c r="J31" i="14"/>
  <c r="I31" i="14"/>
  <c r="K31" i="14"/>
  <c r="G65" i="14"/>
  <c r="K64" i="14"/>
  <c r="J64" i="14"/>
  <c r="I64" i="14"/>
  <c r="F93" i="14"/>
  <c r="J100" i="14"/>
  <c r="I100" i="14"/>
  <c r="K100" i="14"/>
  <c r="G121" i="14"/>
  <c r="K120" i="14"/>
  <c r="J120" i="14"/>
  <c r="I120" i="14"/>
  <c r="K133" i="14"/>
  <c r="J133" i="14"/>
  <c r="I133" i="14"/>
  <c r="K23" i="15"/>
  <c r="J23" i="15"/>
  <c r="I23" i="15"/>
  <c r="M23" i="15"/>
  <c r="L23" i="15"/>
  <c r="M27" i="15"/>
  <c r="K27" i="15"/>
  <c r="J27" i="15"/>
  <c r="L27" i="15"/>
  <c r="H35" i="15"/>
  <c r="I27" i="15"/>
  <c r="M56" i="15"/>
  <c r="L56" i="15"/>
  <c r="J56" i="15"/>
  <c r="I56" i="15"/>
  <c r="K56" i="15"/>
  <c r="D77" i="15"/>
  <c r="M96" i="15"/>
  <c r="K96" i="15"/>
  <c r="J96" i="15"/>
  <c r="L96" i="15"/>
  <c r="I96" i="15"/>
  <c r="I104" i="15"/>
  <c r="M104" i="15"/>
  <c r="L104" i="15"/>
  <c r="K104" i="15"/>
  <c r="J104" i="15"/>
  <c r="M111" i="15"/>
  <c r="K111" i="15"/>
  <c r="J111" i="15"/>
  <c r="I111" i="15"/>
  <c r="H119" i="15"/>
  <c r="L111" i="15"/>
  <c r="R9" i="16"/>
  <c r="G35" i="16"/>
  <c r="I123" i="16"/>
  <c r="L123" i="16"/>
  <c r="K123" i="16"/>
  <c r="J123" i="16"/>
  <c r="I38" i="17"/>
  <c r="H37" i="17"/>
  <c r="L38" i="17"/>
  <c r="K38" i="17"/>
  <c r="J38" i="17"/>
  <c r="F60" i="10"/>
  <c r="L62" i="10"/>
  <c r="J64" i="10"/>
  <c r="H77" i="10"/>
  <c r="O79" i="10"/>
  <c r="N79" i="10"/>
  <c r="J102" i="10"/>
  <c r="D75" i="11"/>
  <c r="D79" i="11"/>
  <c r="D83" i="11"/>
  <c r="D99" i="11"/>
  <c r="D103" i="11"/>
  <c r="D107" i="11"/>
  <c r="J6" i="12"/>
  <c r="I6" i="12"/>
  <c r="M6" i="12"/>
  <c r="N6" i="12"/>
  <c r="J10" i="12"/>
  <c r="I10" i="12"/>
  <c r="N10" i="12"/>
  <c r="M10" i="12"/>
  <c r="J17" i="13"/>
  <c r="L17" i="13"/>
  <c r="I46" i="13"/>
  <c r="K46" i="13"/>
  <c r="I115" i="13"/>
  <c r="K115" i="13"/>
  <c r="K155" i="13"/>
  <c r="I155" i="13"/>
  <c r="F23" i="14"/>
  <c r="J57" i="14"/>
  <c r="I57" i="14"/>
  <c r="H65" i="14"/>
  <c r="K57" i="14"/>
  <c r="K77" i="14"/>
  <c r="J77" i="14"/>
  <c r="I77" i="14"/>
  <c r="K90" i="14"/>
  <c r="J90" i="14"/>
  <c r="I90" i="14"/>
  <c r="J126" i="14"/>
  <c r="I126" i="14"/>
  <c r="K126" i="14"/>
  <c r="K146" i="14"/>
  <c r="J146" i="14"/>
  <c r="I146" i="14"/>
  <c r="K159" i="14"/>
  <c r="J159" i="14"/>
  <c r="I159" i="14"/>
  <c r="K31" i="15"/>
  <c r="J31" i="15"/>
  <c r="I31" i="15"/>
  <c r="M31" i="15"/>
  <c r="L31" i="15"/>
  <c r="M65" i="15"/>
  <c r="L65" i="15"/>
  <c r="J65" i="15"/>
  <c r="I65" i="15"/>
  <c r="K65" i="15"/>
  <c r="G77" i="15"/>
  <c r="Y10" i="16"/>
  <c r="X10" i="16"/>
  <c r="V9" i="16"/>
  <c r="W10" i="16"/>
  <c r="Z10" i="16"/>
  <c r="AA12" i="16"/>
  <c r="X12" i="16"/>
  <c r="Z12" i="16"/>
  <c r="AA14" i="16"/>
  <c r="Y14" i="16"/>
  <c r="X14" i="16"/>
  <c r="W14" i="16"/>
  <c r="Z14" i="16"/>
  <c r="L89" i="16"/>
  <c r="K89" i="16"/>
  <c r="J89" i="16"/>
  <c r="I89" i="16"/>
  <c r="J61" i="21"/>
  <c r="I61" i="21"/>
  <c r="H61" i="21"/>
  <c r="F9" i="8"/>
  <c r="O9" i="8"/>
  <c r="N9" i="8"/>
  <c r="L11" i="8"/>
  <c r="J13" i="8"/>
  <c r="H15" i="8"/>
  <c r="F17" i="8"/>
  <c r="L19" i="8"/>
  <c r="J21" i="8"/>
  <c r="J32" i="8"/>
  <c r="H34" i="8"/>
  <c r="F36" i="8"/>
  <c r="L38" i="8"/>
  <c r="J40" i="8"/>
  <c r="H42" i="8"/>
  <c r="H53" i="8"/>
  <c r="J59" i="8"/>
  <c r="H61" i="8"/>
  <c r="L76" i="8"/>
  <c r="J78" i="8"/>
  <c r="L84" i="8"/>
  <c r="J86" i="8"/>
  <c r="J97" i="8"/>
  <c r="H99" i="8"/>
  <c r="O101" i="8"/>
  <c r="N101" i="8"/>
  <c r="L103" i="8"/>
  <c r="J105" i="8"/>
  <c r="H107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1" i="11"/>
  <c r="D15" i="11"/>
  <c r="D19" i="11"/>
  <c r="D31" i="11"/>
  <c r="D35" i="11"/>
  <c r="D39" i="11"/>
  <c r="D55" i="11"/>
  <c r="D59" i="11"/>
  <c r="D63" i="11"/>
  <c r="J22" i="13"/>
  <c r="L22" i="13"/>
  <c r="I55" i="13"/>
  <c r="K55" i="13"/>
  <c r="I124" i="13"/>
  <c r="K124" i="13"/>
  <c r="G23" i="14"/>
  <c r="K34" i="14"/>
  <c r="J34" i="14"/>
  <c r="I34" i="14"/>
  <c r="K47" i="14"/>
  <c r="J47" i="14"/>
  <c r="I47" i="14"/>
  <c r="J83" i="14"/>
  <c r="I83" i="14"/>
  <c r="K83" i="14"/>
  <c r="K103" i="14"/>
  <c r="J103" i="14"/>
  <c r="I103" i="14"/>
  <c r="K116" i="14"/>
  <c r="J116" i="14"/>
  <c r="I116" i="14"/>
  <c r="J152" i="14"/>
  <c r="I152" i="14"/>
  <c r="K152" i="14"/>
  <c r="D163" i="14"/>
  <c r="K40" i="15"/>
  <c r="J40" i="15"/>
  <c r="I40" i="15"/>
  <c r="M40" i="15"/>
  <c r="L40" i="15"/>
  <c r="M44" i="15"/>
  <c r="K44" i="15"/>
  <c r="J44" i="15"/>
  <c r="L44" i="15"/>
  <c r="I44" i="15"/>
  <c r="C63" i="15"/>
  <c r="M73" i="15"/>
  <c r="L73" i="15"/>
  <c r="J73" i="15"/>
  <c r="I73" i="15"/>
  <c r="K73" i="15"/>
  <c r="M126" i="15"/>
  <c r="K126" i="15"/>
  <c r="J126" i="15"/>
  <c r="I126" i="15"/>
  <c r="L126" i="15"/>
  <c r="I130" i="15"/>
  <c r="M130" i="15"/>
  <c r="K130" i="15"/>
  <c r="J130" i="15"/>
  <c r="L130" i="15"/>
  <c r="M135" i="15"/>
  <c r="K135" i="15"/>
  <c r="J135" i="15"/>
  <c r="I135" i="15"/>
  <c r="L135" i="15"/>
  <c r="D147" i="15"/>
  <c r="AA18" i="16"/>
  <c r="Y18" i="16"/>
  <c r="X18" i="16"/>
  <c r="W18" i="16"/>
  <c r="Z18" i="16"/>
  <c r="AA20" i="16"/>
  <c r="X20" i="16"/>
  <c r="Z20" i="16"/>
  <c r="H23" i="16"/>
  <c r="K24" i="16"/>
  <c r="J24" i="16"/>
  <c r="I24" i="16"/>
  <c r="L24" i="16"/>
  <c r="M52" i="16"/>
  <c r="H51" i="16"/>
  <c r="L52" i="16"/>
  <c r="K52" i="16"/>
  <c r="J52" i="16"/>
  <c r="I52" i="16"/>
  <c r="I62" i="16"/>
  <c r="L62" i="16"/>
  <c r="K62" i="16"/>
  <c r="J62" i="16"/>
  <c r="L129" i="16"/>
  <c r="K129" i="16"/>
  <c r="J129" i="16"/>
  <c r="I129" i="16"/>
  <c r="D135" i="16"/>
  <c r="I157" i="16"/>
  <c r="L157" i="16"/>
  <c r="K157" i="16"/>
  <c r="J157" i="16"/>
  <c r="L44" i="17"/>
  <c r="K44" i="17"/>
  <c r="J44" i="17"/>
  <c r="I44" i="17"/>
  <c r="J10" i="8"/>
  <c r="H12" i="8"/>
  <c r="F14" i="8"/>
  <c r="L16" i="8"/>
  <c r="J18" i="8"/>
  <c r="H20" i="8"/>
  <c r="H31" i="8"/>
  <c r="F33" i="8"/>
  <c r="N33" i="8"/>
  <c r="O33" i="8"/>
  <c r="L35" i="8"/>
  <c r="J37" i="8"/>
  <c r="H39" i="8"/>
  <c r="L43" i="8"/>
  <c r="N98" i="8"/>
  <c r="O98" i="8"/>
  <c r="L100" i="8"/>
  <c r="J102" i="8"/>
  <c r="H104" i="8"/>
  <c r="L108" i="8"/>
  <c r="S11" i="9"/>
  <c r="R11" i="9"/>
  <c r="I12" i="9"/>
  <c r="G14" i="9"/>
  <c r="P14" i="9"/>
  <c r="O14" i="9"/>
  <c r="E16" i="9"/>
  <c r="M16" i="9"/>
  <c r="S19" i="9"/>
  <c r="R19" i="9"/>
  <c r="I20" i="9"/>
  <c r="F16" i="10"/>
  <c r="D76" i="11"/>
  <c r="D80" i="11"/>
  <c r="D84" i="11"/>
  <c r="D96" i="11"/>
  <c r="D100" i="11"/>
  <c r="D104" i="11"/>
  <c r="D108" i="11"/>
  <c r="I64" i="13"/>
  <c r="K64" i="13"/>
  <c r="J40" i="14"/>
  <c r="I40" i="14"/>
  <c r="K40" i="14"/>
  <c r="D51" i="14"/>
  <c r="K60" i="14"/>
  <c r="J60" i="14"/>
  <c r="I60" i="14"/>
  <c r="C79" i="14"/>
  <c r="K73" i="14"/>
  <c r="J73" i="14"/>
  <c r="I73" i="14"/>
  <c r="D107" i="14"/>
  <c r="J109" i="14"/>
  <c r="I109" i="14"/>
  <c r="K109" i="14"/>
  <c r="F135" i="14"/>
  <c r="K129" i="14"/>
  <c r="J129" i="14"/>
  <c r="I129" i="14"/>
  <c r="K142" i="14"/>
  <c r="J142" i="14"/>
  <c r="I142" i="14"/>
  <c r="E163" i="14"/>
  <c r="K48" i="15"/>
  <c r="J48" i="15"/>
  <c r="I48" i="15"/>
  <c r="M48" i="15"/>
  <c r="L48" i="15"/>
  <c r="M53" i="15"/>
  <c r="K53" i="15"/>
  <c r="J53" i="15"/>
  <c r="L53" i="15"/>
  <c r="I53" i="15"/>
  <c r="F63" i="15"/>
  <c r="M82" i="15"/>
  <c r="L82" i="15"/>
  <c r="J82" i="15"/>
  <c r="I82" i="15"/>
  <c r="K82" i="15"/>
  <c r="E105" i="15"/>
  <c r="M109" i="15"/>
  <c r="K109" i="15"/>
  <c r="I109" i="15"/>
  <c r="L109" i="15"/>
  <c r="J109" i="15"/>
  <c r="M143" i="15"/>
  <c r="K143" i="15"/>
  <c r="J143" i="15"/>
  <c r="I143" i="15"/>
  <c r="L143" i="15"/>
  <c r="M152" i="15"/>
  <c r="K152" i="15"/>
  <c r="J152" i="15"/>
  <c r="I152" i="15"/>
  <c r="L152" i="15"/>
  <c r="M32" i="16"/>
  <c r="K32" i="16"/>
  <c r="J32" i="16"/>
  <c r="I32" i="16"/>
  <c r="L32" i="16"/>
  <c r="L46" i="16"/>
  <c r="K46" i="16"/>
  <c r="J46" i="16"/>
  <c r="I46" i="16"/>
  <c r="M46" i="16"/>
  <c r="F77" i="16"/>
  <c r="C105" i="16"/>
  <c r="E133" i="16"/>
  <c r="F135" i="16"/>
  <c r="D93" i="17"/>
  <c r="H9" i="8"/>
  <c r="O11" i="8"/>
  <c r="N11" i="8"/>
  <c r="L13" i="8"/>
  <c r="J15" i="8"/>
  <c r="H17" i="8"/>
  <c r="L21" i="8"/>
  <c r="L32" i="8"/>
  <c r="J34" i="8"/>
  <c r="H36" i="8"/>
  <c r="L40" i="8"/>
  <c r="J42" i="8"/>
  <c r="L97" i="8"/>
  <c r="J99" i="8"/>
  <c r="L105" i="8"/>
  <c r="J107" i="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H19" i="10"/>
  <c r="J36" i="10"/>
  <c r="D8" i="11"/>
  <c r="D12" i="11"/>
  <c r="D16" i="11"/>
  <c r="D20" i="11"/>
  <c r="D32" i="11"/>
  <c r="D36" i="11"/>
  <c r="D40" i="11"/>
  <c r="D52" i="11"/>
  <c r="D56" i="11"/>
  <c r="D60" i="11"/>
  <c r="D64" i="11"/>
  <c r="A14" i="12"/>
  <c r="N15" i="12"/>
  <c r="M15" i="12"/>
  <c r="M19" i="12"/>
  <c r="N23" i="12"/>
  <c r="M23" i="12"/>
  <c r="I72" i="13"/>
  <c r="K72" i="13"/>
  <c r="I141" i="13"/>
  <c r="K141" i="13"/>
  <c r="J14" i="14"/>
  <c r="I14" i="14"/>
  <c r="K14" i="14"/>
  <c r="K30" i="14"/>
  <c r="J30" i="14"/>
  <c r="I30" i="14"/>
  <c r="E51" i="14"/>
  <c r="F79" i="14"/>
  <c r="K86" i="14"/>
  <c r="J86" i="14"/>
  <c r="I86" i="14"/>
  <c r="K99" i="14"/>
  <c r="J99" i="14"/>
  <c r="I99" i="14"/>
  <c r="H107" i="14"/>
  <c r="G135" i="14"/>
  <c r="J134" i="14"/>
  <c r="I134" i="14"/>
  <c r="K134" i="14"/>
  <c r="K155" i="14"/>
  <c r="J155" i="14"/>
  <c r="I155" i="14"/>
  <c r="H163" i="14"/>
  <c r="C21" i="15"/>
  <c r="K57" i="15"/>
  <c r="J57" i="15"/>
  <c r="I57" i="15"/>
  <c r="L57" i="15"/>
  <c r="M57" i="15"/>
  <c r="M61" i="15"/>
  <c r="K61" i="15"/>
  <c r="J61" i="15"/>
  <c r="I61" i="15"/>
  <c r="L61" i="15"/>
  <c r="M90" i="15"/>
  <c r="L90" i="15"/>
  <c r="J90" i="15"/>
  <c r="I90" i="15"/>
  <c r="K90" i="15"/>
  <c r="F105" i="15"/>
  <c r="M160" i="15"/>
  <c r="K160" i="15"/>
  <c r="J160" i="15"/>
  <c r="I160" i="15"/>
  <c r="L160" i="15"/>
  <c r="L81" i="16"/>
  <c r="K81" i="16"/>
  <c r="J81" i="16"/>
  <c r="I81" i="16"/>
  <c r="L86" i="16"/>
  <c r="K86" i="16"/>
  <c r="J86" i="16"/>
  <c r="I86" i="16"/>
  <c r="G161" i="16"/>
  <c r="L158" i="16"/>
  <c r="K158" i="16"/>
  <c r="J158" i="16"/>
  <c r="I158" i="16"/>
  <c r="L12" i="17"/>
  <c r="K12" i="17"/>
  <c r="J12" i="17"/>
  <c r="I12" i="17"/>
  <c r="C51" i="17"/>
  <c r="I83" i="17"/>
  <c r="K83" i="17"/>
  <c r="K118" i="17"/>
  <c r="I118" i="17"/>
  <c r="X104" i="18"/>
  <c r="E10" i="9"/>
  <c r="M10" i="9"/>
  <c r="S13" i="9"/>
  <c r="R13" i="9"/>
  <c r="I14" i="9"/>
  <c r="G16" i="9"/>
  <c r="P16" i="9"/>
  <c r="O16" i="9"/>
  <c r="E18" i="9"/>
  <c r="M18" i="9"/>
  <c r="H16" i="10"/>
  <c r="J33" i="10"/>
  <c r="J41" i="10"/>
  <c r="D77" i="11"/>
  <c r="D81" i="11"/>
  <c r="D85" i="11"/>
  <c r="D97" i="11"/>
  <c r="D101" i="11"/>
  <c r="D105" i="11"/>
  <c r="N8" i="12"/>
  <c r="M8" i="12"/>
  <c r="J8" i="12"/>
  <c r="I8" i="12"/>
  <c r="A13" i="12"/>
  <c r="N14" i="12"/>
  <c r="M14" i="12"/>
  <c r="J14" i="12"/>
  <c r="I14" i="12"/>
  <c r="Z16" i="13"/>
  <c r="X16" i="13"/>
  <c r="I81" i="13"/>
  <c r="K81" i="13"/>
  <c r="I150" i="13"/>
  <c r="K150" i="13"/>
  <c r="K13" i="14"/>
  <c r="J13" i="14"/>
  <c r="I13" i="14"/>
  <c r="K43" i="14"/>
  <c r="J43" i="14"/>
  <c r="I43" i="14"/>
  <c r="H51" i="14"/>
  <c r="K56" i="14"/>
  <c r="J56" i="14"/>
  <c r="I56" i="14"/>
  <c r="J91" i="14"/>
  <c r="I91" i="14"/>
  <c r="K91" i="14"/>
  <c r="K112" i="14"/>
  <c r="J112" i="14"/>
  <c r="I112" i="14"/>
  <c r="K125" i="14"/>
  <c r="J125" i="14"/>
  <c r="I125" i="14"/>
  <c r="J160" i="14"/>
  <c r="I160" i="14"/>
  <c r="K160" i="14"/>
  <c r="K10" i="15"/>
  <c r="J10" i="15"/>
  <c r="I10" i="15"/>
  <c r="M10" i="15"/>
  <c r="L10" i="15"/>
  <c r="M12" i="15"/>
  <c r="K12" i="15"/>
  <c r="J12" i="15"/>
  <c r="L12" i="15"/>
  <c r="I12" i="15"/>
  <c r="F21" i="15"/>
  <c r="M30" i="15"/>
  <c r="L30" i="15"/>
  <c r="J30" i="15"/>
  <c r="I30" i="15"/>
  <c r="K30" i="15"/>
  <c r="E49" i="15"/>
  <c r="K66" i="15"/>
  <c r="J66" i="15"/>
  <c r="I66" i="15"/>
  <c r="M66" i="15"/>
  <c r="L66" i="15"/>
  <c r="M70" i="15"/>
  <c r="K70" i="15"/>
  <c r="J70" i="15"/>
  <c r="L70" i="15"/>
  <c r="I70" i="15"/>
  <c r="D91" i="15"/>
  <c r="E161" i="15"/>
  <c r="T21" i="16"/>
  <c r="I54" i="16"/>
  <c r="L54" i="16"/>
  <c r="K54" i="16"/>
  <c r="J54" i="16"/>
  <c r="I131" i="16"/>
  <c r="M131" i="16"/>
  <c r="L131" i="16"/>
  <c r="K131" i="16"/>
  <c r="J131" i="16"/>
  <c r="G49" i="17"/>
  <c r="I46" i="17"/>
  <c r="L46" i="17"/>
  <c r="K46" i="17"/>
  <c r="J46" i="17"/>
  <c r="M22" i="18"/>
  <c r="AA96" i="18"/>
  <c r="Z96" i="18"/>
  <c r="Y104" i="18"/>
  <c r="K15" i="14"/>
  <c r="I15" i="14"/>
  <c r="H23" i="14"/>
  <c r="J15" i="14"/>
  <c r="C37" i="14"/>
  <c r="K32" i="14"/>
  <c r="I32" i="14"/>
  <c r="J32" i="14"/>
  <c r="K41" i="14"/>
  <c r="I41" i="14"/>
  <c r="J41" i="14"/>
  <c r="F51" i="14"/>
  <c r="K49" i="14"/>
  <c r="I49" i="14"/>
  <c r="J49" i="14"/>
  <c r="K58" i="14"/>
  <c r="I58" i="14"/>
  <c r="J58" i="14"/>
  <c r="K67" i="14"/>
  <c r="I67" i="14"/>
  <c r="J67" i="14"/>
  <c r="D79" i="14"/>
  <c r="K75" i="14"/>
  <c r="I75" i="14"/>
  <c r="J75" i="14"/>
  <c r="K84" i="14"/>
  <c r="I84" i="14"/>
  <c r="J84" i="14"/>
  <c r="G93" i="14"/>
  <c r="K92" i="14"/>
  <c r="I92" i="14"/>
  <c r="J92" i="14"/>
  <c r="K101" i="14"/>
  <c r="I101" i="14"/>
  <c r="J101" i="14"/>
  <c r="K110" i="14"/>
  <c r="I110" i="14"/>
  <c r="J110" i="14"/>
  <c r="E121" i="14"/>
  <c r="K118" i="14"/>
  <c r="I118" i="14"/>
  <c r="J118" i="14"/>
  <c r="K127" i="14"/>
  <c r="I127" i="14"/>
  <c r="H135" i="14"/>
  <c r="J127" i="14"/>
  <c r="C149" i="14"/>
  <c r="K144" i="14"/>
  <c r="I144" i="14"/>
  <c r="J144" i="14"/>
  <c r="K153" i="14"/>
  <c r="I153" i="14"/>
  <c r="J153" i="14"/>
  <c r="F163" i="14"/>
  <c r="K161" i="14"/>
  <c r="I161" i="14"/>
  <c r="J161" i="14"/>
  <c r="M11" i="15"/>
  <c r="L11" i="15"/>
  <c r="K11" i="15"/>
  <c r="I11" i="15"/>
  <c r="J11" i="15"/>
  <c r="D21" i="15"/>
  <c r="M15" i="15"/>
  <c r="L15" i="15"/>
  <c r="K15" i="15"/>
  <c r="I15" i="15"/>
  <c r="J15" i="15"/>
  <c r="M19" i="15"/>
  <c r="L19" i="15"/>
  <c r="K19" i="15"/>
  <c r="I19" i="15"/>
  <c r="J19" i="15"/>
  <c r="M25" i="15"/>
  <c r="L25" i="15"/>
  <c r="K25" i="15"/>
  <c r="I25" i="15"/>
  <c r="J25" i="15"/>
  <c r="M33" i="15"/>
  <c r="L33" i="15"/>
  <c r="K33" i="15"/>
  <c r="I33" i="15"/>
  <c r="J33" i="15"/>
  <c r="C49" i="15"/>
  <c r="M42" i="15"/>
  <c r="L42" i="15"/>
  <c r="K42" i="15"/>
  <c r="I42" i="15"/>
  <c r="J42" i="15"/>
  <c r="M51" i="15"/>
  <c r="L51" i="15"/>
  <c r="K51" i="15"/>
  <c r="I51" i="15"/>
  <c r="J51" i="15"/>
  <c r="D63" i="15"/>
  <c r="M59" i="15"/>
  <c r="L59" i="15"/>
  <c r="K59" i="15"/>
  <c r="I59" i="15"/>
  <c r="J59" i="15"/>
  <c r="M68" i="15"/>
  <c r="L68" i="15"/>
  <c r="K68" i="15"/>
  <c r="I68" i="15"/>
  <c r="J68" i="15"/>
  <c r="E77" i="15"/>
  <c r="M76" i="15"/>
  <c r="L76" i="15"/>
  <c r="K76" i="15"/>
  <c r="I76" i="15"/>
  <c r="J76" i="15"/>
  <c r="F91" i="15"/>
  <c r="M85" i="15"/>
  <c r="L85" i="15"/>
  <c r="K85" i="15"/>
  <c r="I85" i="15"/>
  <c r="J85" i="15"/>
  <c r="M94" i="15"/>
  <c r="L94" i="15"/>
  <c r="K94" i="15"/>
  <c r="I94" i="15"/>
  <c r="J94" i="15"/>
  <c r="G105" i="15"/>
  <c r="M102" i="15"/>
  <c r="K102" i="15"/>
  <c r="L102" i="15"/>
  <c r="I102" i="15"/>
  <c r="J102" i="15"/>
  <c r="M137" i="15"/>
  <c r="L137" i="15"/>
  <c r="K137" i="15"/>
  <c r="I137" i="15"/>
  <c r="J137" i="15"/>
  <c r="C161" i="15"/>
  <c r="M154" i="15"/>
  <c r="L154" i="15"/>
  <c r="K154" i="15"/>
  <c r="I154" i="15"/>
  <c r="J154" i="15"/>
  <c r="T9" i="16"/>
  <c r="R21" i="16"/>
  <c r="AA15" i="16"/>
  <c r="Z15" i="16"/>
  <c r="X15" i="16"/>
  <c r="L26" i="16"/>
  <c r="K26" i="16"/>
  <c r="I26" i="16"/>
  <c r="J26" i="16"/>
  <c r="L69" i="16"/>
  <c r="K69" i="16"/>
  <c r="J69" i="16"/>
  <c r="H77" i="16"/>
  <c r="I69" i="16"/>
  <c r="I71" i="16"/>
  <c r="M71" i="16"/>
  <c r="L71" i="16"/>
  <c r="J71" i="16"/>
  <c r="K71" i="16"/>
  <c r="C79" i="16"/>
  <c r="L98" i="16"/>
  <c r="K98" i="16"/>
  <c r="J98" i="16"/>
  <c r="I98" i="16"/>
  <c r="D119" i="16"/>
  <c r="C121" i="16"/>
  <c r="G135" i="16"/>
  <c r="L138" i="16"/>
  <c r="K138" i="16"/>
  <c r="J138" i="16"/>
  <c r="I138" i="16"/>
  <c r="I140" i="16"/>
  <c r="L140" i="16"/>
  <c r="J140" i="16"/>
  <c r="K140" i="16"/>
  <c r="D161" i="16"/>
  <c r="D9" i="17"/>
  <c r="G23" i="17"/>
  <c r="L55" i="17"/>
  <c r="J55" i="17"/>
  <c r="G20" i="18"/>
  <c r="S25" i="18"/>
  <c r="R25" i="18"/>
  <c r="AA38" i="18"/>
  <c r="Z38" i="18"/>
  <c r="P76" i="18"/>
  <c r="N146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K85" i="14"/>
  <c r="J85" i="14"/>
  <c r="H93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L28" i="15"/>
  <c r="K28" i="15"/>
  <c r="J28" i="15"/>
  <c r="I28" i="15"/>
  <c r="M28" i="15"/>
  <c r="L37" i="15"/>
  <c r="K37" i="15"/>
  <c r="J37" i="15"/>
  <c r="M37" i="15"/>
  <c r="I37" i="15"/>
  <c r="D49" i="15"/>
  <c r="L45" i="15"/>
  <c r="K45" i="15"/>
  <c r="J45" i="15"/>
  <c r="M45" i="15"/>
  <c r="I45" i="15"/>
  <c r="L54" i="15"/>
  <c r="K54" i="15"/>
  <c r="J54" i="15"/>
  <c r="M54" i="15"/>
  <c r="I54" i="15"/>
  <c r="E63" i="15"/>
  <c r="L62" i="15"/>
  <c r="K62" i="15"/>
  <c r="J62" i="15"/>
  <c r="M62" i="15"/>
  <c r="I62" i="15"/>
  <c r="F77" i="15"/>
  <c r="L71" i="15"/>
  <c r="K71" i="15"/>
  <c r="J71" i="15"/>
  <c r="M71" i="15"/>
  <c r="I71" i="15"/>
  <c r="L80" i="15"/>
  <c r="K80" i="15"/>
  <c r="J80" i="15"/>
  <c r="M80" i="15"/>
  <c r="I80" i="15"/>
  <c r="G91" i="15"/>
  <c r="L88" i="15"/>
  <c r="K88" i="15"/>
  <c r="J88" i="15"/>
  <c r="M88" i="15"/>
  <c r="I88" i="15"/>
  <c r="H105" i="15"/>
  <c r="L97" i="15"/>
  <c r="K97" i="15"/>
  <c r="J97" i="15"/>
  <c r="I97" i="15"/>
  <c r="M97" i="15"/>
  <c r="M117" i="15"/>
  <c r="K117" i="15"/>
  <c r="I117" i="15"/>
  <c r="L117" i="15"/>
  <c r="J117" i="15"/>
  <c r="L123" i="15"/>
  <c r="K123" i="15"/>
  <c r="J123" i="15"/>
  <c r="M123" i="15"/>
  <c r="I123" i="15"/>
  <c r="C147" i="15"/>
  <c r="L140" i="15"/>
  <c r="K140" i="15"/>
  <c r="J140" i="15"/>
  <c r="M140" i="15"/>
  <c r="I140" i="15"/>
  <c r="D161" i="15"/>
  <c r="L157" i="15"/>
  <c r="K157" i="15"/>
  <c r="J157" i="15"/>
  <c r="M157" i="15"/>
  <c r="I157" i="15"/>
  <c r="L17" i="16"/>
  <c r="K17" i="16"/>
  <c r="J17" i="16"/>
  <c r="M17" i="16"/>
  <c r="I17" i="16"/>
  <c r="L29" i="16"/>
  <c r="K29" i="16"/>
  <c r="J29" i="16"/>
  <c r="I29" i="16"/>
  <c r="E63" i="16"/>
  <c r="I80" i="16"/>
  <c r="H79" i="16"/>
  <c r="L80" i="16"/>
  <c r="K80" i="16"/>
  <c r="J80" i="16"/>
  <c r="E121" i="16"/>
  <c r="M146" i="16"/>
  <c r="L146" i="16"/>
  <c r="K146" i="16"/>
  <c r="J146" i="16"/>
  <c r="I146" i="16"/>
  <c r="F161" i="16"/>
  <c r="E9" i="17"/>
  <c r="C21" i="17"/>
  <c r="M73" i="17"/>
  <c r="U76" i="18"/>
  <c r="V146" i="18"/>
  <c r="C23" i="14"/>
  <c r="J18" i="14"/>
  <c r="I18" i="14"/>
  <c r="K18" i="14"/>
  <c r="J27" i="14"/>
  <c r="I27" i="14"/>
  <c r="K27" i="14"/>
  <c r="F37" i="14"/>
  <c r="J35" i="14"/>
  <c r="I35" i="14"/>
  <c r="K35" i="14"/>
  <c r="J44" i="14"/>
  <c r="I44" i="14"/>
  <c r="K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I78" i="14"/>
  <c r="K78" i="14"/>
  <c r="J87" i="14"/>
  <c r="I87" i="14"/>
  <c r="K87" i="14"/>
  <c r="J96" i="14"/>
  <c r="I96" i="14"/>
  <c r="K96" i="14"/>
  <c r="E107" i="14"/>
  <c r="J104" i="14"/>
  <c r="I104" i="14"/>
  <c r="K104" i="14"/>
  <c r="J113" i="14"/>
  <c r="I113" i="14"/>
  <c r="H121" i="14"/>
  <c r="K113" i="14"/>
  <c r="C135" i="14"/>
  <c r="J130" i="14"/>
  <c r="I130" i="14"/>
  <c r="K130" i="14"/>
  <c r="J139" i="14"/>
  <c r="I139" i="14"/>
  <c r="K139" i="14"/>
  <c r="F149" i="14"/>
  <c r="J147" i="14"/>
  <c r="I147" i="14"/>
  <c r="K147" i="14"/>
  <c r="J156" i="14"/>
  <c r="I156" i="14"/>
  <c r="K156" i="14"/>
  <c r="G21" i="15"/>
  <c r="J26" i="15"/>
  <c r="I26" i="15"/>
  <c r="M26" i="15"/>
  <c r="K26" i="15"/>
  <c r="L26" i="15"/>
  <c r="E35" i="15"/>
  <c r="J34" i="15"/>
  <c r="I34" i="15"/>
  <c r="M34" i="15"/>
  <c r="L34" i="15"/>
  <c r="K34" i="15"/>
  <c r="F49" i="15"/>
  <c r="J43" i="15"/>
  <c r="I43" i="15"/>
  <c r="M43" i="15"/>
  <c r="L43" i="15"/>
  <c r="K43" i="15"/>
  <c r="J52" i="15"/>
  <c r="I52" i="15"/>
  <c r="M52" i="15"/>
  <c r="L52" i="15"/>
  <c r="K52" i="15"/>
  <c r="G63" i="15"/>
  <c r="J60" i="15"/>
  <c r="I60" i="15"/>
  <c r="M60" i="15"/>
  <c r="L60" i="15"/>
  <c r="K60" i="15"/>
  <c r="J69" i="15"/>
  <c r="I69" i="15"/>
  <c r="H77" i="15"/>
  <c r="M69" i="15"/>
  <c r="L69" i="15"/>
  <c r="K69" i="15"/>
  <c r="J86" i="15"/>
  <c r="I86" i="15"/>
  <c r="M86" i="15"/>
  <c r="L86" i="15"/>
  <c r="K86" i="15"/>
  <c r="J95" i="15"/>
  <c r="I95" i="15"/>
  <c r="M95" i="15"/>
  <c r="K95" i="15"/>
  <c r="L95" i="15"/>
  <c r="J98" i="15"/>
  <c r="I98" i="15"/>
  <c r="M98" i="15"/>
  <c r="L98" i="15"/>
  <c r="K98" i="15"/>
  <c r="M100" i="15"/>
  <c r="K100" i="15"/>
  <c r="I100" i="15"/>
  <c r="L100" i="15"/>
  <c r="J100" i="15"/>
  <c r="K115" i="15"/>
  <c r="I115" i="15"/>
  <c r="L115" i="15"/>
  <c r="J115" i="15"/>
  <c r="M115" i="15"/>
  <c r="I122" i="15"/>
  <c r="M122" i="15"/>
  <c r="K122" i="15"/>
  <c r="J122" i="15"/>
  <c r="L122" i="15"/>
  <c r="G133" i="15"/>
  <c r="I139" i="15"/>
  <c r="M139" i="15"/>
  <c r="K139" i="15"/>
  <c r="J139" i="15"/>
  <c r="H147" i="15"/>
  <c r="L139" i="15"/>
  <c r="I156" i="15"/>
  <c r="M156" i="15"/>
  <c r="K156" i="15"/>
  <c r="J156" i="15"/>
  <c r="L156" i="15"/>
  <c r="G9" i="16"/>
  <c r="E21" i="16"/>
  <c r="AA16" i="16"/>
  <c r="X16" i="16"/>
  <c r="Z16" i="16"/>
  <c r="D23" i="16"/>
  <c r="C35" i="16"/>
  <c r="I28" i="16"/>
  <c r="K28" i="16"/>
  <c r="J28" i="16"/>
  <c r="L28" i="16"/>
  <c r="E37" i="16"/>
  <c r="D49" i="16"/>
  <c r="L55" i="16"/>
  <c r="K55" i="16"/>
  <c r="J55" i="16"/>
  <c r="I55" i="16"/>
  <c r="H63" i="16"/>
  <c r="M55" i="16"/>
  <c r="G65" i="16"/>
  <c r="L95" i="16"/>
  <c r="K95" i="16"/>
  <c r="J95" i="16"/>
  <c r="I95" i="16"/>
  <c r="I97" i="16"/>
  <c r="M97" i="16"/>
  <c r="L97" i="16"/>
  <c r="K97" i="16"/>
  <c r="H105" i="16"/>
  <c r="J97" i="16"/>
  <c r="D107" i="16"/>
  <c r="L124" i="16"/>
  <c r="K124" i="16"/>
  <c r="J124" i="16"/>
  <c r="I124" i="16"/>
  <c r="E147" i="16"/>
  <c r="L16" i="17"/>
  <c r="K16" i="17"/>
  <c r="J16" i="17"/>
  <c r="I16" i="17"/>
  <c r="I17" i="17"/>
  <c r="L17" i="17"/>
  <c r="K17" i="17"/>
  <c r="J17" i="17"/>
  <c r="L39" i="17"/>
  <c r="K39" i="17"/>
  <c r="J39" i="17"/>
  <c r="I39" i="17"/>
  <c r="D51" i="17"/>
  <c r="L120" i="18"/>
  <c r="S145" i="18"/>
  <c r="R145" i="18"/>
  <c r="I11" i="14"/>
  <c r="K11" i="14"/>
  <c r="J11" i="14"/>
  <c r="D23" i="14"/>
  <c r="I19" i="14"/>
  <c r="K19" i="14"/>
  <c r="J19" i="14"/>
  <c r="I28" i="14"/>
  <c r="K28" i="14"/>
  <c r="J28" i="14"/>
  <c r="G37" i="14"/>
  <c r="I36" i="14"/>
  <c r="K36" i="14"/>
  <c r="J36" i="14"/>
  <c r="I45" i="14"/>
  <c r="K45" i="14"/>
  <c r="J45" i="14"/>
  <c r="I54" i="14"/>
  <c r="K54" i="14"/>
  <c r="J54" i="14"/>
  <c r="E65" i="14"/>
  <c r="I62" i="14"/>
  <c r="K62" i="14"/>
  <c r="J62" i="14"/>
  <c r="I71" i="14"/>
  <c r="H79" i="14"/>
  <c r="J71" i="14"/>
  <c r="K71" i="14"/>
  <c r="C93" i="14"/>
  <c r="I88" i="14"/>
  <c r="K88" i="14"/>
  <c r="J88" i="14"/>
  <c r="I97" i="14"/>
  <c r="K97" i="14"/>
  <c r="J97" i="14"/>
  <c r="F107" i="14"/>
  <c r="I105" i="14"/>
  <c r="K105" i="14"/>
  <c r="J105" i="14"/>
  <c r="I114" i="14"/>
  <c r="K114" i="14"/>
  <c r="J114" i="14"/>
  <c r="I123" i="14"/>
  <c r="K123" i="14"/>
  <c r="J123" i="14"/>
  <c r="D135" i="14"/>
  <c r="I131" i="14"/>
  <c r="K131" i="14"/>
  <c r="J131" i="14"/>
  <c r="I140" i="14"/>
  <c r="J140" i="14"/>
  <c r="K140" i="14"/>
  <c r="G149" i="14"/>
  <c r="I148" i="14"/>
  <c r="K148" i="14"/>
  <c r="J148" i="14"/>
  <c r="I157" i="14"/>
  <c r="K157" i="14"/>
  <c r="J157" i="14"/>
  <c r="I9" i="15"/>
  <c r="M9" i="15"/>
  <c r="L9" i="15"/>
  <c r="J9" i="15"/>
  <c r="K9" i="15"/>
  <c r="I13" i="15"/>
  <c r="H21" i="15"/>
  <c r="M13" i="15"/>
  <c r="L13" i="15"/>
  <c r="K13" i="15"/>
  <c r="J13" i="15"/>
  <c r="I17" i="15"/>
  <c r="M17" i="15"/>
  <c r="L17" i="15"/>
  <c r="K17" i="15"/>
  <c r="J17" i="15"/>
  <c r="F35" i="15"/>
  <c r="I29" i="15"/>
  <c r="M29" i="15"/>
  <c r="L29" i="15"/>
  <c r="K29" i="15"/>
  <c r="J29" i="15"/>
  <c r="I38" i="15"/>
  <c r="M38" i="15"/>
  <c r="L38" i="15"/>
  <c r="K38" i="15"/>
  <c r="J38" i="15"/>
  <c r="G49" i="15"/>
  <c r="I46" i="15"/>
  <c r="M46" i="15"/>
  <c r="L46" i="15"/>
  <c r="K46" i="15"/>
  <c r="J46" i="15"/>
  <c r="I55" i="15"/>
  <c r="H63" i="15"/>
  <c r="M55" i="15"/>
  <c r="L55" i="15"/>
  <c r="K55" i="15"/>
  <c r="J55" i="15"/>
  <c r="I72" i="15"/>
  <c r="M72" i="15"/>
  <c r="L72" i="15"/>
  <c r="K72" i="15"/>
  <c r="J72" i="15"/>
  <c r="I81" i="15"/>
  <c r="M81" i="15"/>
  <c r="L81" i="15"/>
  <c r="K81" i="15"/>
  <c r="J81" i="15"/>
  <c r="I89" i="15"/>
  <c r="M89" i="15"/>
  <c r="L89" i="15"/>
  <c r="K89" i="15"/>
  <c r="J89" i="15"/>
  <c r="C105" i="15"/>
  <c r="K107" i="15"/>
  <c r="I107" i="15"/>
  <c r="J107" i="15"/>
  <c r="M107" i="15"/>
  <c r="L107" i="15"/>
  <c r="L114" i="15"/>
  <c r="J114" i="15"/>
  <c r="I114" i="15"/>
  <c r="M114" i="15"/>
  <c r="K114" i="15"/>
  <c r="M128" i="15"/>
  <c r="L128" i="15"/>
  <c r="K128" i="15"/>
  <c r="I128" i="15"/>
  <c r="J128" i="15"/>
  <c r="M145" i="15"/>
  <c r="L145" i="15"/>
  <c r="K145" i="15"/>
  <c r="I145" i="15"/>
  <c r="J145" i="15"/>
  <c r="AA11" i="16"/>
  <c r="Z11" i="16"/>
  <c r="X11" i="16"/>
  <c r="G21" i="16"/>
  <c r="AA19" i="16"/>
  <c r="Z19" i="16"/>
  <c r="Y19" i="16"/>
  <c r="W19" i="16"/>
  <c r="X19" i="16"/>
  <c r="F23" i="16"/>
  <c r="E35" i="16"/>
  <c r="L34" i="16"/>
  <c r="K34" i="16"/>
  <c r="I34" i="16"/>
  <c r="J34" i="16"/>
  <c r="G37" i="16"/>
  <c r="F49" i="16"/>
  <c r="L103" i="16"/>
  <c r="K103" i="16"/>
  <c r="J103" i="16"/>
  <c r="I103" i="16"/>
  <c r="E107" i="16"/>
  <c r="L132" i="16"/>
  <c r="K132" i="16"/>
  <c r="J132" i="16"/>
  <c r="I132" i="16"/>
  <c r="F147" i="16"/>
  <c r="E149" i="16"/>
  <c r="M160" i="17"/>
  <c r="L20" i="17"/>
  <c r="K20" i="17"/>
  <c r="J20" i="17"/>
  <c r="I20" i="17"/>
  <c r="F35" i="17"/>
  <c r="L47" i="17"/>
  <c r="K47" i="17"/>
  <c r="J47" i="17"/>
  <c r="I47" i="17"/>
  <c r="D65" i="17"/>
  <c r="W8" i="18"/>
  <c r="C92" i="18"/>
  <c r="K12" i="14"/>
  <c r="J12" i="14"/>
  <c r="I12" i="14"/>
  <c r="E23" i="14"/>
  <c r="K20" i="14"/>
  <c r="J20" i="14"/>
  <c r="I20" i="14"/>
  <c r="H37" i="14"/>
  <c r="K29" i="14"/>
  <c r="J29" i="14"/>
  <c r="I29" i="14"/>
  <c r="C51" i="14"/>
  <c r="K46" i="14"/>
  <c r="J46" i="14"/>
  <c r="I46" i="14"/>
  <c r="K55" i="14"/>
  <c r="J55" i="14"/>
  <c r="I55" i="14"/>
  <c r="F65" i="14"/>
  <c r="K63" i="14"/>
  <c r="I63" i="14"/>
  <c r="J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I132" i="14"/>
  <c r="J132" i="14"/>
  <c r="H149" i="14"/>
  <c r="K141" i="14"/>
  <c r="J141" i="14"/>
  <c r="I141" i="14"/>
  <c r="C163" i="14"/>
  <c r="K158" i="14"/>
  <c r="J158" i="14"/>
  <c r="I158" i="14"/>
  <c r="L24" i="15"/>
  <c r="K24" i="15"/>
  <c r="J24" i="15"/>
  <c r="I24" i="15"/>
  <c r="M24" i="15"/>
  <c r="G35" i="15"/>
  <c r="L32" i="15"/>
  <c r="K32" i="15"/>
  <c r="I32" i="15"/>
  <c r="M32" i="15"/>
  <c r="J32" i="15"/>
  <c r="H49" i="15"/>
  <c r="L41" i="15"/>
  <c r="K41" i="15"/>
  <c r="M41" i="15"/>
  <c r="J41" i="15"/>
  <c r="I41" i="15"/>
  <c r="L58" i="15"/>
  <c r="K58" i="15"/>
  <c r="M58" i="15"/>
  <c r="J58" i="15"/>
  <c r="I58" i="15"/>
  <c r="L67" i="15"/>
  <c r="K67" i="15"/>
  <c r="M67" i="15"/>
  <c r="J67" i="15"/>
  <c r="I67" i="15"/>
  <c r="L75" i="15"/>
  <c r="K75" i="15"/>
  <c r="M75" i="15"/>
  <c r="J75" i="15"/>
  <c r="I75" i="15"/>
  <c r="C91" i="15"/>
  <c r="L84" i="15"/>
  <c r="K84" i="15"/>
  <c r="M84" i="15"/>
  <c r="J84" i="15"/>
  <c r="I84" i="15"/>
  <c r="L93" i="15"/>
  <c r="K93" i="15"/>
  <c r="J93" i="15"/>
  <c r="I93" i="15"/>
  <c r="M93" i="15"/>
  <c r="D105" i="15"/>
  <c r="D119" i="15"/>
  <c r="I113" i="15"/>
  <c r="M113" i="15"/>
  <c r="L113" i="15"/>
  <c r="J113" i="15"/>
  <c r="K113" i="15"/>
  <c r="L131" i="15"/>
  <c r="K131" i="15"/>
  <c r="J131" i="15"/>
  <c r="M131" i="15"/>
  <c r="I131" i="15"/>
  <c r="L149" i="15"/>
  <c r="K149" i="15"/>
  <c r="J149" i="15"/>
  <c r="I149" i="15"/>
  <c r="M149" i="15"/>
  <c r="L13" i="16"/>
  <c r="K13" i="16"/>
  <c r="J13" i="16"/>
  <c r="H21" i="16"/>
  <c r="I13" i="16"/>
  <c r="G23" i="16"/>
  <c r="F35" i="16"/>
  <c r="L38" i="16"/>
  <c r="K38" i="16"/>
  <c r="J38" i="16"/>
  <c r="I38" i="16"/>
  <c r="H37" i="16"/>
  <c r="G49" i="16"/>
  <c r="L43" i="16"/>
  <c r="K43" i="16"/>
  <c r="J43" i="16"/>
  <c r="I43" i="16"/>
  <c r="I45" i="16"/>
  <c r="L45" i="16"/>
  <c r="K45" i="16"/>
  <c r="J45" i="16"/>
  <c r="F51" i="16"/>
  <c r="L72" i="16"/>
  <c r="K72" i="16"/>
  <c r="J72" i="16"/>
  <c r="I72" i="16"/>
  <c r="G91" i="16"/>
  <c r="C93" i="16"/>
  <c r="L112" i="16"/>
  <c r="K112" i="16"/>
  <c r="J112" i="16"/>
  <c r="I112" i="16"/>
  <c r="I114" i="16"/>
  <c r="L114" i="16"/>
  <c r="K114" i="16"/>
  <c r="J114" i="16"/>
  <c r="D133" i="16"/>
  <c r="L141" i="16"/>
  <c r="K141" i="16"/>
  <c r="J141" i="16"/>
  <c r="I141" i="16"/>
  <c r="G149" i="16"/>
  <c r="M27" i="17"/>
  <c r="L27" i="17"/>
  <c r="K27" i="17"/>
  <c r="J27" i="17"/>
  <c r="H35" i="17"/>
  <c r="I27" i="17"/>
  <c r="I29" i="17"/>
  <c r="L29" i="17"/>
  <c r="K29" i="17"/>
  <c r="J29" i="17"/>
  <c r="C37" i="17"/>
  <c r="X8" i="18"/>
  <c r="R45" i="18"/>
  <c r="S45" i="18"/>
  <c r="I93" i="18"/>
  <c r="J93" i="18"/>
  <c r="H92" i="18"/>
  <c r="J125" i="18"/>
  <c r="I125" i="18"/>
  <c r="T12" i="21"/>
  <c r="S12" i="21"/>
  <c r="R12" i="21"/>
  <c r="N111" i="22"/>
  <c r="M111" i="22"/>
  <c r="L111" i="22"/>
  <c r="J111" i="22"/>
  <c r="K111" i="22"/>
  <c r="I119" i="22"/>
  <c r="J98" i="24"/>
  <c r="K41" i="16"/>
  <c r="J41" i="16"/>
  <c r="I41" i="16"/>
  <c r="H49" i="16"/>
  <c r="L41" i="16"/>
  <c r="K58" i="16"/>
  <c r="J58" i="16"/>
  <c r="I58" i="16"/>
  <c r="L58" i="16"/>
  <c r="C65" i="16"/>
  <c r="M67" i="16"/>
  <c r="K67" i="16"/>
  <c r="J67" i="16"/>
  <c r="I67" i="16"/>
  <c r="L67" i="16"/>
  <c r="K75" i="16"/>
  <c r="J75" i="16"/>
  <c r="I75" i="16"/>
  <c r="L75" i="16"/>
  <c r="D79" i="16"/>
  <c r="C91" i="16"/>
  <c r="K84" i="16"/>
  <c r="J84" i="16"/>
  <c r="I84" i="16"/>
  <c r="L84" i="16"/>
  <c r="E93" i="16"/>
  <c r="D105" i="16"/>
  <c r="K101" i="16"/>
  <c r="J101" i="16"/>
  <c r="I101" i="16"/>
  <c r="L101" i="16"/>
  <c r="F107" i="16"/>
  <c r="M110" i="16"/>
  <c r="K110" i="16"/>
  <c r="J110" i="16"/>
  <c r="I110" i="16"/>
  <c r="L110" i="16"/>
  <c r="E119" i="16"/>
  <c r="K118" i="16"/>
  <c r="J118" i="16"/>
  <c r="I118" i="16"/>
  <c r="L118" i="16"/>
  <c r="G121" i="16"/>
  <c r="F133" i="16"/>
  <c r="K127" i="16"/>
  <c r="J127" i="16"/>
  <c r="I127" i="16"/>
  <c r="L127" i="16"/>
  <c r="H135" i="16"/>
  <c r="K136" i="16"/>
  <c r="J136" i="16"/>
  <c r="I136" i="16"/>
  <c r="L136" i="16"/>
  <c r="G147" i="16"/>
  <c r="K144" i="16"/>
  <c r="J144" i="16"/>
  <c r="I144" i="16"/>
  <c r="L144" i="16"/>
  <c r="K153" i="16"/>
  <c r="J153" i="16"/>
  <c r="I153" i="16"/>
  <c r="H161" i="16"/>
  <c r="L153" i="16"/>
  <c r="F9" i="17"/>
  <c r="K11" i="17"/>
  <c r="J11" i="17"/>
  <c r="I11" i="17"/>
  <c r="L11" i="17"/>
  <c r="D21" i="17"/>
  <c r="K15" i="17"/>
  <c r="J15" i="17"/>
  <c r="I15" i="17"/>
  <c r="L15" i="17"/>
  <c r="M19" i="17"/>
  <c r="K19" i="17"/>
  <c r="J19" i="17"/>
  <c r="I19" i="17"/>
  <c r="L19" i="17"/>
  <c r="C23" i="17"/>
  <c r="K25" i="17"/>
  <c r="J25" i="17"/>
  <c r="I25" i="17"/>
  <c r="L25" i="17"/>
  <c r="K33" i="17"/>
  <c r="J33" i="17"/>
  <c r="I33" i="17"/>
  <c r="L33" i="17"/>
  <c r="D37" i="17"/>
  <c r="C49" i="17"/>
  <c r="K42" i="17"/>
  <c r="J42" i="17"/>
  <c r="I42" i="17"/>
  <c r="L42" i="17"/>
  <c r="M59" i="17"/>
  <c r="K87" i="17"/>
  <c r="I87" i="17"/>
  <c r="L89" i="17"/>
  <c r="J89" i="17"/>
  <c r="AA25" i="18"/>
  <c r="Z25" i="18"/>
  <c r="Z28" i="18"/>
  <c r="AB28" i="18"/>
  <c r="AA28" i="18"/>
  <c r="R85" i="18"/>
  <c r="S85" i="18"/>
  <c r="J89" i="18"/>
  <c r="I89" i="18"/>
  <c r="D118" i="18"/>
  <c r="T19" i="21"/>
  <c r="S19" i="21"/>
  <c r="R19" i="21"/>
  <c r="N128" i="22"/>
  <c r="M128" i="22"/>
  <c r="L128" i="22"/>
  <c r="J128" i="22"/>
  <c r="K128" i="22"/>
  <c r="L103" i="15"/>
  <c r="J103" i="15"/>
  <c r="K103" i="15"/>
  <c r="I103" i="15"/>
  <c r="M103" i="15"/>
  <c r="C119" i="15"/>
  <c r="L112" i="15"/>
  <c r="J112" i="15"/>
  <c r="M112" i="15"/>
  <c r="K112" i="15"/>
  <c r="I112" i="15"/>
  <c r="L121" i="15"/>
  <c r="J121" i="15"/>
  <c r="M121" i="15"/>
  <c r="K121" i="15"/>
  <c r="I121" i="15"/>
  <c r="D133" i="15"/>
  <c r="L129" i="15"/>
  <c r="J129" i="15"/>
  <c r="I129" i="15"/>
  <c r="M129" i="15"/>
  <c r="K129" i="15"/>
  <c r="L138" i="15"/>
  <c r="J138" i="15"/>
  <c r="I138" i="15"/>
  <c r="M138" i="15"/>
  <c r="K138" i="15"/>
  <c r="E147" i="15"/>
  <c r="L146" i="15"/>
  <c r="J146" i="15"/>
  <c r="I146" i="15"/>
  <c r="M146" i="15"/>
  <c r="K146" i="15"/>
  <c r="F161" i="15"/>
  <c r="L155" i="15"/>
  <c r="J155" i="15"/>
  <c r="I155" i="15"/>
  <c r="M155" i="15"/>
  <c r="K155" i="15"/>
  <c r="D9" i="16"/>
  <c r="L12" i="16"/>
  <c r="J12" i="16"/>
  <c r="I12" i="16"/>
  <c r="K12" i="16"/>
  <c r="L16" i="16"/>
  <c r="J16" i="16"/>
  <c r="I16" i="16"/>
  <c r="M16" i="16"/>
  <c r="K16" i="16"/>
  <c r="L20" i="16"/>
  <c r="J20" i="16"/>
  <c r="I20" i="16"/>
  <c r="K20" i="16"/>
  <c r="L27" i="16"/>
  <c r="J27" i="16"/>
  <c r="I27" i="16"/>
  <c r="H35" i="16"/>
  <c r="K27" i="16"/>
  <c r="L44" i="16"/>
  <c r="J44" i="16"/>
  <c r="I44" i="16"/>
  <c r="M44" i="16"/>
  <c r="K44" i="16"/>
  <c r="C51" i="16"/>
  <c r="L53" i="16"/>
  <c r="J53" i="16"/>
  <c r="I53" i="16"/>
  <c r="K53" i="16"/>
  <c r="L61" i="16"/>
  <c r="J61" i="16"/>
  <c r="I61" i="16"/>
  <c r="K61" i="16"/>
  <c r="D65" i="16"/>
  <c r="C77" i="16"/>
  <c r="L70" i="16"/>
  <c r="J70" i="16"/>
  <c r="I70" i="16"/>
  <c r="K70" i="16"/>
  <c r="E79" i="16"/>
  <c r="D91" i="16"/>
  <c r="L87" i="16"/>
  <c r="J87" i="16"/>
  <c r="I87" i="16"/>
  <c r="M87" i="16"/>
  <c r="K87" i="16"/>
  <c r="F93" i="16"/>
  <c r="L96" i="16"/>
  <c r="J96" i="16"/>
  <c r="I96" i="16"/>
  <c r="M96" i="16"/>
  <c r="K96" i="16"/>
  <c r="E105" i="16"/>
  <c r="L104" i="16"/>
  <c r="J104" i="16"/>
  <c r="I104" i="16"/>
  <c r="K104" i="16"/>
  <c r="G107" i="16"/>
  <c r="F119" i="16"/>
  <c r="L113" i="16"/>
  <c r="J113" i="16"/>
  <c r="I113" i="16"/>
  <c r="K113" i="16"/>
  <c r="L122" i="16"/>
  <c r="J122" i="16"/>
  <c r="I122" i="16"/>
  <c r="M122" i="16"/>
  <c r="K122" i="16"/>
  <c r="H121" i="16"/>
  <c r="G133" i="16"/>
  <c r="L130" i="16"/>
  <c r="J130" i="16"/>
  <c r="I130" i="16"/>
  <c r="M130" i="16"/>
  <c r="K130" i="16"/>
  <c r="L139" i="16"/>
  <c r="J139" i="16"/>
  <c r="I139" i="16"/>
  <c r="H147" i="16"/>
  <c r="K139" i="16"/>
  <c r="M139" i="16"/>
  <c r="L156" i="16"/>
  <c r="J156" i="16"/>
  <c r="I156" i="16"/>
  <c r="K156" i="16"/>
  <c r="G9" i="17"/>
  <c r="E21" i="17"/>
  <c r="D23" i="17"/>
  <c r="C35" i="17"/>
  <c r="L28" i="17"/>
  <c r="J28" i="17"/>
  <c r="I28" i="17"/>
  <c r="K28" i="17"/>
  <c r="E37" i="17"/>
  <c r="D49" i="17"/>
  <c r="L45" i="17"/>
  <c r="J45" i="17"/>
  <c r="I45" i="17"/>
  <c r="K45" i="17"/>
  <c r="E8" i="18"/>
  <c r="S12" i="18"/>
  <c r="R12" i="18"/>
  <c r="Q20" i="18"/>
  <c r="M34" i="18"/>
  <c r="S69" i="18"/>
  <c r="R69" i="18"/>
  <c r="F118" i="18"/>
  <c r="S117" i="18"/>
  <c r="R117" i="18"/>
  <c r="F148" i="18"/>
  <c r="J28" i="21"/>
  <c r="I28" i="21"/>
  <c r="H28" i="21"/>
  <c r="G36" i="21"/>
  <c r="K124" i="15"/>
  <c r="I124" i="15"/>
  <c r="M124" i="15"/>
  <c r="L124" i="15"/>
  <c r="J124" i="15"/>
  <c r="E133" i="15"/>
  <c r="K132" i="15"/>
  <c r="I132" i="15"/>
  <c r="M132" i="15"/>
  <c r="L132" i="15"/>
  <c r="J132" i="15"/>
  <c r="F147" i="15"/>
  <c r="K141" i="15"/>
  <c r="I141" i="15"/>
  <c r="M141" i="15"/>
  <c r="L141" i="15"/>
  <c r="J141" i="15"/>
  <c r="K150" i="15"/>
  <c r="I150" i="15"/>
  <c r="M150" i="15"/>
  <c r="L150" i="15"/>
  <c r="J150" i="15"/>
  <c r="G161" i="15"/>
  <c r="K158" i="15"/>
  <c r="I158" i="15"/>
  <c r="M158" i="15"/>
  <c r="L158" i="15"/>
  <c r="J158" i="15"/>
  <c r="E9" i="16"/>
  <c r="C21" i="16"/>
  <c r="V21" i="16"/>
  <c r="AA13" i="16"/>
  <c r="Z13" i="16"/>
  <c r="X13" i="16"/>
  <c r="AA17" i="16"/>
  <c r="Z17" i="16"/>
  <c r="X17" i="16"/>
  <c r="K30" i="16"/>
  <c r="I30" i="16"/>
  <c r="L30" i="16"/>
  <c r="J30" i="16"/>
  <c r="C37" i="16"/>
  <c r="K39" i="16"/>
  <c r="I39" i="16"/>
  <c r="L39" i="16"/>
  <c r="J39" i="16"/>
  <c r="K47" i="16"/>
  <c r="I47" i="16"/>
  <c r="M47" i="16"/>
  <c r="L47" i="16"/>
  <c r="J47" i="16"/>
  <c r="D51" i="16"/>
  <c r="C63" i="16"/>
  <c r="K56" i="16"/>
  <c r="I56" i="16"/>
  <c r="M56" i="16"/>
  <c r="L56" i="16"/>
  <c r="J56" i="16"/>
  <c r="E65" i="16"/>
  <c r="D77" i="16"/>
  <c r="K73" i="16"/>
  <c r="I73" i="16"/>
  <c r="J73" i="16"/>
  <c r="L73" i="16"/>
  <c r="F79" i="16"/>
  <c r="K82" i="16"/>
  <c r="I82" i="16"/>
  <c r="L82" i="16"/>
  <c r="J82" i="16"/>
  <c r="E91" i="16"/>
  <c r="K90" i="16"/>
  <c r="I90" i="16"/>
  <c r="L90" i="16"/>
  <c r="J90" i="16"/>
  <c r="G93" i="16"/>
  <c r="F105" i="16"/>
  <c r="K99" i="16"/>
  <c r="I99" i="16"/>
  <c r="L99" i="16"/>
  <c r="J99" i="16"/>
  <c r="K108" i="16"/>
  <c r="I108" i="16"/>
  <c r="J108" i="16"/>
  <c r="H107" i="16"/>
  <c r="M108" i="16"/>
  <c r="L108" i="16"/>
  <c r="G119" i="16"/>
  <c r="K116" i="16"/>
  <c r="I116" i="16"/>
  <c r="L116" i="16"/>
  <c r="J116" i="16"/>
  <c r="K125" i="16"/>
  <c r="I125" i="16"/>
  <c r="H133" i="16"/>
  <c r="L125" i="16"/>
  <c r="J125" i="16"/>
  <c r="K142" i="16"/>
  <c r="I142" i="16"/>
  <c r="M142" i="16"/>
  <c r="J142" i="16"/>
  <c r="L142" i="16"/>
  <c r="C149" i="16"/>
  <c r="K151" i="16"/>
  <c r="I151" i="16"/>
  <c r="L151" i="16"/>
  <c r="J151" i="16"/>
  <c r="K159" i="16"/>
  <c r="I159" i="16"/>
  <c r="L159" i="16"/>
  <c r="J159" i="16"/>
  <c r="K10" i="17"/>
  <c r="I10" i="17"/>
  <c r="M10" i="17"/>
  <c r="L10" i="17"/>
  <c r="H9" i="17"/>
  <c r="M13" i="17" s="1"/>
  <c r="J10" i="17"/>
  <c r="F21" i="17"/>
  <c r="K14" i="17"/>
  <c r="I14" i="17"/>
  <c r="M14" i="17"/>
  <c r="L14" i="17"/>
  <c r="J14" i="17"/>
  <c r="K18" i="17"/>
  <c r="I18" i="17"/>
  <c r="L18" i="17"/>
  <c r="J18" i="17"/>
  <c r="M18" i="17"/>
  <c r="E23" i="17"/>
  <c r="D35" i="17"/>
  <c r="K31" i="17"/>
  <c r="I31" i="17"/>
  <c r="L31" i="17"/>
  <c r="J31" i="17"/>
  <c r="F37" i="17"/>
  <c r="K40" i="17"/>
  <c r="I40" i="17"/>
  <c r="M40" i="17"/>
  <c r="L40" i="17"/>
  <c r="J40" i="17"/>
  <c r="E49" i="17"/>
  <c r="K48" i="17"/>
  <c r="I48" i="17"/>
  <c r="L48" i="17"/>
  <c r="J48" i="17"/>
  <c r="M48" i="17"/>
  <c r="G8" i="18"/>
  <c r="AA12" i="18"/>
  <c r="Y20" i="18"/>
  <c r="Z12" i="18"/>
  <c r="O34" i="18"/>
  <c r="N48" i="18"/>
  <c r="I58" i="18"/>
  <c r="J58" i="18"/>
  <c r="AA61" i="18"/>
  <c r="Z61" i="18"/>
  <c r="V90" i="18"/>
  <c r="F134" i="18"/>
  <c r="J62" i="24"/>
  <c r="J101" i="15"/>
  <c r="M101" i="15"/>
  <c r="L101" i="15"/>
  <c r="K101" i="15"/>
  <c r="I101" i="15"/>
  <c r="J110" i="15"/>
  <c r="M110" i="15"/>
  <c r="L110" i="15"/>
  <c r="I110" i="15"/>
  <c r="K110" i="15"/>
  <c r="E119" i="15"/>
  <c r="J118" i="15"/>
  <c r="M118" i="15"/>
  <c r="K118" i="15"/>
  <c r="I118" i="15"/>
  <c r="L118" i="15"/>
  <c r="F133" i="15"/>
  <c r="J127" i="15"/>
  <c r="L127" i="15"/>
  <c r="K127" i="15"/>
  <c r="M127" i="15"/>
  <c r="I127" i="15"/>
  <c r="J136" i="15"/>
  <c r="L136" i="15"/>
  <c r="K136" i="15"/>
  <c r="I136" i="15"/>
  <c r="M136" i="15"/>
  <c r="G147" i="15"/>
  <c r="J144" i="15"/>
  <c r="L144" i="15"/>
  <c r="K144" i="15"/>
  <c r="I144" i="15"/>
  <c r="M144" i="15"/>
  <c r="J153" i="15"/>
  <c r="H161" i="15"/>
  <c r="L153" i="15"/>
  <c r="K153" i="15"/>
  <c r="I153" i="15"/>
  <c r="M153" i="15"/>
  <c r="F9" i="16"/>
  <c r="J11" i="16"/>
  <c r="L11" i="16"/>
  <c r="K11" i="16"/>
  <c r="I11" i="16"/>
  <c r="D21" i="16"/>
  <c r="J15" i="16"/>
  <c r="L15" i="16"/>
  <c r="K15" i="16"/>
  <c r="I15" i="16"/>
  <c r="J19" i="16"/>
  <c r="L19" i="16"/>
  <c r="K19" i="16"/>
  <c r="M19" i="16"/>
  <c r="I19" i="16"/>
  <c r="C23" i="16"/>
  <c r="J25" i="16"/>
  <c r="L25" i="16"/>
  <c r="K25" i="16"/>
  <c r="I25" i="16"/>
  <c r="M25" i="16"/>
  <c r="J33" i="16"/>
  <c r="L33" i="16"/>
  <c r="K33" i="16"/>
  <c r="I33" i="16"/>
  <c r="D37" i="16"/>
  <c r="C49" i="16"/>
  <c r="J42" i="16"/>
  <c r="M42" i="16"/>
  <c r="L42" i="16"/>
  <c r="I42" i="16"/>
  <c r="K42" i="16"/>
  <c r="E51" i="16"/>
  <c r="D63" i="16"/>
  <c r="J59" i="16"/>
  <c r="M59" i="16"/>
  <c r="L59" i="16"/>
  <c r="K59" i="16"/>
  <c r="I59" i="16"/>
  <c r="F65" i="16"/>
  <c r="J68" i="16"/>
  <c r="K68" i="16"/>
  <c r="I68" i="16"/>
  <c r="L68" i="16"/>
  <c r="E77" i="16"/>
  <c r="J76" i="16"/>
  <c r="I76" i="16"/>
  <c r="L76" i="16"/>
  <c r="K76" i="16"/>
  <c r="G79" i="16"/>
  <c r="F91" i="16"/>
  <c r="J85" i="16"/>
  <c r="L85" i="16"/>
  <c r="K85" i="16"/>
  <c r="I85" i="16"/>
  <c r="J94" i="16"/>
  <c r="M94" i="16"/>
  <c r="H93" i="16"/>
  <c r="L94" i="16"/>
  <c r="K94" i="16"/>
  <c r="I94" i="16"/>
  <c r="G105" i="16"/>
  <c r="J102" i="16"/>
  <c r="K102" i="16"/>
  <c r="I102" i="16"/>
  <c r="L102" i="16"/>
  <c r="J111" i="16"/>
  <c r="H119" i="16"/>
  <c r="L111" i="16"/>
  <c r="I111" i="16"/>
  <c r="K111" i="16"/>
  <c r="J128" i="16"/>
  <c r="M128" i="16"/>
  <c r="L128" i="16"/>
  <c r="K128" i="16"/>
  <c r="I128" i="16"/>
  <c r="C135" i="16"/>
  <c r="J137" i="16"/>
  <c r="M137" i="16"/>
  <c r="K137" i="16"/>
  <c r="I137" i="16"/>
  <c r="L137" i="16"/>
  <c r="J145" i="16"/>
  <c r="I145" i="16"/>
  <c r="L145" i="16"/>
  <c r="K145" i="16"/>
  <c r="D149" i="16"/>
  <c r="C161" i="16"/>
  <c r="J154" i="16"/>
  <c r="L154" i="16"/>
  <c r="I154" i="16"/>
  <c r="K154" i="16"/>
  <c r="G21" i="17"/>
  <c r="F23" i="17"/>
  <c r="J26" i="17"/>
  <c r="M26" i="17"/>
  <c r="L26" i="17"/>
  <c r="I26" i="17"/>
  <c r="K26" i="17"/>
  <c r="E35" i="17"/>
  <c r="J34" i="17"/>
  <c r="M34" i="17"/>
  <c r="L34" i="17"/>
  <c r="K34" i="17"/>
  <c r="I34" i="17"/>
  <c r="G37" i="17"/>
  <c r="F49" i="17"/>
  <c r="J43" i="17"/>
  <c r="M43" i="17"/>
  <c r="L43" i="17"/>
  <c r="K43" i="17"/>
  <c r="I43" i="17"/>
  <c r="J9" i="18"/>
  <c r="I9" i="18"/>
  <c r="H8" i="18"/>
  <c r="R11" i="18"/>
  <c r="S11" i="18"/>
  <c r="R15" i="18"/>
  <c r="S15" i="18"/>
  <c r="U34" i="18"/>
  <c r="O50" i="18"/>
  <c r="S70" i="18"/>
  <c r="R70" i="18"/>
  <c r="X90" i="18"/>
  <c r="Z98" i="18"/>
  <c r="AA98" i="18"/>
  <c r="N134" i="18"/>
  <c r="P8" i="18"/>
  <c r="E22" i="18"/>
  <c r="Z24" i="18"/>
  <c r="AA24" i="18"/>
  <c r="S83" i="18"/>
  <c r="R83" i="18"/>
  <c r="F132" i="18"/>
  <c r="K129" i="18"/>
  <c r="J129" i="18"/>
  <c r="I129" i="18"/>
  <c r="L99" i="15"/>
  <c r="J99" i="15"/>
  <c r="I99" i="15"/>
  <c r="M99" i="15"/>
  <c r="K99" i="15"/>
  <c r="L108" i="15"/>
  <c r="K108" i="15"/>
  <c r="J108" i="15"/>
  <c r="I108" i="15"/>
  <c r="M108" i="15"/>
  <c r="G119" i="15"/>
  <c r="L116" i="15"/>
  <c r="M116" i="15"/>
  <c r="K116" i="15"/>
  <c r="J116" i="15"/>
  <c r="I116" i="15"/>
  <c r="H133" i="15"/>
  <c r="M125" i="15"/>
  <c r="L125" i="15"/>
  <c r="J125" i="15"/>
  <c r="I125" i="15"/>
  <c r="K125" i="15"/>
  <c r="M142" i="15"/>
  <c r="L142" i="15"/>
  <c r="J142" i="15"/>
  <c r="I142" i="15"/>
  <c r="K142" i="15"/>
  <c r="M151" i="15"/>
  <c r="L151" i="15"/>
  <c r="J151" i="15"/>
  <c r="I151" i="15"/>
  <c r="K151" i="15"/>
  <c r="M159" i="15"/>
  <c r="L159" i="15"/>
  <c r="J159" i="15"/>
  <c r="I159" i="15"/>
  <c r="K159" i="15"/>
  <c r="M10" i="16"/>
  <c r="L10" i="16"/>
  <c r="J10" i="16"/>
  <c r="I10" i="16"/>
  <c r="H9" i="16"/>
  <c r="M155" i="16" s="1"/>
  <c r="K10" i="16"/>
  <c r="F21" i="16"/>
  <c r="M14" i="16"/>
  <c r="L14" i="16"/>
  <c r="J14" i="16"/>
  <c r="I14" i="16"/>
  <c r="K14" i="16"/>
  <c r="M18" i="16"/>
  <c r="L18" i="16"/>
  <c r="J18" i="16"/>
  <c r="I18" i="16"/>
  <c r="K18" i="16"/>
  <c r="E23" i="16"/>
  <c r="D35" i="16"/>
  <c r="M31" i="16"/>
  <c r="L31" i="16"/>
  <c r="J31" i="16"/>
  <c r="I31" i="16"/>
  <c r="K31" i="16"/>
  <c r="F37" i="16"/>
  <c r="M40" i="16"/>
  <c r="L40" i="16"/>
  <c r="J40" i="16"/>
  <c r="I40" i="16"/>
  <c r="K40" i="16"/>
  <c r="E49" i="16"/>
  <c r="M48" i="16"/>
  <c r="L48" i="16"/>
  <c r="K48" i="16"/>
  <c r="J48" i="16"/>
  <c r="I48" i="16"/>
  <c r="G51" i="16"/>
  <c r="F63" i="16"/>
  <c r="M57" i="16"/>
  <c r="L57" i="16"/>
  <c r="K57" i="16"/>
  <c r="J57" i="16"/>
  <c r="I57" i="16"/>
  <c r="M66" i="16"/>
  <c r="H65" i="16"/>
  <c r="L66" i="16"/>
  <c r="K66" i="16"/>
  <c r="J66" i="16"/>
  <c r="I66" i="16"/>
  <c r="G77" i="16"/>
  <c r="M74" i="16"/>
  <c r="L74" i="16"/>
  <c r="K74" i="16"/>
  <c r="I74" i="16"/>
  <c r="J74" i="16"/>
  <c r="H91" i="16"/>
  <c r="M83" i="16"/>
  <c r="L83" i="16"/>
  <c r="K83" i="16"/>
  <c r="J83" i="16"/>
  <c r="I83" i="16"/>
  <c r="M100" i="16"/>
  <c r="L100" i="16"/>
  <c r="K100" i="16"/>
  <c r="J100" i="16"/>
  <c r="I100" i="16"/>
  <c r="C107" i="16"/>
  <c r="M109" i="16"/>
  <c r="L109" i="16"/>
  <c r="K109" i="16"/>
  <c r="I109" i="16"/>
  <c r="J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E135" i="16"/>
  <c r="D147" i="16"/>
  <c r="M143" i="16"/>
  <c r="L143" i="16"/>
  <c r="K143" i="16"/>
  <c r="I143" i="16"/>
  <c r="J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C9" i="17"/>
  <c r="M24" i="17"/>
  <c r="H23" i="17"/>
  <c r="L24" i="17"/>
  <c r="K24" i="17"/>
  <c r="I24" i="17"/>
  <c r="J24" i="17"/>
  <c r="G35" i="17"/>
  <c r="M32" i="17"/>
  <c r="L32" i="17"/>
  <c r="K32" i="17"/>
  <c r="J32" i="17"/>
  <c r="I32" i="17"/>
  <c r="H49" i="17"/>
  <c r="M41" i="17"/>
  <c r="L41" i="17"/>
  <c r="K41" i="17"/>
  <c r="J41" i="17"/>
  <c r="I41" i="17"/>
  <c r="U8" i="18"/>
  <c r="Z15" i="18"/>
  <c r="AA15" i="18"/>
  <c r="K17" i="18"/>
  <c r="J17" i="18"/>
  <c r="I17" i="18"/>
  <c r="F22" i="18"/>
  <c r="AA33" i="18"/>
  <c r="Z33" i="18"/>
  <c r="K52" i="18"/>
  <c r="J52" i="18"/>
  <c r="I52" i="18"/>
  <c r="S55" i="18"/>
  <c r="R55" i="18"/>
  <c r="D104" i="18"/>
  <c r="K124" i="18"/>
  <c r="J124" i="18"/>
  <c r="H132" i="18"/>
  <c r="I124" i="18"/>
  <c r="J58" i="21"/>
  <c r="I58" i="21"/>
  <c r="H58" i="21"/>
  <c r="O20" i="18"/>
  <c r="K13" i="18"/>
  <c r="J13" i="18"/>
  <c r="I13" i="18"/>
  <c r="S16" i="18"/>
  <c r="R16" i="18"/>
  <c r="Z19" i="18"/>
  <c r="AA19" i="18"/>
  <c r="P34" i="18"/>
  <c r="AA29" i="18"/>
  <c r="Z29" i="18"/>
  <c r="L36" i="18"/>
  <c r="U48" i="18"/>
  <c r="R41" i="18"/>
  <c r="T41" i="18"/>
  <c r="S41" i="18"/>
  <c r="K47" i="18"/>
  <c r="J47" i="18"/>
  <c r="I47" i="18"/>
  <c r="S51" i="18"/>
  <c r="R51" i="18"/>
  <c r="Q50" i="18"/>
  <c r="C62" i="18"/>
  <c r="Y62" i="18"/>
  <c r="Z54" i="18"/>
  <c r="AA54" i="18"/>
  <c r="S56" i="18"/>
  <c r="R56" i="18"/>
  <c r="X76" i="18"/>
  <c r="K79" i="18"/>
  <c r="I79" i="18"/>
  <c r="H78" i="18"/>
  <c r="J79" i="18"/>
  <c r="C90" i="18"/>
  <c r="AA82" i="18"/>
  <c r="Z82" i="18"/>
  <c r="Y90" i="18"/>
  <c r="AA83" i="18"/>
  <c r="Z83" i="18"/>
  <c r="F104" i="18"/>
  <c r="S103" i="18"/>
  <c r="R103" i="18"/>
  <c r="L106" i="18"/>
  <c r="G118" i="18"/>
  <c r="K111" i="18"/>
  <c r="J111" i="18"/>
  <c r="I111" i="18"/>
  <c r="M132" i="18"/>
  <c r="P134" i="18"/>
  <c r="K137" i="18"/>
  <c r="J137" i="18"/>
  <c r="I137" i="18"/>
  <c r="X146" i="18"/>
  <c r="J46" i="21"/>
  <c r="I46" i="21"/>
  <c r="H46" i="21"/>
  <c r="F106" i="21"/>
  <c r="J151" i="21"/>
  <c r="I151" i="21"/>
  <c r="H151" i="21"/>
  <c r="L12" i="22"/>
  <c r="K12" i="22"/>
  <c r="J12" i="22"/>
  <c r="N12" i="22"/>
  <c r="M12" i="22"/>
  <c r="N132" i="22"/>
  <c r="M132" i="22"/>
  <c r="L132" i="22"/>
  <c r="J132" i="22"/>
  <c r="K132" i="22"/>
  <c r="O189" i="24"/>
  <c r="N211" i="24"/>
  <c r="H81" i="25"/>
  <c r="Q36" i="18"/>
  <c r="R37" i="18"/>
  <c r="S37" i="18"/>
  <c r="C48" i="18"/>
  <c r="V48" i="18"/>
  <c r="K43" i="18"/>
  <c r="J43" i="18"/>
  <c r="I43" i="18"/>
  <c r="S46" i="18"/>
  <c r="R46" i="18"/>
  <c r="D62" i="18"/>
  <c r="I65" i="18"/>
  <c r="H64" i="18"/>
  <c r="K65" i="18"/>
  <c r="J65" i="18"/>
  <c r="C76" i="18"/>
  <c r="AA68" i="18"/>
  <c r="Z68" i="18"/>
  <c r="Y76" i="18"/>
  <c r="AA69" i="18"/>
  <c r="Z69" i="18"/>
  <c r="F90" i="18"/>
  <c r="S89" i="18"/>
  <c r="R89" i="18"/>
  <c r="L92" i="18"/>
  <c r="G104" i="18"/>
  <c r="M118" i="18"/>
  <c r="K113" i="18"/>
  <c r="I113" i="18"/>
  <c r="J113" i="18"/>
  <c r="AA116" i="18"/>
  <c r="Z116" i="18"/>
  <c r="AA117" i="18"/>
  <c r="AB117" i="18"/>
  <c r="Z117" i="18"/>
  <c r="P132" i="18"/>
  <c r="AA126" i="18"/>
  <c r="Z126" i="18"/>
  <c r="X134" i="18"/>
  <c r="Y148" i="18"/>
  <c r="AB149" i="18"/>
  <c r="Z149" i="18"/>
  <c r="AA149" i="18"/>
  <c r="M160" i="18"/>
  <c r="O22" i="21"/>
  <c r="E92" i="21"/>
  <c r="J137" i="21"/>
  <c r="I137" i="21"/>
  <c r="H137" i="21"/>
  <c r="G105" i="22"/>
  <c r="N115" i="22"/>
  <c r="M115" i="22"/>
  <c r="L115" i="22"/>
  <c r="J115" i="22"/>
  <c r="K115" i="22"/>
  <c r="M8" i="18"/>
  <c r="Z11" i="18"/>
  <c r="AA11" i="18"/>
  <c r="N22" i="18"/>
  <c r="W34" i="18"/>
  <c r="R32" i="18"/>
  <c r="T32" i="18"/>
  <c r="S32" i="18"/>
  <c r="K39" i="18"/>
  <c r="J39" i="18"/>
  <c r="I39" i="18"/>
  <c r="E48" i="18"/>
  <c r="S42" i="18"/>
  <c r="R42" i="18"/>
  <c r="Z45" i="18"/>
  <c r="AA45" i="18"/>
  <c r="W50" i="18"/>
  <c r="AA55" i="18"/>
  <c r="Z55" i="18"/>
  <c r="E76" i="18"/>
  <c r="L78" i="18"/>
  <c r="G90" i="18"/>
  <c r="M104" i="18"/>
  <c r="I97" i="18"/>
  <c r="K97" i="18"/>
  <c r="J97" i="18"/>
  <c r="I99" i="18"/>
  <c r="K99" i="18"/>
  <c r="J99" i="18"/>
  <c r="AA102" i="18"/>
  <c r="Z102" i="18"/>
  <c r="AA103" i="18"/>
  <c r="Z103" i="18"/>
  <c r="O118" i="18"/>
  <c r="V120" i="18"/>
  <c r="S124" i="18"/>
  <c r="R124" i="18"/>
  <c r="Q132" i="18"/>
  <c r="S125" i="18"/>
  <c r="R125" i="18"/>
  <c r="K139" i="18"/>
  <c r="J139" i="18"/>
  <c r="I139" i="18"/>
  <c r="AA157" i="18"/>
  <c r="Z157" i="18"/>
  <c r="J67" i="21"/>
  <c r="I67" i="21"/>
  <c r="H67" i="21"/>
  <c r="M37" i="26"/>
  <c r="L37" i="26"/>
  <c r="I37" i="26"/>
  <c r="K37" i="26"/>
  <c r="J37" i="26"/>
  <c r="O8" i="18"/>
  <c r="W20" i="18"/>
  <c r="AA16" i="18"/>
  <c r="Z16" i="18"/>
  <c r="E34" i="18"/>
  <c r="X34" i="18"/>
  <c r="R28" i="18"/>
  <c r="S28" i="18"/>
  <c r="S38" i="18"/>
  <c r="R38" i="18"/>
  <c r="F48" i="18"/>
  <c r="Z41" i="18"/>
  <c r="AA41" i="18"/>
  <c r="AA51" i="18"/>
  <c r="Z51" i="18"/>
  <c r="Y50" i="18"/>
  <c r="AA57" i="18"/>
  <c r="Z57" i="18"/>
  <c r="F76" i="18"/>
  <c r="S79" i="18"/>
  <c r="R79" i="18"/>
  <c r="Q78" i="18"/>
  <c r="L90" i="18"/>
  <c r="K83" i="18"/>
  <c r="J83" i="18"/>
  <c r="I83" i="18"/>
  <c r="I84" i="18"/>
  <c r="K84" i="18"/>
  <c r="J84" i="18"/>
  <c r="I85" i="18"/>
  <c r="K85" i="18"/>
  <c r="J85" i="18"/>
  <c r="AA89" i="18"/>
  <c r="Z89" i="18"/>
  <c r="O104" i="18"/>
  <c r="U106" i="18"/>
  <c r="P118" i="18"/>
  <c r="S111" i="18"/>
  <c r="R111" i="18"/>
  <c r="V132" i="18"/>
  <c r="I127" i="18"/>
  <c r="J127" i="18"/>
  <c r="K127" i="18"/>
  <c r="K141" i="18"/>
  <c r="I141" i="18"/>
  <c r="J141" i="18"/>
  <c r="J53" i="21"/>
  <c r="I53" i="21"/>
  <c r="H53" i="21"/>
  <c r="G91" i="22"/>
  <c r="F31" i="24"/>
  <c r="R24" i="18"/>
  <c r="S24" i="18"/>
  <c r="G34" i="18"/>
  <c r="K30" i="18"/>
  <c r="J30" i="18"/>
  <c r="I30" i="18"/>
  <c r="T33" i="18"/>
  <c r="S33" i="18"/>
  <c r="R33" i="18"/>
  <c r="C36" i="18"/>
  <c r="Y36" i="18"/>
  <c r="Z37" i="18"/>
  <c r="AA37" i="18"/>
  <c r="AB46" i="18"/>
  <c r="AA46" i="18"/>
  <c r="Z46" i="18"/>
  <c r="G50" i="18"/>
  <c r="L62" i="18"/>
  <c r="R65" i="18"/>
  <c r="Q64" i="18"/>
  <c r="S65" i="18"/>
  <c r="T65" i="18"/>
  <c r="L76" i="18"/>
  <c r="K69" i="18"/>
  <c r="J69" i="18"/>
  <c r="I69" i="18"/>
  <c r="K70" i="18"/>
  <c r="J70" i="18"/>
  <c r="I70" i="18"/>
  <c r="O90" i="18"/>
  <c r="U92" i="18"/>
  <c r="P104" i="18"/>
  <c r="V118" i="18"/>
  <c r="S113" i="18"/>
  <c r="R113" i="18"/>
  <c r="K117" i="18"/>
  <c r="J117" i="18"/>
  <c r="I117" i="18"/>
  <c r="C120" i="18"/>
  <c r="AA124" i="18"/>
  <c r="Y132" i="18"/>
  <c r="Z124" i="18"/>
  <c r="S150" i="18"/>
  <c r="R150" i="18"/>
  <c r="J142" i="21"/>
  <c r="I142" i="21"/>
  <c r="H142" i="21"/>
  <c r="N25" i="22"/>
  <c r="M25" i="22"/>
  <c r="L25" i="22"/>
  <c r="J25" i="22"/>
  <c r="K25" i="22"/>
  <c r="C77" i="22"/>
  <c r="R19" i="18"/>
  <c r="S19" i="18"/>
  <c r="C22" i="18"/>
  <c r="V22" i="18"/>
  <c r="K26" i="18"/>
  <c r="J26" i="18"/>
  <c r="I26" i="18"/>
  <c r="H34" i="18"/>
  <c r="S29" i="18"/>
  <c r="R29" i="18"/>
  <c r="Z32" i="18"/>
  <c r="AB32" i="18"/>
  <c r="AA32" i="18"/>
  <c r="D36" i="18"/>
  <c r="M48" i="18"/>
  <c r="AA42" i="18"/>
  <c r="Z42" i="18"/>
  <c r="Q62" i="18"/>
  <c r="R54" i="18"/>
  <c r="S54" i="18"/>
  <c r="K56" i="18"/>
  <c r="J56" i="18"/>
  <c r="I56" i="18"/>
  <c r="N76" i="18"/>
  <c r="U78" i="18"/>
  <c r="P90" i="18"/>
  <c r="V104" i="18"/>
  <c r="R99" i="18"/>
  <c r="S99" i="18"/>
  <c r="K103" i="18"/>
  <c r="J103" i="18"/>
  <c r="I103" i="18"/>
  <c r="C106" i="18"/>
  <c r="X118" i="18"/>
  <c r="D132" i="18"/>
  <c r="D134" i="18"/>
  <c r="K143" i="18"/>
  <c r="J143" i="18"/>
  <c r="I143" i="18"/>
  <c r="J11" i="21"/>
  <c r="I11" i="21"/>
  <c r="H11" i="21"/>
  <c r="D50" i="21"/>
  <c r="J57" i="21"/>
  <c r="I57" i="21"/>
  <c r="H57" i="21"/>
  <c r="J145" i="21"/>
  <c r="I145" i="21"/>
  <c r="H145" i="21"/>
  <c r="N55" i="22"/>
  <c r="M55" i="22"/>
  <c r="L55" i="22"/>
  <c r="I63" i="22"/>
  <c r="K55" i="22"/>
  <c r="J55" i="22"/>
  <c r="F8" i="18"/>
  <c r="N8" i="18"/>
  <c r="V8" i="18"/>
  <c r="K12" i="18"/>
  <c r="H20" i="18"/>
  <c r="J12" i="18"/>
  <c r="I12" i="18"/>
  <c r="P20" i="18"/>
  <c r="X20" i="18"/>
  <c r="K16" i="18"/>
  <c r="J16" i="18"/>
  <c r="I16" i="18"/>
  <c r="D22" i="18"/>
  <c r="L22" i="18"/>
  <c r="K25" i="18"/>
  <c r="J25" i="18"/>
  <c r="I25" i="18"/>
  <c r="F34" i="18"/>
  <c r="N34" i="18"/>
  <c r="V34" i="18"/>
  <c r="K29" i="18"/>
  <c r="J29" i="18"/>
  <c r="I29" i="18"/>
  <c r="K33" i="18"/>
  <c r="J33" i="18"/>
  <c r="I33" i="18"/>
  <c r="K38" i="18"/>
  <c r="J38" i="18"/>
  <c r="I38" i="18"/>
  <c r="D48" i="18"/>
  <c r="L48" i="18"/>
  <c r="K42" i="18"/>
  <c r="J42" i="18"/>
  <c r="I42" i="18"/>
  <c r="K46" i="18"/>
  <c r="J46" i="18"/>
  <c r="I46" i="18"/>
  <c r="H50" i="18"/>
  <c r="K51" i="18"/>
  <c r="I51" i="18"/>
  <c r="J51" i="18"/>
  <c r="P50" i="18"/>
  <c r="X50" i="18"/>
  <c r="K55" i="18"/>
  <c r="J55" i="18"/>
  <c r="I55" i="18"/>
  <c r="AA56" i="18"/>
  <c r="Z56" i="18"/>
  <c r="K57" i="18"/>
  <c r="J57" i="18"/>
  <c r="I57" i="18"/>
  <c r="S57" i="18"/>
  <c r="R57" i="18"/>
  <c r="D76" i="18"/>
  <c r="M76" i="18"/>
  <c r="V76" i="18"/>
  <c r="AA70" i="18"/>
  <c r="AB70" i="18"/>
  <c r="Z70" i="18"/>
  <c r="I71" i="18"/>
  <c r="J71" i="18"/>
  <c r="K71" i="18"/>
  <c r="D90" i="18"/>
  <c r="N90" i="18"/>
  <c r="W90" i="18"/>
  <c r="E104" i="18"/>
  <c r="N104" i="18"/>
  <c r="W104" i="18"/>
  <c r="K98" i="18"/>
  <c r="J98" i="18"/>
  <c r="I98" i="18"/>
  <c r="T98" i="18"/>
  <c r="R98" i="18"/>
  <c r="S98" i="18"/>
  <c r="E118" i="18"/>
  <c r="N118" i="18"/>
  <c r="W118" i="18"/>
  <c r="AA111" i="18"/>
  <c r="Z111" i="18"/>
  <c r="K112" i="18"/>
  <c r="J112" i="18"/>
  <c r="I112" i="18"/>
  <c r="S112" i="18"/>
  <c r="R112" i="18"/>
  <c r="E132" i="18"/>
  <c r="N132" i="18"/>
  <c r="X132" i="18"/>
  <c r="AB125" i="18"/>
  <c r="AA125" i="18"/>
  <c r="Z125" i="18"/>
  <c r="K126" i="18"/>
  <c r="J126" i="18"/>
  <c r="I126" i="18"/>
  <c r="S126" i="18"/>
  <c r="R126" i="18"/>
  <c r="S129" i="18"/>
  <c r="R129" i="18"/>
  <c r="E134" i="18"/>
  <c r="O134" i="18"/>
  <c r="AA135" i="18"/>
  <c r="Z135" i="18"/>
  <c r="Y134" i="18"/>
  <c r="S137" i="18"/>
  <c r="R137" i="18"/>
  <c r="W146" i="18"/>
  <c r="S139" i="18"/>
  <c r="R139" i="18"/>
  <c r="AA142" i="18"/>
  <c r="Z142" i="18"/>
  <c r="S144" i="18"/>
  <c r="R144" i="18"/>
  <c r="J149" i="18"/>
  <c r="I149" i="18"/>
  <c r="H148" i="18"/>
  <c r="K149" i="18"/>
  <c r="P160" i="18"/>
  <c r="AA153" i="18"/>
  <c r="Z153" i="18"/>
  <c r="J13" i="21"/>
  <c r="I13" i="21"/>
  <c r="H13" i="21"/>
  <c r="T14" i="21"/>
  <c r="S14" i="21"/>
  <c r="Q22" i="21"/>
  <c r="R14" i="21"/>
  <c r="T21" i="21"/>
  <c r="S21" i="21"/>
  <c r="R21" i="21"/>
  <c r="E36" i="21"/>
  <c r="J49" i="21"/>
  <c r="I49" i="21"/>
  <c r="H49" i="21"/>
  <c r="J84" i="21"/>
  <c r="I84" i="21"/>
  <c r="H84" i="21"/>
  <c r="G92" i="21"/>
  <c r="D106" i="21"/>
  <c r="J102" i="21"/>
  <c r="I102" i="21"/>
  <c r="H102" i="21"/>
  <c r="J111" i="21"/>
  <c r="I111" i="21"/>
  <c r="H111" i="21"/>
  <c r="J119" i="21"/>
  <c r="I119" i="21"/>
  <c r="H119" i="21"/>
  <c r="N51" i="22"/>
  <c r="M51" i="22"/>
  <c r="L51" i="22"/>
  <c r="J51" i="22"/>
  <c r="K51" i="22"/>
  <c r="C63" i="22"/>
  <c r="G77" i="22"/>
  <c r="C91" i="22"/>
  <c r="E105" i="22"/>
  <c r="N124" i="22"/>
  <c r="M124" i="22"/>
  <c r="L124" i="22"/>
  <c r="J124" i="22"/>
  <c r="K124" i="22"/>
  <c r="H10" i="24"/>
  <c r="F14" i="24"/>
  <c r="J35" i="24"/>
  <c r="F153" i="24"/>
  <c r="AA128" i="18"/>
  <c r="Z128" i="18"/>
  <c r="AA130" i="18"/>
  <c r="Z130" i="18"/>
  <c r="G134" i="18"/>
  <c r="S135" i="18"/>
  <c r="R135" i="18"/>
  <c r="Q134" i="18"/>
  <c r="T135" i="18"/>
  <c r="C146" i="18"/>
  <c r="O146" i="18"/>
  <c r="Y146" i="18"/>
  <c r="AA138" i="18"/>
  <c r="Z138" i="18"/>
  <c r="S142" i="18"/>
  <c r="R142" i="18"/>
  <c r="J144" i="18"/>
  <c r="I144" i="18"/>
  <c r="K144" i="18"/>
  <c r="K145" i="18"/>
  <c r="J145" i="18"/>
  <c r="I145" i="18"/>
  <c r="N148" i="18"/>
  <c r="C160" i="18"/>
  <c r="S154" i="18"/>
  <c r="R154" i="18"/>
  <c r="T11" i="21"/>
  <c r="S11" i="21"/>
  <c r="R11" i="21"/>
  <c r="J32" i="21"/>
  <c r="I32" i="21"/>
  <c r="H32" i="21"/>
  <c r="J35" i="21"/>
  <c r="I35" i="21"/>
  <c r="H35" i="21"/>
  <c r="J68" i="21"/>
  <c r="I68" i="21"/>
  <c r="H68" i="21"/>
  <c r="J76" i="21"/>
  <c r="I76" i="21"/>
  <c r="H76" i="21"/>
  <c r="J108" i="21"/>
  <c r="I108" i="21"/>
  <c r="H108" i="21"/>
  <c r="E120" i="21"/>
  <c r="J116" i="21"/>
  <c r="I116" i="21"/>
  <c r="H116" i="21"/>
  <c r="J125" i="21"/>
  <c r="I125" i="21"/>
  <c r="H125" i="21"/>
  <c r="J152" i="21"/>
  <c r="I152" i="21"/>
  <c r="H152" i="21"/>
  <c r="J160" i="21"/>
  <c r="I160" i="21"/>
  <c r="H160" i="21"/>
  <c r="F21" i="22"/>
  <c r="F49" i="22"/>
  <c r="N59" i="22"/>
  <c r="M59" i="22"/>
  <c r="L59" i="22"/>
  <c r="K59" i="22"/>
  <c r="J59" i="22"/>
  <c r="N102" i="22"/>
  <c r="M102" i="22"/>
  <c r="L102" i="22"/>
  <c r="J102" i="22"/>
  <c r="K102" i="22"/>
  <c r="N107" i="22"/>
  <c r="M107" i="22"/>
  <c r="L107" i="22"/>
  <c r="J107" i="22"/>
  <c r="K107" i="22"/>
  <c r="C147" i="22"/>
  <c r="E161" i="22"/>
  <c r="H15" i="24"/>
  <c r="F37" i="24"/>
  <c r="L264" i="24"/>
  <c r="T9" i="18"/>
  <c r="S9" i="18"/>
  <c r="R9" i="18"/>
  <c r="Q8" i="18"/>
  <c r="T25" i="18" s="1"/>
  <c r="AA9" i="18"/>
  <c r="Z9" i="18"/>
  <c r="Y8" i="18"/>
  <c r="C20" i="18"/>
  <c r="S13" i="18"/>
  <c r="R13" i="18"/>
  <c r="AA13" i="18"/>
  <c r="Z13" i="18"/>
  <c r="S17" i="18"/>
  <c r="R17" i="18"/>
  <c r="AB17" i="18"/>
  <c r="AA17" i="18"/>
  <c r="Z17" i="18"/>
  <c r="G22" i="18"/>
  <c r="O22" i="18"/>
  <c r="W22" i="18"/>
  <c r="T26" i="18"/>
  <c r="S26" i="18"/>
  <c r="R26" i="18"/>
  <c r="Q34" i="18"/>
  <c r="AA26" i="18"/>
  <c r="Z26" i="18"/>
  <c r="Y34" i="18"/>
  <c r="T30" i="18"/>
  <c r="S30" i="18"/>
  <c r="R30" i="18"/>
  <c r="AB30" i="18"/>
  <c r="AA30" i="18"/>
  <c r="Z30" i="18"/>
  <c r="E36" i="18"/>
  <c r="M36" i="18"/>
  <c r="U36" i="18"/>
  <c r="S39" i="18"/>
  <c r="R39" i="18"/>
  <c r="AA39" i="18"/>
  <c r="Z39" i="18"/>
  <c r="G48" i="18"/>
  <c r="O48" i="18"/>
  <c r="W48" i="18"/>
  <c r="S43" i="18"/>
  <c r="R43" i="18"/>
  <c r="AA43" i="18"/>
  <c r="Z43" i="18"/>
  <c r="T47" i="18"/>
  <c r="S47" i="18"/>
  <c r="R47" i="18"/>
  <c r="AB47" i="18"/>
  <c r="AA47" i="18"/>
  <c r="Z47" i="18"/>
  <c r="C50" i="18"/>
  <c r="S52" i="18"/>
  <c r="R52" i="18"/>
  <c r="AB52" i="18"/>
  <c r="AA52" i="18"/>
  <c r="Z52" i="18"/>
  <c r="E62" i="18"/>
  <c r="M62" i="18"/>
  <c r="U62" i="18"/>
  <c r="AB60" i="18"/>
  <c r="AA60" i="18"/>
  <c r="Z60" i="18"/>
  <c r="K61" i="18"/>
  <c r="J61" i="18"/>
  <c r="I61" i="18"/>
  <c r="S61" i="18"/>
  <c r="R61" i="18"/>
  <c r="C64" i="18"/>
  <c r="L64" i="18"/>
  <c r="V64" i="18"/>
  <c r="K68" i="18"/>
  <c r="J68" i="18"/>
  <c r="I68" i="18"/>
  <c r="H76" i="18"/>
  <c r="T68" i="18"/>
  <c r="S68" i="18"/>
  <c r="R68" i="18"/>
  <c r="Q76" i="18"/>
  <c r="AA74" i="18"/>
  <c r="AB74" i="18"/>
  <c r="Z74" i="18"/>
  <c r="I75" i="18"/>
  <c r="K75" i="18"/>
  <c r="J75" i="18"/>
  <c r="D78" i="18"/>
  <c r="M78" i="18"/>
  <c r="V78" i="18"/>
  <c r="AB81" i="18"/>
  <c r="AA81" i="18"/>
  <c r="Z81" i="18"/>
  <c r="K82" i="18"/>
  <c r="J82" i="18"/>
  <c r="I82" i="18"/>
  <c r="H90" i="18"/>
  <c r="S82" i="18"/>
  <c r="R82" i="18"/>
  <c r="Q90" i="18"/>
  <c r="D92" i="18"/>
  <c r="M92" i="18"/>
  <c r="V92" i="18"/>
  <c r="AB95" i="18"/>
  <c r="AA95" i="18"/>
  <c r="Z95" i="18"/>
  <c r="K96" i="18"/>
  <c r="J96" i="18"/>
  <c r="I96" i="18"/>
  <c r="H104" i="18"/>
  <c r="S96" i="18"/>
  <c r="T96" i="18"/>
  <c r="R96" i="18"/>
  <c r="Q104" i="18"/>
  <c r="K102" i="18"/>
  <c r="J102" i="18"/>
  <c r="I102" i="18"/>
  <c r="S102" i="18"/>
  <c r="R102" i="18"/>
  <c r="D106" i="18"/>
  <c r="M106" i="18"/>
  <c r="V106" i="18"/>
  <c r="AA109" i="18"/>
  <c r="AB109" i="18"/>
  <c r="Z109" i="18"/>
  <c r="I110" i="18"/>
  <c r="K110" i="18"/>
  <c r="J110" i="18"/>
  <c r="H118" i="18"/>
  <c r="AB115" i="18"/>
  <c r="AA115" i="18"/>
  <c r="Z115" i="18"/>
  <c r="K116" i="18"/>
  <c r="J116" i="18"/>
  <c r="I116" i="18"/>
  <c r="S116" i="18"/>
  <c r="R116" i="18"/>
  <c r="D120" i="18"/>
  <c r="N120" i="18"/>
  <c r="W120" i="18"/>
  <c r="K135" i="18"/>
  <c r="J135" i="18"/>
  <c r="I135" i="18"/>
  <c r="H134" i="18"/>
  <c r="F146" i="18"/>
  <c r="P146" i="18"/>
  <c r="K142" i="18"/>
  <c r="J142" i="18"/>
  <c r="I142" i="18"/>
  <c r="AA145" i="18"/>
  <c r="Z145" i="18"/>
  <c r="AB145" i="18"/>
  <c r="P148" i="18"/>
  <c r="D160" i="18"/>
  <c r="X160" i="18"/>
  <c r="T13" i="21"/>
  <c r="S13" i="21"/>
  <c r="R13" i="21"/>
  <c r="T18" i="21"/>
  <c r="S18" i="21"/>
  <c r="R18" i="21"/>
  <c r="J40" i="21"/>
  <c r="I40" i="21"/>
  <c r="H40" i="21"/>
  <c r="D64" i="21"/>
  <c r="D134" i="21"/>
  <c r="J147" i="21"/>
  <c r="I147" i="21"/>
  <c r="H147" i="21"/>
  <c r="J156" i="21"/>
  <c r="I156" i="21"/>
  <c r="H156" i="21"/>
  <c r="G49" i="22"/>
  <c r="N94" i="22"/>
  <c r="M94" i="22"/>
  <c r="L94" i="22"/>
  <c r="J94" i="22"/>
  <c r="K94" i="22"/>
  <c r="N98" i="22"/>
  <c r="M98" i="22"/>
  <c r="L98" i="22"/>
  <c r="J98" i="22"/>
  <c r="K98" i="22"/>
  <c r="G161" i="22"/>
  <c r="J21" i="24"/>
  <c r="J43" i="24"/>
  <c r="F107" i="24"/>
  <c r="F54" i="25"/>
  <c r="L98" i="25"/>
  <c r="J10" i="18"/>
  <c r="I10" i="18"/>
  <c r="K10" i="18"/>
  <c r="D20" i="18"/>
  <c r="L20" i="18"/>
  <c r="J14" i="18"/>
  <c r="I14" i="18"/>
  <c r="K14" i="18"/>
  <c r="J18" i="18"/>
  <c r="I18" i="18"/>
  <c r="K18" i="18"/>
  <c r="J23" i="18"/>
  <c r="I23" i="18"/>
  <c r="K23" i="18"/>
  <c r="H22" i="18"/>
  <c r="P22" i="18"/>
  <c r="X22" i="18"/>
  <c r="J27" i="18"/>
  <c r="I27" i="18"/>
  <c r="K27" i="18"/>
  <c r="J31" i="18"/>
  <c r="I31" i="18"/>
  <c r="K31" i="18"/>
  <c r="F36" i="18"/>
  <c r="N36" i="18"/>
  <c r="V36" i="18"/>
  <c r="J40" i="18"/>
  <c r="I40" i="18"/>
  <c r="H48" i="18"/>
  <c r="K40" i="18"/>
  <c r="P48" i="18"/>
  <c r="X48" i="18"/>
  <c r="J44" i="18"/>
  <c r="I44" i="18"/>
  <c r="K44" i="18"/>
  <c r="D50" i="18"/>
  <c r="L50" i="18"/>
  <c r="J53" i="18"/>
  <c r="I53" i="18"/>
  <c r="K53" i="18"/>
  <c r="F62" i="18"/>
  <c r="N62" i="18"/>
  <c r="V62" i="18"/>
  <c r="AA59" i="18"/>
  <c r="Z59" i="18"/>
  <c r="AB59" i="18"/>
  <c r="J60" i="18"/>
  <c r="I60" i="18"/>
  <c r="K60" i="18"/>
  <c r="S60" i="18"/>
  <c r="R60" i="18"/>
  <c r="D64" i="18"/>
  <c r="N64" i="18"/>
  <c r="W64" i="18"/>
  <c r="AA73" i="18"/>
  <c r="Z73" i="18"/>
  <c r="AB73" i="18"/>
  <c r="K74" i="18"/>
  <c r="J74" i="18"/>
  <c r="I74" i="18"/>
  <c r="S74" i="18"/>
  <c r="R74" i="18"/>
  <c r="E78" i="18"/>
  <c r="N78" i="18"/>
  <c r="W78" i="18"/>
  <c r="J81" i="18"/>
  <c r="I81" i="18"/>
  <c r="K81" i="18"/>
  <c r="S81" i="18"/>
  <c r="R81" i="18"/>
  <c r="AA87" i="18"/>
  <c r="AB87" i="18"/>
  <c r="Z87" i="18"/>
  <c r="I88" i="18"/>
  <c r="K88" i="18"/>
  <c r="J88" i="18"/>
  <c r="E92" i="18"/>
  <c r="N92" i="18"/>
  <c r="W92" i="18"/>
  <c r="AA94" i="18"/>
  <c r="Z94" i="18"/>
  <c r="AB94" i="18"/>
  <c r="J95" i="18"/>
  <c r="I95" i="18"/>
  <c r="K95" i="18"/>
  <c r="S95" i="18"/>
  <c r="R95" i="18"/>
  <c r="T95" i="18"/>
  <c r="E106" i="18"/>
  <c r="N106" i="18"/>
  <c r="X106" i="18"/>
  <c r="AA108" i="18"/>
  <c r="Z108" i="18"/>
  <c r="AB108" i="18"/>
  <c r="K109" i="18"/>
  <c r="J109" i="18"/>
  <c r="I109" i="18"/>
  <c r="S109" i="18"/>
  <c r="R109" i="18"/>
  <c r="J115" i="18"/>
  <c r="I115" i="18"/>
  <c r="K115" i="18"/>
  <c r="S115" i="18"/>
  <c r="R115" i="18"/>
  <c r="F120" i="18"/>
  <c r="O120" i="18"/>
  <c r="X120" i="18"/>
  <c r="AA122" i="18"/>
  <c r="AB122" i="18"/>
  <c r="Z122" i="18"/>
  <c r="I123" i="18"/>
  <c r="K123" i="18"/>
  <c r="J123" i="18"/>
  <c r="S128" i="18"/>
  <c r="R128" i="18"/>
  <c r="S130" i="18"/>
  <c r="R130" i="18"/>
  <c r="U134" i="18"/>
  <c r="G146" i="18"/>
  <c r="Q146" i="18"/>
  <c r="T138" i="18"/>
  <c r="S138" i="18"/>
  <c r="R138" i="18"/>
  <c r="AA141" i="18"/>
  <c r="Z141" i="18"/>
  <c r="AB141" i="18"/>
  <c r="AA143" i="18"/>
  <c r="Z143" i="18"/>
  <c r="AB143" i="18"/>
  <c r="Q148" i="18"/>
  <c r="S149" i="18"/>
  <c r="R149" i="18"/>
  <c r="AA150" i="18"/>
  <c r="Z150" i="18"/>
  <c r="AB150" i="18"/>
  <c r="E160" i="18"/>
  <c r="C22" i="21"/>
  <c r="T20" i="21"/>
  <c r="S20" i="21"/>
  <c r="R20" i="21"/>
  <c r="F64" i="21"/>
  <c r="J73" i="21"/>
  <c r="I73" i="21"/>
  <c r="H73" i="21"/>
  <c r="J82" i="21"/>
  <c r="I82" i="21"/>
  <c r="H82" i="21"/>
  <c r="J113" i="21"/>
  <c r="I113" i="21"/>
  <c r="H113" i="21"/>
  <c r="J117" i="21"/>
  <c r="I117" i="21"/>
  <c r="H117" i="21"/>
  <c r="J122" i="21"/>
  <c r="I122" i="21"/>
  <c r="H122" i="21"/>
  <c r="J126" i="21"/>
  <c r="I126" i="21"/>
  <c r="H126" i="21"/>
  <c r="G134" i="21"/>
  <c r="J130" i="21"/>
  <c r="I130" i="21"/>
  <c r="H130" i="21"/>
  <c r="G35" i="22"/>
  <c r="N38" i="22"/>
  <c r="M38" i="22"/>
  <c r="L38" i="22"/>
  <c r="K38" i="22"/>
  <c r="J38" i="22"/>
  <c r="N85" i="22"/>
  <c r="M85" i="22"/>
  <c r="L85" i="22"/>
  <c r="J85" i="22"/>
  <c r="K85" i="22"/>
  <c r="N89" i="22"/>
  <c r="M89" i="22"/>
  <c r="L89" i="22"/>
  <c r="J89" i="22"/>
  <c r="K89" i="22"/>
  <c r="N154" i="22"/>
  <c r="M154" i="22"/>
  <c r="L154" i="22"/>
  <c r="J154" i="22"/>
  <c r="K154" i="22"/>
  <c r="N158" i="22"/>
  <c r="M158" i="22"/>
  <c r="L158" i="22"/>
  <c r="J158" i="22"/>
  <c r="K158" i="22"/>
  <c r="H12" i="24"/>
  <c r="L33" i="24"/>
  <c r="L65" i="24"/>
  <c r="J84" i="24"/>
  <c r="F101" i="24"/>
  <c r="L56" i="25"/>
  <c r="J100" i="25"/>
  <c r="M74" i="27"/>
  <c r="L74" i="27"/>
  <c r="K74" i="27"/>
  <c r="J74" i="27"/>
  <c r="I74" i="27"/>
  <c r="C8" i="18"/>
  <c r="R10" i="18"/>
  <c r="S10" i="18"/>
  <c r="Z10" i="18"/>
  <c r="AB10" i="18"/>
  <c r="AA10" i="18"/>
  <c r="E20" i="18"/>
  <c r="M20" i="18"/>
  <c r="U20" i="18"/>
  <c r="R14" i="18"/>
  <c r="T14" i="18"/>
  <c r="S14" i="18"/>
  <c r="Z14" i="18"/>
  <c r="AB14" i="18"/>
  <c r="AA14" i="18"/>
  <c r="R18" i="18"/>
  <c r="S18" i="18"/>
  <c r="Z18" i="18"/>
  <c r="AB18" i="18"/>
  <c r="AA18" i="18"/>
  <c r="R23" i="18"/>
  <c r="Q22" i="18"/>
  <c r="S23" i="18"/>
  <c r="Z23" i="18"/>
  <c r="Y22" i="18"/>
  <c r="AB23" i="18"/>
  <c r="AA23" i="18"/>
  <c r="C34" i="18"/>
  <c r="R27" i="18"/>
  <c r="S27" i="18"/>
  <c r="Z27" i="18"/>
  <c r="AB27" i="18"/>
  <c r="AA27" i="18"/>
  <c r="R31" i="18"/>
  <c r="T31" i="18"/>
  <c r="S31" i="18"/>
  <c r="Z31" i="18"/>
  <c r="AB31" i="18"/>
  <c r="AA31" i="18"/>
  <c r="G36" i="18"/>
  <c r="O36" i="18"/>
  <c r="W36" i="18"/>
  <c r="R40" i="18"/>
  <c r="Q48" i="18"/>
  <c r="S40" i="18"/>
  <c r="Z40" i="18"/>
  <c r="Y48" i="18"/>
  <c r="AB40" i="18"/>
  <c r="AA40" i="18"/>
  <c r="R44" i="18"/>
  <c r="S44" i="18"/>
  <c r="Z44" i="18"/>
  <c r="AB44" i="18"/>
  <c r="AA44" i="18"/>
  <c r="E50" i="18"/>
  <c r="M50" i="18"/>
  <c r="U50" i="18"/>
  <c r="R53" i="18"/>
  <c r="S53" i="18"/>
  <c r="Z53" i="18"/>
  <c r="AB53" i="18"/>
  <c r="AA53" i="18"/>
  <c r="G62" i="18"/>
  <c r="O62" i="18"/>
  <c r="W62" i="18"/>
  <c r="I59" i="18"/>
  <c r="K59" i="18"/>
  <c r="J59" i="18"/>
  <c r="R59" i="18"/>
  <c r="S59" i="18"/>
  <c r="F64" i="18"/>
  <c r="O64" i="18"/>
  <c r="X64" i="18"/>
  <c r="AA66" i="18"/>
  <c r="Z66" i="18"/>
  <c r="AB66" i="18"/>
  <c r="I67" i="18"/>
  <c r="J67" i="18"/>
  <c r="K67" i="18"/>
  <c r="Z72" i="18"/>
  <c r="AB72" i="18"/>
  <c r="AA72" i="18"/>
  <c r="I73" i="18"/>
  <c r="K73" i="18"/>
  <c r="J73" i="18"/>
  <c r="R73" i="18"/>
  <c r="T73" i="18"/>
  <c r="S73" i="18"/>
  <c r="F78" i="18"/>
  <c r="O78" i="18"/>
  <c r="X78" i="18"/>
  <c r="Z86" i="18"/>
  <c r="AB86" i="18"/>
  <c r="AA86" i="18"/>
  <c r="K87" i="18"/>
  <c r="I87" i="18"/>
  <c r="J87" i="18"/>
  <c r="S87" i="18"/>
  <c r="R87" i="18"/>
  <c r="T87" i="18"/>
  <c r="F92" i="18"/>
  <c r="O92" i="18"/>
  <c r="X92" i="18"/>
  <c r="I94" i="18"/>
  <c r="K94" i="18"/>
  <c r="J94" i="18"/>
  <c r="R94" i="18"/>
  <c r="T94" i="18"/>
  <c r="S94" i="18"/>
  <c r="AA100" i="18"/>
  <c r="Z100" i="18"/>
  <c r="AB100" i="18"/>
  <c r="I101" i="18"/>
  <c r="J101" i="18"/>
  <c r="K101" i="18"/>
  <c r="F106" i="18"/>
  <c r="P106" i="18"/>
  <c r="Y106" i="18"/>
  <c r="Z107" i="18"/>
  <c r="AB107" i="18"/>
  <c r="AA107" i="18"/>
  <c r="I108" i="18"/>
  <c r="K108" i="18"/>
  <c r="J108" i="18"/>
  <c r="R108" i="18"/>
  <c r="S108" i="18"/>
  <c r="G120" i="18"/>
  <c r="P120" i="18"/>
  <c r="Z121" i="18"/>
  <c r="Y120" i="18"/>
  <c r="AB121" i="18"/>
  <c r="AA121" i="18"/>
  <c r="K122" i="18"/>
  <c r="I122" i="18"/>
  <c r="J122" i="18"/>
  <c r="S122" i="18"/>
  <c r="R122" i="18"/>
  <c r="I128" i="18"/>
  <c r="K128" i="18"/>
  <c r="J128" i="18"/>
  <c r="K130" i="18"/>
  <c r="J130" i="18"/>
  <c r="I130" i="18"/>
  <c r="L134" i="18"/>
  <c r="V134" i="18"/>
  <c r="H146" i="18"/>
  <c r="I138" i="18"/>
  <c r="K138" i="18"/>
  <c r="J138" i="18"/>
  <c r="AB144" i="18"/>
  <c r="AA144" i="18"/>
  <c r="Z144" i="18"/>
  <c r="S153" i="18"/>
  <c r="R153" i="18"/>
  <c r="AA154" i="18"/>
  <c r="Z154" i="18"/>
  <c r="AB154" i="18"/>
  <c r="K158" i="18"/>
  <c r="J158" i="18"/>
  <c r="I158" i="18"/>
  <c r="F22" i="21"/>
  <c r="J19" i="21"/>
  <c r="I19" i="21"/>
  <c r="H19" i="21"/>
  <c r="J33" i="21"/>
  <c r="I33" i="21"/>
  <c r="H33" i="21"/>
  <c r="J56" i="21"/>
  <c r="I56" i="21"/>
  <c r="G64" i="21"/>
  <c r="H56" i="21"/>
  <c r="E78" i="21"/>
  <c r="J83" i="21"/>
  <c r="I83" i="21"/>
  <c r="H83" i="21"/>
  <c r="J91" i="21"/>
  <c r="I91" i="21"/>
  <c r="H91" i="21"/>
  <c r="J100" i="21"/>
  <c r="I100" i="21"/>
  <c r="H100" i="21"/>
  <c r="F148" i="21"/>
  <c r="J153" i="21"/>
  <c r="I153" i="21"/>
  <c r="H153" i="21"/>
  <c r="J161" i="21"/>
  <c r="I161" i="21"/>
  <c r="H161" i="21"/>
  <c r="N42" i="22"/>
  <c r="M42" i="22"/>
  <c r="L42" i="22"/>
  <c r="K42" i="22"/>
  <c r="J42" i="22"/>
  <c r="N76" i="22"/>
  <c r="M76" i="22"/>
  <c r="L76" i="22"/>
  <c r="J76" i="22"/>
  <c r="K76" i="22"/>
  <c r="N81" i="22"/>
  <c r="M81" i="22"/>
  <c r="L81" i="22"/>
  <c r="J81" i="22"/>
  <c r="K81" i="22"/>
  <c r="N145" i="22"/>
  <c r="M145" i="22"/>
  <c r="L145" i="22"/>
  <c r="J145" i="22"/>
  <c r="K145" i="22"/>
  <c r="N150" i="22"/>
  <c r="M150" i="22"/>
  <c r="L150" i="22"/>
  <c r="J150" i="22"/>
  <c r="K150" i="22"/>
  <c r="N12" i="24"/>
  <c r="O12" i="24"/>
  <c r="L38" i="24"/>
  <c r="N55" i="24"/>
  <c r="J163" i="24"/>
  <c r="H12" i="25"/>
  <c r="D8" i="18"/>
  <c r="L8" i="18"/>
  <c r="J11" i="18"/>
  <c r="K11" i="18"/>
  <c r="I11" i="18"/>
  <c r="F20" i="18"/>
  <c r="N20" i="18"/>
  <c r="V20" i="18"/>
  <c r="J15" i="18"/>
  <c r="I15" i="18"/>
  <c r="K15" i="18"/>
  <c r="J19" i="18"/>
  <c r="K19" i="18"/>
  <c r="I19" i="18"/>
  <c r="J24" i="18"/>
  <c r="K24" i="18"/>
  <c r="I24" i="18"/>
  <c r="D34" i="18"/>
  <c r="L34" i="18"/>
  <c r="J28" i="18"/>
  <c r="K28" i="18"/>
  <c r="I28" i="18"/>
  <c r="J32" i="18"/>
  <c r="K32" i="18"/>
  <c r="I32" i="18"/>
  <c r="H36" i="18"/>
  <c r="J37" i="18"/>
  <c r="K37" i="18"/>
  <c r="I37" i="18"/>
  <c r="P36" i="18"/>
  <c r="X36" i="18"/>
  <c r="J41" i="18"/>
  <c r="I41" i="18"/>
  <c r="K41" i="18"/>
  <c r="J45" i="18"/>
  <c r="K45" i="18"/>
  <c r="I45" i="18"/>
  <c r="F50" i="18"/>
  <c r="N50" i="18"/>
  <c r="V50" i="18"/>
  <c r="J54" i="18"/>
  <c r="K54" i="18"/>
  <c r="I54" i="18"/>
  <c r="H62" i="18"/>
  <c r="P62" i="18"/>
  <c r="X62" i="18"/>
  <c r="G64" i="18"/>
  <c r="P64" i="18"/>
  <c r="AA65" i="18"/>
  <c r="AB65" i="18"/>
  <c r="Z65" i="18"/>
  <c r="Y64" i="18"/>
  <c r="K66" i="18"/>
  <c r="J66" i="18"/>
  <c r="I66" i="18"/>
  <c r="S66" i="18"/>
  <c r="R66" i="18"/>
  <c r="J72" i="18"/>
  <c r="I72" i="18"/>
  <c r="K72" i="18"/>
  <c r="S72" i="18"/>
  <c r="R72" i="18"/>
  <c r="G78" i="18"/>
  <c r="P78" i="18"/>
  <c r="AA79" i="18"/>
  <c r="AB79" i="18"/>
  <c r="Y78" i="18"/>
  <c r="Z79" i="18"/>
  <c r="I80" i="18"/>
  <c r="K80" i="18"/>
  <c r="J80" i="18"/>
  <c r="AA85" i="18"/>
  <c r="AB85" i="18"/>
  <c r="Z85" i="18"/>
  <c r="J86" i="18"/>
  <c r="K86" i="18"/>
  <c r="I86" i="18"/>
  <c r="S86" i="18"/>
  <c r="R86" i="18"/>
  <c r="G92" i="18"/>
  <c r="P92" i="18"/>
  <c r="L104" i="18"/>
  <c r="U104" i="18"/>
  <c r="AA99" i="18"/>
  <c r="AB99" i="18"/>
  <c r="Z99" i="18"/>
  <c r="K100" i="18"/>
  <c r="J100" i="18"/>
  <c r="I100" i="18"/>
  <c r="S100" i="18"/>
  <c r="R100" i="18"/>
  <c r="J107" i="18"/>
  <c r="H106" i="18"/>
  <c r="K107" i="18"/>
  <c r="I107" i="18"/>
  <c r="Q106" i="18"/>
  <c r="S107" i="18"/>
  <c r="R107" i="18"/>
  <c r="C118" i="18"/>
  <c r="L118" i="18"/>
  <c r="U118" i="18"/>
  <c r="AA113" i="18"/>
  <c r="AB113" i="18"/>
  <c r="Z113" i="18"/>
  <c r="I114" i="18"/>
  <c r="K114" i="18"/>
  <c r="J114" i="18"/>
  <c r="J121" i="18"/>
  <c r="I121" i="18"/>
  <c r="H120" i="18"/>
  <c r="K121" i="18"/>
  <c r="S121" i="18"/>
  <c r="R121" i="18"/>
  <c r="Q120" i="18"/>
  <c r="C132" i="18"/>
  <c r="L132" i="18"/>
  <c r="U132" i="18"/>
  <c r="AB129" i="18"/>
  <c r="AA129" i="18"/>
  <c r="Z129" i="18"/>
  <c r="M134" i="18"/>
  <c r="W134" i="18"/>
  <c r="AA137" i="18"/>
  <c r="AB137" i="18"/>
  <c r="Z137" i="18"/>
  <c r="AA139" i="18"/>
  <c r="Z139" i="18"/>
  <c r="AB139" i="18"/>
  <c r="S141" i="18"/>
  <c r="R141" i="18"/>
  <c r="S143" i="18"/>
  <c r="R143" i="18"/>
  <c r="C148" i="18"/>
  <c r="L160" i="18"/>
  <c r="S157" i="18"/>
  <c r="R157" i="18"/>
  <c r="AA158" i="18"/>
  <c r="Z158" i="18"/>
  <c r="AB158" i="18"/>
  <c r="M22" i="21"/>
  <c r="T17" i="21"/>
  <c r="S17" i="21"/>
  <c r="R17" i="21"/>
  <c r="J21" i="21"/>
  <c r="I21" i="21"/>
  <c r="H21" i="21"/>
  <c r="J38" i="21"/>
  <c r="I38" i="21"/>
  <c r="H38" i="21"/>
  <c r="C50" i="21"/>
  <c r="J48" i="21"/>
  <c r="I48" i="21"/>
  <c r="H48" i="21"/>
  <c r="F78" i="21"/>
  <c r="D92" i="21"/>
  <c r="J87" i="21"/>
  <c r="I87" i="21"/>
  <c r="H87" i="21"/>
  <c r="J118" i="21"/>
  <c r="I118" i="21"/>
  <c r="H118" i="21"/>
  <c r="J127" i="21"/>
  <c r="I127" i="21"/>
  <c r="H127" i="21"/>
  <c r="J136" i="21"/>
  <c r="I136" i="21"/>
  <c r="H136" i="21"/>
  <c r="E162" i="21"/>
  <c r="N72" i="22"/>
  <c r="M72" i="22"/>
  <c r="L72" i="22"/>
  <c r="J72" i="22"/>
  <c r="K72" i="22"/>
  <c r="N137" i="22"/>
  <c r="M137" i="22"/>
  <c r="L137" i="22"/>
  <c r="J137" i="22"/>
  <c r="K137" i="22"/>
  <c r="N141" i="22"/>
  <c r="M141" i="22"/>
  <c r="L141" i="22"/>
  <c r="J141" i="22"/>
  <c r="K141" i="22"/>
  <c r="H18" i="24"/>
  <c r="L64" i="25"/>
  <c r="M157" i="26"/>
  <c r="L157" i="26"/>
  <c r="I157" i="26"/>
  <c r="K157" i="26"/>
  <c r="J157" i="26"/>
  <c r="P22" i="21"/>
  <c r="T15" i="21"/>
  <c r="S15" i="21"/>
  <c r="R15" i="21"/>
  <c r="T16" i="21"/>
  <c r="S16" i="21"/>
  <c r="R16" i="21"/>
  <c r="J24" i="21"/>
  <c r="I24" i="21"/>
  <c r="H24" i="21"/>
  <c r="J42" i="21"/>
  <c r="I42" i="21"/>
  <c r="H42" i="21"/>
  <c r="G50" i="21"/>
  <c r="J44" i="21"/>
  <c r="I44" i="21"/>
  <c r="H44" i="21"/>
  <c r="J59" i="21"/>
  <c r="I59" i="21"/>
  <c r="H59" i="21"/>
  <c r="J70" i="21"/>
  <c r="I70" i="21"/>
  <c r="G78" i="21"/>
  <c r="H70" i="21"/>
  <c r="J75" i="21"/>
  <c r="I75" i="21"/>
  <c r="H75" i="21"/>
  <c r="F92" i="21"/>
  <c r="E106" i="21"/>
  <c r="J109" i="21"/>
  <c r="I109" i="21"/>
  <c r="H109" i="21"/>
  <c r="D120" i="21"/>
  <c r="J128" i="21"/>
  <c r="I128" i="21"/>
  <c r="H128" i="21"/>
  <c r="J133" i="21"/>
  <c r="I133" i="21"/>
  <c r="H133" i="21"/>
  <c r="J139" i="21"/>
  <c r="I139" i="21"/>
  <c r="H139" i="21"/>
  <c r="J144" i="21"/>
  <c r="I144" i="21"/>
  <c r="H144" i="21"/>
  <c r="Z15" i="22"/>
  <c r="X15" i="22"/>
  <c r="L20" i="22"/>
  <c r="K20" i="22"/>
  <c r="J20" i="22"/>
  <c r="N20" i="22"/>
  <c r="M20" i="22"/>
  <c r="N46" i="22"/>
  <c r="M46" i="22"/>
  <c r="L46" i="22"/>
  <c r="K46" i="22"/>
  <c r="J46" i="22"/>
  <c r="J14" i="24"/>
  <c r="L31" i="24"/>
  <c r="J41" i="24"/>
  <c r="F58" i="24"/>
  <c r="L102" i="24"/>
  <c r="J213" i="24"/>
  <c r="F15" i="25"/>
  <c r="O35" i="25"/>
  <c r="M92" i="27"/>
  <c r="L92" i="27"/>
  <c r="K92" i="27"/>
  <c r="J92" i="27"/>
  <c r="I92" i="27"/>
  <c r="I131" i="18"/>
  <c r="K131" i="18"/>
  <c r="J131" i="18"/>
  <c r="I136" i="18"/>
  <c r="K136" i="18"/>
  <c r="J136" i="18"/>
  <c r="D146" i="18"/>
  <c r="L146" i="18"/>
  <c r="I140" i="18"/>
  <c r="K140" i="18"/>
  <c r="J140" i="18"/>
  <c r="V148" i="18"/>
  <c r="K150" i="18"/>
  <c r="J150" i="18"/>
  <c r="I150" i="18"/>
  <c r="I152" i="18"/>
  <c r="J152" i="18"/>
  <c r="H160" i="18"/>
  <c r="K152" i="18"/>
  <c r="I153" i="18"/>
  <c r="K153" i="18"/>
  <c r="J153" i="18"/>
  <c r="S158" i="18"/>
  <c r="R158" i="18"/>
  <c r="T158" i="18"/>
  <c r="T10" i="21"/>
  <c r="S10" i="21"/>
  <c r="R10" i="21"/>
  <c r="D22" i="21"/>
  <c r="J17" i="21"/>
  <c r="I17" i="21"/>
  <c r="H17" i="21"/>
  <c r="J29" i="21"/>
  <c r="I29" i="21"/>
  <c r="H29" i="21"/>
  <c r="J31" i="21"/>
  <c r="I31" i="21"/>
  <c r="H31" i="21"/>
  <c r="J45" i="21"/>
  <c r="I45" i="21"/>
  <c r="H45" i="21"/>
  <c r="J66" i="21"/>
  <c r="I66" i="21"/>
  <c r="H66" i="21"/>
  <c r="J85" i="21"/>
  <c r="I85" i="21"/>
  <c r="H85" i="21"/>
  <c r="J90" i="21"/>
  <c r="I90" i="21"/>
  <c r="H90" i="21"/>
  <c r="J96" i="21"/>
  <c r="I96" i="21"/>
  <c r="H96" i="21"/>
  <c r="J101" i="21"/>
  <c r="I101" i="21"/>
  <c r="H101" i="21"/>
  <c r="J154" i="21"/>
  <c r="I154" i="21"/>
  <c r="G162" i="21"/>
  <c r="H154" i="21"/>
  <c r="J159" i="21"/>
  <c r="I159" i="21"/>
  <c r="H159" i="21"/>
  <c r="Y11" i="22"/>
  <c r="AA11" i="22"/>
  <c r="N33" i="22"/>
  <c r="M33" i="22"/>
  <c r="L33" i="22"/>
  <c r="J33" i="22"/>
  <c r="K33" i="22"/>
  <c r="N68" i="22"/>
  <c r="M68" i="22"/>
  <c r="L68" i="22"/>
  <c r="J68" i="22"/>
  <c r="K68" i="22"/>
  <c r="C133" i="22"/>
  <c r="G147" i="22"/>
  <c r="J10" i="24"/>
  <c r="H56" i="24"/>
  <c r="L99" i="24"/>
  <c r="F104" i="24"/>
  <c r="H119" i="24"/>
  <c r="L197" i="24"/>
  <c r="S58" i="18"/>
  <c r="T58" i="18"/>
  <c r="R58" i="18"/>
  <c r="Z58" i="18"/>
  <c r="AB58" i="18"/>
  <c r="AA58" i="18"/>
  <c r="E64" i="18"/>
  <c r="M64" i="18"/>
  <c r="U64" i="18"/>
  <c r="S67" i="18"/>
  <c r="R67" i="18"/>
  <c r="AB67" i="18"/>
  <c r="AA67" i="18"/>
  <c r="Z67" i="18"/>
  <c r="G76" i="18"/>
  <c r="O76" i="18"/>
  <c r="W76" i="18"/>
  <c r="R71" i="18"/>
  <c r="S71" i="18"/>
  <c r="AA71" i="18"/>
  <c r="AB71" i="18"/>
  <c r="Z71" i="18"/>
  <c r="S75" i="18"/>
  <c r="R75" i="18"/>
  <c r="AB75" i="18"/>
  <c r="AA75" i="18"/>
  <c r="Z75" i="18"/>
  <c r="C78" i="18"/>
  <c r="R80" i="18"/>
  <c r="S80" i="18"/>
  <c r="AA80" i="18"/>
  <c r="Z80" i="18"/>
  <c r="AB80" i="18"/>
  <c r="E90" i="18"/>
  <c r="M90" i="18"/>
  <c r="U90" i="18"/>
  <c r="S84" i="18"/>
  <c r="R84" i="18"/>
  <c r="Z84" i="18"/>
  <c r="AB84" i="18"/>
  <c r="AA84" i="18"/>
  <c r="S88" i="18"/>
  <c r="R88" i="18"/>
  <c r="AB88" i="18"/>
  <c r="AA88" i="18"/>
  <c r="Z88" i="18"/>
  <c r="S93" i="18"/>
  <c r="Q92" i="18"/>
  <c r="R93" i="18"/>
  <c r="Z93" i="18"/>
  <c r="AB93" i="18"/>
  <c r="AA93" i="18"/>
  <c r="Y92" i="18"/>
  <c r="C104" i="18"/>
  <c r="S97" i="18"/>
  <c r="R97" i="18"/>
  <c r="AB97" i="18"/>
  <c r="AA97" i="18"/>
  <c r="Z97" i="18"/>
  <c r="S101" i="18"/>
  <c r="R101" i="18"/>
  <c r="AB101" i="18"/>
  <c r="AA101" i="18"/>
  <c r="Z101" i="18"/>
  <c r="G106" i="18"/>
  <c r="O106" i="18"/>
  <c r="W106" i="18"/>
  <c r="Q118" i="18"/>
  <c r="S110" i="18"/>
  <c r="R110" i="18"/>
  <c r="Y118" i="18"/>
  <c r="AB110" i="18"/>
  <c r="AA110" i="18"/>
  <c r="Z110" i="18"/>
  <c r="R114" i="18"/>
  <c r="S114" i="18"/>
  <c r="AA114" i="18"/>
  <c r="Z114" i="18"/>
  <c r="AB114" i="18"/>
  <c r="E120" i="18"/>
  <c r="M120" i="18"/>
  <c r="U120" i="18"/>
  <c r="S123" i="18"/>
  <c r="R123" i="18"/>
  <c r="AB123" i="18"/>
  <c r="AA123" i="18"/>
  <c r="Z123" i="18"/>
  <c r="G132" i="18"/>
  <c r="O132" i="18"/>
  <c r="W132" i="18"/>
  <c r="S127" i="18"/>
  <c r="R127" i="18"/>
  <c r="Z127" i="18"/>
  <c r="AB127" i="18"/>
  <c r="AA127" i="18"/>
  <c r="S131" i="18"/>
  <c r="R131" i="18"/>
  <c r="AA131" i="18"/>
  <c r="Z131" i="18"/>
  <c r="AB131" i="18"/>
  <c r="C134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X148" i="18"/>
  <c r="U160" i="18"/>
  <c r="K154" i="18"/>
  <c r="J154" i="18"/>
  <c r="I154" i="18"/>
  <c r="I156" i="18"/>
  <c r="K156" i="18"/>
  <c r="J156" i="18"/>
  <c r="K157" i="18"/>
  <c r="J157" i="18"/>
  <c r="I157" i="18"/>
  <c r="E22" i="21"/>
  <c r="J15" i="21"/>
  <c r="I15" i="21"/>
  <c r="H15" i="21"/>
  <c r="J25" i="21"/>
  <c r="I25" i="21"/>
  <c r="H25" i="21"/>
  <c r="J27" i="21"/>
  <c r="I27" i="21"/>
  <c r="H27" i="21"/>
  <c r="J41" i="21"/>
  <c r="I41" i="21"/>
  <c r="H41" i="21"/>
  <c r="J74" i="21"/>
  <c r="I74" i="21"/>
  <c r="H74" i="21"/>
  <c r="J94" i="21"/>
  <c r="I94" i="21"/>
  <c r="H94" i="21"/>
  <c r="J99" i="21"/>
  <c r="I99" i="21"/>
  <c r="H99" i="21"/>
  <c r="J104" i="21"/>
  <c r="I104" i="21"/>
  <c r="H104" i="21"/>
  <c r="J110" i="21"/>
  <c r="I110" i="21"/>
  <c r="H110" i="21"/>
  <c r="J143" i="21"/>
  <c r="I143" i="21"/>
  <c r="H143" i="21"/>
  <c r="N14" i="22"/>
  <c r="M14" i="22"/>
  <c r="L14" i="22"/>
  <c r="K14" i="22"/>
  <c r="J14" i="22"/>
  <c r="C35" i="22"/>
  <c r="N29" i="22"/>
  <c r="M29" i="22"/>
  <c r="L29" i="22"/>
  <c r="K29" i="22"/>
  <c r="J29" i="22"/>
  <c r="E49" i="22"/>
  <c r="C119" i="22"/>
  <c r="G133" i="22"/>
  <c r="N10" i="24"/>
  <c r="O10" i="24"/>
  <c r="F40" i="24"/>
  <c r="H100" i="24"/>
  <c r="F105" i="22"/>
  <c r="F161" i="22"/>
  <c r="F9" i="24"/>
  <c r="L11" i="24"/>
  <c r="F17" i="24"/>
  <c r="L20" i="24"/>
  <c r="O31" i="24"/>
  <c r="N31" i="24"/>
  <c r="J33" i="24"/>
  <c r="L41" i="24"/>
  <c r="J54" i="24"/>
  <c r="L57" i="24"/>
  <c r="H64" i="24"/>
  <c r="L79" i="24"/>
  <c r="F100" i="24"/>
  <c r="J104" i="24"/>
  <c r="L36" i="25"/>
  <c r="J57" i="25"/>
  <c r="D76" i="26"/>
  <c r="D148" i="18"/>
  <c r="L148" i="18"/>
  <c r="K151" i="18"/>
  <c r="I151" i="18"/>
  <c r="J151" i="18"/>
  <c r="F160" i="18"/>
  <c r="N160" i="18"/>
  <c r="V160" i="18"/>
  <c r="K155" i="18"/>
  <c r="I155" i="18"/>
  <c r="J155" i="18"/>
  <c r="K159" i="18"/>
  <c r="I159" i="18"/>
  <c r="J159" i="18"/>
  <c r="J10" i="21"/>
  <c r="I10" i="21"/>
  <c r="H10" i="21"/>
  <c r="J12" i="21"/>
  <c r="I12" i="21"/>
  <c r="H12" i="21"/>
  <c r="J14" i="21"/>
  <c r="I14" i="21"/>
  <c r="H14" i="21"/>
  <c r="G22" i="21"/>
  <c r="J16" i="21"/>
  <c r="I16" i="21"/>
  <c r="H16" i="21"/>
  <c r="J18" i="21"/>
  <c r="I18" i="21"/>
  <c r="H18" i="21"/>
  <c r="J20" i="21"/>
  <c r="I20" i="21"/>
  <c r="H20" i="21"/>
  <c r="J26" i="21"/>
  <c r="I26" i="21"/>
  <c r="H26" i="21"/>
  <c r="C36" i="21"/>
  <c r="J30" i="21"/>
  <c r="I30" i="21"/>
  <c r="H30" i="21"/>
  <c r="J34" i="21"/>
  <c r="I34" i="21"/>
  <c r="H34" i="21"/>
  <c r="J39" i="21"/>
  <c r="I39" i="21"/>
  <c r="H39" i="21"/>
  <c r="E50" i="21"/>
  <c r="J43" i="21"/>
  <c r="I43" i="21"/>
  <c r="H43" i="21"/>
  <c r="J47" i="21"/>
  <c r="I47" i="21"/>
  <c r="H47" i="21"/>
  <c r="J52" i="21"/>
  <c r="I52" i="21"/>
  <c r="H52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F120" i="21"/>
  <c r="J115" i="21"/>
  <c r="I115" i="21"/>
  <c r="H115" i="21"/>
  <c r="J124" i="21"/>
  <c r="I124" i="21"/>
  <c r="H124" i="21"/>
  <c r="E134" i="21"/>
  <c r="J132" i="21"/>
  <c r="I132" i="21"/>
  <c r="H132" i="21"/>
  <c r="D148" i="21"/>
  <c r="J141" i="21"/>
  <c r="I141" i="21"/>
  <c r="H141" i="21"/>
  <c r="J150" i="21"/>
  <c r="I150" i="21"/>
  <c r="H150" i="21"/>
  <c r="J158" i="21"/>
  <c r="I158" i="21"/>
  <c r="H158" i="21"/>
  <c r="H21" i="22"/>
  <c r="N23" i="22"/>
  <c r="M23" i="22"/>
  <c r="L23" i="22"/>
  <c r="J23" i="22"/>
  <c r="K23" i="22"/>
  <c r="N27" i="22"/>
  <c r="M27" i="22"/>
  <c r="L27" i="22"/>
  <c r="J27" i="22"/>
  <c r="I35" i="22"/>
  <c r="K27" i="22"/>
  <c r="N31" i="22"/>
  <c r="M31" i="22"/>
  <c r="L31" i="22"/>
  <c r="J31" i="22"/>
  <c r="K31" i="22"/>
  <c r="N40" i="22"/>
  <c r="M40" i="22"/>
  <c r="L40" i="22"/>
  <c r="J40" i="22"/>
  <c r="K40" i="22"/>
  <c r="N44" i="22"/>
  <c r="M44" i="22"/>
  <c r="L44" i="22"/>
  <c r="J44" i="22"/>
  <c r="K44" i="22"/>
  <c r="N48" i="22"/>
  <c r="M48" i="22"/>
  <c r="L48" i="22"/>
  <c r="J48" i="22"/>
  <c r="K48" i="22"/>
  <c r="N53" i="22"/>
  <c r="M53" i="22"/>
  <c r="L53" i="22"/>
  <c r="J53" i="22"/>
  <c r="K53" i="22"/>
  <c r="N57" i="22"/>
  <c r="M57" i="22"/>
  <c r="L57" i="22"/>
  <c r="J57" i="22"/>
  <c r="K57" i="22"/>
  <c r="N61" i="22"/>
  <c r="M61" i="22"/>
  <c r="L61" i="22"/>
  <c r="J61" i="22"/>
  <c r="K61" i="22"/>
  <c r="N66" i="22"/>
  <c r="M66" i="22"/>
  <c r="L66" i="22"/>
  <c r="J66" i="22"/>
  <c r="K66" i="22"/>
  <c r="E77" i="22"/>
  <c r="N70" i="22"/>
  <c r="M70" i="22"/>
  <c r="L70" i="22"/>
  <c r="J70" i="22"/>
  <c r="K70" i="22"/>
  <c r="N74" i="22"/>
  <c r="M74" i="22"/>
  <c r="L74" i="22"/>
  <c r="J74" i="22"/>
  <c r="K74" i="22"/>
  <c r="N79" i="22"/>
  <c r="M79" i="22"/>
  <c r="L79" i="22"/>
  <c r="J79" i="22"/>
  <c r="K79" i="22"/>
  <c r="N83" i="22"/>
  <c r="M83" i="22"/>
  <c r="L83" i="22"/>
  <c r="J83" i="22"/>
  <c r="I91" i="22"/>
  <c r="K83" i="22"/>
  <c r="N87" i="22"/>
  <c r="M87" i="22"/>
  <c r="L87" i="22"/>
  <c r="J87" i="22"/>
  <c r="K87" i="22"/>
  <c r="N96" i="22"/>
  <c r="M96" i="22"/>
  <c r="L96" i="22"/>
  <c r="J96" i="22"/>
  <c r="K96" i="22"/>
  <c r="N100" i="22"/>
  <c r="M100" i="22"/>
  <c r="L100" i="22"/>
  <c r="J100" i="22"/>
  <c r="K100" i="22"/>
  <c r="N104" i="22"/>
  <c r="M104" i="22"/>
  <c r="L104" i="22"/>
  <c r="J104" i="22"/>
  <c r="K104" i="22"/>
  <c r="N109" i="22"/>
  <c r="M109" i="22"/>
  <c r="L109" i="22"/>
  <c r="J109" i="22"/>
  <c r="K109" i="22"/>
  <c r="N113" i="22"/>
  <c r="M113" i="22"/>
  <c r="L113" i="22"/>
  <c r="J113" i="22"/>
  <c r="K113" i="22"/>
  <c r="N117" i="22"/>
  <c r="M117" i="22"/>
  <c r="L117" i="22"/>
  <c r="J117" i="22"/>
  <c r="K117" i="22"/>
  <c r="N122" i="22"/>
  <c r="M122" i="22"/>
  <c r="L122" i="22"/>
  <c r="J122" i="22"/>
  <c r="K122" i="22"/>
  <c r="E133" i="22"/>
  <c r="N126" i="22"/>
  <c r="M126" i="22"/>
  <c r="L126" i="22"/>
  <c r="J126" i="22"/>
  <c r="K126" i="22"/>
  <c r="N130" i="22"/>
  <c r="M130" i="22"/>
  <c r="L130" i="22"/>
  <c r="J130" i="22"/>
  <c r="K130" i="22"/>
  <c r="N135" i="22"/>
  <c r="M135" i="22"/>
  <c r="L135" i="22"/>
  <c r="J135" i="22"/>
  <c r="K135" i="22"/>
  <c r="N139" i="22"/>
  <c r="M139" i="22"/>
  <c r="L139" i="22"/>
  <c r="J139" i="22"/>
  <c r="I147" i="22"/>
  <c r="K139" i="22"/>
  <c r="N143" i="22"/>
  <c r="M143" i="22"/>
  <c r="L143" i="22"/>
  <c r="J143" i="22"/>
  <c r="K143" i="22"/>
  <c r="N152" i="22"/>
  <c r="M152" i="22"/>
  <c r="L152" i="22"/>
  <c r="J152" i="22"/>
  <c r="K152" i="22"/>
  <c r="N156" i="22"/>
  <c r="M156" i="22"/>
  <c r="L156" i="22"/>
  <c r="J156" i="22"/>
  <c r="K156" i="22"/>
  <c r="N160" i="22"/>
  <c r="M160" i="22"/>
  <c r="L160" i="22"/>
  <c r="J160" i="22"/>
  <c r="K160" i="22"/>
  <c r="F12" i="24"/>
  <c r="L14" i="24"/>
  <c r="H37" i="24"/>
  <c r="J40" i="24"/>
  <c r="L98" i="24"/>
  <c r="J166" i="24"/>
  <c r="J258" i="24"/>
  <c r="L17" i="25"/>
  <c r="H31" i="25"/>
  <c r="L76" i="25"/>
  <c r="G132" i="26"/>
  <c r="K66" i="28"/>
  <c r="I66" i="28"/>
  <c r="E148" i="18"/>
  <c r="M148" i="18"/>
  <c r="U148" i="18"/>
  <c r="S151" i="18"/>
  <c r="T151" i="18"/>
  <c r="R151" i="18"/>
  <c r="AA151" i="18"/>
  <c r="Z151" i="18"/>
  <c r="AB151" i="18"/>
  <c r="G160" i="18"/>
  <c r="O160" i="18"/>
  <c r="W160" i="18"/>
  <c r="S155" i="18"/>
  <c r="R155" i="18"/>
  <c r="AA155" i="18"/>
  <c r="AB155" i="18"/>
  <c r="Z155" i="18"/>
  <c r="S159" i="18"/>
  <c r="R159" i="18"/>
  <c r="AA159" i="18"/>
  <c r="AB159" i="18"/>
  <c r="Z159" i="18"/>
  <c r="D36" i="21"/>
  <c r="F50" i="21"/>
  <c r="J60" i="21"/>
  <c r="I60" i="21"/>
  <c r="H60" i="21"/>
  <c r="J69" i="21"/>
  <c r="I69" i="21"/>
  <c r="H69" i="21"/>
  <c r="J77" i="21"/>
  <c r="I77" i="21"/>
  <c r="H77" i="21"/>
  <c r="J86" i="21"/>
  <c r="I86" i="21"/>
  <c r="H86" i="21"/>
  <c r="J95" i="21"/>
  <c r="I95" i="21"/>
  <c r="H95" i="21"/>
  <c r="J103" i="21"/>
  <c r="I103" i="21"/>
  <c r="H103" i="21"/>
  <c r="J112" i="21"/>
  <c r="I112" i="21"/>
  <c r="G120" i="21"/>
  <c r="H112" i="21"/>
  <c r="F134" i="21"/>
  <c r="J129" i="21"/>
  <c r="I129" i="21"/>
  <c r="H129" i="21"/>
  <c r="J138" i="21"/>
  <c r="I138" i="21"/>
  <c r="H138" i="21"/>
  <c r="E148" i="21"/>
  <c r="J146" i="21"/>
  <c r="I146" i="21"/>
  <c r="H146" i="21"/>
  <c r="D162" i="21"/>
  <c r="J155" i="21"/>
  <c r="I155" i="21"/>
  <c r="H155" i="21"/>
  <c r="M13" i="22"/>
  <c r="L13" i="22"/>
  <c r="K13" i="22"/>
  <c r="N13" i="22"/>
  <c r="J13" i="22"/>
  <c r="I21" i="22"/>
  <c r="F77" i="22"/>
  <c r="F133" i="22"/>
  <c r="O9" i="24"/>
  <c r="N9" i="24"/>
  <c r="J13" i="24"/>
  <c r="J16" i="24"/>
  <c r="F18" i="24"/>
  <c r="L19" i="24"/>
  <c r="J32" i="24"/>
  <c r="F39" i="24"/>
  <c r="H105" i="24"/>
  <c r="O11" i="25"/>
  <c r="N11" i="25"/>
  <c r="H40" i="25"/>
  <c r="F61" i="25"/>
  <c r="J79" i="25"/>
  <c r="L43" i="27"/>
  <c r="K43" i="27"/>
  <c r="J43" i="27"/>
  <c r="I43" i="27"/>
  <c r="M43" i="27"/>
  <c r="G148" i="18"/>
  <c r="O148" i="18"/>
  <c r="W148" i="18"/>
  <c r="Q160" i="18"/>
  <c r="S152" i="18"/>
  <c r="R152" i="18"/>
  <c r="Y160" i="18"/>
  <c r="AB152" i="18"/>
  <c r="AA152" i="18"/>
  <c r="Z152" i="18"/>
  <c r="S156" i="18"/>
  <c r="R156" i="18"/>
  <c r="AA156" i="18"/>
  <c r="Z156" i="18"/>
  <c r="AB156" i="18"/>
  <c r="N22" i="21"/>
  <c r="F36" i="21"/>
  <c r="J54" i="21"/>
  <c r="I54" i="21"/>
  <c r="H54" i="21"/>
  <c r="E64" i="21"/>
  <c r="J62" i="21"/>
  <c r="I62" i="21"/>
  <c r="H62" i="21"/>
  <c r="D78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23" i="21"/>
  <c r="I123" i="21"/>
  <c r="H123" i="21"/>
  <c r="J131" i="21"/>
  <c r="I131" i="21"/>
  <c r="H131" i="21"/>
  <c r="J140" i="21"/>
  <c r="I140" i="21"/>
  <c r="G148" i="21"/>
  <c r="H140" i="21"/>
  <c r="F162" i="21"/>
  <c r="J157" i="21"/>
  <c r="I157" i="21"/>
  <c r="H157" i="21"/>
  <c r="N16" i="22"/>
  <c r="J16" i="22"/>
  <c r="L16" i="22"/>
  <c r="K16" i="22"/>
  <c r="M16" i="22"/>
  <c r="C49" i="22"/>
  <c r="G63" i="22"/>
  <c r="C105" i="22"/>
  <c r="G119" i="22"/>
  <c r="C161" i="22"/>
  <c r="F21" i="24"/>
  <c r="F10" i="24"/>
  <c r="L12" i="24"/>
  <c r="F20" i="24"/>
  <c r="F36" i="24"/>
  <c r="L39" i="24"/>
  <c r="L60" i="24"/>
  <c r="F97" i="24"/>
  <c r="L103" i="24"/>
  <c r="H234" i="24"/>
  <c r="J260" i="24"/>
  <c r="F43" i="25"/>
  <c r="O54" i="25"/>
  <c r="G21" i="22"/>
  <c r="N15" i="22"/>
  <c r="M15" i="22"/>
  <c r="K15" i="22"/>
  <c r="J15" i="22"/>
  <c r="L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F15" i="24"/>
  <c r="L17" i="24"/>
  <c r="J19" i="24"/>
  <c r="H21" i="24"/>
  <c r="O34" i="24"/>
  <c r="N34" i="24"/>
  <c r="L36" i="24"/>
  <c r="J38" i="24"/>
  <c r="H40" i="24"/>
  <c r="J65" i="24"/>
  <c r="L87" i="24"/>
  <c r="N97" i="24"/>
  <c r="O97" i="24"/>
  <c r="O101" i="24"/>
  <c r="N101" i="24"/>
  <c r="J103" i="24"/>
  <c r="F105" i="24"/>
  <c r="L230" i="24"/>
  <c r="J240" i="24"/>
  <c r="H262" i="24"/>
  <c r="H9" i="25"/>
  <c r="J39" i="25"/>
  <c r="O53" i="25"/>
  <c r="H60" i="25"/>
  <c r="L63" i="25"/>
  <c r="D118" i="26"/>
  <c r="L124" i="26"/>
  <c r="K124" i="26"/>
  <c r="J124" i="26"/>
  <c r="I124" i="26"/>
  <c r="H132" i="26"/>
  <c r="M124" i="26"/>
  <c r="L16" i="24"/>
  <c r="J18" i="24"/>
  <c r="H20" i="24"/>
  <c r="H31" i="24"/>
  <c r="O33" i="24"/>
  <c r="N33" i="24"/>
  <c r="L35" i="24"/>
  <c r="J37" i="24"/>
  <c r="H39" i="24"/>
  <c r="L43" i="24"/>
  <c r="L54" i="24"/>
  <c r="J56" i="24"/>
  <c r="L62" i="24"/>
  <c r="J64" i="24"/>
  <c r="L84" i="24"/>
  <c r="J100" i="24"/>
  <c r="F102" i="24"/>
  <c r="L104" i="24"/>
  <c r="F109" i="24"/>
  <c r="N165" i="24"/>
  <c r="H237" i="24"/>
  <c r="L15" i="25"/>
  <c r="F34" i="25"/>
  <c r="L37" i="25"/>
  <c r="J58" i="25"/>
  <c r="J77" i="25"/>
  <c r="E20" i="26"/>
  <c r="M26" i="26"/>
  <c r="L26" i="26"/>
  <c r="K26" i="26"/>
  <c r="J26" i="26"/>
  <c r="I26" i="26"/>
  <c r="H34" i="26"/>
  <c r="L115" i="26"/>
  <c r="K115" i="26"/>
  <c r="J115" i="26"/>
  <c r="I115" i="26"/>
  <c r="M115" i="26"/>
  <c r="K11" i="22"/>
  <c r="J11" i="22"/>
  <c r="M11" i="22"/>
  <c r="L11" i="22"/>
  <c r="N11" i="22"/>
  <c r="C21" i="22"/>
  <c r="K19" i="22"/>
  <c r="J19" i="22"/>
  <c r="M19" i="22"/>
  <c r="N19" i="22"/>
  <c r="L19" i="22"/>
  <c r="D35" i="22"/>
  <c r="H49" i="22"/>
  <c r="D63" i="22"/>
  <c r="H77" i="22"/>
  <c r="D91" i="22"/>
  <c r="H105" i="22"/>
  <c r="D119" i="22"/>
  <c r="H133" i="22"/>
  <c r="D147" i="22"/>
  <c r="H161" i="22"/>
  <c r="H9" i="24"/>
  <c r="O11" i="24"/>
  <c r="N11" i="24"/>
  <c r="L13" i="24"/>
  <c r="J15" i="24"/>
  <c r="H17" i="24"/>
  <c r="L21" i="24"/>
  <c r="L32" i="24"/>
  <c r="J34" i="24"/>
  <c r="H36" i="24"/>
  <c r="L40" i="24"/>
  <c r="J42" i="24"/>
  <c r="O76" i="24"/>
  <c r="N76" i="24"/>
  <c r="H97" i="24"/>
  <c r="O99" i="24"/>
  <c r="N99" i="24"/>
  <c r="J101" i="24"/>
  <c r="J105" i="24"/>
  <c r="J106" i="24"/>
  <c r="H107" i="24"/>
  <c r="J109" i="24"/>
  <c r="F13" i="25"/>
  <c r="L18" i="25"/>
  <c r="H41" i="25"/>
  <c r="F62" i="25"/>
  <c r="O77" i="25"/>
  <c r="J10" i="22"/>
  <c r="L10" i="22"/>
  <c r="N10" i="22"/>
  <c r="M10" i="22"/>
  <c r="K10" i="22"/>
  <c r="D21" i="22"/>
  <c r="J18" i="22"/>
  <c r="L18" i="22"/>
  <c r="K18" i="22"/>
  <c r="N18" i="22"/>
  <c r="M18" i="22"/>
  <c r="J24" i="22"/>
  <c r="L24" i="22"/>
  <c r="N24" i="22"/>
  <c r="M24" i="22"/>
  <c r="K24" i="22"/>
  <c r="J26" i="22"/>
  <c r="L26" i="22"/>
  <c r="K26" i="22"/>
  <c r="N26" i="22"/>
  <c r="M26" i="22"/>
  <c r="E35" i="22"/>
  <c r="J28" i="22"/>
  <c r="L28" i="22"/>
  <c r="N28" i="22"/>
  <c r="M28" i="22"/>
  <c r="K28" i="22"/>
  <c r="J30" i="22"/>
  <c r="L30" i="22"/>
  <c r="K30" i="22"/>
  <c r="N30" i="22"/>
  <c r="M30" i="22"/>
  <c r="J32" i="22"/>
  <c r="L32" i="22"/>
  <c r="N32" i="22"/>
  <c r="M32" i="22"/>
  <c r="K32" i="22"/>
  <c r="J34" i="22"/>
  <c r="L34" i="22"/>
  <c r="K34" i="22"/>
  <c r="M34" i="22"/>
  <c r="N34" i="22"/>
  <c r="J37" i="22"/>
  <c r="L37" i="22"/>
  <c r="N37" i="22"/>
  <c r="M37" i="22"/>
  <c r="K37" i="22"/>
  <c r="J39" i="22"/>
  <c r="L39" i="22"/>
  <c r="K39" i="22"/>
  <c r="N39" i="22"/>
  <c r="M39" i="22"/>
  <c r="J41" i="22"/>
  <c r="I49" i="22"/>
  <c r="L41" i="22"/>
  <c r="N41" i="22"/>
  <c r="M41" i="22"/>
  <c r="K41" i="22"/>
  <c r="J43" i="22"/>
  <c r="L43" i="22"/>
  <c r="K43" i="22"/>
  <c r="M43" i="22"/>
  <c r="N43" i="22"/>
  <c r="J45" i="22"/>
  <c r="L45" i="22"/>
  <c r="N45" i="22"/>
  <c r="M45" i="22"/>
  <c r="K45" i="22"/>
  <c r="J47" i="22"/>
  <c r="L47" i="22"/>
  <c r="K47" i="22"/>
  <c r="N47" i="22"/>
  <c r="M47" i="22"/>
  <c r="J52" i="22"/>
  <c r="L52" i="22"/>
  <c r="K52" i="22"/>
  <c r="M52" i="22"/>
  <c r="N52" i="22"/>
  <c r="J54" i="22"/>
  <c r="L54" i="22"/>
  <c r="N54" i="22"/>
  <c r="M54" i="22"/>
  <c r="K54" i="22"/>
  <c r="E63" i="22"/>
  <c r="J56" i="22"/>
  <c r="L56" i="22"/>
  <c r="K56" i="22"/>
  <c r="N56" i="22"/>
  <c r="M56" i="22"/>
  <c r="J58" i="22"/>
  <c r="L58" i="22"/>
  <c r="N58" i="22"/>
  <c r="M58" i="22"/>
  <c r="K58" i="22"/>
  <c r="J60" i="22"/>
  <c r="L60" i="22"/>
  <c r="K60" i="22"/>
  <c r="N60" i="22"/>
  <c r="M60" i="22"/>
  <c r="J62" i="22"/>
  <c r="L62" i="22"/>
  <c r="N62" i="22"/>
  <c r="M62" i="22"/>
  <c r="K62" i="22"/>
  <c r="J65" i="22"/>
  <c r="L65" i="22"/>
  <c r="K65" i="22"/>
  <c r="N65" i="22"/>
  <c r="M65" i="22"/>
  <c r="J67" i="22"/>
  <c r="L67" i="22"/>
  <c r="N67" i="22"/>
  <c r="M67" i="22"/>
  <c r="K67" i="22"/>
  <c r="J69" i="22"/>
  <c r="I77" i="22"/>
  <c r="L69" i="22"/>
  <c r="K69" i="22"/>
  <c r="M69" i="22"/>
  <c r="N69" i="22"/>
  <c r="J71" i="22"/>
  <c r="L71" i="22"/>
  <c r="N71" i="22"/>
  <c r="M71" i="22"/>
  <c r="K71" i="22"/>
  <c r="J73" i="22"/>
  <c r="L73" i="22"/>
  <c r="K73" i="22"/>
  <c r="N73" i="22"/>
  <c r="M73" i="22"/>
  <c r="J75" i="22"/>
  <c r="L75" i="22"/>
  <c r="N75" i="22"/>
  <c r="M75" i="22"/>
  <c r="K75" i="22"/>
  <c r="J80" i="22"/>
  <c r="L80" i="22"/>
  <c r="N80" i="22"/>
  <c r="M80" i="22"/>
  <c r="K80" i="22"/>
  <c r="J82" i="22"/>
  <c r="L82" i="22"/>
  <c r="K82" i="22"/>
  <c r="N82" i="22"/>
  <c r="M82" i="22"/>
  <c r="E91" i="22"/>
  <c r="J84" i="22"/>
  <c r="L84" i="22"/>
  <c r="N84" i="22"/>
  <c r="M84" i="22"/>
  <c r="K84" i="22"/>
  <c r="J86" i="22"/>
  <c r="L86" i="22"/>
  <c r="K86" i="22"/>
  <c r="N86" i="22"/>
  <c r="M86" i="22"/>
  <c r="J88" i="22"/>
  <c r="L88" i="22"/>
  <c r="N88" i="22"/>
  <c r="M88" i="22"/>
  <c r="K88" i="22"/>
  <c r="J90" i="22"/>
  <c r="L90" i="22"/>
  <c r="K90" i="22"/>
  <c r="N90" i="22"/>
  <c r="M90" i="22"/>
  <c r="J93" i="22"/>
  <c r="L93" i="22"/>
  <c r="N93" i="22"/>
  <c r="M93" i="22"/>
  <c r="K93" i="22"/>
  <c r="J95" i="22"/>
  <c r="L95" i="22"/>
  <c r="K95" i="22"/>
  <c r="N95" i="22"/>
  <c r="M95" i="22"/>
  <c r="J97" i="22"/>
  <c r="I105" i="22"/>
  <c r="L97" i="22"/>
  <c r="N97" i="22"/>
  <c r="M97" i="22"/>
  <c r="K97" i="22"/>
  <c r="J99" i="22"/>
  <c r="L99" i="22"/>
  <c r="K99" i="22"/>
  <c r="N99" i="22"/>
  <c r="M99" i="22"/>
  <c r="J101" i="22"/>
  <c r="L101" i="22"/>
  <c r="N101" i="22"/>
  <c r="M101" i="22"/>
  <c r="K101" i="22"/>
  <c r="J103" i="22"/>
  <c r="L103" i="22"/>
  <c r="K103" i="22"/>
  <c r="N103" i="22"/>
  <c r="M103" i="22"/>
  <c r="J108" i="22"/>
  <c r="L108" i="22"/>
  <c r="K108" i="22"/>
  <c r="N108" i="22"/>
  <c r="M108" i="22"/>
  <c r="J110" i="22"/>
  <c r="L110" i="22"/>
  <c r="N110" i="22"/>
  <c r="M110" i="22"/>
  <c r="K110" i="22"/>
  <c r="E119" i="22"/>
  <c r="J112" i="22"/>
  <c r="L112" i="22"/>
  <c r="K112" i="22"/>
  <c r="N112" i="22"/>
  <c r="M112" i="22"/>
  <c r="J114" i="22"/>
  <c r="L114" i="22"/>
  <c r="N114" i="22"/>
  <c r="M114" i="22"/>
  <c r="K114" i="22"/>
  <c r="J116" i="22"/>
  <c r="L116" i="22"/>
  <c r="K116" i="22"/>
  <c r="N116" i="22"/>
  <c r="M116" i="22"/>
  <c r="J118" i="22"/>
  <c r="L118" i="22"/>
  <c r="N118" i="22"/>
  <c r="M118" i="22"/>
  <c r="K118" i="22"/>
  <c r="J121" i="22"/>
  <c r="L121" i="22"/>
  <c r="K121" i="22"/>
  <c r="N121" i="22"/>
  <c r="M121" i="22"/>
  <c r="J123" i="22"/>
  <c r="L123" i="22"/>
  <c r="N123" i="22"/>
  <c r="M123" i="22"/>
  <c r="K123" i="22"/>
  <c r="J125" i="22"/>
  <c r="I133" i="22"/>
  <c r="L125" i="22"/>
  <c r="K125" i="22"/>
  <c r="N125" i="22"/>
  <c r="M125" i="22"/>
  <c r="J127" i="22"/>
  <c r="L127" i="22"/>
  <c r="N127" i="22"/>
  <c r="M127" i="22"/>
  <c r="K127" i="22"/>
  <c r="J129" i="22"/>
  <c r="L129" i="22"/>
  <c r="K129" i="22"/>
  <c r="N129" i="22"/>
  <c r="M129" i="22"/>
  <c r="J131" i="22"/>
  <c r="L131" i="22"/>
  <c r="N131" i="22"/>
  <c r="M131" i="22"/>
  <c r="K131" i="22"/>
  <c r="J136" i="22"/>
  <c r="L136" i="22"/>
  <c r="N136" i="22"/>
  <c r="M136" i="22"/>
  <c r="K136" i="22"/>
  <c r="J138" i="22"/>
  <c r="L138" i="22"/>
  <c r="K138" i="22"/>
  <c r="N138" i="22"/>
  <c r="M138" i="22"/>
  <c r="E147" i="22"/>
  <c r="J140" i="22"/>
  <c r="L140" i="22"/>
  <c r="N140" i="22"/>
  <c r="M140" i="22"/>
  <c r="K140" i="22"/>
  <c r="J142" i="22"/>
  <c r="L142" i="22"/>
  <c r="K142" i="22"/>
  <c r="N142" i="22"/>
  <c r="M142" i="22"/>
  <c r="J144" i="22"/>
  <c r="L144" i="22"/>
  <c r="N144" i="22"/>
  <c r="M144" i="22"/>
  <c r="K144" i="22"/>
  <c r="J146" i="22"/>
  <c r="L146" i="22"/>
  <c r="K146" i="22"/>
  <c r="N146" i="22"/>
  <c r="M146" i="22"/>
  <c r="J149" i="22"/>
  <c r="L149" i="22"/>
  <c r="N149" i="22"/>
  <c r="M149" i="22"/>
  <c r="K149" i="22"/>
  <c r="J151" i="22"/>
  <c r="L151" i="22"/>
  <c r="K151" i="22"/>
  <c r="N151" i="22"/>
  <c r="M151" i="22"/>
  <c r="J153" i="22"/>
  <c r="I161" i="22"/>
  <c r="L153" i="22"/>
  <c r="N153" i="22"/>
  <c r="M153" i="22"/>
  <c r="K153" i="22"/>
  <c r="J155" i="22"/>
  <c r="L155" i="22"/>
  <c r="K155" i="22"/>
  <c r="N155" i="22"/>
  <c r="M155" i="22"/>
  <c r="J157" i="22"/>
  <c r="L157" i="22"/>
  <c r="N157" i="22"/>
  <c r="M157" i="22"/>
  <c r="K157" i="22"/>
  <c r="J159" i="22"/>
  <c r="L159" i="22"/>
  <c r="K159" i="22"/>
  <c r="N159" i="22"/>
  <c r="M159" i="22"/>
  <c r="L10" i="24"/>
  <c r="J12" i="24"/>
  <c r="H14" i="24"/>
  <c r="L18" i="24"/>
  <c r="J20" i="24"/>
  <c r="J31" i="24"/>
  <c r="N35" i="24"/>
  <c r="O35" i="24"/>
  <c r="L37" i="24"/>
  <c r="J39" i="24"/>
  <c r="N100" i="24"/>
  <c r="O100" i="24"/>
  <c r="H102" i="24"/>
  <c r="L107" i="24"/>
  <c r="J108" i="24"/>
  <c r="J261" i="24"/>
  <c r="F16" i="25"/>
  <c r="L21" i="25"/>
  <c r="F32" i="25"/>
  <c r="F35" i="25"/>
  <c r="H78" i="25"/>
  <c r="M103" i="26"/>
  <c r="L103" i="26"/>
  <c r="K103" i="26"/>
  <c r="J103" i="26"/>
  <c r="I103" i="26"/>
  <c r="M8" i="27"/>
  <c r="L8" i="27"/>
  <c r="I8" i="27"/>
  <c r="K8" i="27"/>
  <c r="J8" i="27"/>
  <c r="C64" i="21"/>
  <c r="C78" i="21"/>
  <c r="C92" i="21"/>
  <c r="C106" i="21"/>
  <c r="C120" i="21"/>
  <c r="C134" i="21"/>
  <c r="C148" i="21"/>
  <c r="C162" i="21"/>
  <c r="L9" i="22"/>
  <c r="J9" i="22"/>
  <c r="K9" i="22"/>
  <c r="N9" i="22"/>
  <c r="M9" i="22"/>
  <c r="E21" i="22"/>
  <c r="K17" i="22"/>
  <c r="M17" i="22"/>
  <c r="L17" i="22"/>
  <c r="N17" i="22"/>
  <c r="J17" i="22"/>
  <c r="F35" i="22"/>
  <c r="F63" i="22"/>
  <c r="F91" i="22"/>
  <c r="F119" i="22"/>
  <c r="F147" i="22"/>
  <c r="J9" i="24"/>
  <c r="O13" i="24"/>
  <c r="N13" i="24"/>
  <c r="L15" i="24"/>
  <c r="J17" i="24"/>
  <c r="O32" i="24"/>
  <c r="N32" i="24"/>
  <c r="L34" i="24"/>
  <c r="J36" i="24"/>
  <c r="L42" i="24"/>
  <c r="J97" i="24"/>
  <c r="L101" i="24"/>
  <c r="L106" i="24"/>
  <c r="L109" i="24"/>
  <c r="N13" i="25"/>
  <c r="O13" i="25"/>
  <c r="F19" i="25"/>
  <c r="L32" i="25"/>
  <c r="L46" i="26"/>
  <c r="K46" i="26"/>
  <c r="J46" i="26"/>
  <c r="I46" i="26"/>
  <c r="M46" i="26"/>
  <c r="H32" i="25"/>
  <c r="H33" i="25"/>
  <c r="H39" i="25"/>
  <c r="J56" i="25"/>
  <c r="M19" i="26"/>
  <c r="L19" i="26"/>
  <c r="I19" i="26"/>
  <c r="J19" i="26"/>
  <c r="K19" i="26"/>
  <c r="M86" i="26"/>
  <c r="L86" i="26"/>
  <c r="K86" i="26"/>
  <c r="J86" i="26"/>
  <c r="I86" i="26"/>
  <c r="M97" i="26"/>
  <c r="L97" i="26"/>
  <c r="I97" i="26"/>
  <c r="K97" i="26"/>
  <c r="J97" i="26"/>
  <c r="M14" i="27"/>
  <c r="L14" i="27"/>
  <c r="K14" i="27"/>
  <c r="J14" i="27"/>
  <c r="I14" i="27"/>
  <c r="L26" i="27"/>
  <c r="K26" i="27"/>
  <c r="J26" i="27"/>
  <c r="I26" i="27"/>
  <c r="H34" i="27"/>
  <c r="M26" i="27"/>
  <c r="F32" i="30"/>
  <c r="F11" i="25"/>
  <c r="F14" i="25"/>
  <c r="J31" i="25"/>
  <c r="J34" i="25"/>
  <c r="H55" i="25"/>
  <c r="J61" i="25"/>
  <c r="H85" i="25"/>
  <c r="J98" i="25"/>
  <c r="F34" i="26"/>
  <c r="L64" i="26"/>
  <c r="K64" i="26"/>
  <c r="J64" i="26"/>
  <c r="I64" i="26"/>
  <c r="M64" i="26"/>
  <c r="G62" i="27"/>
  <c r="M66" i="27"/>
  <c r="L66" i="27"/>
  <c r="K66" i="27"/>
  <c r="J66" i="27"/>
  <c r="I66" i="27"/>
  <c r="L101" i="27"/>
  <c r="J101" i="27"/>
  <c r="M101" i="27"/>
  <c r="K101" i="27"/>
  <c r="I101" i="27"/>
  <c r="M143" i="27"/>
  <c r="L143" i="27"/>
  <c r="K143" i="27"/>
  <c r="J143" i="27"/>
  <c r="I143" i="27"/>
  <c r="H102" i="30"/>
  <c r="N98" i="24"/>
  <c r="O98" i="24"/>
  <c r="L100" i="24"/>
  <c r="J102" i="24"/>
  <c r="H104" i="24"/>
  <c r="L108" i="24"/>
  <c r="J10" i="25"/>
  <c r="H11" i="25"/>
  <c r="H13" i="25"/>
  <c r="H14" i="25"/>
  <c r="H17" i="25"/>
  <c r="H20" i="25"/>
  <c r="F21" i="25"/>
  <c r="O34" i="25"/>
  <c r="J38" i="25"/>
  <c r="F42" i="25"/>
  <c r="F53" i="25"/>
  <c r="H59" i="25"/>
  <c r="J65" i="25"/>
  <c r="J75" i="25"/>
  <c r="H80" i="25"/>
  <c r="H108" i="25"/>
  <c r="M88" i="26"/>
  <c r="L88" i="26"/>
  <c r="I88" i="26"/>
  <c r="K88" i="26"/>
  <c r="J88" i="26"/>
  <c r="F118" i="26"/>
  <c r="M155" i="26"/>
  <c r="L155" i="26"/>
  <c r="K155" i="26"/>
  <c r="J155" i="26"/>
  <c r="I155" i="26"/>
  <c r="D20" i="27"/>
  <c r="M16" i="27"/>
  <c r="L16" i="27"/>
  <c r="I16" i="27"/>
  <c r="K16" i="27"/>
  <c r="J16" i="27"/>
  <c r="F105" i="30"/>
  <c r="L97" i="24"/>
  <c r="J99" i="24"/>
  <c r="H101" i="24"/>
  <c r="L105" i="24"/>
  <c r="J107" i="24"/>
  <c r="H109" i="24"/>
  <c r="J9" i="25"/>
  <c r="J11" i="25"/>
  <c r="J12" i="25"/>
  <c r="J15" i="25"/>
  <c r="J18" i="25"/>
  <c r="H19" i="25"/>
  <c r="H21" i="25"/>
  <c r="N32" i="25"/>
  <c r="O32" i="25"/>
  <c r="J37" i="25"/>
  <c r="H58" i="25"/>
  <c r="J64" i="25"/>
  <c r="J108" i="25"/>
  <c r="L55" i="26"/>
  <c r="K55" i="26"/>
  <c r="J55" i="26"/>
  <c r="I55" i="26"/>
  <c r="M55" i="26"/>
  <c r="F20" i="27"/>
  <c r="M68" i="27"/>
  <c r="L68" i="27"/>
  <c r="I68" i="27"/>
  <c r="J68" i="27"/>
  <c r="H76" i="27"/>
  <c r="K68" i="27"/>
  <c r="L93" i="27"/>
  <c r="J93" i="27"/>
  <c r="M93" i="27"/>
  <c r="K93" i="27"/>
  <c r="I93" i="27"/>
  <c r="J14" i="30"/>
  <c r="J174" i="30"/>
  <c r="L9" i="25"/>
  <c r="L10" i="25"/>
  <c r="L13" i="25"/>
  <c r="L16" i="25"/>
  <c r="J17" i="25"/>
  <c r="J19" i="25"/>
  <c r="J20" i="25"/>
  <c r="H36" i="25"/>
  <c r="J42" i="25"/>
  <c r="J53" i="25"/>
  <c r="H63" i="25"/>
  <c r="F77" i="25"/>
  <c r="H83" i="25"/>
  <c r="H100" i="25"/>
  <c r="M17" i="26"/>
  <c r="L17" i="26"/>
  <c r="K17" i="26"/>
  <c r="J17" i="26"/>
  <c r="I17" i="26"/>
  <c r="M28" i="26"/>
  <c r="L28" i="26"/>
  <c r="I28" i="26"/>
  <c r="K28" i="26"/>
  <c r="J28" i="26"/>
  <c r="C76" i="26"/>
  <c r="M95" i="26"/>
  <c r="L95" i="26"/>
  <c r="K95" i="26"/>
  <c r="J95" i="26"/>
  <c r="I95" i="26"/>
  <c r="M106" i="26"/>
  <c r="L106" i="26"/>
  <c r="I106" i="26"/>
  <c r="K106" i="26"/>
  <c r="J106" i="26"/>
  <c r="G20" i="27"/>
  <c r="L86" i="27"/>
  <c r="M86" i="27"/>
  <c r="K86" i="27"/>
  <c r="J86" i="27"/>
  <c r="I86" i="27"/>
  <c r="K96" i="27"/>
  <c r="I96" i="27"/>
  <c r="M96" i="27"/>
  <c r="H104" i="27"/>
  <c r="L96" i="27"/>
  <c r="J96" i="27"/>
  <c r="J36" i="25"/>
  <c r="H38" i="25"/>
  <c r="F40" i="25"/>
  <c r="J55" i="25"/>
  <c r="H57" i="25"/>
  <c r="F59" i="25"/>
  <c r="J63" i="25"/>
  <c r="H65" i="25"/>
  <c r="J76" i="25"/>
  <c r="J81" i="25"/>
  <c r="H102" i="25"/>
  <c r="J105" i="25"/>
  <c r="G20" i="26"/>
  <c r="M43" i="26"/>
  <c r="L43" i="26"/>
  <c r="K43" i="26"/>
  <c r="J43" i="26"/>
  <c r="I43" i="26"/>
  <c r="M45" i="26"/>
  <c r="L45" i="26"/>
  <c r="I45" i="26"/>
  <c r="K45" i="26"/>
  <c r="J45" i="26"/>
  <c r="C62" i="26"/>
  <c r="L72" i="26"/>
  <c r="K72" i="26"/>
  <c r="J72" i="26"/>
  <c r="I72" i="26"/>
  <c r="M72" i="26"/>
  <c r="C104" i="26"/>
  <c r="G118" i="26"/>
  <c r="M112" i="26"/>
  <c r="L112" i="26"/>
  <c r="K112" i="26"/>
  <c r="J112" i="26"/>
  <c r="I112" i="26"/>
  <c r="M114" i="26"/>
  <c r="L114" i="26"/>
  <c r="I114" i="26"/>
  <c r="K114" i="26"/>
  <c r="J114" i="26"/>
  <c r="L141" i="26"/>
  <c r="K141" i="26"/>
  <c r="J141" i="26"/>
  <c r="I141" i="26"/>
  <c r="M141" i="26"/>
  <c r="G160" i="26"/>
  <c r="M23" i="27"/>
  <c r="L23" i="27"/>
  <c r="K23" i="27"/>
  <c r="J23" i="27"/>
  <c r="I23" i="27"/>
  <c r="M25" i="27"/>
  <c r="L25" i="27"/>
  <c r="I25" i="27"/>
  <c r="K25" i="27"/>
  <c r="J25" i="27"/>
  <c r="L52" i="27"/>
  <c r="K52" i="27"/>
  <c r="J52" i="27"/>
  <c r="I52" i="27"/>
  <c r="M52" i="27"/>
  <c r="E90" i="27"/>
  <c r="L84" i="27"/>
  <c r="J84" i="27"/>
  <c r="M84" i="27"/>
  <c r="K84" i="27"/>
  <c r="I84" i="27"/>
  <c r="L144" i="27"/>
  <c r="K144" i="27"/>
  <c r="J144" i="27"/>
  <c r="I144" i="27"/>
  <c r="M144" i="27"/>
  <c r="L14" i="30"/>
  <c r="F273" i="30"/>
  <c r="F10" i="25"/>
  <c r="O10" i="25"/>
  <c r="N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H77" i="25"/>
  <c r="J83" i="25"/>
  <c r="F87" i="25"/>
  <c r="J97" i="25"/>
  <c r="H107" i="25"/>
  <c r="L12" i="26"/>
  <c r="K12" i="26"/>
  <c r="J12" i="26"/>
  <c r="I12" i="26"/>
  <c r="H20" i="26"/>
  <c r="M12" i="26"/>
  <c r="M52" i="26"/>
  <c r="L52" i="26"/>
  <c r="K52" i="26"/>
  <c r="J52" i="26"/>
  <c r="I52" i="26"/>
  <c r="M54" i="26"/>
  <c r="L54" i="26"/>
  <c r="I54" i="26"/>
  <c r="K54" i="26"/>
  <c r="H62" i="26"/>
  <c r="J54" i="26"/>
  <c r="L81" i="26"/>
  <c r="K81" i="26"/>
  <c r="J81" i="26"/>
  <c r="I81" i="26"/>
  <c r="M81" i="26"/>
  <c r="E104" i="26"/>
  <c r="M121" i="26"/>
  <c r="L121" i="26"/>
  <c r="K121" i="26"/>
  <c r="J121" i="26"/>
  <c r="I121" i="26"/>
  <c r="M123" i="26"/>
  <c r="L123" i="26"/>
  <c r="I123" i="26"/>
  <c r="K123" i="26"/>
  <c r="J123" i="26"/>
  <c r="L150" i="26"/>
  <c r="K150" i="26"/>
  <c r="J150" i="26"/>
  <c r="I150" i="26"/>
  <c r="M150" i="26"/>
  <c r="M31" i="27"/>
  <c r="L31" i="27"/>
  <c r="K31" i="27"/>
  <c r="J31" i="27"/>
  <c r="I31" i="27"/>
  <c r="M33" i="27"/>
  <c r="L33" i="27"/>
  <c r="I33" i="27"/>
  <c r="K33" i="27"/>
  <c r="J33" i="27"/>
  <c r="F48" i="27"/>
  <c r="L60" i="27"/>
  <c r="K60" i="27"/>
  <c r="J60" i="27"/>
  <c r="I60" i="27"/>
  <c r="M60" i="27"/>
  <c r="G90" i="27"/>
  <c r="L103" i="27"/>
  <c r="M103" i="27"/>
  <c r="K103" i="27"/>
  <c r="J103" i="27"/>
  <c r="I103" i="27"/>
  <c r="G132" i="27"/>
  <c r="K14" i="28"/>
  <c r="I14" i="28"/>
  <c r="J87" i="25"/>
  <c r="H99" i="25"/>
  <c r="M60" i="26"/>
  <c r="L60" i="26"/>
  <c r="K60" i="26"/>
  <c r="J60" i="26"/>
  <c r="I60" i="26"/>
  <c r="L89" i="26"/>
  <c r="K89" i="26"/>
  <c r="J89" i="26"/>
  <c r="I89" i="26"/>
  <c r="M89" i="26"/>
  <c r="F104" i="26"/>
  <c r="M129" i="26"/>
  <c r="L129" i="26"/>
  <c r="K129" i="26"/>
  <c r="J129" i="26"/>
  <c r="I129" i="26"/>
  <c r="M131" i="26"/>
  <c r="L131" i="26"/>
  <c r="I131" i="26"/>
  <c r="K131" i="26"/>
  <c r="J131" i="26"/>
  <c r="F146" i="26"/>
  <c r="L158" i="26"/>
  <c r="K158" i="26"/>
  <c r="J158" i="26"/>
  <c r="I158" i="26"/>
  <c r="M158" i="26"/>
  <c r="M40" i="27"/>
  <c r="L40" i="27"/>
  <c r="K40" i="27"/>
  <c r="J40" i="27"/>
  <c r="H48" i="27"/>
  <c r="I40" i="27"/>
  <c r="M42" i="27"/>
  <c r="L42" i="27"/>
  <c r="I42" i="27"/>
  <c r="K42" i="27"/>
  <c r="J42" i="27"/>
  <c r="L69" i="27"/>
  <c r="K69" i="27"/>
  <c r="J69" i="27"/>
  <c r="I69" i="27"/>
  <c r="M69" i="27"/>
  <c r="F118" i="27"/>
  <c r="L58" i="33"/>
  <c r="H10" i="25"/>
  <c r="F12" i="25"/>
  <c r="N12" i="25"/>
  <c r="O12" i="25"/>
  <c r="L14" i="25"/>
  <c r="J16" i="25"/>
  <c r="H18" i="25"/>
  <c r="F20" i="25"/>
  <c r="F31" i="25"/>
  <c r="J35" i="25"/>
  <c r="H37" i="25"/>
  <c r="J43" i="25"/>
  <c r="J54" i="25"/>
  <c r="H56" i="25"/>
  <c r="J62" i="25"/>
  <c r="H64" i="25"/>
  <c r="H75" i="25"/>
  <c r="F85" i="25"/>
  <c r="L29" i="26"/>
  <c r="K29" i="26"/>
  <c r="J29" i="26"/>
  <c r="I29" i="26"/>
  <c r="M29" i="26"/>
  <c r="G48" i="26"/>
  <c r="M69" i="26"/>
  <c r="L69" i="26"/>
  <c r="K69" i="26"/>
  <c r="J69" i="26"/>
  <c r="I69" i="26"/>
  <c r="M71" i="26"/>
  <c r="L71" i="26"/>
  <c r="I71" i="26"/>
  <c r="J71" i="26"/>
  <c r="K71" i="26"/>
  <c r="D90" i="26"/>
  <c r="L98" i="26"/>
  <c r="K98" i="26"/>
  <c r="J98" i="26"/>
  <c r="I98" i="26"/>
  <c r="M98" i="26"/>
  <c r="M138" i="26"/>
  <c r="L138" i="26"/>
  <c r="K138" i="26"/>
  <c r="J138" i="26"/>
  <c r="H146" i="26"/>
  <c r="I138" i="26"/>
  <c r="M140" i="26"/>
  <c r="L140" i="26"/>
  <c r="I140" i="26"/>
  <c r="J140" i="26"/>
  <c r="K140" i="26"/>
  <c r="L9" i="27"/>
  <c r="K9" i="27"/>
  <c r="J9" i="27"/>
  <c r="I9" i="27"/>
  <c r="M9" i="27"/>
  <c r="E34" i="27"/>
  <c r="M51" i="27"/>
  <c r="L51" i="27"/>
  <c r="I51" i="27"/>
  <c r="J51" i="27"/>
  <c r="K51" i="27"/>
  <c r="L78" i="27"/>
  <c r="K78" i="27"/>
  <c r="J78" i="27"/>
  <c r="I78" i="27"/>
  <c r="M78" i="27"/>
  <c r="I85" i="27"/>
  <c r="M85" i="27"/>
  <c r="L85" i="27"/>
  <c r="K85" i="27"/>
  <c r="J85" i="27"/>
  <c r="G118" i="27"/>
  <c r="F9" i="25"/>
  <c r="O9" i="25"/>
  <c r="N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79" i="25"/>
  <c r="J86" i="25"/>
  <c r="J106" i="25"/>
  <c r="M9" i="26"/>
  <c r="L9" i="26"/>
  <c r="K9" i="26"/>
  <c r="J9" i="26"/>
  <c r="I9" i="26"/>
  <c r="M11" i="26"/>
  <c r="L11" i="26"/>
  <c r="I11" i="26"/>
  <c r="K11" i="26"/>
  <c r="J11" i="26"/>
  <c r="L38" i="26"/>
  <c r="K38" i="26"/>
  <c r="J38" i="26"/>
  <c r="I38" i="26"/>
  <c r="M38" i="26"/>
  <c r="M78" i="26"/>
  <c r="L78" i="26"/>
  <c r="K78" i="26"/>
  <c r="J78" i="26"/>
  <c r="I78" i="26"/>
  <c r="M80" i="26"/>
  <c r="L80" i="26"/>
  <c r="I80" i="26"/>
  <c r="K80" i="26"/>
  <c r="J80" i="26"/>
  <c r="E90" i="26"/>
  <c r="L107" i="26"/>
  <c r="K107" i="26"/>
  <c r="J107" i="26"/>
  <c r="I107" i="26"/>
  <c r="M107" i="26"/>
  <c r="E132" i="26"/>
  <c r="M149" i="26"/>
  <c r="L149" i="26"/>
  <c r="I149" i="26"/>
  <c r="K149" i="26"/>
  <c r="J149" i="26"/>
  <c r="L17" i="27"/>
  <c r="K17" i="27"/>
  <c r="J17" i="27"/>
  <c r="I17" i="27"/>
  <c r="M17" i="27"/>
  <c r="G34" i="27"/>
  <c r="M57" i="27"/>
  <c r="L57" i="27"/>
  <c r="K57" i="27"/>
  <c r="J57" i="27"/>
  <c r="I57" i="27"/>
  <c r="M59" i="27"/>
  <c r="L59" i="27"/>
  <c r="I59" i="27"/>
  <c r="K59" i="27"/>
  <c r="J59" i="27"/>
  <c r="C76" i="27"/>
  <c r="M83" i="27"/>
  <c r="L83" i="27"/>
  <c r="K83" i="27"/>
  <c r="J83" i="27"/>
  <c r="I83" i="27"/>
  <c r="F104" i="27"/>
  <c r="F42" i="30"/>
  <c r="F97" i="30"/>
  <c r="J84" i="25"/>
  <c r="H86" i="25"/>
  <c r="H97" i="25"/>
  <c r="J103" i="25"/>
  <c r="H105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M40" i="26"/>
  <c r="L40" i="26"/>
  <c r="K40" i="26"/>
  <c r="H48" i="26"/>
  <c r="I40" i="26"/>
  <c r="J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D104" i="26"/>
  <c r="M100" i="26"/>
  <c r="L100" i="26"/>
  <c r="K100" i="26"/>
  <c r="J100" i="26"/>
  <c r="I100" i="26"/>
  <c r="M109" i="26"/>
  <c r="L109" i="26"/>
  <c r="K109" i="26"/>
  <c r="I109" i="26"/>
  <c r="J109" i="26"/>
  <c r="E118" i="26"/>
  <c r="M117" i="26"/>
  <c r="L117" i="26"/>
  <c r="K117" i="26"/>
  <c r="I117" i="26"/>
  <c r="J117" i="26"/>
  <c r="F132" i="26"/>
  <c r="M126" i="26"/>
  <c r="L126" i="26"/>
  <c r="K126" i="26"/>
  <c r="J126" i="26"/>
  <c r="I126" i="26"/>
  <c r="M135" i="26"/>
  <c r="L135" i="26"/>
  <c r="K135" i="26"/>
  <c r="J135" i="26"/>
  <c r="I135" i="26"/>
  <c r="G146" i="26"/>
  <c r="M143" i="26"/>
  <c r="L143" i="26"/>
  <c r="K143" i="26"/>
  <c r="J143" i="26"/>
  <c r="I143" i="26"/>
  <c r="M152" i="26"/>
  <c r="L152" i="26"/>
  <c r="K152" i="26"/>
  <c r="H160" i="26"/>
  <c r="J152" i="26"/>
  <c r="I152" i="26"/>
  <c r="M11" i="27"/>
  <c r="L11" i="27"/>
  <c r="K11" i="27"/>
  <c r="J11" i="27"/>
  <c r="I11" i="27"/>
  <c r="E20" i="27"/>
  <c r="M19" i="27"/>
  <c r="L19" i="27"/>
  <c r="K19" i="27"/>
  <c r="I19" i="27"/>
  <c r="J19" i="27"/>
  <c r="F34" i="27"/>
  <c r="M28" i="27"/>
  <c r="L28" i="27"/>
  <c r="K28" i="27"/>
  <c r="J28" i="27"/>
  <c r="I28" i="27"/>
  <c r="M37" i="27"/>
  <c r="L37" i="27"/>
  <c r="K37" i="27"/>
  <c r="J37" i="27"/>
  <c r="I37" i="27"/>
  <c r="G48" i="27"/>
  <c r="M45" i="27"/>
  <c r="L45" i="27"/>
  <c r="K45" i="27"/>
  <c r="J45" i="27"/>
  <c r="I45" i="27"/>
  <c r="M54" i="27"/>
  <c r="L54" i="27"/>
  <c r="K54" i="27"/>
  <c r="H62" i="27"/>
  <c r="J54" i="27"/>
  <c r="I54" i="27"/>
  <c r="M71" i="27"/>
  <c r="L71" i="27"/>
  <c r="K71" i="27"/>
  <c r="J71" i="27"/>
  <c r="I71" i="27"/>
  <c r="M81" i="27"/>
  <c r="L81" i="27"/>
  <c r="K81" i="27"/>
  <c r="J81" i="27"/>
  <c r="I81" i="27"/>
  <c r="F90" i="27"/>
  <c r="G104" i="27"/>
  <c r="E118" i="27"/>
  <c r="L127" i="27"/>
  <c r="K127" i="27"/>
  <c r="J127" i="27"/>
  <c r="I127" i="27"/>
  <c r="M127" i="27"/>
  <c r="K31" i="28"/>
  <c r="I31" i="28"/>
  <c r="I99" i="28"/>
  <c r="K99" i="28"/>
  <c r="F13" i="30"/>
  <c r="H56" i="30"/>
  <c r="J185" i="30"/>
  <c r="L197" i="30"/>
  <c r="L54" i="31"/>
  <c r="J86" i="31"/>
  <c r="L65" i="33"/>
  <c r="F98" i="25"/>
  <c r="J102" i="25"/>
  <c r="H104" i="25"/>
  <c r="F106" i="25"/>
  <c r="K15" i="26"/>
  <c r="J15" i="26"/>
  <c r="I15" i="26"/>
  <c r="M15" i="26"/>
  <c r="L15" i="26"/>
  <c r="K24" i="26"/>
  <c r="J24" i="26"/>
  <c r="I24" i="26"/>
  <c r="M24" i="26"/>
  <c r="L24" i="26"/>
  <c r="K32" i="26"/>
  <c r="J32" i="26"/>
  <c r="I32" i="26"/>
  <c r="M32" i="26"/>
  <c r="L32" i="26"/>
  <c r="C48" i="26"/>
  <c r="K41" i="26"/>
  <c r="J41" i="26"/>
  <c r="I41" i="26"/>
  <c r="M41" i="26"/>
  <c r="L41" i="26"/>
  <c r="K50" i="26"/>
  <c r="J50" i="26"/>
  <c r="I50" i="26"/>
  <c r="M50" i="26"/>
  <c r="L50" i="26"/>
  <c r="D62" i="26"/>
  <c r="K58" i="26"/>
  <c r="J58" i="26"/>
  <c r="I58" i="26"/>
  <c r="M58" i="26"/>
  <c r="L58" i="26"/>
  <c r="K67" i="26"/>
  <c r="J67" i="26"/>
  <c r="I67" i="26"/>
  <c r="M67" i="26"/>
  <c r="L67" i="26"/>
  <c r="E76" i="26"/>
  <c r="K75" i="26"/>
  <c r="J75" i="26"/>
  <c r="I75" i="26"/>
  <c r="M75" i="26"/>
  <c r="L75" i="26"/>
  <c r="F90" i="26"/>
  <c r="K84" i="26"/>
  <c r="J84" i="26"/>
  <c r="I84" i="26"/>
  <c r="M84" i="26"/>
  <c r="L84" i="26"/>
  <c r="K93" i="26"/>
  <c r="J93" i="26"/>
  <c r="I93" i="26"/>
  <c r="M93" i="26"/>
  <c r="L93" i="26"/>
  <c r="G104" i="26"/>
  <c r="K101" i="26"/>
  <c r="J101" i="26"/>
  <c r="I101" i="26"/>
  <c r="M101" i="26"/>
  <c r="L101" i="26"/>
  <c r="K110" i="26"/>
  <c r="J110" i="26"/>
  <c r="I110" i="26"/>
  <c r="H118" i="26"/>
  <c r="M110" i="26"/>
  <c r="L110" i="26"/>
  <c r="K127" i="26"/>
  <c r="J127" i="26"/>
  <c r="I127" i="26"/>
  <c r="M127" i="26"/>
  <c r="L127" i="26"/>
  <c r="K136" i="26"/>
  <c r="J136" i="26"/>
  <c r="I136" i="26"/>
  <c r="M136" i="26"/>
  <c r="L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M29" i="27"/>
  <c r="L29" i="27"/>
  <c r="K38" i="27"/>
  <c r="J38" i="27"/>
  <c r="I38" i="27"/>
  <c r="M38" i="27"/>
  <c r="L38" i="27"/>
  <c r="K46" i="27"/>
  <c r="J46" i="27"/>
  <c r="I46" i="27"/>
  <c r="M46" i="27"/>
  <c r="L46" i="27"/>
  <c r="C62" i="27"/>
  <c r="K55" i="27"/>
  <c r="J55" i="27"/>
  <c r="I55" i="27"/>
  <c r="M55" i="27"/>
  <c r="L55" i="27"/>
  <c r="K64" i="27"/>
  <c r="J64" i="27"/>
  <c r="I64" i="27"/>
  <c r="M64" i="27"/>
  <c r="L64" i="27"/>
  <c r="D76" i="27"/>
  <c r="K72" i="27"/>
  <c r="J72" i="27"/>
  <c r="I72" i="27"/>
  <c r="M72" i="27"/>
  <c r="L72" i="27"/>
  <c r="K87" i="27"/>
  <c r="I87" i="27"/>
  <c r="M87" i="27"/>
  <c r="L87" i="27"/>
  <c r="J87" i="27"/>
  <c r="M89" i="27"/>
  <c r="K89" i="27"/>
  <c r="L89" i="27"/>
  <c r="J89" i="27"/>
  <c r="I89" i="27"/>
  <c r="L95" i="27"/>
  <c r="M95" i="27"/>
  <c r="K95" i="27"/>
  <c r="J95" i="27"/>
  <c r="I95" i="27"/>
  <c r="M98" i="27"/>
  <c r="K98" i="27"/>
  <c r="L98" i="27"/>
  <c r="J98" i="27"/>
  <c r="I98" i="27"/>
  <c r="K101" i="28"/>
  <c r="I101" i="28"/>
  <c r="H15" i="30"/>
  <c r="J21" i="30"/>
  <c r="L35" i="30"/>
  <c r="J166" i="30"/>
  <c r="J80" i="25"/>
  <c r="H82" i="25"/>
  <c r="J99" i="25"/>
  <c r="H101" i="25"/>
  <c r="J107" i="25"/>
  <c r="H109" i="25"/>
  <c r="J10" i="26"/>
  <c r="I10" i="26"/>
  <c r="L10" i="26"/>
  <c r="M10" i="26"/>
  <c r="K10" i="26"/>
  <c r="J18" i="26"/>
  <c r="I18" i="26"/>
  <c r="L18" i="26"/>
  <c r="M18" i="26"/>
  <c r="K18" i="26"/>
  <c r="C34" i="26"/>
  <c r="J27" i="26"/>
  <c r="I27" i="26"/>
  <c r="L27" i="26"/>
  <c r="M27" i="26"/>
  <c r="K27" i="26"/>
  <c r="J36" i="26"/>
  <c r="I36" i="26"/>
  <c r="L36" i="26"/>
  <c r="K36" i="26"/>
  <c r="M36" i="26"/>
  <c r="D48" i="26"/>
  <c r="J44" i="26"/>
  <c r="I44" i="26"/>
  <c r="L44" i="26"/>
  <c r="M44" i="26"/>
  <c r="K44" i="26"/>
  <c r="J53" i="26"/>
  <c r="I53" i="26"/>
  <c r="L53" i="26"/>
  <c r="K53" i="26"/>
  <c r="M53" i="26"/>
  <c r="E62" i="26"/>
  <c r="J61" i="26"/>
  <c r="I61" i="26"/>
  <c r="L61" i="26"/>
  <c r="M61" i="26"/>
  <c r="K61" i="26"/>
  <c r="F76" i="26"/>
  <c r="J70" i="26"/>
  <c r="I70" i="26"/>
  <c r="L70" i="26"/>
  <c r="M70" i="26"/>
  <c r="K70" i="26"/>
  <c r="J79" i="26"/>
  <c r="I79" i="26"/>
  <c r="L79" i="26"/>
  <c r="M79" i="26"/>
  <c r="K79" i="26"/>
  <c r="G90" i="26"/>
  <c r="J87" i="26"/>
  <c r="I87" i="26"/>
  <c r="L87" i="26"/>
  <c r="M87" i="26"/>
  <c r="K87" i="26"/>
  <c r="J96" i="26"/>
  <c r="I96" i="26"/>
  <c r="H104" i="26"/>
  <c r="L96" i="26"/>
  <c r="M96" i="26"/>
  <c r="K96" i="26"/>
  <c r="J113" i="26"/>
  <c r="I113" i="26"/>
  <c r="L113" i="26"/>
  <c r="M113" i="26"/>
  <c r="K113" i="26"/>
  <c r="J122" i="26"/>
  <c r="I122" i="26"/>
  <c r="L122" i="26"/>
  <c r="M122" i="26"/>
  <c r="K122" i="26"/>
  <c r="J130" i="26"/>
  <c r="I130" i="26"/>
  <c r="L130" i="26"/>
  <c r="M130" i="26"/>
  <c r="K130" i="26"/>
  <c r="C146" i="26"/>
  <c r="J139" i="26"/>
  <c r="I139" i="26"/>
  <c r="L139" i="26"/>
  <c r="M139" i="26"/>
  <c r="K139" i="26"/>
  <c r="J148" i="26"/>
  <c r="I148" i="26"/>
  <c r="L148" i="26"/>
  <c r="M148" i="26"/>
  <c r="K148" i="26"/>
  <c r="D160" i="26"/>
  <c r="J156" i="26"/>
  <c r="I156" i="26"/>
  <c r="L156" i="26"/>
  <c r="M156" i="26"/>
  <c r="K156" i="26"/>
  <c r="J15" i="27"/>
  <c r="I15" i="27"/>
  <c r="L15" i="27"/>
  <c r="K15" i="27"/>
  <c r="M15" i="27"/>
  <c r="J24" i="27"/>
  <c r="I24" i="27"/>
  <c r="L24" i="27"/>
  <c r="K24" i="27"/>
  <c r="M24" i="27"/>
  <c r="J32" i="27"/>
  <c r="I32" i="27"/>
  <c r="L32" i="27"/>
  <c r="M32" i="27"/>
  <c r="K32" i="27"/>
  <c r="C48" i="27"/>
  <c r="J41" i="27"/>
  <c r="I41" i="27"/>
  <c r="L41" i="27"/>
  <c r="M41" i="27"/>
  <c r="K41" i="27"/>
  <c r="J50" i="27"/>
  <c r="I50" i="27"/>
  <c r="L50" i="27"/>
  <c r="M50" i="27"/>
  <c r="K50" i="27"/>
  <c r="D62" i="27"/>
  <c r="J58" i="27"/>
  <c r="I58" i="27"/>
  <c r="L58" i="27"/>
  <c r="M58" i="27"/>
  <c r="K58" i="27"/>
  <c r="J67" i="27"/>
  <c r="I67" i="27"/>
  <c r="L67" i="27"/>
  <c r="M67" i="27"/>
  <c r="K67" i="27"/>
  <c r="E76" i="27"/>
  <c r="J75" i="27"/>
  <c r="I75" i="27"/>
  <c r="L75" i="27"/>
  <c r="M75" i="27"/>
  <c r="K75" i="27"/>
  <c r="M100" i="27"/>
  <c r="L100" i="27"/>
  <c r="K100" i="27"/>
  <c r="J100" i="27"/>
  <c r="I100" i="27"/>
  <c r="M138" i="27"/>
  <c r="L138" i="27"/>
  <c r="K138" i="27"/>
  <c r="H146" i="27"/>
  <c r="I138" i="27"/>
  <c r="J138" i="27"/>
  <c r="L16" i="30"/>
  <c r="H36" i="30"/>
  <c r="H99" i="30"/>
  <c r="L131" i="30"/>
  <c r="F218" i="30"/>
  <c r="H281" i="30"/>
  <c r="L38" i="31"/>
  <c r="F81" i="25"/>
  <c r="J85" i="25"/>
  <c r="H87" i="25"/>
  <c r="H98" i="25"/>
  <c r="J104" i="25"/>
  <c r="H106" i="25"/>
  <c r="C20" i="26"/>
  <c r="I13" i="26"/>
  <c r="K13" i="26"/>
  <c r="M13" i="26"/>
  <c r="L13" i="26"/>
  <c r="J13" i="26"/>
  <c r="I22" i="26"/>
  <c r="K22" i="26"/>
  <c r="M22" i="26"/>
  <c r="L22" i="26"/>
  <c r="J22" i="26"/>
  <c r="D34" i="26"/>
  <c r="I30" i="26"/>
  <c r="K30" i="26"/>
  <c r="M30" i="26"/>
  <c r="L30" i="26"/>
  <c r="J30" i="26"/>
  <c r="I39" i="26"/>
  <c r="K39" i="26"/>
  <c r="M39" i="26"/>
  <c r="L39" i="26"/>
  <c r="J39" i="26"/>
  <c r="E48" i="26"/>
  <c r="I47" i="26"/>
  <c r="K47" i="26"/>
  <c r="M47" i="26"/>
  <c r="L47" i="26"/>
  <c r="J47" i="26"/>
  <c r="F62" i="26"/>
  <c r="I56" i="26"/>
  <c r="K56" i="26"/>
  <c r="M56" i="26"/>
  <c r="L56" i="26"/>
  <c r="J56" i="26"/>
  <c r="I65" i="26"/>
  <c r="K65" i="26"/>
  <c r="L65" i="26"/>
  <c r="J65" i="26"/>
  <c r="M65" i="26"/>
  <c r="G76" i="26"/>
  <c r="I73" i="26"/>
  <c r="K73" i="26"/>
  <c r="J73" i="26"/>
  <c r="M73" i="26"/>
  <c r="L73" i="26"/>
  <c r="I82" i="26"/>
  <c r="H90" i="26"/>
  <c r="K82" i="26"/>
  <c r="M82" i="26"/>
  <c r="L82" i="26"/>
  <c r="J82" i="26"/>
  <c r="I99" i="26"/>
  <c r="K99" i="26"/>
  <c r="M99" i="26"/>
  <c r="L99" i="26"/>
  <c r="J99" i="26"/>
  <c r="I108" i="26"/>
  <c r="K108" i="26"/>
  <c r="M108" i="26"/>
  <c r="L108" i="26"/>
  <c r="J108" i="26"/>
  <c r="I116" i="26"/>
  <c r="K116" i="26"/>
  <c r="M116" i="26"/>
  <c r="L116" i="26"/>
  <c r="J116" i="26"/>
  <c r="C132" i="26"/>
  <c r="I125" i="26"/>
  <c r="K125" i="26"/>
  <c r="M125" i="26"/>
  <c r="L125" i="26"/>
  <c r="J125" i="26"/>
  <c r="I134" i="26"/>
  <c r="K134" i="26"/>
  <c r="L134" i="26"/>
  <c r="J134" i="26"/>
  <c r="M134" i="26"/>
  <c r="D146" i="26"/>
  <c r="I142" i="26"/>
  <c r="K142" i="26"/>
  <c r="J142" i="26"/>
  <c r="L142" i="26"/>
  <c r="M142" i="26"/>
  <c r="I151" i="26"/>
  <c r="K151" i="26"/>
  <c r="J151" i="26"/>
  <c r="L151" i="26"/>
  <c r="M151" i="26"/>
  <c r="E160" i="26"/>
  <c r="I159" i="26"/>
  <c r="K159" i="26"/>
  <c r="M159" i="26"/>
  <c r="L159" i="26"/>
  <c r="J159" i="26"/>
  <c r="I10" i="27"/>
  <c r="K10" i="27"/>
  <c r="M10" i="27"/>
  <c r="L10" i="27"/>
  <c r="J10" i="27"/>
  <c r="I18" i="27"/>
  <c r="K18" i="27"/>
  <c r="M18" i="27"/>
  <c r="L18" i="27"/>
  <c r="J18" i="27"/>
  <c r="C34" i="27"/>
  <c r="I27" i="27"/>
  <c r="K27" i="27"/>
  <c r="M27" i="27"/>
  <c r="L27" i="27"/>
  <c r="J27" i="27"/>
  <c r="I36" i="27"/>
  <c r="K36" i="27"/>
  <c r="M36" i="27"/>
  <c r="L36" i="27"/>
  <c r="J36" i="27"/>
  <c r="D48" i="27"/>
  <c r="I44" i="27"/>
  <c r="K44" i="27"/>
  <c r="L44" i="27"/>
  <c r="J44" i="27"/>
  <c r="M44" i="27"/>
  <c r="I53" i="27"/>
  <c r="K53" i="27"/>
  <c r="J53" i="27"/>
  <c r="M53" i="27"/>
  <c r="L53" i="27"/>
  <c r="E62" i="27"/>
  <c r="I61" i="27"/>
  <c r="K61" i="27"/>
  <c r="M61" i="27"/>
  <c r="L61" i="27"/>
  <c r="J61" i="27"/>
  <c r="F76" i="27"/>
  <c r="I70" i="27"/>
  <c r="K70" i="27"/>
  <c r="M70" i="27"/>
  <c r="L70" i="27"/>
  <c r="J70" i="27"/>
  <c r="K79" i="27"/>
  <c r="I79" i="27"/>
  <c r="L79" i="27"/>
  <c r="M79" i="27"/>
  <c r="J79" i="27"/>
  <c r="C90" i="27"/>
  <c r="I102" i="27"/>
  <c r="M102" i="27"/>
  <c r="L102" i="27"/>
  <c r="K102" i="27"/>
  <c r="J102" i="27"/>
  <c r="M155" i="27"/>
  <c r="L155" i="27"/>
  <c r="K155" i="27"/>
  <c r="I155" i="27"/>
  <c r="J155" i="27"/>
  <c r="F283" i="30"/>
  <c r="H76" i="25"/>
  <c r="J82" i="25"/>
  <c r="H84" i="25"/>
  <c r="J101" i="25"/>
  <c r="H103" i="25"/>
  <c r="J109" i="25"/>
  <c r="M8" i="26"/>
  <c r="J8" i="26"/>
  <c r="L8" i="26"/>
  <c r="K8" i="26"/>
  <c r="I8" i="26"/>
  <c r="D20" i="26"/>
  <c r="M16" i="26"/>
  <c r="J16" i="26"/>
  <c r="L16" i="26"/>
  <c r="K16" i="26"/>
  <c r="I16" i="26"/>
  <c r="M25" i="26"/>
  <c r="J25" i="26"/>
  <c r="L25" i="26"/>
  <c r="K25" i="26"/>
  <c r="I25" i="26"/>
  <c r="E34" i="26"/>
  <c r="M33" i="26"/>
  <c r="J33" i="26"/>
  <c r="K33" i="26"/>
  <c r="I33" i="26"/>
  <c r="L33" i="26"/>
  <c r="F48" i="26"/>
  <c r="M42" i="26"/>
  <c r="J42" i="26"/>
  <c r="I42" i="26"/>
  <c r="K42" i="26"/>
  <c r="L42" i="26"/>
  <c r="M51" i="26"/>
  <c r="J51" i="26"/>
  <c r="I51" i="26"/>
  <c r="K51" i="26"/>
  <c r="L51" i="26"/>
  <c r="G62" i="26"/>
  <c r="M59" i="26"/>
  <c r="J59" i="26"/>
  <c r="L59" i="26"/>
  <c r="K59" i="26"/>
  <c r="I59" i="26"/>
  <c r="H76" i="26"/>
  <c r="M68" i="26"/>
  <c r="J68" i="26"/>
  <c r="L68" i="26"/>
  <c r="K68" i="26"/>
  <c r="I68" i="26"/>
  <c r="M85" i="26"/>
  <c r="J85" i="26"/>
  <c r="L85" i="26"/>
  <c r="K85" i="26"/>
  <c r="I85" i="26"/>
  <c r="M94" i="26"/>
  <c r="J94" i="26"/>
  <c r="L94" i="26"/>
  <c r="K94" i="26"/>
  <c r="I94" i="26"/>
  <c r="M102" i="26"/>
  <c r="J102" i="26"/>
  <c r="K102" i="26"/>
  <c r="I102" i="26"/>
  <c r="L102" i="26"/>
  <c r="C118" i="26"/>
  <c r="M111" i="26"/>
  <c r="J111" i="26"/>
  <c r="I111" i="26"/>
  <c r="L111" i="26"/>
  <c r="K111" i="26"/>
  <c r="M120" i="26"/>
  <c r="J120" i="26"/>
  <c r="K120" i="26"/>
  <c r="I120" i="26"/>
  <c r="L120" i="26"/>
  <c r="D132" i="26"/>
  <c r="M128" i="26"/>
  <c r="J128" i="26"/>
  <c r="L128" i="26"/>
  <c r="I128" i="26"/>
  <c r="K128" i="26"/>
  <c r="M137" i="26"/>
  <c r="J137" i="26"/>
  <c r="L137" i="26"/>
  <c r="K137" i="26"/>
  <c r="I137" i="26"/>
  <c r="E146" i="26"/>
  <c r="M145" i="26"/>
  <c r="J145" i="26"/>
  <c r="L145" i="26"/>
  <c r="K145" i="26"/>
  <c r="I145" i="26"/>
  <c r="F160" i="26"/>
  <c r="M154" i="26"/>
  <c r="J154" i="26"/>
  <c r="L154" i="26"/>
  <c r="K154" i="26"/>
  <c r="I154" i="26"/>
  <c r="C20" i="27"/>
  <c r="M13" i="27"/>
  <c r="J13" i="27"/>
  <c r="K13" i="27"/>
  <c r="I13" i="27"/>
  <c r="L13" i="27"/>
  <c r="M22" i="27"/>
  <c r="J22" i="27"/>
  <c r="I22" i="27"/>
  <c r="L22" i="27"/>
  <c r="K22" i="27"/>
  <c r="D34" i="27"/>
  <c r="M30" i="27"/>
  <c r="J30" i="27"/>
  <c r="L30" i="27"/>
  <c r="K30" i="27"/>
  <c r="I30" i="27"/>
  <c r="M39" i="27"/>
  <c r="J39" i="27"/>
  <c r="L39" i="27"/>
  <c r="K39" i="27"/>
  <c r="I39" i="27"/>
  <c r="E48" i="27"/>
  <c r="M47" i="27"/>
  <c r="J47" i="27"/>
  <c r="L47" i="27"/>
  <c r="K47" i="27"/>
  <c r="I47" i="27"/>
  <c r="F62" i="27"/>
  <c r="M56" i="27"/>
  <c r="J56" i="27"/>
  <c r="L56" i="27"/>
  <c r="K56" i="27"/>
  <c r="I56" i="27"/>
  <c r="M65" i="27"/>
  <c r="J65" i="27"/>
  <c r="L65" i="27"/>
  <c r="K65" i="27"/>
  <c r="I65" i="27"/>
  <c r="G76" i="27"/>
  <c r="M73" i="27"/>
  <c r="J73" i="27"/>
  <c r="L73" i="27"/>
  <c r="K73" i="27"/>
  <c r="I73" i="27"/>
  <c r="D90" i="27"/>
  <c r="I94" i="27"/>
  <c r="M94" i="27"/>
  <c r="K94" i="27"/>
  <c r="L94" i="27"/>
  <c r="J94" i="27"/>
  <c r="M107" i="27"/>
  <c r="K107" i="27"/>
  <c r="L107" i="27"/>
  <c r="J107" i="27"/>
  <c r="I107" i="27"/>
  <c r="M109" i="27"/>
  <c r="K109" i="27"/>
  <c r="J109" i="27"/>
  <c r="I109" i="27"/>
  <c r="L109" i="27"/>
  <c r="M126" i="27"/>
  <c r="L126" i="27"/>
  <c r="K126" i="27"/>
  <c r="J126" i="27"/>
  <c r="I126" i="27"/>
  <c r="K103" i="28"/>
  <c r="I103" i="28"/>
  <c r="H100" i="30"/>
  <c r="F209" i="30"/>
  <c r="L235" i="30"/>
  <c r="J10" i="31"/>
  <c r="J75" i="31"/>
  <c r="C118" i="27"/>
  <c r="M124" i="27"/>
  <c r="L124" i="27"/>
  <c r="K124" i="27"/>
  <c r="J124" i="27"/>
  <c r="H132" i="27"/>
  <c r="I124" i="27"/>
  <c r="M141" i="27"/>
  <c r="L141" i="27"/>
  <c r="K141" i="27"/>
  <c r="J141" i="27"/>
  <c r="I141" i="27"/>
  <c r="M158" i="27"/>
  <c r="L158" i="27"/>
  <c r="K158" i="27"/>
  <c r="J158" i="27"/>
  <c r="I158" i="27"/>
  <c r="K12" i="28"/>
  <c r="I12" i="28"/>
  <c r="K29" i="28"/>
  <c r="I29" i="28"/>
  <c r="K46" i="28"/>
  <c r="I46" i="28"/>
  <c r="K64" i="28"/>
  <c r="I64" i="28"/>
  <c r="I142" i="28"/>
  <c r="K142" i="28"/>
  <c r="K144" i="28"/>
  <c r="I144" i="28"/>
  <c r="H12" i="30"/>
  <c r="F21" i="30"/>
  <c r="H35" i="30"/>
  <c r="O255" i="30"/>
  <c r="F20" i="31"/>
  <c r="M129" i="27"/>
  <c r="L129" i="27"/>
  <c r="K129" i="27"/>
  <c r="J129" i="27"/>
  <c r="I129" i="27"/>
  <c r="K17" i="28"/>
  <c r="I17" i="28"/>
  <c r="K52" i="28"/>
  <c r="I52" i="28"/>
  <c r="K69" i="28"/>
  <c r="I69" i="28"/>
  <c r="K79" i="28"/>
  <c r="I79" i="28"/>
  <c r="K139" i="28"/>
  <c r="I139" i="28"/>
  <c r="K141" i="28"/>
  <c r="I141" i="28"/>
  <c r="L143" i="28"/>
  <c r="J143" i="28"/>
  <c r="F9" i="30"/>
  <c r="L17" i="30"/>
  <c r="F33" i="30"/>
  <c r="L100" i="30"/>
  <c r="H107" i="30"/>
  <c r="H143" i="30"/>
  <c r="J146" i="30"/>
  <c r="O164" i="30"/>
  <c r="N164" i="30"/>
  <c r="J209" i="30"/>
  <c r="H219" i="30"/>
  <c r="J77" i="31"/>
  <c r="AY15" i="35"/>
  <c r="AX15" i="35"/>
  <c r="L110" i="27"/>
  <c r="J110" i="27"/>
  <c r="H118" i="27"/>
  <c r="K110" i="27"/>
  <c r="I110" i="27"/>
  <c r="M110" i="27"/>
  <c r="I111" i="27"/>
  <c r="K111" i="27"/>
  <c r="J111" i="27"/>
  <c r="M111" i="27"/>
  <c r="L111" i="27"/>
  <c r="L112" i="27"/>
  <c r="J112" i="27"/>
  <c r="I112" i="27"/>
  <c r="M112" i="27"/>
  <c r="K112" i="27"/>
  <c r="L121" i="27"/>
  <c r="K121" i="27"/>
  <c r="J121" i="27"/>
  <c r="I121" i="27"/>
  <c r="M121" i="27"/>
  <c r="M150" i="27"/>
  <c r="L150" i="27"/>
  <c r="K150" i="27"/>
  <c r="J150" i="27"/>
  <c r="I150" i="27"/>
  <c r="L38" i="28"/>
  <c r="J38" i="28"/>
  <c r="J108" i="28"/>
  <c r="L108" i="28"/>
  <c r="F11" i="30"/>
  <c r="H13" i="30"/>
  <c r="J15" i="30"/>
  <c r="F20" i="30"/>
  <c r="L36" i="30"/>
  <c r="H101" i="30"/>
  <c r="L107" i="30"/>
  <c r="H165" i="30"/>
  <c r="J60" i="31"/>
  <c r="N77" i="31"/>
  <c r="D104" i="27"/>
  <c r="K113" i="27"/>
  <c r="I113" i="27"/>
  <c r="J113" i="27"/>
  <c r="M113" i="27"/>
  <c r="L113" i="27"/>
  <c r="M115" i="27"/>
  <c r="K115" i="27"/>
  <c r="I115" i="27"/>
  <c r="L115" i="27"/>
  <c r="J115" i="27"/>
  <c r="M117" i="27"/>
  <c r="I117" i="27"/>
  <c r="K117" i="27"/>
  <c r="L117" i="27"/>
  <c r="J117" i="27"/>
  <c r="I120" i="27"/>
  <c r="J120" i="27"/>
  <c r="L120" i="27"/>
  <c r="K120" i="27"/>
  <c r="M120" i="27"/>
  <c r="L136" i="27"/>
  <c r="K136" i="27"/>
  <c r="J136" i="27"/>
  <c r="I136" i="27"/>
  <c r="M136" i="27"/>
  <c r="C160" i="27"/>
  <c r="L153" i="27"/>
  <c r="K153" i="27"/>
  <c r="J153" i="27"/>
  <c r="I153" i="27"/>
  <c r="M153" i="27"/>
  <c r="H9" i="30"/>
  <c r="H34" i="30"/>
  <c r="H37" i="30"/>
  <c r="F98" i="30"/>
  <c r="E104" i="27"/>
  <c r="F132" i="27"/>
  <c r="M135" i="27"/>
  <c r="L135" i="27"/>
  <c r="J135" i="27"/>
  <c r="I135" i="27"/>
  <c r="K135" i="27"/>
  <c r="G146" i="27"/>
  <c r="M152" i="27"/>
  <c r="L152" i="27"/>
  <c r="J152" i="27"/>
  <c r="H160" i="27"/>
  <c r="K152" i="27"/>
  <c r="I152" i="27"/>
  <c r="J43" i="30"/>
  <c r="L101" i="30"/>
  <c r="J108" i="30"/>
  <c r="J169" i="30"/>
  <c r="N33" i="31"/>
  <c r="O33" i="31"/>
  <c r="L64" i="31"/>
  <c r="F76" i="33"/>
  <c r="F13" i="33"/>
  <c r="O31" i="30"/>
  <c r="N31" i="30"/>
  <c r="J36" i="30"/>
  <c r="L38" i="30"/>
  <c r="J101" i="30"/>
  <c r="L103" i="30"/>
  <c r="O143" i="30"/>
  <c r="O167" i="30"/>
  <c r="N167" i="30"/>
  <c r="H170" i="30"/>
  <c r="N189" i="30"/>
  <c r="J207" i="30"/>
  <c r="H209" i="30"/>
  <c r="O210" i="30"/>
  <c r="N210" i="30"/>
  <c r="L212" i="30"/>
  <c r="J64" i="31"/>
  <c r="J85" i="31"/>
  <c r="L16" i="33"/>
  <c r="K122" i="27"/>
  <c r="I122" i="27"/>
  <c r="M122" i="27"/>
  <c r="L122" i="27"/>
  <c r="J122" i="27"/>
  <c r="K130" i="27"/>
  <c r="J130" i="27"/>
  <c r="I130" i="27"/>
  <c r="M130" i="27"/>
  <c r="L130" i="27"/>
  <c r="C146" i="27"/>
  <c r="K139" i="27"/>
  <c r="J139" i="27"/>
  <c r="I139" i="27"/>
  <c r="L139" i="27"/>
  <c r="M139" i="27"/>
  <c r="K148" i="27"/>
  <c r="J148" i="27"/>
  <c r="I148" i="27"/>
  <c r="M148" i="27"/>
  <c r="L148" i="27"/>
  <c r="D160" i="27"/>
  <c r="K156" i="27"/>
  <c r="J156" i="27"/>
  <c r="I156" i="27"/>
  <c r="L156" i="27"/>
  <c r="M156" i="27"/>
  <c r="J10" i="30"/>
  <c r="H11" i="30"/>
  <c r="O13" i="30"/>
  <c r="N13" i="30"/>
  <c r="F18" i="30"/>
  <c r="H20" i="30"/>
  <c r="H32" i="30"/>
  <c r="J34" i="30"/>
  <c r="F39" i="30"/>
  <c r="F40" i="30"/>
  <c r="H42" i="30"/>
  <c r="N78" i="30"/>
  <c r="H97" i="30"/>
  <c r="J99" i="30"/>
  <c r="F104" i="30"/>
  <c r="L106" i="30"/>
  <c r="F109" i="30"/>
  <c r="J141" i="30"/>
  <c r="L150" i="30"/>
  <c r="F153" i="30"/>
  <c r="L174" i="30"/>
  <c r="O209" i="30"/>
  <c r="L211" i="30"/>
  <c r="J213" i="30"/>
  <c r="L39" i="31"/>
  <c r="J105" i="31"/>
  <c r="H13" i="33"/>
  <c r="H9" i="35"/>
  <c r="AR16" i="35"/>
  <c r="N14" i="43"/>
  <c r="M14" i="43"/>
  <c r="L14" i="43"/>
  <c r="J82" i="27"/>
  <c r="H90" i="27"/>
  <c r="M82" i="27"/>
  <c r="L82" i="27"/>
  <c r="K82" i="27"/>
  <c r="I82" i="27"/>
  <c r="J99" i="27"/>
  <c r="M99" i="27"/>
  <c r="L99" i="27"/>
  <c r="K99" i="27"/>
  <c r="I99" i="27"/>
  <c r="J108" i="27"/>
  <c r="L108" i="27"/>
  <c r="K108" i="27"/>
  <c r="I108" i="27"/>
  <c r="M108" i="27"/>
  <c r="J116" i="27"/>
  <c r="I116" i="27"/>
  <c r="L116" i="27"/>
  <c r="M116" i="27"/>
  <c r="K116" i="27"/>
  <c r="C132" i="27"/>
  <c r="J125" i="27"/>
  <c r="I125" i="27"/>
  <c r="K125" i="27"/>
  <c r="M125" i="27"/>
  <c r="L125" i="27"/>
  <c r="J134" i="27"/>
  <c r="I134" i="27"/>
  <c r="M134" i="27"/>
  <c r="L134" i="27"/>
  <c r="K134" i="27"/>
  <c r="D146" i="27"/>
  <c r="J142" i="27"/>
  <c r="I142" i="27"/>
  <c r="K142" i="27"/>
  <c r="M142" i="27"/>
  <c r="L142" i="27"/>
  <c r="J151" i="27"/>
  <c r="I151" i="27"/>
  <c r="M151" i="27"/>
  <c r="L151" i="27"/>
  <c r="K151" i="27"/>
  <c r="E160" i="27"/>
  <c r="J159" i="27"/>
  <c r="I159" i="27"/>
  <c r="K159" i="27"/>
  <c r="M159" i="27"/>
  <c r="L159" i="27"/>
  <c r="J9" i="30"/>
  <c r="L11" i="30"/>
  <c r="L12" i="30"/>
  <c r="J19" i="30"/>
  <c r="L21" i="30"/>
  <c r="L33" i="30"/>
  <c r="L34" i="30"/>
  <c r="J41" i="30"/>
  <c r="L43" i="30"/>
  <c r="L55" i="30"/>
  <c r="N57" i="30"/>
  <c r="L65" i="30"/>
  <c r="N79" i="30"/>
  <c r="L98" i="30"/>
  <c r="L99" i="30"/>
  <c r="H105" i="30"/>
  <c r="L169" i="30"/>
  <c r="F172" i="30"/>
  <c r="H208" i="30"/>
  <c r="F210" i="30"/>
  <c r="O211" i="30"/>
  <c r="N211" i="30"/>
  <c r="L213" i="30"/>
  <c r="O12" i="31"/>
  <c r="N12" i="31"/>
  <c r="L17" i="31"/>
  <c r="H35" i="31"/>
  <c r="D132" i="27"/>
  <c r="I128" i="27"/>
  <c r="J128" i="27"/>
  <c r="L128" i="27"/>
  <c r="M128" i="27"/>
  <c r="K128" i="27"/>
  <c r="I137" i="27"/>
  <c r="M137" i="27"/>
  <c r="L137" i="27"/>
  <c r="K137" i="27"/>
  <c r="J137" i="27"/>
  <c r="E146" i="27"/>
  <c r="I145" i="27"/>
  <c r="J145" i="27"/>
  <c r="L145" i="27"/>
  <c r="M145" i="27"/>
  <c r="K145" i="27"/>
  <c r="F160" i="27"/>
  <c r="I154" i="27"/>
  <c r="M154" i="27"/>
  <c r="L154" i="27"/>
  <c r="K154" i="27"/>
  <c r="J154" i="27"/>
  <c r="N9" i="30"/>
  <c r="O9" i="30"/>
  <c r="L10" i="30"/>
  <c r="F15" i="30"/>
  <c r="H17" i="30"/>
  <c r="H18" i="30"/>
  <c r="J32" i="30"/>
  <c r="F37" i="30"/>
  <c r="H39" i="30"/>
  <c r="J97" i="30"/>
  <c r="F102" i="30"/>
  <c r="H104" i="30"/>
  <c r="H108" i="30"/>
  <c r="J109" i="30"/>
  <c r="F143" i="30"/>
  <c r="L164" i="30"/>
  <c r="F167" i="30"/>
  <c r="F175" i="30"/>
  <c r="H217" i="30"/>
  <c r="F219" i="30"/>
  <c r="F276" i="30"/>
  <c r="M80" i="27"/>
  <c r="J80" i="27"/>
  <c r="L80" i="27"/>
  <c r="K80" i="27"/>
  <c r="I80" i="27"/>
  <c r="L88" i="27"/>
  <c r="K88" i="27"/>
  <c r="J88" i="27"/>
  <c r="I88" i="27"/>
  <c r="M88" i="27"/>
  <c r="C104" i="27"/>
  <c r="M97" i="27"/>
  <c r="L97" i="27"/>
  <c r="I97" i="27"/>
  <c r="K97" i="27"/>
  <c r="J97" i="27"/>
  <c r="L106" i="27"/>
  <c r="K106" i="27"/>
  <c r="J106" i="27"/>
  <c r="M106" i="27"/>
  <c r="I106" i="27"/>
  <c r="D118" i="27"/>
  <c r="J114" i="27"/>
  <c r="I114" i="27"/>
  <c r="L114" i="27"/>
  <c r="M114" i="27"/>
  <c r="K114" i="27"/>
  <c r="M123" i="27"/>
  <c r="L123" i="27"/>
  <c r="K123" i="27"/>
  <c r="J123" i="27"/>
  <c r="I123" i="27"/>
  <c r="E132" i="27"/>
  <c r="M131" i="27"/>
  <c r="I131" i="27"/>
  <c r="K131" i="27"/>
  <c r="J131" i="27"/>
  <c r="L131" i="27"/>
  <c r="F146" i="27"/>
  <c r="M140" i="27"/>
  <c r="L140" i="27"/>
  <c r="K140" i="27"/>
  <c r="J140" i="27"/>
  <c r="I140" i="27"/>
  <c r="M149" i="27"/>
  <c r="I149" i="27"/>
  <c r="K149" i="27"/>
  <c r="L149" i="27"/>
  <c r="J149" i="27"/>
  <c r="G160" i="27"/>
  <c r="M157" i="27"/>
  <c r="L157" i="27"/>
  <c r="K157" i="27"/>
  <c r="J157" i="27"/>
  <c r="I157" i="27"/>
  <c r="N11" i="30"/>
  <c r="O11" i="30"/>
  <c r="J17" i="30"/>
  <c r="L19" i="30"/>
  <c r="L31" i="30"/>
  <c r="O33" i="30"/>
  <c r="N33" i="30"/>
  <c r="J38" i="30"/>
  <c r="L40" i="30"/>
  <c r="L41" i="30"/>
  <c r="N55" i="30"/>
  <c r="N76" i="30"/>
  <c r="O98" i="30"/>
  <c r="N98" i="30"/>
  <c r="J103" i="30"/>
  <c r="H171" i="30"/>
  <c r="J285" i="30"/>
  <c r="L18" i="31"/>
  <c r="L31" i="31"/>
  <c r="N79" i="31"/>
  <c r="N34" i="33"/>
  <c r="O34" i="33"/>
  <c r="O55" i="33"/>
  <c r="O276" i="30"/>
  <c r="N276" i="30"/>
  <c r="H283" i="30"/>
  <c r="L285" i="30"/>
  <c r="J13" i="31"/>
  <c r="J31" i="31"/>
  <c r="J40" i="31"/>
  <c r="H60" i="31"/>
  <c r="N98" i="31"/>
  <c r="AR9" i="35"/>
  <c r="AO9" i="35"/>
  <c r="AN9" i="35"/>
  <c r="N8" i="38"/>
  <c r="F10" i="30"/>
  <c r="O10" i="30"/>
  <c r="N10" i="30"/>
  <c r="O12" i="30"/>
  <c r="N12" i="30"/>
  <c r="J13" i="30"/>
  <c r="F14" i="30"/>
  <c r="L15" i="30"/>
  <c r="H16" i="30"/>
  <c r="F31" i="30"/>
  <c r="J37" i="30"/>
  <c r="F38" i="30"/>
  <c r="L39" i="30"/>
  <c r="H40" i="30"/>
  <c r="O101" i="30"/>
  <c r="N101" i="30"/>
  <c r="J102" i="30"/>
  <c r="F103" i="30"/>
  <c r="L104" i="30"/>
  <c r="F106" i="30"/>
  <c r="L108" i="30"/>
  <c r="H273" i="30"/>
  <c r="F277" i="30"/>
  <c r="J11" i="31"/>
  <c r="H14" i="31"/>
  <c r="J65" i="31"/>
  <c r="J76" i="31"/>
  <c r="L108" i="31"/>
  <c r="J19" i="33"/>
  <c r="L9" i="30"/>
  <c r="J11" i="30"/>
  <c r="F12" i="30"/>
  <c r="J18" i="30"/>
  <c r="F19" i="30"/>
  <c r="L20" i="30"/>
  <c r="H21" i="30"/>
  <c r="L32" i="30"/>
  <c r="N34" i="30"/>
  <c r="O34" i="30"/>
  <c r="J35" i="30"/>
  <c r="F36" i="30"/>
  <c r="H38" i="30"/>
  <c r="J42" i="30"/>
  <c r="L97" i="30"/>
  <c r="N99" i="30"/>
  <c r="O99" i="30"/>
  <c r="J100" i="30"/>
  <c r="F101" i="30"/>
  <c r="H103" i="30"/>
  <c r="J105" i="30"/>
  <c r="F107" i="30"/>
  <c r="L109" i="30"/>
  <c r="O273" i="30"/>
  <c r="O9" i="31"/>
  <c r="N9" i="31"/>
  <c r="J14" i="31"/>
  <c r="J16" i="31"/>
  <c r="H21" i="31"/>
  <c r="J54" i="31"/>
  <c r="J56" i="31"/>
  <c r="L76" i="31"/>
  <c r="J79" i="31"/>
  <c r="J81" i="31"/>
  <c r="H10" i="30"/>
  <c r="L13" i="30"/>
  <c r="J16" i="30"/>
  <c r="F17" i="30"/>
  <c r="H19" i="30"/>
  <c r="H31" i="30"/>
  <c r="N32" i="30"/>
  <c r="O32" i="30"/>
  <c r="J33" i="30"/>
  <c r="F34" i="30"/>
  <c r="J40" i="30"/>
  <c r="F41" i="30"/>
  <c r="L42" i="30"/>
  <c r="H43" i="30"/>
  <c r="N97" i="30"/>
  <c r="O97" i="30"/>
  <c r="J98" i="30"/>
  <c r="F99" i="30"/>
  <c r="J106" i="30"/>
  <c r="O207" i="30"/>
  <c r="F211" i="30"/>
  <c r="N275" i="30"/>
  <c r="O275" i="30"/>
  <c r="L277" i="30"/>
  <c r="H282" i="30"/>
  <c r="F12" i="31"/>
  <c r="J39" i="31"/>
  <c r="L104" i="31"/>
  <c r="L281" i="30"/>
  <c r="H10" i="31"/>
  <c r="L14" i="31"/>
  <c r="H20" i="31"/>
  <c r="L43" i="31"/>
  <c r="N54" i="31"/>
  <c r="L79" i="31"/>
  <c r="H85" i="31"/>
  <c r="H98" i="31"/>
  <c r="J104" i="31"/>
  <c r="L19" i="33"/>
  <c r="O76" i="33"/>
  <c r="F275" i="30"/>
  <c r="H15" i="31"/>
  <c r="L19" i="31"/>
  <c r="J38" i="31"/>
  <c r="L75" i="31"/>
  <c r="J84" i="31"/>
  <c r="H87" i="31"/>
  <c r="J100" i="31"/>
  <c r="J106" i="31"/>
  <c r="O32" i="33"/>
  <c r="X13" i="35"/>
  <c r="H12" i="31"/>
  <c r="F18" i="31"/>
  <c r="J102" i="31"/>
  <c r="J35" i="31"/>
  <c r="J41" i="31"/>
  <c r="L105" i="30"/>
  <c r="J107" i="30"/>
  <c r="H109" i="30"/>
  <c r="J273" i="30"/>
  <c r="H274" i="30"/>
  <c r="F279" i="30"/>
  <c r="J281" i="30"/>
  <c r="L9" i="31"/>
  <c r="L10" i="31"/>
  <c r="F15" i="31"/>
  <c r="F16" i="31"/>
  <c r="F17" i="31"/>
  <c r="J19" i="31"/>
  <c r="J20" i="31"/>
  <c r="J58" i="31"/>
  <c r="J59" i="31"/>
  <c r="N75" i="31"/>
  <c r="J83" i="31"/>
  <c r="L85" i="31"/>
  <c r="L100" i="31"/>
  <c r="J108" i="31"/>
  <c r="H43" i="33"/>
  <c r="N33" i="33"/>
  <c r="AW22" i="35"/>
  <c r="J12" i="30"/>
  <c r="H14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H98" i="30"/>
  <c r="F100" i="30"/>
  <c r="O100" i="30"/>
  <c r="N100" i="30"/>
  <c r="L102" i="30"/>
  <c r="J104" i="30"/>
  <c r="H106" i="30"/>
  <c r="F108" i="30"/>
  <c r="O10" i="31"/>
  <c r="N10" i="31"/>
  <c r="H16" i="31"/>
  <c r="J18" i="31"/>
  <c r="L20" i="31"/>
  <c r="L35" i="31"/>
  <c r="J43" i="31"/>
  <c r="L58" i="31"/>
  <c r="L60" i="31"/>
  <c r="L83" i="31"/>
  <c r="L84" i="31"/>
  <c r="J97" i="31"/>
  <c r="AE15" i="35"/>
  <c r="X35" i="35"/>
  <c r="H10" i="35"/>
  <c r="X32" i="35"/>
  <c r="F12" i="43"/>
  <c r="F9" i="31"/>
  <c r="L11" i="31"/>
  <c r="J12" i="31"/>
  <c r="H13" i="31"/>
  <c r="J21" i="31"/>
  <c r="J32" i="31"/>
  <c r="H53" i="31"/>
  <c r="L56" i="31"/>
  <c r="L65" i="31"/>
  <c r="L77" i="31"/>
  <c r="L81" i="31"/>
  <c r="L106" i="31"/>
  <c r="H108" i="31"/>
  <c r="O75" i="33"/>
  <c r="N75" i="33"/>
  <c r="H12" i="35"/>
  <c r="AR13" i="35"/>
  <c r="AR17" i="35"/>
  <c r="AQ17" i="35"/>
  <c r="AP17" i="35"/>
  <c r="S6" i="40"/>
  <c r="R6" i="40"/>
  <c r="Q6" i="40"/>
  <c r="P6" i="40"/>
  <c r="T6" i="40"/>
  <c r="F10" i="31"/>
  <c r="L12" i="31"/>
  <c r="F14" i="31"/>
  <c r="L16" i="31"/>
  <c r="H18" i="31"/>
  <c r="L41" i="31"/>
  <c r="L102" i="31"/>
  <c r="O78" i="33"/>
  <c r="H17" i="35"/>
  <c r="I10" i="38"/>
  <c r="H10" i="38"/>
  <c r="X38" i="35"/>
  <c r="F9" i="38"/>
  <c r="O137" i="39"/>
  <c r="N137" i="39"/>
  <c r="M137" i="39"/>
  <c r="L137" i="39"/>
  <c r="K137" i="39"/>
  <c r="N9" i="40"/>
  <c r="F9" i="42"/>
  <c r="Q7" i="37"/>
  <c r="P7" i="37"/>
  <c r="T7" i="37"/>
  <c r="S7" i="37"/>
  <c r="R7" i="37"/>
  <c r="O7" i="37"/>
  <c r="S10" i="37"/>
  <c r="R10" i="37"/>
  <c r="T10" i="37"/>
  <c r="Q10" i="37"/>
  <c r="P10" i="37"/>
  <c r="O10" i="37"/>
  <c r="S6" i="38"/>
  <c r="R6" i="38"/>
  <c r="Q6" i="38"/>
  <c r="P6" i="38"/>
  <c r="T6" i="38"/>
  <c r="H11" i="38"/>
  <c r="I11" i="38"/>
  <c r="H9" i="31"/>
  <c r="F11" i="31"/>
  <c r="O11" i="31"/>
  <c r="N11" i="31"/>
  <c r="L13" i="31"/>
  <c r="J15" i="31"/>
  <c r="H17" i="31"/>
  <c r="F19" i="31"/>
  <c r="L21" i="31"/>
  <c r="M9" i="37"/>
  <c r="L9" i="37"/>
  <c r="J11" i="37"/>
  <c r="K9" i="37"/>
  <c r="O134" i="40"/>
  <c r="N134" i="40"/>
  <c r="M134" i="40"/>
  <c r="L134" i="40"/>
  <c r="K134" i="40"/>
  <c r="H8" i="35"/>
  <c r="AR8" i="35"/>
  <c r="AO8" i="35"/>
  <c r="AN8" i="35"/>
  <c r="AP8" i="35"/>
  <c r="AQ8" i="35"/>
  <c r="AR12" i="35"/>
  <c r="H13" i="35"/>
  <c r="L6" i="37"/>
  <c r="K6" i="37"/>
  <c r="S11" i="38"/>
  <c r="R11" i="38"/>
  <c r="P11" i="38"/>
  <c r="T11" i="38"/>
  <c r="Q11" i="38"/>
  <c r="P9" i="41"/>
  <c r="S9" i="41"/>
  <c r="R9" i="41"/>
  <c r="Q9" i="41"/>
  <c r="N15" i="42"/>
  <c r="M15" i="42"/>
  <c r="L15" i="42"/>
  <c r="J9" i="31"/>
  <c r="H11" i="31"/>
  <c r="F13" i="31"/>
  <c r="O13" i="31"/>
  <c r="N13" i="31"/>
  <c r="L15" i="31"/>
  <c r="J17" i="31"/>
  <c r="H19" i="31"/>
  <c r="F21" i="31"/>
  <c r="J43" i="33"/>
  <c r="H16" i="35"/>
  <c r="H30" i="35"/>
  <c r="H33" i="35"/>
  <c r="I125" i="37"/>
  <c r="H125" i="37"/>
  <c r="G125" i="37"/>
  <c r="G127" i="37"/>
  <c r="I127" i="37"/>
  <c r="H127" i="37"/>
  <c r="T9" i="38"/>
  <c r="S9" i="38"/>
  <c r="R9" i="38"/>
  <c r="H11" i="35"/>
  <c r="H15" i="35"/>
  <c r="H38" i="35"/>
  <c r="F6" i="38"/>
  <c r="H135" i="39"/>
  <c r="G135" i="39"/>
  <c r="N8" i="40"/>
  <c r="J65" i="33"/>
  <c r="O137" i="38"/>
  <c r="N137" i="38"/>
  <c r="M137" i="38"/>
  <c r="L137" i="38"/>
  <c r="K137" i="38"/>
  <c r="H136" i="39"/>
  <c r="G136" i="39"/>
  <c r="F6" i="41"/>
  <c r="H13" i="41"/>
  <c r="I13" i="41"/>
  <c r="J13" i="41"/>
  <c r="I126" i="37"/>
  <c r="H126" i="37"/>
  <c r="G126" i="37"/>
  <c r="AA20" i="38"/>
  <c r="R10" i="38"/>
  <c r="T10" i="38"/>
  <c r="S10" i="38"/>
  <c r="Q10" i="38"/>
  <c r="P10" i="38"/>
  <c r="J6" i="39"/>
  <c r="I6" i="39"/>
  <c r="H6" i="39"/>
  <c r="F13" i="41"/>
  <c r="J6" i="41"/>
  <c r="I6" i="41"/>
  <c r="H6" i="41"/>
  <c r="H40" i="35"/>
  <c r="I40" i="35"/>
  <c r="I7" i="37"/>
  <c r="H7" i="37"/>
  <c r="G7" i="37"/>
  <c r="L8" i="37"/>
  <c r="K8" i="37"/>
  <c r="M8" i="37"/>
  <c r="T9" i="37"/>
  <c r="P9" i="37"/>
  <c r="O9" i="37"/>
  <c r="S9" i="37"/>
  <c r="Q9" i="37"/>
  <c r="N11" i="37"/>
  <c r="R9" i="37"/>
  <c r="H10" i="37"/>
  <c r="G10" i="37"/>
  <c r="I10" i="37"/>
  <c r="H124" i="37"/>
  <c r="G124" i="37"/>
  <c r="L10" i="38"/>
  <c r="N10" i="38"/>
  <c r="M10" i="38"/>
  <c r="F7" i="38"/>
  <c r="F7" i="39"/>
  <c r="T10" i="39"/>
  <c r="S10" i="39"/>
  <c r="AA20" i="39"/>
  <c r="R10" i="39"/>
  <c r="M12" i="39"/>
  <c r="L12" i="39"/>
  <c r="R7" i="41"/>
  <c r="S7" i="41"/>
  <c r="J11" i="41"/>
  <c r="I11" i="41"/>
  <c r="H11" i="41"/>
  <c r="C11" i="37"/>
  <c r="H135" i="38"/>
  <c r="G135" i="38"/>
  <c r="F6" i="40"/>
  <c r="L11" i="41"/>
  <c r="M11" i="41"/>
  <c r="I31" i="35"/>
  <c r="Q6" i="37"/>
  <c r="P6" i="37"/>
  <c r="O6" i="37"/>
  <c r="R6" i="37"/>
  <c r="K7" i="37"/>
  <c r="M7" i="37"/>
  <c r="L7" i="37"/>
  <c r="H9" i="37"/>
  <c r="G9" i="37"/>
  <c r="F11" i="37"/>
  <c r="I9" i="37"/>
  <c r="N7" i="38"/>
  <c r="F10" i="38"/>
  <c r="F11" i="38"/>
  <c r="N12" i="38"/>
  <c r="M12" i="38"/>
  <c r="L12" i="38"/>
  <c r="F6" i="39"/>
  <c r="T9" i="39"/>
  <c r="M11" i="39"/>
  <c r="L11" i="39"/>
  <c r="N12" i="40"/>
  <c r="M12" i="40"/>
  <c r="L12" i="40"/>
  <c r="K16" i="42"/>
  <c r="M6" i="42"/>
  <c r="N6" i="42"/>
  <c r="L6" i="42"/>
  <c r="J15" i="42"/>
  <c r="I15" i="42"/>
  <c r="H15" i="42"/>
  <c r="N136" i="38"/>
  <c r="M136" i="38"/>
  <c r="L136" i="38"/>
  <c r="K136" i="38"/>
  <c r="O136" i="38"/>
  <c r="N6" i="40"/>
  <c r="F7" i="40"/>
  <c r="F11" i="40"/>
  <c r="I138" i="40"/>
  <c r="H138" i="40"/>
  <c r="G138" i="40"/>
  <c r="D14" i="44"/>
  <c r="G6" i="37"/>
  <c r="H6" i="37"/>
  <c r="G8" i="37"/>
  <c r="H8" i="37"/>
  <c r="I8" i="37"/>
  <c r="O8" i="37"/>
  <c r="T8" i="37"/>
  <c r="S8" i="37"/>
  <c r="R8" i="37"/>
  <c r="Q8" i="37"/>
  <c r="P8" i="37"/>
  <c r="D11" i="37"/>
  <c r="K10" i="37"/>
  <c r="L10" i="37"/>
  <c r="M10" i="37"/>
  <c r="F10" i="39"/>
  <c r="F12" i="41"/>
  <c r="F11" i="42"/>
  <c r="E11" i="37"/>
  <c r="F12" i="38"/>
  <c r="O134" i="38"/>
  <c r="N134" i="38"/>
  <c r="K134" i="38"/>
  <c r="G138" i="38"/>
  <c r="H138" i="38"/>
  <c r="O134" i="39"/>
  <c r="N134" i="39"/>
  <c r="K134" i="39"/>
  <c r="H138" i="39"/>
  <c r="G138" i="39"/>
  <c r="N7" i="40"/>
  <c r="E129" i="37"/>
  <c r="N6" i="38"/>
  <c r="I12" i="38"/>
  <c r="H12" i="38"/>
  <c r="T6" i="39"/>
  <c r="F11" i="39"/>
  <c r="N10" i="40"/>
  <c r="Q11" i="40"/>
  <c r="P11" i="40"/>
  <c r="T11" i="40"/>
  <c r="S11" i="40"/>
  <c r="R11" i="40"/>
  <c r="G136" i="40"/>
  <c r="I136" i="40"/>
  <c r="H136" i="40"/>
  <c r="Q11" i="41"/>
  <c r="P11" i="41"/>
  <c r="F7" i="41"/>
  <c r="H137" i="38"/>
  <c r="G137" i="38"/>
  <c r="J11" i="39"/>
  <c r="I11" i="39"/>
  <c r="H11" i="39"/>
  <c r="R11" i="39"/>
  <c r="Q11" i="39"/>
  <c r="P11" i="39"/>
  <c r="T11" i="39"/>
  <c r="S11" i="39"/>
  <c r="F12" i="39"/>
  <c r="M136" i="39"/>
  <c r="L136" i="39"/>
  <c r="K136" i="39"/>
  <c r="O136" i="39"/>
  <c r="N136" i="39"/>
  <c r="I136" i="41"/>
  <c r="H136" i="41"/>
  <c r="K136" i="41" s="1"/>
  <c r="G136" i="41"/>
  <c r="G138" i="41"/>
  <c r="I138" i="41"/>
  <c r="H138" i="41"/>
  <c r="G140" i="41"/>
  <c r="I140" i="41"/>
  <c r="H140" i="41"/>
  <c r="K140" i="41" s="1"/>
  <c r="I142" i="42"/>
  <c r="H142" i="42"/>
  <c r="G142" i="42"/>
  <c r="D13" i="45"/>
  <c r="Q12" i="38"/>
  <c r="P12" i="38"/>
  <c r="T12" i="38"/>
  <c r="S12" i="38"/>
  <c r="R12" i="38"/>
  <c r="L138" i="38"/>
  <c r="K138" i="38"/>
  <c r="M138" i="38"/>
  <c r="O138" i="38"/>
  <c r="N138" i="38"/>
  <c r="H137" i="39"/>
  <c r="G137" i="39"/>
  <c r="F8" i="40"/>
  <c r="F9" i="40"/>
  <c r="F10" i="40"/>
  <c r="I11" i="40"/>
  <c r="H11" i="40"/>
  <c r="G134" i="40"/>
  <c r="I134" i="40"/>
  <c r="H134" i="40"/>
  <c r="I135" i="40"/>
  <c r="H135" i="40"/>
  <c r="G135" i="40"/>
  <c r="F8" i="41"/>
  <c r="F15" i="41"/>
  <c r="M11" i="42"/>
  <c r="N11" i="42"/>
  <c r="L11" i="42"/>
  <c r="F8" i="43"/>
  <c r="D20" i="45"/>
  <c r="K135" i="38"/>
  <c r="N135" i="38"/>
  <c r="M135" i="38"/>
  <c r="L135" i="38"/>
  <c r="O135" i="38"/>
  <c r="H12" i="39"/>
  <c r="J12" i="39"/>
  <c r="I12" i="39"/>
  <c r="P12" i="39"/>
  <c r="S12" i="39"/>
  <c r="R12" i="39"/>
  <c r="Q12" i="39"/>
  <c r="T12" i="39"/>
  <c r="K138" i="39"/>
  <c r="O138" i="39"/>
  <c r="N138" i="39"/>
  <c r="M138" i="39"/>
  <c r="L138" i="39"/>
  <c r="M136" i="40"/>
  <c r="L136" i="40"/>
  <c r="K136" i="40"/>
  <c r="O136" i="40"/>
  <c r="N136" i="40"/>
  <c r="F10" i="41"/>
  <c r="F14" i="41"/>
  <c r="I144" i="41"/>
  <c r="G144" i="41"/>
  <c r="H144" i="41"/>
  <c r="K144" i="41" s="1"/>
  <c r="G16" i="42"/>
  <c r="H6" i="42"/>
  <c r="I6" i="42"/>
  <c r="J6" i="42"/>
  <c r="T8" i="43"/>
  <c r="S8" i="43"/>
  <c r="R8" i="43"/>
  <c r="Q8" i="43"/>
  <c r="P8" i="43"/>
  <c r="R13" i="43"/>
  <c r="Q13" i="43"/>
  <c r="P13" i="43"/>
  <c r="T13" i="43"/>
  <c r="S13" i="43"/>
  <c r="M11" i="38"/>
  <c r="L11" i="38"/>
  <c r="N11" i="38"/>
  <c r="G136" i="38"/>
  <c r="H136" i="38"/>
  <c r="O135" i="39"/>
  <c r="N135" i="39"/>
  <c r="M135" i="39"/>
  <c r="L135" i="39"/>
  <c r="K135" i="39"/>
  <c r="L11" i="40"/>
  <c r="N11" i="40"/>
  <c r="M11" i="40"/>
  <c r="F12" i="40"/>
  <c r="F11" i="41"/>
  <c r="I8" i="42"/>
  <c r="H8" i="42"/>
  <c r="J8" i="42"/>
  <c r="F12" i="42"/>
  <c r="O137" i="40"/>
  <c r="N137" i="40"/>
  <c r="M137" i="40"/>
  <c r="L137" i="40"/>
  <c r="K137" i="40"/>
  <c r="S7" i="42"/>
  <c r="T7" i="42"/>
  <c r="R7" i="42"/>
  <c r="Q7" i="42"/>
  <c r="P7" i="42"/>
  <c r="M10" i="42"/>
  <c r="N10" i="42"/>
  <c r="L10" i="42"/>
  <c r="I145" i="42"/>
  <c r="H145" i="42"/>
  <c r="G145" i="42"/>
  <c r="F10" i="43"/>
  <c r="J12" i="43"/>
  <c r="I12" i="43"/>
  <c r="H12" i="43"/>
  <c r="F14" i="43"/>
  <c r="H141" i="41"/>
  <c r="K141" i="41" s="1"/>
  <c r="I141" i="41"/>
  <c r="G141" i="41"/>
  <c r="J7" i="42"/>
  <c r="I7" i="42"/>
  <c r="H7" i="42"/>
  <c r="F14" i="42"/>
  <c r="H137" i="40"/>
  <c r="G137" i="40"/>
  <c r="I137" i="40"/>
  <c r="C16" i="42"/>
  <c r="T8" i="42"/>
  <c r="S8" i="42"/>
  <c r="Q8" i="42"/>
  <c r="R8" i="42"/>
  <c r="P8" i="42"/>
  <c r="M9" i="42"/>
  <c r="L9" i="42"/>
  <c r="N9" i="42"/>
  <c r="N12" i="42"/>
  <c r="M12" i="42"/>
  <c r="L12" i="42"/>
  <c r="N9" i="43"/>
  <c r="M9" i="43"/>
  <c r="L9" i="43"/>
  <c r="D14" i="46"/>
  <c r="I12" i="40"/>
  <c r="H12" i="40"/>
  <c r="R12" i="40"/>
  <c r="S12" i="40"/>
  <c r="Q12" i="40"/>
  <c r="P12" i="40"/>
  <c r="T12" i="40"/>
  <c r="K138" i="40"/>
  <c r="M138" i="40"/>
  <c r="O138" i="40"/>
  <c r="N138" i="40"/>
  <c r="L138" i="40"/>
  <c r="D16" i="42"/>
  <c r="O16" i="42"/>
  <c r="P6" i="42"/>
  <c r="Q6" i="42"/>
  <c r="S6" i="42"/>
  <c r="T6" i="42"/>
  <c r="R6" i="42"/>
  <c r="F8" i="42"/>
  <c r="I136" i="42"/>
  <c r="H136" i="42"/>
  <c r="K136" i="42" s="1"/>
  <c r="G136" i="42"/>
  <c r="N11" i="43"/>
  <c r="M11" i="43"/>
  <c r="L11" i="43"/>
  <c r="J15" i="43"/>
  <c r="I15" i="43"/>
  <c r="H15" i="43"/>
  <c r="D15" i="46"/>
  <c r="L135" i="40"/>
  <c r="K135" i="40"/>
  <c r="O135" i="40"/>
  <c r="N135" i="40"/>
  <c r="M135" i="40"/>
  <c r="I143" i="41"/>
  <c r="H143" i="41"/>
  <c r="K143" i="41" s="1"/>
  <c r="G143" i="41"/>
  <c r="Q12" i="42"/>
  <c r="P12" i="42"/>
  <c r="S12" i="42"/>
  <c r="R12" i="42"/>
  <c r="T12" i="42"/>
  <c r="L13" i="42"/>
  <c r="N13" i="42"/>
  <c r="M13" i="42"/>
  <c r="T14" i="42"/>
  <c r="S14" i="42"/>
  <c r="R14" i="42"/>
  <c r="Q14" i="42"/>
  <c r="P14" i="42"/>
  <c r="I143" i="42"/>
  <c r="M136" i="42"/>
  <c r="L136" i="42"/>
  <c r="I139" i="42"/>
  <c r="H139" i="42"/>
  <c r="K139" i="42" s="1"/>
  <c r="G139" i="42"/>
  <c r="I144" i="42"/>
  <c r="H144" i="42"/>
  <c r="K144" i="42" s="1"/>
  <c r="G144" i="42"/>
  <c r="T11" i="43"/>
  <c r="S11" i="43"/>
  <c r="R11" i="43"/>
  <c r="Q11" i="43"/>
  <c r="P11" i="43"/>
  <c r="T15" i="43"/>
  <c r="S15" i="43"/>
  <c r="P15" i="43"/>
  <c r="R15" i="43"/>
  <c r="Q15" i="43"/>
  <c r="D12" i="45"/>
  <c r="I137" i="42"/>
  <c r="G137" i="42"/>
  <c r="H137" i="42"/>
  <c r="K137" i="42" s="1"/>
  <c r="I140" i="42"/>
  <c r="H140" i="42"/>
  <c r="K140" i="42" s="1"/>
  <c r="G140" i="42"/>
  <c r="K16" i="43"/>
  <c r="N6" i="43"/>
  <c r="L6" i="43"/>
  <c r="M6" i="43"/>
  <c r="J7" i="43"/>
  <c r="I7" i="43"/>
  <c r="H7" i="43"/>
  <c r="J9" i="43"/>
  <c r="I9" i="43"/>
  <c r="H9" i="43"/>
  <c r="D19" i="44"/>
  <c r="F6" i="42"/>
  <c r="E16" i="42"/>
  <c r="F16" i="42" s="1"/>
  <c r="N7" i="42"/>
  <c r="M7" i="42"/>
  <c r="L7" i="42"/>
  <c r="J9" i="42"/>
  <c r="I9" i="42"/>
  <c r="H9" i="42"/>
  <c r="R9" i="42"/>
  <c r="Q9" i="42"/>
  <c r="P9" i="42"/>
  <c r="T9" i="42"/>
  <c r="S9" i="42"/>
  <c r="F10" i="42"/>
  <c r="F13" i="42"/>
  <c r="C16" i="43"/>
  <c r="F13" i="43"/>
  <c r="N143" i="43"/>
  <c r="O143" i="43"/>
  <c r="D15" i="44"/>
  <c r="D8" i="45"/>
  <c r="D16" i="45"/>
  <c r="D10" i="46"/>
  <c r="D18" i="46"/>
  <c r="T13" i="42"/>
  <c r="Q13" i="42"/>
  <c r="P13" i="42"/>
  <c r="R13" i="42"/>
  <c r="S13" i="42"/>
  <c r="J14" i="42"/>
  <c r="I14" i="42"/>
  <c r="H14" i="42"/>
  <c r="M140" i="42"/>
  <c r="L140" i="42"/>
  <c r="N143" i="42"/>
  <c r="M143" i="42"/>
  <c r="L143" i="42"/>
  <c r="O143" i="42"/>
  <c r="D16" i="43"/>
  <c r="N7" i="43"/>
  <c r="M7" i="43"/>
  <c r="L7" i="43"/>
  <c r="J8" i="43"/>
  <c r="I8" i="43"/>
  <c r="H8" i="43"/>
  <c r="O137" i="43"/>
  <c r="N137" i="43"/>
  <c r="O140" i="43"/>
  <c r="N140" i="43"/>
  <c r="D10" i="44"/>
  <c r="F7" i="42"/>
  <c r="L8" i="42"/>
  <c r="N8" i="42"/>
  <c r="M8" i="42"/>
  <c r="H10" i="42"/>
  <c r="I10" i="42"/>
  <c r="J10" i="42"/>
  <c r="R10" i="42"/>
  <c r="P10" i="42"/>
  <c r="T10" i="42"/>
  <c r="S10" i="42"/>
  <c r="Q10" i="42"/>
  <c r="P11" i="42"/>
  <c r="Q11" i="42"/>
  <c r="S11" i="42"/>
  <c r="R11" i="42"/>
  <c r="T11" i="42"/>
  <c r="H12" i="42"/>
  <c r="J12" i="42"/>
  <c r="I12" i="42"/>
  <c r="H13" i="42"/>
  <c r="J13" i="42"/>
  <c r="I13" i="42"/>
  <c r="R15" i="42"/>
  <c r="Q15" i="42"/>
  <c r="P15" i="42"/>
  <c r="S15" i="42"/>
  <c r="T15" i="42"/>
  <c r="F6" i="43"/>
  <c r="E16" i="43"/>
  <c r="F16" i="43" s="1"/>
  <c r="T7" i="43"/>
  <c r="P7" i="43"/>
  <c r="R7" i="43"/>
  <c r="S7" i="43"/>
  <c r="Q7" i="43"/>
  <c r="R9" i="43"/>
  <c r="Q9" i="43"/>
  <c r="P9" i="43"/>
  <c r="S9" i="43"/>
  <c r="T9" i="43"/>
  <c r="N10" i="43"/>
  <c r="L10" i="43"/>
  <c r="M10" i="43"/>
  <c r="H11" i="43"/>
  <c r="J11" i="43"/>
  <c r="I11" i="43"/>
  <c r="J13" i="43"/>
  <c r="I13" i="43"/>
  <c r="H13" i="43"/>
  <c r="N139" i="43"/>
  <c r="O139" i="43"/>
  <c r="O142" i="43"/>
  <c r="N142" i="43"/>
  <c r="O145" i="43"/>
  <c r="N145" i="43"/>
  <c r="D9" i="45"/>
  <c r="D17" i="45"/>
  <c r="D11" i="46"/>
  <c r="D19" i="46"/>
  <c r="H11" i="42"/>
  <c r="I11" i="42"/>
  <c r="J11" i="42"/>
  <c r="F15" i="42"/>
  <c r="F9" i="43"/>
  <c r="T12" i="43"/>
  <c r="S12" i="43"/>
  <c r="R12" i="43"/>
  <c r="Q12" i="43"/>
  <c r="P12" i="43"/>
  <c r="M13" i="43"/>
  <c r="N13" i="43"/>
  <c r="L13" i="43"/>
  <c r="N15" i="43"/>
  <c r="M15" i="43"/>
  <c r="L15" i="43"/>
  <c r="D11" i="44"/>
  <c r="D18" i="44"/>
  <c r="D8" i="44"/>
  <c r="D12" i="44"/>
  <c r="D16" i="44"/>
  <c r="D20" i="44"/>
  <c r="D10" i="45"/>
  <c r="D14" i="45"/>
  <c r="D18" i="45"/>
  <c r="D8" i="46"/>
  <c r="D12" i="46"/>
  <c r="D16" i="46"/>
  <c r="D20" i="46"/>
  <c r="L14" i="42"/>
  <c r="N14" i="42"/>
  <c r="M14" i="42"/>
  <c r="H6" i="43"/>
  <c r="G16" i="43"/>
  <c r="I6" i="43"/>
  <c r="J6" i="43"/>
  <c r="P6" i="43"/>
  <c r="T6" i="43"/>
  <c r="S6" i="43"/>
  <c r="R6" i="43"/>
  <c r="O16" i="43"/>
  <c r="Q6" i="43"/>
  <c r="F7" i="43"/>
  <c r="L8" i="43"/>
  <c r="N8" i="43"/>
  <c r="M8" i="43"/>
  <c r="H10" i="43"/>
  <c r="J10" i="43"/>
  <c r="I10" i="43"/>
  <c r="P10" i="43"/>
  <c r="T10" i="43"/>
  <c r="Q10" i="43"/>
  <c r="S10" i="43"/>
  <c r="R10" i="43"/>
  <c r="F11" i="43"/>
  <c r="L12" i="43"/>
  <c r="N12" i="43"/>
  <c r="M12" i="43"/>
  <c r="H14" i="43"/>
  <c r="I14" i="43"/>
  <c r="J14" i="43"/>
  <c r="P14" i="43"/>
  <c r="R14" i="43"/>
  <c r="Q14" i="43"/>
  <c r="T14" i="43"/>
  <c r="S14" i="43"/>
  <c r="F15" i="43"/>
  <c r="D9" i="44"/>
  <c r="D13" i="44"/>
  <c r="D17" i="44"/>
  <c r="D11" i="45"/>
  <c r="D15" i="45"/>
  <c r="D19" i="45"/>
  <c r="D9" i="46"/>
  <c r="D13" i="46"/>
  <c r="D17" i="46"/>
  <c r="K6" i="6"/>
  <c r="M152" i="3"/>
  <c r="L79" i="3"/>
  <c r="N31" i="2"/>
  <c r="K31" i="2"/>
  <c r="M31" i="2"/>
  <c r="L31" i="2"/>
  <c r="J31" i="2"/>
  <c r="L152" i="3"/>
  <c r="K6" i="5"/>
  <c r="V6" i="6"/>
  <c r="U6" i="6"/>
  <c r="X5" i="12"/>
  <c r="W5" i="12"/>
  <c r="V5" i="12"/>
  <c r="U5" i="12"/>
  <c r="I6" i="5"/>
  <c r="V6" i="5"/>
  <c r="S6" i="5"/>
  <c r="S6" i="6"/>
  <c r="F30" i="10"/>
  <c r="F74" i="10"/>
  <c r="U6" i="5"/>
  <c r="W6" i="6"/>
  <c r="K79" i="3"/>
  <c r="K152" i="3"/>
  <c r="W6" i="5"/>
  <c r="N8" i="8"/>
  <c r="N52" i="8"/>
  <c r="J6" i="2"/>
  <c r="J56" i="2"/>
  <c r="O74" i="8"/>
  <c r="N74" i="8"/>
  <c r="N79" i="3"/>
  <c r="L52" i="8"/>
  <c r="O8" i="10"/>
  <c r="N8" i="10"/>
  <c r="L56" i="2"/>
  <c r="F96" i="10"/>
  <c r="H96" i="10"/>
  <c r="K5" i="12"/>
  <c r="M7" i="16"/>
  <c r="K7" i="16"/>
  <c r="J7" i="16"/>
  <c r="I7" i="16"/>
  <c r="L7" i="16"/>
  <c r="K9" i="14"/>
  <c r="J9" i="14"/>
  <c r="I9" i="14"/>
  <c r="W6" i="13"/>
  <c r="N272" i="8"/>
  <c r="J8" i="10"/>
  <c r="L30" i="10"/>
  <c r="N52" i="10"/>
  <c r="O74" i="10"/>
  <c r="L8" i="10"/>
  <c r="N30" i="10"/>
  <c r="O52" i="10"/>
  <c r="I6" i="6"/>
  <c r="V9" i="14"/>
  <c r="U9" i="14"/>
  <c r="T9" i="14"/>
  <c r="K6" i="13"/>
  <c r="W7" i="15"/>
  <c r="X7" i="16"/>
  <c r="Y6" i="13"/>
  <c r="Y7" i="15"/>
  <c r="K7" i="17"/>
  <c r="Z6" i="13"/>
  <c r="Z7" i="15"/>
  <c r="AA6" i="13"/>
  <c r="I7" i="17"/>
  <c r="L7" i="17"/>
  <c r="W7" i="17"/>
  <c r="S6" i="18"/>
  <c r="X7" i="17"/>
  <c r="T6" i="18"/>
  <c r="Y7" i="17"/>
  <c r="N7" i="19"/>
  <c r="R7" i="19"/>
  <c r="F74" i="24"/>
  <c r="F7" i="19"/>
  <c r="V7" i="19"/>
  <c r="H7" i="19"/>
  <c r="X7" i="19"/>
  <c r="F206" i="24"/>
  <c r="J7" i="19"/>
  <c r="D52" i="24"/>
  <c r="F162" i="24"/>
  <c r="H74" i="24"/>
  <c r="R8" i="21"/>
  <c r="AB7" i="22"/>
  <c r="AA7" i="22"/>
  <c r="Z7" i="22"/>
  <c r="H8" i="25"/>
  <c r="F52" i="24"/>
  <c r="F140" i="24"/>
  <c r="J8" i="25"/>
  <c r="N30" i="25"/>
  <c r="L30" i="25"/>
  <c r="F74" i="25"/>
  <c r="D74" i="25"/>
  <c r="O74" i="25"/>
  <c r="D96" i="25"/>
  <c r="O96" i="25"/>
  <c r="F96" i="25"/>
  <c r="O8" i="25"/>
  <c r="J52" i="25"/>
  <c r="L74" i="25"/>
  <c r="J96" i="25"/>
  <c r="L74" i="30"/>
  <c r="J74" i="30"/>
  <c r="M6" i="26"/>
  <c r="H96" i="30"/>
  <c r="O8" i="33"/>
  <c r="N8" i="33"/>
  <c r="I6" i="26"/>
  <c r="L6" i="28"/>
  <c r="J6" i="26"/>
  <c r="I6" i="27"/>
  <c r="H52" i="30"/>
  <c r="L74" i="33"/>
  <c r="N74" i="33"/>
  <c r="J140" i="30"/>
  <c r="L52" i="30"/>
  <c r="L74" i="31"/>
  <c r="J74" i="31"/>
  <c r="L8" i="30"/>
  <c r="J8" i="30"/>
  <c r="H30" i="30"/>
  <c r="F52" i="30"/>
  <c r="I6" i="28"/>
  <c r="O8" i="30"/>
  <c r="F140" i="30"/>
  <c r="J6" i="28"/>
  <c r="F8" i="33"/>
  <c r="N30" i="33"/>
  <c r="L30" i="33"/>
  <c r="O7" i="35"/>
  <c r="K6" i="28"/>
  <c r="N118" i="30"/>
  <c r="L118" i="30"/>
  <c r="F30" i="31"/>
  <c r="O52" i="30"/>
  <c r="N96" i="30"/>
  <c r="L184" i="30"/>
  <c r="F206" i="30"/>
  <c r="L272" i="30"/>
  <c r="D8" i="31"/>
  <c r="F8" i="31"/>
  <c r="O8" i="31"/>
  <c r="O96" i="31"/>
  <c r="H8" i="33"/>
  <c r="N52" i="33"/>
  <c r="O52" i="33"/>
  <c r="N96" i="31"/>
  <c r="L96" i="31"/>
  <c r="D30" i="33"/>
  <c r="O30" i="33"/>
  <c r="J8" i="31"/>
  <c r="AO29" i="35"/>
  <c r="AN29" i="35"/>
  <c r="L206" i="30"/>
  <c r="L250" i="30"/>
  <c r="J8" i="33"/>
  <c r="O30" i="31"/>
  <c r="N30" i="31"/>
  <c r="H52" i="31"/>
  <c r="H52" i="33"/>
  <c r="F96" i="33"/>
  <c r="H96" i="33"/>
  <c r="N8" i="31"/>
  <c r="F96" i="31"/>
  <c r="BA7" i="35"/>
  <c r="AZ7" i="35"/>
  <c r="O74" i="31"/>
  <c r="AE7" i="35"/>
  <c r="AX7" i="35"/>
  <c r="P7" i="35"/>
  <c r="Y7" i="35"/>
  <c r="AQ7" i="35"/>
  <c r="BB7" i="35"/>
  <c r="Q5" i="37"/>
  <c r="P5" i="37"/>
  <c r="T5" i="37"/>
  <c r="S5" i="37"/>
  <c r="R5" i="37"/>
  <c r="O5" i="37"/>
  <c r="L30" i="31"/>
  <c r="D8" i="33"/>
  <c r="M5" i="38"/>
  <c r="J5" i="38"/>
  <c r="I5" i="38"/>
  <c r="H5" i="38"/>
  <c r="O96" i="33"/>
  <c r="I29" i="35"/>
  <c r="Y29" i="35"/>
  <c r="X29" i="35"/>
  <c r="AR7" i="35"/>
  <c r="I7" i="35"/>
  <c r="H7" i="35"/>
  <c r="I5" i="37"/>
  <c r="H5" i="37"/>
  <c r="L133" i="38"/>
  <c r="I133" i="38"/>
  <c r="H133" i="38"/>
  <c r="G133" i="38"/>
  <c r="J5" i="40"/>
  <c r="H29" i="35"/>
  <c r="G5" i="37"/>
  <c r="N123" i="37"/>
  <c r="M123" i="37"/>
  <c r="H5" i="40"/>
  <c r="T5" i="38"/>
  <c r="S5" i="38"/>
  <c r="R5" i="38"/>
  <c r="I133" i="39"/>
  <c r="H5" i="41"/>
  <c r="J5" i="41"/>
  <c r="T5" i="39"/>
  <c r="S5" i="39"/>
  <c r="G133" i="39"/>
  <c r="I5" i="41"/>
  <c r="N135" i="41"/>
  <c r="O135" i="41"/>
  <c r="M135" i="41"/>
  <c r="L135" i="41"/>
  <c r="K135" i="41"/>
  <c r="L5" i="38"/>
  <c r="P5" i="39"/>
  <c r="H133" i="39"/>
  <c r="T5" i="40"/>
  <c r="S5" i="40"/>
  <c r="R5" i="40"/>
  <c r="M133" i="38"/>
  <c r="L133" i="39"/>
  <c r="L5" i="39"/>
  <c r="N5" i="41"/>
  <c r="M5" i="41"/>
  <c r="L5" i="41"/>
  <c r="M5" i="39"/>
  <c r="K133" i="39"/>
  <c r="L5" i="40"/>
  <c r="G133" i="40"/>
  <c r="T5" i="41"/>
  <c r="P5" i="41"/>
  <c r="M5" i="40"/>
  <c r="H133" i="40"/>
  <c r="Q5" i="41"/>
  <c r="I135" i="43"/>
  <c r="H135" i="43"/>
  <c r="M135" i="43"/>
  <c r="L135" i="43"/>
  <c r="G135" i="43"/>
  <c r="H135" i="41"/>
  <c r="P5" i="42"/>
  <c r="L5" i="42"/>
  <c r="M5" i="42"/>
  <c r="R5" i="43"/>
  <c r="Q5" i="43"/>
  <c r="P5" i="43"/>
  <c r="N135" i="42"/>
  <c r="M135" i="42"/>
  <c r="L135" i="42"/>
  <c r="J5" i="43"/>
  <c r="I5" i="43"/>
  <c r="H5" i="43"/>
  <c r="O135" i="42"/>
  <c r="L5" i="43"/>
  <c r="D146" i="43" l="1"/>
  <c r="N8" i="41"/>
  <c r="M8" i="41"/>
  <c r="L8" i="41"/>
  <c r="P8" i="40"/>
  <c r="T8" i="40"/>
  <c r="R8" i="40"/>
  <c r="Q8" i="40"/>
  <c r="S8" i="40"/>
  <c r="C129" i="37"/>
  <c r="AF15" i="35"/>
  <c r="J80" i="31"/>
  <c r="F65" i="33"/>
  <c r="H65" i="33"/>
  <c r="L103" i="33"/>
  <c r="J278" i="30"/>
  <c r="L278" i="30"/>
  <c r="J99" i="33"/>
  <c r="H60" i="33"/>
  <c r="J60" i="33"/>
  <c r="H82" i="33"/>
  <c r="J215" i="30"/>
  <c r="L215" i="30"/>
  <c r="F174" i="30"/>
  <c r="H174" i="30"/>
  <c r="F78" i="31"/>
  <c r="H78" i="31"/>
  <c r="F63" i="33"/>
  <c r="F101" i="33"/>
  <c r="F144" i="30"/>
  <c r="L187" i="30"/>
  <c r="J257" i="30"/>
  <c r="H262" i="30"/>
  <c r="H233" i="30"/>
  <c r="L121" i="30"/>
  <c r="K112" i="28"/>
  <c r="I112" i="28"/>
  <c r="H61" i="30"/>
  <c r="F41" i="25"/>
  <c r="F267" i="24"/>
  <c r="L263" i="24"/>
  <c r="L53" i="24"/>
  <c r="N53" i="24"/>
  <c r="L106" i="25"/>
  <c r="L231" i="24"/>
  <c r="H230" i="24"/>
  <c r="J230" i="24"/>
  <c r="J75" i="24"/>
  <c r="L171" i="24"/>
  <c r="F65" i="24"/>
  <c r="H65" i="24"/>
  <c r="F170" i="24"/>
  <c r="O121" i="19"/>
  <c r="G146" i="13"/>
  <c r="I138" i="13"/>
  <c r="K138" i="13"/>
  <c r="G34" i="13"/>
  <c r="K26" i="13"/>
  <c r="I26" i="13"/>
  <c r="I12" i="13"/>
  <c r="H20" i="13"/>
  <c r="M12" i="13"/>
  <c r="L12" i="13"/>
  <c r="K12" i="13"/>
  <c r="J12" i="13"/>
  <c r="K142" i="13"/>
  <c r="I142" i="13"/>
  <c r="I84" i="17"/>
  <c r="G91" i="17"/>
  <c r="K84" i="17"/>
  <c r="F104" i="10"/>
  <c r="W40" i="12"/>
  <c r="H84" i="10"/>
  <c r="J84" i="10"/>
  <c r="L81" i="13"/>
  <c r="J81" i="13"/>
  <c r="L10" i="10"/>
  <c r="Z18" i="17"/>
  <c r="Y18" i="17"/>
  <c r="X18" i="17"/>
  <c r="W18" i="17"/>
  <c r="T21" i="15"/>
  <c r="J10" i="5"/>
  <c r="M10" i="5"/>
  <c r="L10" i="5"/>
  <c r="I10" i="5"/>
  <c r="K10" i="5"/>
  <c r="E146" i="42"/>
  <c r="J10" i="39"/>
  <c r="I10" i="39"/>
  <c r="H10" i="39"/>
  <c r="AF11" i="35"/>
  <c r="M8" i="38"/>
  <c r="I8" i="38"/>
  <c r="H8" i="38"/>
  <c r="J8" i="38"/>
  <c r="L8" i="38"/>
  <c r="J109" i="31"/>
  <c r="L109" i="31"/>
  <c r="L81" i="33"/>
  <c r="O277" i="30"/>
  <c r="N277" i="30"/>
  <c r="J9" i="33"/>
  <c r="L9" i="33"/>
  <c r="J100" i="33"/>
  <c r="H214" i="30"/>
  <c r="H18" i="33"/>
  <c r="J18" i="33"/>
  <c r="L218" i="30"/>
  <c r="F79" i="31"/>
  <c r="H79" i="31"/>
  <c r="F19" i="33"/>
  <c r="H19" i="33"/>
  <c r="F108" i="33"/>
  <c r="O54" i="31"/>
  <c r="J153" i="30"/>
  <c r="M121" i="28"/>
  <c r="J121" i="28"/>
  <c r="I121" i="28"/>
  <c r="L121" i="28"/>
  <c r="K121" i="28"/>
  <c r="J195" i="30"/>
  <c r="L195" i="30"/>
  <c r="I94" i="28"/>
  <c r="K94" i="28"/>
  <c r="J94" i="28"/>
  <c r="M94" i="28"/>
  <c r="L94" i="28"/>
  <c r="H255" i="30"/>
  <c r="F54" i="30"/>
  <c r="L237" i="30"/>
  <c r="J239" i="30"/>
  <c r="H119" i="30"/>
  <c r="H131" i="30"/>
  <c r="J131" i="30"/>
  <c r="K55" i="28"/>
  <c r="I55" i="28"/>
  <c r="I78" i="28"/>
  <c r="K78" i="28"/>
  <c r="F78" i="30"/>
  <c r="O78" i="30"/>
  <c r="D146" i="28"/>
  <c r="E34" i="28"/>
  <c r="J26" i="28"/>
  <c r="L26" i="28"/>
  <c r="O10" i="33"/>
  <c r="N10" i="33"/>
  <c r="F83" i="25"/>
  <c r="F257" i="24"/>
  <c r="O256" i="24"/>
  <c r="H232" i="24"/>
  <c r="L214" i="24"/>
  <c r="F98" i="24"/>
  <c r="H98" i="24"/>
  <c r="L31" i="25"/>
  <c r="H165" i="24"/>
  <c r="J131" i="24"/>
  <c r="H145" i="24"/>
  <c r="J42" i="19"/>
  <c r="G49" i="19"/>
  <c r="J123" i="19"/>
  <c r="Q21" i="16"/>
  <c r="F161" i="17"/>
  <c r="E63" i="17"/>
  <c r="M144" i="13"/>
  <c r="L144" i="13"/>
  <c r="K144" i="13"/>
  <c r="I144" i="13"/>
  <c r="J144" i="13"/>
  <c r="M10" i="13"/>
  <c r="L10" i="13"/>
  <c r="K10" i="13"/>
  <c r="I10" i="13"/>
  <c r="J10" i="13"/>
  <c r="L107" i="10"/>
  <c r="J17" i="10"/>
  <c r="L17" i="10"/>
  <c r="E146" i="13"/>
  <c r="J138" i="13"/>
  <c r="L138" i="13"/>
  <c r="F128" i="8"/>
  <c r="H128" i="8"/>
  <c r="K28" i="12"/>
  <c r="J28" i="12"/>
  <c r="I28" i="12"/>
  <c r="N28" i="12"/>
  <c r="M28" i="12"/>
  <c r="L28" i="12"/>
  <c r="H55" i="12"/>
  <c r="L78" i="10"/>
  <c r="N78" i="10"/>
  <c r="J36" i="6"/>
  <c r="I36" i="6"/>
  <c r="K36" i="6"/>
  <c r="M36" i="6"/>
  <c r="L36" i="6"/>
  <c r="M37" i="6"/>
  <c r="U21" i="17"/>
  <c r="O101" i="10"/>
  <c r="N101" i="10"/>
  <c r="K11" i="12"/>
  <c r="L11" i="12"/>
  <c r="J284" i="8"/>
  <c r="N160" i="3"/>
  <c r="M160" i="3"/>
  <c r="J160" i="3"/>
  <c r="L160" i="3"/>
  <c r="K160" i="3"/>
  <c r="I193" i="3"/>
  <c r="J217" i="8"/>
  <c r="J186" i="8"/>
  <c r="L186" i="8"/>
  <c r="J12" i="6"/>
  <c r="L12" i="6"/>
  <c r="K153" i="3"/>
  <c r="J153" i="3"/>
  <c r="V42" i="12"/>
  <c r="U42" i="12"/>
  <c r="X42" i="12"/>
  <c r="S39" i="6"/>
  <c r="W39" i="6"/>
  <c r="T39" i="6"/>
  <c r="U39" i="6"/>
  <c r="V39" i="6"/>
  <c r="K35" i="6"/>
  <c r="I35" i="6"/>
  <c r="C146" i="43"/>
  <c r="O136" i="43"/>
  <c r="N136" i="43"/>
  <c r="AR15" i="35"/>
  <c r="AO15" i="35"/>
  <c r="AN15" i="35"/>
  <c r="AP15" i="35"/>
  <c r="AQ15" i="35"/>
  <c r="J99" i="31"/>
  <c r="L60" i="33"/>
  <c r="L42" i="33"/>
  <c r="O274" i="30"/>
  <c r="F274" i="30"/>
  <c r="J86" i="33"/>
  <c r="H14" i="33"/>
  <c r="J14" i="33"/>
  <c r="L175" i="30"/>
  <c r="F106" i="31"/>
  <c r="H106" i="31"/>
  <c r="J125" i="28"/>
  <c r="I125" i="28"/>
  <c r="L125" i="28"/>
  <c r="K125" i="28"/>
  <c r="M125" i="28"/>
  <c r="F64" i="33"/>
  <c r="M158" i="28"/>
  <c r="L158" i="28"/>
  <c r="I158" i="28"/>
  <c r="K158" i="28"/>
  <c r="J158" i="28"/>
  <c r="L153" i="30"/>
  <c r="L149" i="30"/>
  <c r="F190" i="30"/>
  <c r="J157" i="28"/>
  <c r="I157" i="28"/>
  <c r="M157" i="28"/>
  <c r="L157" i="28"/>
  <c r="K157" i="28"/>
  <c r="K43" i="28"/>
  <c r="I43" i="28"/>
  <c r="L229" i="30"/>
  <c r="N229" i="30"/>
  <c r="I23" i="28"/>
  <c r="K23" i="28"/>
  <c r="G118" i="28"/>
  <c r="I110" i="28"/>
  <c r="K110" i="28"/>
  <c r="I100" i="28"/>
  <c r="K100" i="28"/>
  <c r="F64" i="30"/>
  <c r="E90" i="28"/>
  <c r="J99" i="28"/>
  <c r="L99" i="28"/>
  <c r="O100" i="33"/>
  <c r="N100" i="33"/>
  <c r="F261" i="24"/>
  <c r="H261" i="24"/>
  <c r="H217" i="24"/>
  <c r="L56" i="24"/>
  <c r="N56" i="24"/>
  <c r="L108" i="25"/>
  <c r="H239" i="24"/>
  <c r="F19" i="24"/>
  <c r="H19" i="24"/>
  <c r="O163" i="24"/>
  <c r="J76" i="24"/>
  <c r="L76" i="24"/>
  <c r="H120" i="24"/>
  <c r="J120" i="24"/>
  <c r="Z17" i="22"/>
  <c r="X17" i="22"/>
  <c r="M146" i="17"/>
  <c r="L146" i="17"/>
  <c r="K146" i="17"/>
  <c r="J146" i="17"/>
  <c r="I146" i="17"/>
  <c r="W12" i="16"/>
  <c r="Y12" i="16"/>
  <c r="U21" i="16"/>
  <c r="Y13" i="16"/>
  <c r="W13" i="16"/>
  <c r="U9" i="16"/>
  <c r="F146" i="13"/>
  <c r="K126" i="17"/>
  <c r="I126" i="17"/>
  <c r="L122" i="13"/>
  <c r="K122" i="13"/>
  <c r="J122" i="13"/>
  <c r="M122" i="13"/>
  <c r="I122" i="13"/>
  <c r="I47" i="13"/>
  <c r="K47" i="13"/>
  <c r="W49" i="12"/>
  <c r="L89" i="13"/>
  <c r="J89" i="13"/>
  <c r="J85" i="10"/>
  <c r="F120" i="8"/>
  <c r="H120" i="8"/>
  <c r="Z14" i="15"/>
  <c r="Y14" i="15"/>
  <c r="AA14" i="15"/>
  <c r="X14" i="15"/>
  <c r="W14" i="15"/>
  <c r="O78" i="10"/>
  <c r="F109" i="8"/>
  <c r="H109" i="8"/>
  <c r="F63" i="10"/>
  <c r="N61" i="2"/>
  <c r="L61" i="2"/>
  <c r="J61" i="2"/>
  <c r="K61" i="2"/>
  <c r="M61" i="2"/>
  <c r="L152" i="8"/>
  <c r="N120" i="8"/>
  <c r="O120" i="8"/>
  <c r="N144" i="8"/>
  <c r="O144" i="8"/>
  <c r="M21" i="2"/>
  <c r="L21" i="2"/>
  <c r="U30" i="5"/>
  <c r="W30" i="5"/>
  <c r="S30" i="5"/>
  <c r="V30" i="5"/>
  <c r="T30" i="5"/>
  <c r="L42" i="6"/>
  <c r="J42" i="6"/>
  <c r="N37" i="2"/>
  <c r="J37" i="2"/>
  <c r="M37" i="2"/>
  <c r="L37" i="2"/>
  <c r="K37" i="2"/>
  <c r="K12" i="6"/>
  <c r="I12" i="6"/>
  <c r="G143" i="42"/>
  <c r="H143" i="42"/>
  <c r="K143" i="42" s="1"/>
  <c r="O144" i="43"/>
  <c r="N144" i="43"/>
  <c r="O141" i="42"/>
  <c r="N141" i="42"/>
  <c r="M141" i="42"/>
  <c r="L141" i="42"/>
  <c r="N139" i="42"/>
  <c r="M139" i="42"/>
  <c r="L139" i="42"/>
  <c r="O139" i="42"/>
  <c r="H139" i="41"/>
  <c r="K139" i="41" s="1"/>
  <c r="G139" i="41"/>
  <c r="I139" i="41"/>
  <c r="I145" i="41"/>
  <c r="H145" i="41"/>
  <c r="K145" i="41" s="1"/>
  <c r="G145" i="41"/>
  <c r="I141" i="43"/>
  <c r="H141" i="43"/>
  <c r="G141" i="43"/>
  <c r="H145" i="43"/>
  <c r="G145" i="43"/>
  <c r="I145" i="43"/>
  <c r="M145" i="43"/>
  <c r="L145" i="43"/>
  <c r="O138" i="41"/>
  <c r="L138" i="41"/>
  <c r="N138" i="41"/>
  <c r="M138" i="41"/>
  <c r="O139" i="41"/>
  <c r="N139" i="41"/>
  <c r="M139" i="41"/>
  <c r="L139" i="41"/>
  <c r="F8" i="38"/>
  <c r="J15" i="41"/>
  <c r="I15" i="41"/>
  <c r="H15" i="41"/>
  <c r="H8" i="39"/>
  <c r="M8" i="39"/>
  <c r="J8" i="39"/>
  <c r="I8" i="39"/>
  <c r="L8" i="39"/>
  <c r="H34" i="35"/>
  <c r="I34" i="35"/>
  <c r="AO12" i="35"/>
  <c r="AN12" i="35"/>
  <c r="AR14" i="35"/>
  <c r="AQ14" i="35"/>
  <c r="AP14" i="35"/>
  <c r="AN14" i="35"/>
  <c r="AO14" i="35"/>
  <c r="L61" i="31"/>
  <c r="Y33" i="35"/>
  <c r="X33" i="35"/>
  <c r="I36" i="35"/>
  <c r="O128" i="37"/>
  <c r="N128" i="37"/>
  <c r="L59" i="31"/>
  <c r="AQ16" i="35"/>
  <c r="AP16" i="35"/>
  <c r="AP12" i="35"/>
  <c r="AQ12" i="35"/>
  <c r="P9" i="35"/>
  <c r="O9" i="35"/>
  <c r="P16" i="35"/>
  <c r="O16" i="35"/>
  <c r="X17" i="35"/>
  <c r="Y17" i="35"/>
  <c r="J37" i="31"/>
  <c r="L37" i="31"/>
  <c r="J107" i="31"/>
  <c r="L107" i="31"/>
  <c r="BA9" i="35"/>
  <c r="AZ9" i="35"/>
  <c r="AY9" i="35"/>
  <c r="AX9" i="35"/>
  <c r="BB9" i="35"/>
  <c r="AF9" i="35"/>
  <c r="AE9" i="35"/>
  <c r="J98" i="31"/>
  <c r="L98" i="31"/>
  <c r="J17" i="33"/>
  <c r="L85" i="33"/>
  <c r="L61" i="33"/>
  <c r="L54" i="33"/>
  <c r="L39" i="33"/>
  <c r="L78" i="33"/>
  <c r="N78" i="33"/>
  <c r="O101" i="31"/>
  <c r="N101" i="31"/>
  <c r="N32" i="31"/>
  <c r="O32" i="31"/>
  <c r="F284" i="30"/>
  <c r="F281" i="30"/>
  <c r="F278" i="30"/>
  <c r="L274" i="30"/>
  <c r="N274" i="30"/>
  <c r="J284" i="30"/>
  <c r="L284" i="30"/>
  <c r="L36" i="33"/>
  <c r="J34" i="33"/>
  <c r="L34" i="33"/>
  <c r="J42" i="33"/>
  <c r="J10" i="33"/>
  <c r="J59" i="33"/>
  <c r="J104" i="33"/>
  <c r="AO37" i="35"/>
  <c r="AN37" i="35"/>
  <c r="AO33" i="35"/>
  <c r="AN33" i="35"/>
  <c r="N54" i="33"/>
  <c r="O54" i="33"/>
  <c r="H20" i="33"/>
  <c r="J20" i="33"/>
  <c r="J172" i="30"/>
  <c r="L172" i="30"/>
  <c r="H9" i="33"/>
  <c r="H31" i="33"/>
  <c r="J31" i="33"/>
  <c r="H32" i="33"/>
  <c r="H63" i="33"/>
  <c r="H57" i="33"/>
  <c r="H102" i="33"/>
  <c r="H83" i="33"/>
  <c r="J83" i="33"/>
  <c r="N208" i="30"/>
  <c r="O208" i="30"/>
  <c r="J219" i="30"/>
  <c r="L219" i="30"/>
  <c r="J216" i="30"/>
  <c r="F214" i="30"/>
  <c r="F173" i="30"/>
  <c r="H173" i="30"/>
  <c r="F163" i="30"/>
  <c r="O163" i="30"/>
  <c r="L171" i="30"/>
  <c r="N166" i="30"/>
  <c r="O166" i="30"/>
  <c r="F102" i="31"/>
  <c r="H102" i="31"/>
  <c r="F41" i="31"/>
  <c r="H41" i="31"/>
  <c r="F39" i="31"/>
  <c r="H39" i="31"/>
  <c r="F76" i="31"/>
  <c r="H76" i="31"/>
  <c r="F97" i="31"/>
  <c r="H97" i="31"/>
  <c r="F188" i="30"/>
  <c r="O188" i="30"/>
  <c r="C34" i="28"/>
  <c r="O11" i="35"/>
  <c r="I10" i="35"/>
  <c r="L43" i="33"/>
  <c r="F55" i="33"/>
  <c r="F85" i="33"/>
  <c r="F17" i="33"/>
  <c r="F78" i="33"/>
  <c r="F100" i="33"/>
  <c r="F104" i="33"/>
  <c r="H104" i="33"/>
  <c r="F105" i="33"/>
  <c r="F82" i="31"/>
  <c r="F260" i="30"/>
  <c r="F186" i="30"/>
  <c r="K156" i="28"/>
  <c r="J156" i="28"/>
  <c r="I156" i="28"/>
  <c r="M156" i="28"/>
  <c r="L156" i="28"/>
  <c r="I39" i="28"/>
  <c r="M39" i="28"/>
  <c r="L39" i="28"/>
  <c r="J39" i="28"/>
  <c r="K39" i="28"/>
  <c r="F148" i="30"/>
  <c r="O142" i="30"/>
  <c r="N142" i="30"/>
  <c r="L141" i="30"/>
  <c r="N141" i="30"/>
  <c r="J151" i="30"/>
  <c r="L151" i="30"/>
  <c r="J61" i="28"/>
  <c r="I61" i="28"/>
  <c r="L61" i="28"/>
  <c r="K61" i="28"/>
  <c r="M61" i="28"/>
  <c r="J18" i="28"/>
  <c r="I18" i="28"/>
  <c r="M18" i="28"/>
  <c r="L18" i="28"/>
  <c r="K18" i="28"/>
  <c r="H187" i="30"/>
  <c r="J189" i="30"/>
  <c r="L189" i="30"/>
  <c r="J191" i="30"/>
  <c r="L191" i="30"/>
  <c r="F187" i="30"/>
  <c r="J193" i="30"/>
  <c r="F83" i="30"/>
  <c r="K117" i="28"/>
  <c r="J117" i="28"/>
  <c r="I117" i="28"/>
  <c r="M117" i="28"/>
  <c r="L117" i="28"/>
  <c r="K50" i="28"/>
  <c r="J50" i="28"/>
  <c r="I50" i="28"/>
  <c r="M50" i="28"/>
  <c r="L50" i="28"/>
  <c r="I111" i="28"/>
  <c r="M111" i="28"/>
  <c r="L111" i="28"/>
  <c r="K111" i="28"/>
  <c r="J111" i="28"/>
  <c r="H118" i="28"/>
  <c r="M97" i="28"/>
  <c r="L97" i="28"/>
  <c r="K97" i="28"/>
  <c r="J97" i="28"/>
  <c r="I97" i="28"/>
  <c r="H104" i="28"/>
  <c r="F259" i="30"/>
  <c r="H257" i="30"/>
  <c r="F261" i="30"/>
  <c r="H261" i="30"/>
  <c r="F256" i="30"/>
  <c r="L252" i="30"/>
  <c r="J262" i="30"/>
  <c r="F84" i="30"/>
  <c r="F81" i="30"/>
  <c r="H238" i="30"/>
  <c r="L231" i="30"/>
  <c r="O232" i="30"/>
  <c r="N232" i="30"/>
  <c r="H231" i="30"/>
  <c r="J238" i="30"/>
  <c r="F236" i="30"/>
  <c r="F124" i="30"/>
  <c r="F128" i="30"/>
  <c r="H127" i="30"/>
  <c r="H129" i="30"/>
  <c r="H130" i="30"/>
  <c r="F127" i="30"/>
  <c r="F125" i="30"/>
  <c r="H128" i="30"/>
  <c r="J62" i="30"/>
  <c r="L62" i="30"/>
  <c r="J61" i="30"/>
  <c r="L61" i="30"/>
  <c r="J58" i="30"/>
  <c r="L58" i="30"/>
  <c r="K108" i="28"/>
  <c r="I108" i="28"/>
  <c r="G90" i="28"/>
  <c r="G20" i="28"/>
  <c r="G76" i="28"/>
  <c r="I19" i="28"/>
  <c r="K19" i="28"/>
  <c r="G104" i="28"/>
  <c r="K96" i="28"/>
  <c r="I96" i="28"/>
  <c r="K109" i="28"/>
  <c r="I109" i="28"/>
  <c r="O120" i="30"/>
  <c r="N120" i="30"/>
  <c r="F63" i="30"/>
  <c r="H53" i="30"/>
  <c r="H83" i="30"/>
  <c r="H84" i="30"/>
  <c r="F132" i="28"/>
  <c r="F62" i="28"/>
  <c r="J142" i="28"/>
  <c r="L142" i="28"/>
  <c r="L31" i="28"/>
  <c r="J31" i="28"/>
  <c r="L101" i="28"/>
  <c r="J101" i="28"/>
  <c r="J52" i="28"/>
  <c r="L52" i="28"/>
  <c r="L139" i="28"/>
  <c r="J139" i="28"/>
  <c r="N97" i="33"/>
  <c r="O97" i="33"/>
  <c r="F65" i="25"/>
  <c r="F100" i="25"/>
  <c r="F80" i="25"/>
  <c r="F33" i="25"/>
  <c r="O33" i="25"/>
  <c r="F258" i="24"/>
  <c r="H258" i="24"/>
  <c r="L267" i="24"/>
  <c r="L265" i="24"/>
  <c r="O259" i="24"/>
  <c r="N259" i="24"/>
  <c r="L255" i="24"/>
  <c r="J262" i="24"/>
  <c r="F233" i="24"/>
  <c r="O207" i="24"/>
  <c r="N207" i="24"/>
  <c r="F13" i="24"/>
  <c r="H13" i="24"/>
  <c r="H214" i="24"/>
  <c r="J218" i="24"/>
  <c r="L212" i="24"/>
  <c r="H188" i="24"/>
  <c r="J171" i="24"/>
  <c r="F103" i="24"/>
  <c r="H103" i="24"/>
  <c r="N54" i="24"/>
  <c r="O54" i="24"/>
  <c r="L79" i="25"/>
  <c r="L75" i="25"/>
  <c r="L58" i="25"/>
  <c r="L104" i="25"/>
  <c r="L78" i="25"/>
  <c r="L107" i="25"/>
  <c r="J234" i="24"/>
  <c r="L238" i="24"/>
  <c r="L237" i="24"/>
  <c r="F234" i="24"/>
  <c r="H207" i="24"/>
  <c r="H87" i="24"/>
  <c r="J87" i="24"/>
  <c r="H63" i="24"/>
  <c r="F11" i="24"/>
  <c r="H11" i="24"/>
  <c r="J196" i="24"/>
  <c r="H189" i="24"/>
  <c r="J80" i="24"/>
  <c r="L80" i="24"/>
  <c r="L187" i="24"/>
  <c r="N187" i="24"/>
  <c r="J168" i="24"/>
  <c r="L163" i="24"/>
  <c r="N163" i="24"/>
  <c r="J170" i="24"/>
  <c r="L170" i="24"/>
  <c r="H59" i="24"/>
  <c r="J59" i="24"/>
  <c r="H81" i="24"/>
  <c r="F62" i="24"/>
  <c r="H62" i="24"/>
  <c r="J119" i="24"/>
  <c r="L120" i="24"/>
  <c r="L125" i="24"/>
  <c r="O120" i="24"/>
  <c r="N120" i="24"/>
  <c r="L130" i="24"/>
  <c r="O122" i="24"/>
  <c r="N122" i="24"/>
  <c r="H86" i="24"/>
  <c r="F63" i="24"/>
  <c r="T21" i="22"/>
  <c r="AB18" i="22"/>
  <c r="AA18" i="22"/>
  <c r="Y18" i="22"/>
  <c r="X18" i="22"/>
  <c r="Z18" i="22"/>
  <c r="Y12" i="22"/>
  <c r="X12" i="22"/>
  <c r="AB12" i="22"/>
  <c r="AA12" i="22"/>
  <c r="Z12" i="22"/>
  <c r="F172" i="24"/>
  <c r="F149" i="24"/>
  <c r="H143" i="24"/>
  <c r="O141" i="24"/>
  <c r="N141" i="24"/>
  <c r="O142" i="24"/>
  <c r="N142" i="24"/>
  <c r="L152" i="24"/>
  <c r="O144" i="24"/>
  <c r="N144" i="24"/>
  <c r="O53" i="24"/>
  <c r="G37" i="19"/>
  <c r="G93" i="19"/>
  <c r="J16" i="19"/>
  <c r="F216" i="24"/>
  <c r="W77" i="19"/>
  <c r="W65" i="19"/>
  <c r="J24" i="19"/>
  <c r="G23" i="19"/>
  <c r="F86" i="24"/>
  <c r="F83" i="24"/>
  <c r="K113" i="17"/>
  <c r="J113" i="17"/>
  <c r="M113" i="17"/>
  <c r="L113" i="17"/>
  <c r="I113" i="17"/>
  <c r="M155" i="17"/>
  <c r="L155" i="17"/>
  <c r="K155" i="17"/>
  <c r="J155" i="17"/>
  <c r="I155" i="17"/>
  <c r="I137" i="17"/>
  <c r="K137" i="17"/>
  <c r="J137" i="17"/>
  <c r="M137" i="17"/>
  <c r="L137" i="17"/>
  <c r="M140" i="17"/>
  <c r="J140" i="17"/>
  <c r="L140" i="17"/>
  <c r="K140" i="17"/>
  <c r="I140" i="17"/>
  <c r="S9" i="16"/>
  <c r="O147" i="19"/>
  <c r="R139" i="19"/>
  <c r="O105" i="19"/>
  <c r="O63" i="19"/>
  <c r="R44" i="19"/>
  <c r="R67" i="19"/>
  <c r="R14" i="19"/>
  <c r="R127" i="19"/>
  <c r="O119" i="19"/>
  <c r="O149" i="19"/>
  <c r="F147" i="17"/>
  <c r="I102" i="17"/>
  <c r="K102" i="17"/>
  <c r="J102" i="17"/>
  <c r="M102" i="17"/>
  <c r="L102" i="17"/>
  <c r="D147" i="17"/>
  <c r="J108" i="17"/>
  <c r="I108" i="17"/>
  <c r="L108" i="17"/>
  <c r="M108" i="17"/>
  <c r="K108" i="17"/>
  <c r="H107" i="17"/>
  <c r="J75" i="17"/>
  <c r="I75" i="17"/>
  <c r="M75" i="17"/>
  <c r="K75" i="17"/>
  <c r="L75" i="17"/>
  <c r="F121" i="17"/>
  <c r="E161" i="17"/>
  <c r="J125" i="17"/>
  <c r="I125" i="17"/>
  <c r="L125" i="17"/>
  <c r="M125" i="17"/>
  <c r="K125" i="17"/>
  <c r="H133" i="17"/>
  <c r="J90" i="17"/>
  <c r="L90" i="17"/>
  <c r="M90" i="17"/>
  <c r="K90" i="17"/>
  <c r="I90" i="17"/>
  <c r="F77" i="17"/>
  <c r="F65" i="17"/>
  <c r="D107" i="17"/>
  <c r="L160" i="17"/>
  <c r="J160" i="17"/>
  <c r="D149" i="17"/>
  <c r="J150" i="17"/>
  <c r="L150" i="17"/>
  <c r="L110" i="17"/>
  <c r="K110" i="17"/>
  <c r="M110" i="17"/>
  <c r="J110" i="17"/>
  <c r="I110" i="17"/>
  <c r="D105" i="17"/>
  <c r="E51" i="17"/>
  <c r="F104" i="13"/>
  <c r="K78" i="13"/>
  <c r="I78" i="13"/>
  <c r="K60" i="13"/>
  <c r="I60" i="13"/>
  <c r="H48" i="13"/>
  <c r="L40" i="13"/>
  <c r="K40" i="13"/>
  <c r="M40" i="13"/>
  <c r="J40" i="13"/>
  <c r="I40" i="13"/>
  <c r="K11" i="13"/>
  <c r="I11" i="13"/>
  <c r="I97" i="13"/>
  <c r="M97" i="13"/>
  <c r="L97" i="13"/>
  <c r="K97" i="13"/>
  <c r="J97" i="13"/>
  <c r="I80" i="13"/>
  <c r="M80" i="13"/>
  <c r="L80" i="13"/>
  <c r="K80" i="13"/>
  <c r="J80" i="13"/>
  <c r="G65" i="17"/>
  <c r="G107" i="17"/>
  <c r="G121" i="17"/>
  <c r="G149" i="17"/>
  <c r="I150" i="17"/>
  <c r="K150" i="17"/>
  <c r="J111" i="13"/>
  <c r="I111" i="13"/>
  <c r="M111" i="13"/>
  <c r="L111" i="13"/>
  <c r="K111" i="13"/>
  <c r="J94" i="13"/>
  <c r="I94" i="13"/>
  <c r="M94" i="13"/>
  <c r="L94" i="13"/>
  <c r="K94" i="13"/>
  <c r="X18" i="13"/>
  <c r="W18" i="13"/>
  <c r="AA18" i="13"/>
  <c r="Z18" i="13"/>
  <c r="Y18" i="13"/>
  <c r="X10" i="13"/>
  <c r="W10" i="13"/>
  <c r="AA10" i="13"/>
  <c r="Z10" i="13"/>
  <c r="Y10" i="13"/>
  <c r="L156" i="13"/>
  <c r="K156" i="13"/>
  <c r="J156" i="13"/>
  <c r="M156" i="13"/>
  <c r="I156" i="13"/>
  <c r="C146" i="13"/>
  <c r="G90" i="13"/>
  <c r="K82" i="13"/>
  <c r="I82" i="13"/>
  <c r="L61" i="13"/>
  <c r="K61" i="13"/>
  <c r="J61" i="13"/>
  <c r="M61" i="13"/>
  <c r="I61" i="13"/>
  <c r="L44" i="13"/>
  <c r="K44" i="13"/>
  <c r="J44" i="13"/>
  <c r="M44" i="13"/>
  <c r="I44" i="13"/>
  <c r="C34" i="13"/>
  <c r="M101" i="13"/>
  <c r="L101" i="13"/>
  <c r="K101" i="13"/>
  <c r="I101" i="13"/>
  <c r="J101" i="13"/>
  <c r="L56" i="13"/>
  <c r="J56" i="13"/>
  <c r="W44" i="12"/>
  <c r="J38" i="12"/>
  <c r="I38" i="12"/>
  <c r="J30" i="12"/>
  <c r="I30" i="12"/>
  <c r="W47" i="12"/>
  <c r="J98" i="10"/>
  <c r="L98" i="10"/>
  <c r="L39" i="10"/>
  <c r="F262" i="8"/>
  <c r="H262" i="8"/>
  <c r="N48" i="12"/>
  <c r="M48" i="12"/>
  <c r="L48" i="12"/>
  <c r="I48" i="12"/>
  <c r="J48" i="12"/>
  <c r="K48" i="12"/>
  <c r="I39" i="12"/>
  <c r="N39" i="12"/>
  <c r="M39" i="12"/>
  <c r="L39" i="12"/>
  <c r="K39" i="12"/>
  <c r="J39" i="12"/>
  <c r="N40" i="12"/>
  <c r="N42" i="12"/>
  <c r="I31" i="12"/>
  <c r="N31" i="12"/>
  <c r="M31" i="12"/>
  <c r="L31" i="12"/>
  <c r="K31" i="12"/>
  <c r="J31" i="12"/>
  <c r="W20" i="12"/>
  <c r="J82" i="10"/>
  <c r="L82" i="10"/>
  <c r="F61" i="10"/>
  <c r="F42" i="10"/>
  <c r="J9" i="10"/>
  <c r="L9" i="10"/>
  <c r="F125" i="8"/>
  <c r="H125" i="8"/>
  <c r="J22" i="6"/>
  <c r="I22" i="6"/>
  <c r="L22" i="6"/>
  <c r="M22" i="6"/>
  <c r="K22" i="6"/>
  <c r="M24" i="6"/>
  <c r="M23" i="6"/>
  <c r="J15" i="13"/>
  <c r="L15" i="13"/>
  <c r="J86" i="13"/>
  <c r="L86" i="13"/>
  <c r="L29" i="13"/>
  <c r="J29" i="13"/>
  <c r="L98" i="13"/>
  <c r="J98" i="13"/>
  <c r="J9" i="12"/>
  <c r="H56" i="12"/>
  <c r="I9" i="12"/>
  <c r="N9" i="12"/>
  <c r="M9" i="12"/>
  <c r="K9" i="12"/>
  <c r="L9" i="12"/>
  <c r="J104" i="10"/>
  <c r="L104" i="10"/>
  <c r="L83" i="10"/>
  <c r="O54" i="10"/>
  <c r="N54" i="10"/>
  <c r="F282" i="8"/>
  <c r="F194" i="8"/>
  <c r="F106" i="8"/>
  <c r="H106" i="8"/>
  <c r="F60" i="8"/>
  <c r="H60" i="8"/>
  <c r="I33" i="6"/>
  <c r="J33" i="6"/>
  <c r="M33" i="6"/>
  <c r="L33" i="6"/>
  <c r="K33" i="6"/>
  <c r="U9" i="17"/>
  <c r="S9" i="17"/>
  <c r="T9" i="17"/>
  <c r="Z10" i="17"/>
  <c r="Y10" i="17"/>
  <c r="V9" i="17"/>
  <c r="AA10" i="17" s="1"/>
  <c r="X10" i="17"/>
  <c r="W10" i="17"/>
  <c r="Z20" i="15"/>
  <c r="Y20" i="15"/>
  <c r="X20" i="15"/>
  <c r="AA20" i="15"/>
  <c r="W20" i="15"/>
  <c r="L99" i="13"/>
  <c r="J99" i="13"/>
  <c r="D62" i="13"/>
  <c r="D146" i="13"/>
  <c r="W33" i="12"/>
  <c r="W25" i="12"/>
  <c r="W17" i="12"/>
  <c r="G56" i="12"/>
  <c r="L105" i="10"/>
  <c r="L86" i="10"/>
  <c r="O76" i="10"/>
  <c r="N76" i="10"/>
  <c r="F57" i="10"/>
  <c r="F11" i="10"/>
  <c r="H11" i="10"/>
  <c r="F211" i="8"/>
  <c r="F101" i="8"/>
  <c r="H101" i="8"/>
  <c r="W48" i="12"/>
  <c r="M41" i="12"/>
  <c r="L41" i="12"/>
  <c r="K41" i="12"/>
  <c r="J41" i="12"/>
  <c r="I41" i="12"/>
  <c r="N41" i="12"/>
  <c r="J86" i="10"/>
  <c r="F275" i="8"/>
  <c r="C55" i="12"/>
  <c r="K8" i="12"/>
  <c r="L8" i="12"/>
  <c r="V21" i="14"/>
  <c r="U21" i="14"/>
  <c r="T21" i="14"/>
  <c r="F103" i="10"/>
  <c r="F21" i="10"/>
  <c r="F273" i="8"/>
  <c r="L261" i="8"/>
  <c r="O255" i="8"/>
  <c r="N255" i="8"/>
  <c r="F251" i="8"/>
  <c r="J141" i="8"/>
  <c r="J143" i="8"/>
  <c r="O9" i="10"/>
  <c r="N9" i="10"/>
  <c r="H207" i="8"/>
  <c r="F212" i="8"/>
  <c r="L122" i="8"/>
  <c r="N122" i="8"/>
  <c r="H275" i="8"/>
  <c r="U11" i="5"/>
  <c r="S11" i="5"/>
  <c r="J209" i="3"/>
  <c r="K209" i="3"/>
  <c r="F17" i="2"/>
  <c r="H186" i="8"/>
  <c r="J193" i="8"/>
  <c r="J175" i="8"/>
  <c r="L169" i="8"/>
  <c r="J173" i="8"/>
  <c r="W41" i="6"/>
  <c r="T41" i="6"/>
  <c r="S41" i="6"/>
  <c r="V41" i="6"/>
  <c r="U41" i="6"/>
  <c r="L19" i="5"/>
  <c r="J19" i="5"/>
  <c r="J16" i="2"/>
  <c r="K16" i="2"/>
  <c r="M35" i="2"/>
  <c r="L35" i="2"/>
  <c r="O77" i="8"/>
  <c r="J233" i="8"/>
  <c r="L233" i="8"/>
  <c r="W28" i="5"/>
  <c r="V28" i="5"/>
  <c r="S28" i="5"/>
  <c r="T28" i="5"/>
  <c r="U28" i="5"/>
  <c r="S40" i="5"/>
  <c r="W40" i="5"/>
  <c r="U40" i="5"/>
  <c r="V40" i="5"/>
  <c r="T40" i="5"/>
  <c r="K171" i="3"/>
  <c r="J171" i="3"/>
  <c r="X50" i="12"/>
  <c r="U50" i="12"/>
  <c r="V50" i="12"/>
  <c r="V7" i="12"/>
  <c r="U7" i="12"/>
  <c r="X7" i="12"/>
  <c r="X51" i="12"/>
  <c r="V51" i="12"/>
  <c r="U51" i="12"/>
  <c r="D55" i="12"/>
  <c r="W22" i="6"/>
  <c r="V22" i="6"/>
  <c r="U22" i="6"/>
  <c r="T22" i="6"/>
  <c r="S22" i="6"/>
  <c r="U44" i="6"/>
  <c r="S44" i="6"/>
  <c r="V44" i="6"/>
  <c r="W44" i="6"/>
  <c r="T44" i="6"/>
  <c r="M213" i="3"/>
  <c r="L213" i="3"/>
  <c r="N48" i="2"/>
  <c r="L48" i="2"/>
  <c r="K48" i="2"/>
  <c r="J48" i="2"/>
  <c r="M48" i="2"/>
  <c r="M135" i="3"/>
  <c r="L135" i="3"/>
  <c r="N142" i="42"/>
  <c r="M142" i="42"/>
  <c r="L142" i="42"/>
  <c r="O142" i="42"/>
  <c r="N137" i="41"/>
  <c r="C146" i="41"/>
  <c r="O137" i="41"/>
  <c r="R14" i="41"/>
  <c r="S14" i="41"/>
  <c r="O141" i="41"/>
  <c r="L141" i="41"/>
  <c r="N141" i="41"/>
  <c r="M141" i="41"/>
  <c r="M9" i="40"/>
  <c r="J9" i="40"/>
  <c r="I9" i="40"/>
  <c r="H9" i="40"/>
  <c r="L9" i="40"/>
  <c r="I14" i="35"/>
  <c r="H14" i="35"/>
  <c r="Y37" i="35"/>
  <c r="X37" i="35"/>
  <c r="AF18" i="35"/>
  <c r="AE18" i="35"/>
  <c r="BB12" i="35"/>
  <c r="BA12" i="35"/>
  <c r="AZ12" i="35"/>
  <c r="AY12" i="35"/>
  <c r="AX12" i="35"/>
  <c r="L35" i="33"/>
  <c r="N35" i="33"/>
  <c r="AN38" i="35"/>
  <c r="AO38" i="35"/>
  <c r="O53" i="33"/>
  <c r="N53" i="33"/>
  <c r="H105" i="33"/>
  <c r="J105" i="33"/>
  <c r="H55" i="33"/>
  <c r="F57" i="31"/>
  <c r="H57" i="31"/>
  <c r="C48" i="28"/>
  <c r="F53" i="33"/>
  <c r="F59" i="30"/>
  <c r="H59" i="30"/>
  <c r="H144" i="30"/>
  <c r="N185" i="30"/>
  <c r="O185" i="30"/>
  <c r="J196" i="30"/>
  <c r="L234" i="30"/>
  <c r="D76" i="28"/>
  <c r="F126" i="30"/>
  <c r="J82" i="30"/>
  <c r="L82" i="30"/>
  <c r="E62" i="28"/>
  <c r="L54" i="28"/>
  <c r="J54" i="28"/>
  <c r="E132" i="28"/>
  <c r="O101" i="25"/>
  <c r="F101" i="25"/>
  <c r="F99" i="24"/>
  <c r="H99" i="24"/>
  <c r="L103" i="25"/>
  <c r="O211" i="24"/>
  <c r="F189" i="24"/>
  <c r="H197" i="24"/>
  <c r="J197" i="24"/>
  <c r="J123" i="24"/>
  <c r="N121" i="24"/>
  <c r="O121" i="24"/>
  <c r="H85" i="24"/>
  <c r="J85" i="24"/>
  <c r="J152" i="24"/>
  <c r="F218" i="24"/>
  <c r="J141" i="19"/>
  <c r="J123" i="17"/>
  <c r="L123" i="17"/>
  <c r="K123" i="17"/>
  <c r="I123" i="17"/>
  <c r="M123" i="17"/>
  <c r="O49" i="19"/>
  <c r="R41" i="19"/>
  <c r="K66" i="17"/>
  <c r="J66" i="17"/>
  <c r="I66" i="17"/>
  <c r="H65" i="17"/>
  <c r="M66" i="17"/>
  <c r="L66" i="17"/>
  <c r="R20" i="13"/>
  <c r="G132" i="13"/>
  <c r="K125" i="13"/>
  <c r="I125" i="13"/>
  <c r="K30" i="13"/>
  <c r="I30" i="13"/>
  <c r="M18" i="13"/>
  <c r="L18" i="13"/>
  <c r="K18" i="13"/>
  <c r="I18" i="13"/>
  <c r="J18" i="13"/>
  <c r="W32" i="12"/>
  <c r="V14" i="5"/>
  <c r="T14" i="5"/>
  <c r="E20" i="13"/>
  <c r="F216" i="8"/>
  <c r="Q9" i="17"/>
  <c r="K36" i="12"/>
  <c r="J36" i="12"/>
  <c r="I36" i="12"/>
  <c r="N36" i="12"/>
  <c r="M36" i="12"/>
  <c r="L36" i="12"/>
  <c r="F241" i="8"/>
  <c r="F99" i="10"/>
  <c r="J26" i="6"/>
  <c r="L26" i="6"/>
  <c r="V44" i="12"/>
  <c r="U44" i="12"/>
  <c r="X44" i="12"/>
  <c r="K31" i="6"/>
  <c r="I31" i="6"/>
  <c r="T6" i="41"/>
  <c r="O16" i="41"/>
  <c r="S6" i="41"/>
  <c r="R6" i="41"/>
  <c r="Q6" i="41"/>
  <c r="P6" i="41"/>
  <c r="T9" i="41"/>
  <c r="T14" i="41"/>
  <c r="T7" i="41"/>
  <c r="T13" i="41"/>
  <c r="T11" i="41"/>
  <c r="T10" i="41"/>
  <c r="T9" i="40"/>
  <c r="P9" i="40"/>
  <c r="S9" i="40"/>
  <c r="R9" i="40"/>
  <c r="Q9" i="40"/>
  <c r="P14" i="35"/>
  <c r="Y40" i="35"/>
  <c r="X40" i="35"/>
  <c r="H63" i="31"/>
  <c r="L83" i="33"/>
  <c r="L76" i="33"/>
  <c r="K87" i="33"/>
  <c r="N76" i="33"/>
  <c r="L282" i="30"/>
  <c r="AO34" i="35"/>
  <c r="AN34" i="35"/>
  <c r="H99" i="33"/>
  <c r="H37" i="33"/>
  <c r="F217" i="30"/>
  <c r="F166" i="30"/>
  <c r="H166" i="30"/>
  <c r="F65" i="31"/>
  <c r="H65" i="31"/>
  <c r="M33" i="28"/>
  <c r="J33" i="28"/>
  <c r="I33" i="28"/>
  <c r="L33" i="28"/>
  <c r="K33" i="28"/>
  <c r="F11" i="33"/>
  <c r="H11" i="33"/>
  <c r="H186" i="30"/>
  <c r="J186" i="30"/>
  <c r="K58" i="28"/>
  <c r="J58" i="28"/>
  <c r="I58" i="28"/>
  <c r="M58" i="28"/>
  <c r="L58" i="28"/>
  <c r="H260" i="30"/>
  <c r="F62" i="30"/>
  <c r="L122" i="30"/>
  <c r="H123" i="30"/>
  <c r="I38" i="28"/>
  <c r="K38" i="28"/>
  <c r="K11" i="28"/>
  <c r="I11" i="28"/>
  <c r="O79" i="30"/>
  <c r="H82" i="30"/>
  <c r="E160" i="28"/>
  <c r="J23" i="28"/>
  <c r="L23" i="28"/>
  <c r="L141" i="28"/>
  <c r="J141" i="28"/>
  <c r="F109" i="25"/>
  <c r="L85" i="25"/>
  <c r="L260" i="24"/>
  <c r="L39" i="25"/>
  <c r="N209" i="24"/>
  <c r="O209" i="24"/>
  <c r="J185" i="24"/>
  <c r="L168" i="24"/>
  <c r="O119" i="24"/>
  <c r="N119" i="24"/>
  <c r="X13" i="22"/>
  <c r="W21" i="22"/>
  <c r="Z13" i="22"/>
  <c r="AB13" i="22"/>
  <c r="AA13" i="22"/>
  <c r="Y13" i="22"/>
  <c r="J153" i="24"/>
  <c r="H142" i="24"/>
  <c r="J142" i="24"/>
  <c r="F214" i="24"/>
  <c r="J159" i="19"/>
  <c r="O77" i="19"/>
  <c r="R145" i="19"/>
  <c r="F105" i="17"/>
  <c r="F93" i="17"/>
  <c r="D135" i="17"/>
  <c r="L23" i="13"/>
  <c r="K23" i="13"/>
  <c r="M23" i="13"/>
  <c r="J23" i="13"/>
  <c r="I23" i="13"/>
  <c r="G135" i="17"/>
  <c r="G20" i="13"/>
  <c r="K73" i="17"/>
  <c r="I73" i="17"/>
  <c r="M67" i="13"/>
  <c r="L67" i="13"/>
  <c r="K67" i="13"/>
  <c r="I67" i="13"/>
  <c r="J67" i="13"/>
  <c r="W43" i="12"/>
  <c r="F276" i="8"/>
  <c r="L42" i="10"/>
  <c r="O35" i="10"/>
  <c r="N35" i="10"/>
  <c r="V52" i="5"/>
  <c r="T52" i="5"/>
  <c r="X19" i="17"/>
  <c r="AA19" i="17"/>
  <c r="Y19" i="17"/>
  <c r="W19" i="17"/>
  <c r="Z19" i="17"/>
  <c r="F219" i="8"/>
  <c r="F165" i="8"/>
  <c r="L21" i="12"/>
  <c r="K21" i="12"/>
  <c r="O23" i="14"/>
  <c r="H119" i="8"/>
  <c r="J275" i="8"/>
  <c r="V15" i="5"/>
  <c r="S15" i="5"/>
  <c r="U15" i="5"/>
  <c r="W15" i="5"/>
  <c r="T15" i="5"/>
  <c r="L169" i="3"/>
  <c r="M169" i="3"/>
  <c r="D146" i="42"/>
  <c r="O138" i="42"/>
  <c r="N138" i="42"/>
  <c r="M138" i="42"/>
  <c r="L138" i="42"/>
  <c r="H142" i="41"/>
  <c r="K142" i="41" s="1"/>
  <c r="I142" i="41"/>
  <c r="G142" i="41"/>
  <c r="E146" i="41"/>
  <c r="I144" i="43"/>
  <c r="H144" i="43"/>
  <c r="G144" i="43"/>
  <c r="M144" i="43"/>
  <c r="L144" i="43"/>
  <c r="P8" i="41"/>
  <c r="R8" i="41"/>
  <c r="T8" i="41"/>
  <c r="S8" i="41"/>
  <c r="Q8" i="41"/>
  <c r="L145" i="41"/>
  <c r="M145" i="41"/>
  <c r="O145" i="41"/>
  <c r="N145" i="41"/>
  <c r="H128" i="37"/>
  <c r="G128" i="37"/>
  <c r="I128" i="37"/>
  <c r="F129" i="37"/>
  <c r="L128" i="37"/>
  <c r="M128" i="37"/>
  <c r="H8" i="41"/>
  <c r="J8" i="41"/>
  <c r="I8" i="41"/>
  <c r="N125" i="37"/>
  <c r="M125" i="37"/>
  <c r="L125" i="37"/>
  <c r="K125" i="37"/>
  <c r="O125" i="37"/>
  <c r="K128" i="37"/>
  <c r="Y16" i="35"/>
  <c r="Y12" i="35"/>
  <c r="AO13" i="35"/>
  <c r="AN13" i="35"/>
  <c r="AR18" i="35"/>
  <c r="AO18" i="35"/>
  <c r="AN18" i="35"/>
  <c r="AQ18" i="35"/>
  <c r="AP18" i="35"/>
  <c r="O31" i="33"/>
  <c r="L53" i="31"/>
  <c r="N53" i="31"/>
  <c r="I33" i="35"/>
  <c r="J6" i="38"/>
  <c r="I6" i="38"/>
  <c r="H6" i="38"/>
  <c r="L6" i="38"/>
  <c r="J10" i="38"/>
  <c r="J11" i="38"/>
  <c r="J12" i="38"/>
  <c r="M6" i="38"/>
  <c r="X39" i="35"/>
  <c r="L105" i="31"/>
  <c r="H55" i="31"/>
  <c r="AF14" i="35"/>
  <c r="AE14" i="35"/>
  <c r="P15" i="35"/>
  <c r="O15" i="35"/>
  <c r="Y11" i="35"/>
  <c r="X11" i="35"/>
  <c r="J33" i="31"/>
  <c r="L33" i="31"/>
  <c r="J36" i="31"/>
  <c r="L36" i="31"/>
  <c r="BB16" i="35"/>
  <c r="BA16" i="35"/>
  <c r="AZ16" i="35"/>
  <c r="AY16" i="35"/>
  <c r="AX16" i="35"/>
  <c r="AF13" i="35"/>
  <c r="AE13" i="35"/>
  <c r="L11" i="33"/>
  <c r="L13" i="33"/>
  <c r="L98" i="33"/>
  <c r="L55" i="33"/>
  <c r="N55" i="33"/>
  <c r="L41" i="33"/>
  <c r="L80" i="33"/>
  <c r="N35" i="31"/>
  <c r="O35" i="31"/>
  <c r="J276" i="30"/>
  <c r="L276" i="30"/>
  <c r="J11" i="33"/>
  <c r="J76" i="33"/>
  <c r="J54" i="33"/>
  <c r="J15" i="33"/>
  <c r="L15" i="33"/>
  <c r="J61" i="33"/>
  <c r="J106" i="33"/>
  <c r="L106" i="33"/>
  <c r="AN35" i="35"/>
  <c r="AO35" i="35"/>
  <c r="AO39" i="35"/>
  <c r="AN39" i="35"/>
  <c r="Y35" i="35"/>
  <c r="N56" i="33"/>
  <c r="O56" i="33"/>
  <c r="F77" i="31"/>
  <c r="H77" i="31"/>
  <c r="N75" i="30"/>
  <c r="O75" i="30"/>
  <c r="H17" i="33"/>
  <c r="H33" i="33"/>
  <c r="H80" i="33"/>
  <c r="H64" i="33"/>
  <c r="H58" i="33"/>
  <c r="J58" i="33"/>
  <c r="H103" i="33"/>
  <c r="H85" i="33"/>
  <c r="L209" i="30"/>
  <c r="N209" i="30"/>
  <c r="J208" i="30"/>
  <c r="J171" i="30"/>
  <c r="L163" i="30"/>
  <c r="N163" i="30"/>
  <c r="J173" i="30"/>
  <c r="L173" i="30"/>
  <c r="F168" i="30"/>
  <c r="F31" i="31"/>
  <c r="H31" i="31"/>
  <c r="F34" i="31"/>
  <c r="H34" i="31"/>
  <c r="F64" i="31"/>
  <c r="H64" i="31"/>
  <c r="F84" i="31"/>
  <c r="H84" i="31"/>
  <c r="F105" i="31"/>
  <c r="H105" i="31"/>
  <c r="F185" i="30"/>
  <c r="H185" i="30"/>
  <c r="J159" i="28"/>
  <c r="I159" i="28"/>
  <c r="M159" i="28"/>
  <c r="K159" i="28"/>
  <c r="L159" i="28"/>
  <c r="M59" i="28"/>
  <c r="L59" i="28"/>
  <c r="K59" i="28"/>
  <c r="J59" i="28"/>
  <c r="I59" i="28"/>
  <c r="M25" i="28"/>
  <c r="L25" i="28"/>
  <c r="K25" i="28"/>
  <c r="J25" i="28"/>
  <c r="I25" i="28"/>
  <c r="C104" i="28"/>
  <c r="I13" i="35"/>
  <c r="F40" i="33"/>
  <c r="F81" i="33"/>
  <c r="F82" i="33"/>
  <c r="F14" i="33"/>
  <c r="F106" i="33"/>
  <c r="F18" i="33"/>
  <c r="F107" i="33"/>
  <c r="O34" i="31"/>
  <c r="L256" i="30"/>
  <c r="H152" i="30"/>
  <c r="I92" i="28"/>
  <c r="K92" i="28"/>
  <c r="J92" i="28"/>
  <c r="M92" i="28"/>
  <c r="L92" i="28"/>
  <c r="I30" i="28"/>
  <c r="K30" i="28"/>
  <c r="J30" i="28"/>
  <c r="M30" i="28"/>
  <c r="L30" i="28"/>
  <c r="H148" i="30"/>
  <c r="L147" i="30"/>
  <c r="J144" i="30"/>
  <c r="J143" i="30"/>
  <c r="L146" i="30"/>
  <c r="M155" i="28"/>
  <c r="J155" i="28"/>
  <c r="I155" i="28"/>
  <c r="K155" i="28"/>
  <c r="L155" i="28"/>
  <c r="J10" i="28"/>
  <c r="I10" i="28"/>
  <c r="L10" i="28"/>
  <c r="K10" i="28"/>
  <c r="M10" i="28"/>
  <c r="J187" i="30"/>
  <c r="H192" i="30"/>
  <c r="H194" i="30"/>
  <c r="J194" i="30"/>
  <c r="F189" i="30"/>
  <c r="F194" i="30"/>
  <c r="H190" i="30"/>
  <c r="F61" i="30"/>
  <c r="M115" i="28"/>
  <c r="L115" i="28"/>
  <c r="K115" i="28"/>
  <c r="J115" i="28"/>
  <c r="I115" i="28"/>
  <c r="K41" i="28"/>
  <c r="J41" i="28"/>
  <c r="I41" i="28"/>
  <c r="M41" i="28"/>
  <c r="L41" i="28"/>
  <c r="H48" i="28"/>
  <c r="I120" i="28"/>
  <c r="K120" i="28"/>
  <c r="J120" i="28"/>
  <c r="M120" i="28"/>
  <c r="L120" i="28"/>
  <c r="M106" i="28"/>
  <c r="L106" i="28"/>
  <c r="K106" i="28"/>
  <c r="J106" i="28"/>
  <c r="I106" i="28"/>
  <c r="F257" i="30"/>
  <c r="L262" i="30"/>
  <c r="L261" i="30"/>
  <c r="F262" i="30"/>
  <c r="J254" i="30"/>
  <c r="J130" i="30"/>
  <c r="K107" i="28"/>
  <c r="I107" i="28"/>
  <c r="G34" i="28"/>
  <c r="I26" i="28"/>
  <c r="K26" i="28"/>
  <c r="L240" i="30"/>
  <c r="H241" i="30"/>
  <c r="L233" i="30"/>
  <c r="J230" i="30"/>
  <c r="I74" i="28"/>
  <c r="K74" i="28"/>
  <c r="H126" i="30"/>
  <c r="L120" i="30"/>
  <c r="J128" i="30"/>
  <c r="L129" i="30"/>
  <c r="H120" i="30"/>
  <c r="F130" i="30"/>
  <c r="J63" i="30"/>
  <c r="L63" i="30"/>
  <c r="J78" i="30"/>
  <c r="L78" i="30"/>
  <c r="J77" i="30"/>
  <c r="L77" i="30"/>
  <c r="I28" i="28"/>
  <c r="K28" i="28"/>
  <c r="I98" i="28"/>
  <c r="K98" i="28"/>
  <c r="D62" i="28"/>
  <c r="D34" i="28"/>
  <c r="H54" i="30"/>
  <c r="H60" i="30"/>
  <c r="J144" i="28"/>
  <c r="L144" i="28"/>
  <c r="E76" i="28"/>
  <c r="L11" i="28"/>
  <c r="J11" i="28"/>
  <c r="E48" i="28"/>
  <c r="L40" i="28"/>
  <c r="J40" i="28"/>
  <c r="L60" i="28"/>
  <c r="J60" i="28"/>
  <c r="O12" i="33"/>
  <c r="N12" i="33"/>
  <c r="N99" i="33"/>
  <c r="O99" i="33"/>
  <c r="F108" i="25"/>
  <c r="F99" i="25"/>
  <c r="N31" i="25"/>
  <c r="O31" i="25"/>
  <c r="F58" i="25"/>
  <c r="O76" i="25"/>
  <c r="N76" i="25"/>
  <c r="O97" i="25"/>
  <c r="N97" i="25"/>
  <c r="F255" i="24"/>
  <c r="H255" i="24"/>
  <c r="F266" i="24"/>
  <c r="H266" i="24"/>
  <c r="J266" i="24"/>
  <c r="L266" i="24"/>
  <c r="F264" i="24"/>
  <c r="J257" i="24"/>
  <c r="L257" i="24"/>
  <c r="H267" i="24"/>
  <c r="J267" i="24"/>
  <c r="F241" i="24"/>
  <c r="F197" i="24"/>
  <c r="L77" i="24"/>
  <c r="N77" i="24"/>
  <c r="J216" i="24"/>
  <c r="H215" i="24"/>
  <c r="L216" i="24"/>
  <c r="J214" i="24"/>
  <c r="F108" i="24"/>
  <c r="H108" i="24"/>
  <c r="F43" i="24"/>
  <c r="H43" i="24"/>
  <c r="L34" i="25"/>
  <c r="N34" i="25"/>
  <c r="L82" i="25"/>
  <c r="L38" i="25"/>
  <c r="L86" i="25"/>
  <c r="H263" i="24"/>
  <c r="J235" i="24"/>
  <c r="L240" i="24"/>
  <c r="H231" i="24"/>
  <c r="J239" i="24"/>
  <c r="L234" i="24"/>
  <c r="L195" i="24"/>
  <c r="O167" i="24"/>
  <c r="N167" i="24"/>
  <c r="L85" i="24"/>
  <c r="J61" i="24"/>
  <c r="L61" i="24"/>
  <c r="L186" i="24"/>
  <c r="H186" i="24"/>
  <c r="J186" i="24"/>
  <c r="F142" i="24"/>
  <c r="H58" i="24"/>
  <c r="F185" i="24"/>
  <c r="H185" i="24"/>
  <c r="J165" i="24"/>
  <c r="L165" i="24"/>
  <c r="H175" i="24"/>
  <c r="F42" i="24"/>
  <c r="H42" i="24"/>
  <c r="F59" i="24"/>
  <c r="F124" i="24"/>
  <c r="H124" i="24"/>
  <c r="L121" i="24"/>
  <c r="L123" i="24"/>
  <c r="L127" i="24"/>
  <c r="H78" i="24"/>
  <c r="J78" i="24"/>
  <c r="H151" i="24"/>
  <c r="AB19" i="22"/>
  <c r="X19" i="22"/>
  <c r="Y19" i="22"/>
  <c r="Z19" i="22"/>
  <c r="AA19" i="22"/>
  <c r="AA17" i="22"/>
  <c r="Y17" i="22"/>
  <c r="F173" i="24"/>
  <c r="H173" i="24"/>
  <c r="F169" i="24"/>
  <c r="L143" i="24"/>
  <c r="F146" i="24"/>
  <c r="L142" i="24"/>
  <c r="L147" i="24"/>
  <c r="L149" i="24"/>
  <c r="O55" i="24"/>
  <c r="F55" i="24"/>
  <c r="O56" i="24"/>
  <c r="F56" i="24"/>
  <c r="O78" i="24"/>
  <c r="J76" i="19"/>
  <c r="F211" i="24"/>
  <c r="W147" i="19"/>
  <c r="J68" i="19"/>
  <c r="W21" i="19"/>
  <c r="J20" i="19"/>
  <c r="W63" i="19"/>
  <c r="W105" i="19"/>
  <c r="G35" i="19"/>
  <c r="G77" i="19"/>
  <c r="J69" i="19"/>
  <c r="G65" i="19"/>
  <c r="G135" i="19"/>
  <c r="G119" i="19"/>
  <c r="F75" i="24"/>
  <c r="H75" i="24"/>
  <c r="F79" i="24"/>
  <c r="M143" i="17"/>
  <c r="L143" i="17"/>
  <c r="I143" i="17"/>
  <c r="K143" i="17"/>
  <c r="J143" i="17"/>
  <c r="E119" i="17"/>
  <c r="F91" i="17"/>
  <c r="F79" i="17"/>
  <c r="M67" i="17"/>
  <c r="L67" i="17"/>
  <c r="K67" i="17"/>
  <c r="J67" i="17"/>
  <c r="I67" i="17"/>
  <c r="M86" i="17"/>
  <c r="L86" i="17"/>
  <c r="K86" i="17"/>
  <c r="J86" i="17"/>
  <c r="I86" i="17"/>
  <c r="H91" i="17"/>
  <c r="K139" i="17"/>
  <c r="J139" i="17"/>
  <c r="I139" i="17"/>
  <c r="H147" i="17"/>
  <c r="M139" i="17"/>
  <c r="L139" i="17"/>
  <c r="I145" i="17"/>
  <c r="K145" i="17"/>
  <c r="M145" i="17"/>
  <c r="L145" i="17"/>
  <c r="J145" i="17"/>
  <c r="M157" i="17"/>
  <c r="J157" i="17"/>
  <c r="L157" i="17"/>
  <c r="K157" i="17"/>
  <c r="I157" i="17"/>
  <c r="R159" i="19"/>
  <c r="O93" i="19"/>
  <c r="R155" i="19"/>
  <c r="R103" i="19"/>
  <c r="R98" i="19"/>
  <c r="O79" i="19"/>
  <c r="R80" i="19"/>
  <c r="R53" i="19"/>
  <c r="R146" i="19"/>
  <c r="R131" i="19"/>
  <c r="R154" i="19"/>
  <c r="L101" i="17"/>
  <c r="J101" i="17"/>
  <c r="I101" i="17"/>
  <c r="M101" i="17"/>
  <c r="K101" i="17"/>
  <c r="L73" i="17"/>
  <c r="J73" i="17"/>
  <c r="W20" i="16"/>
  <c r="Y20" i="16"/>
  <c r="Q9" i="16"/>
  <c r="J116" i="17"/>
  <c r="I116" i="17"/>
  <c r="L116" i="17"/>
  <c r="M116" i="17"/>
  <c r="K116" i="17"/>
  <c r="M98" i="17"/>
  <c r="K98" i="17"/>
  <c r="J98" i="17"/>
  <c r="I98" i="17"/>
  <c r="L98" i="17"/>
  <c r="I74" i="17"/>
  <c r="L74" i="17"/>
  <c r="K74" i="17"/>
  <c r="J74" i="17"/>
  <c r="M74" i="17"/>
  <c r="K57" i="17"/>
  <c r="J57" i="17"/>
  <c r="I57" i="17"/>
  <c r="M57" i="17"/>
  <c r="L57" i="17"/>
  <c r="H63" i="17"/>
  <c r="M124" i="17"/>
  <c r="L124" i="17"/>
  <c r="K124" i="17"/>
  <c r="J124" i="17"/>
  <c r="I124" i="17"/>
  <c r="F51" i="17"/>
  <c r="D161" i="17"/>
  <c r="E105" i="17"/>
  <c r="E93" i="17"/>
  <c r="I129" i="13"/>
  <c r="K129" i="13"/>
  <c r="I112" i="13"/>
  <c r="G118" i="13"/>
  <c r="K112" i="13"/>
  <c r="K95" i="13"/>
  <c r="I95" i="13"/>
  <c r="L74" i="13"/>
  <c r="K74" i="13"/>
  <c r="J74" i="13"/>
  <c r="I74" i="13"/>
  <c r="M74" i="13"/>
  <c r="L57" i="13"/>
  <c r="K57" i="13"/>
  <c r="M57" i="13"/>
  <c r="J57" i="13"/>
  <c r="I57" i="13"/>
  <c r="I19" i="13"/>
  <c r="K19" i="13"/>
  <c r="Z9" i="13"/>
  <c r="Y9" i="13"/>
  <c r="AA9" i="13"/>
  <c r="X9" i="13"/>
  <c r="W9" i="13"/>
  <c r="G160" i="13"/>
  <c r="K152" i="13"/>
  <c r="I152" i="13"/>
  <c r="I131" i="13"/>
  <c r="M131" i="13"/>
  <c r="L131" i="13"/>
  <c r="K131" i="13"/>
  <c r="J131" i="13"/>
  <c r="I114" i="13"/>
  <c r="M114" i="13"/>
  <c r="L114" i="13"/>
  <c r="J114" i="13"/>
  <c r="K114" i="13"/>
  <c r="C104" i="13"/>
  <c r="G48" i="13"/>
  <c r="G51" i="17"/>
  <c r="K53" i="17"/>
  <c r="I53" i="17"/>
  <c r="I152" i="17"/>
  <c r="K152" i="17"/>
  <c r="J145" i="13"/>
  <c r="I145" i="13"/>
  <c r="M145" i="13"/>
  <c r="K145" i="13"/>
  <c r="L145" i="13"/>
  <c r="J128" i="13"/>
  <c r="I128" i="13"/>
  <c r="M128" i="13"/>
  <c r="L128" i="13"/>
  <c r="K128" i="13"/>
  <c r="C118" i="13"/>
  <c r="G62" i="13"/>
  <c r="J33" i="13"/>
  <c r="I33" i="13"/>
  <c r="M33" i="13"/>
  <c r="L33" i="13"/>
  <c r="K33" i="13"/>
  <c r="K99" i="13"/>
  <c r="I99" i="13"/>
  <c r="L79" i="13"/>
  <c r="K79" i="13"/>
  <c r="J79" i="13"/>
  <c r="I79" i="13"/>
  <c r="M79" i="13"/>
  <c r="F90" i="13"/>
  <c r="I44" i="12"/>
  <c r="J44" i="12"/>
  <c r="W51" i="12"/>
  <c r="L85" i="10"/>
  <c r="L58" i="10"/>
  <c r="F254" i="8"/>
  <c r="H254" i="8"/>
  <c r="E160" i="13"/>
  <c r="L152" i="13"/>
  <c r="J152" i="13"/>
  <c r="L80" i="10"/>
  <c r="F279" i="8"/>
  <c r="H279" i="8"/>
  <c r="F103" i="8"/>
  <c r="H103" i="8"/>
  <c r="L19" i="13"/>
  <c r="J19" i="13"/>
  <c r="J95" i="13"/>
  <c r="L95" i="13"/>
  <c r="L38" i="13"/>
  <c r="J38" i="13"/>
  <c r="J107" i="13"/>
  <c r="L107" i="13"/>
  <c r="F55" i="12"/>
  <c r="L102" i="10"/>
  <c r="L64" i="10"/>
  <c r="F54" i="10"/>
  <c r="J31" i="10"/>
  <c r="F274" i="8"/>
  <c r="F186" i="8"/>
  <c r="F98" i="8"/>
  <c r="H98" i="8"/>
  <c r="J56" i="8"/>
  <c r="L56" i="8"/>
  <c r="Z12" i="17"/>
  <c r="X12" i="17"/>
  <c r="W12" i="17"/>
  <c r="AA12" i="17"/>
  <c r="Y12" i="17"/>
  <c r="X11" i="17"/>
  <c r="AA11" i="17"/>
  <c r="Z11" i="17"/>
  <c r="Y11" i="17"/>
  <c r="W11" i="17"/>
  <c r="X19" i="15"/>
  <c r="W19" i="15"/>
  <c r="AA19" i="15"/>
  <c r="Z19" i="15"/>
  <c r="Y19" i="15"/>
  <c r="E55" i="12"/>
  <c r="J34" i="10"/>
  <c r="F197" i="8"/>
  <c r="H80" i="8"/>
  <c r="J80" i="8"/>
  <c r="J83" i="10"/>
  <c r="W26" i="12"/>
  <c r="L57" i="10"/>
  <c r="F261" i="8"/>
  <c r="K13" i="12"/>
  <c r="L13" i="12"/>
  <c r="Q23" i="14"/>
  <c r="F100" i="10"/>
  <c r="F10" i="10"/>
  <c r="J263" i="8"/>
  <c r="H122" i="8"/>
  <c r="J122" i="8"/>
  <c r="H53" i="10"/>
  <c r="F258" i="8"/>
  <c r="L251" i="8"/>
  <c r="H143" i="8"/>
  <c r="L211" i="8"/>
  <c r="J214" i="8"/>
  <c r="H126" i="8"/>
  <c r="J126" i="8"/>
  <c r="L62" i="8"/>
  <c r="F42" i="2"/>
  <c r="L279" i="8"/>
  <c r="L281" i="8"/>
  <c r="V40" i="6"/>
  <c r="U40" i="6"/>
  <c r="T40" i="6"/>
  <c r="W40" i="6"/>
  <c r="S40" i="6"/>
  <c r="K8" i="5"/>
  <c r="I8" i="5"/>
  <c r="H189" i="3"/>
  <c r="J178" i="3"/>
  <c r="K178" i="3"/>
  <c r="F65" i="8"/>
  <c r="L231" i="8"/>
  <c r="J192" i="8"/>
  <c r="L192" i="8"/>
  <c r="L173" i="8"/>
  <c r="L170" i="8"/>
  <c r="H173" i="8"/>
  <c r="H175" i="8"/>
  <c r="W38" i="6"/>
  <c r="V38" i="6"/>
  <c r="S38" i="6"/>
  <c r="T38" i="6"/>
  <c r="U38" i="6"/>
  <c r="J35" i="5"/>
  <c r="L35" i="5"/>
  <c r="K19" i="2"/>
  <c r="J19" i="2"/>
  <c r="U29" i="6"/>
  <c r="T29" i="6"/>
  <c r="S29" i="6"/>
  <c r="W29" i="6"/>
  <c r="V29" i="6"/>
  <c r="W30" i="6"/>
  <c r="J35" i="6"/>
  <c r="L35" i="6"/>
  <c r="U34" i="5"/>
  <c r="T34" i="5"/>
  <c r="S34" i="5"/>
  <c r="W34" i="5"/>
  <c r="V34" i="5"/>
  <c r="L16" i="2"/>
  <c r="M16" i="2"/>
  <c r="G17" i="2"/>
  <c r="H235" i="8"/>
  <c r="H237" i="8"/>
  <c r="H194" i="3"/>
  <c r="J183" i="3"/>
  <c r="K183" i="3"/>
  <c r="G67" i="2"/>
  <c r="U17" i="12"/>
  <c r="X17" i="12"/>
  <c r="V17" i="12"/>
  <c r="O75" i="8"/>
  <c r="F75" i="8"/>
  <c r="V13" i="6"/>
  <c r="U13" i="6"/>
  <c r="W13" i="6"/>
  <c r="T13" i="6"/>
  <c r="S13" i="6"/>
  <c r="I29" i="5"/>
  <c r="K29" i="5"/>
  <c r="L34" i="2"/>
  <c r="N34" i="2"/>
  <c r="M34" i="2"/>
  <c r="K34" i="2"/>
  <c r="J34" i="2"/>
  <c r="E196" i="3"/>
  <c r="M185" i="3"/>
  <c r="L185" i="3"/>
  <c r="I9" i="6"/>
  <c r="K9" i="6"/>
  <c r="O144" i="42"/>
  <c r="M144" i="42"/>
  <c r="L144" i="42"/>
  <c r="N144" i="42"/>
  <c r="R15" i="41"/>
  <c r="Q15" i="41"/>
  <c r="P15" i="41"/>
  <c r="T15" i="41"/>
  <c r="S15" i="41"/>
  <c r="L80" i="31"/>
  <c r="J62" i="31"/>
  <c r="L62" i="31"/>
  <c r="H279" i="30"/>
  <c r="J33" i="33"/>
  <c r="L33" i="33"/>
  <c r="J102" i="33"/>
  <c r="H56" i="33"/>
  <c r="F207" i="30"/>
  <c r="H207" i="30"/>
  <c r="F86" i="31"/>
  <c r="H86" i="31"/>
  <c r="C90" i="28"/>
  <c r="F36" i="33"/>
  <c r="F103" i="33"/>
  <c r="F145" i="30"/>
  <c r="J116" i="28"/>
  <c r="I116" i="28"/>
  <c r="L116" i="28"/>
  <c r="K116" i="28"/>
  <c r="M116" i="28"/>
  <c r="L188" i="30"/>
  <c r="N188" i="30"/>
  <c r="J188" i="30"/>
  <c r="J229" i="30"/>
  <c r="H234" i="30"/>
  <c r="H122" i="30"/>
  <c r="J125" i="30"/>
  <c r="J81" i="30"/>
  <c r="L81" i="30"/>
  <c r="J71" i="28"/>
  <c r="L71" i="28"/>
  <c r="F118" i="28"/>
  <c r="O98" i="25"/>
  <c r="N98" i="25"/>
  <c r="F229" i="24"/>
  <c r="H229" i="24"/>
  <c r="L217" i="24"/>
  <c r="F196" i="24"/>
  <c r="H196" i="24"/>
  <c r="L59" i="25"/>
  <c r="F230" i="24"/>
  <c r="H171" i="24"/>
  <c r="H192" i="24"/>
  <c r="J164" i="24"/>
  <c r="L164" i="24"/>
  <c r="H82" i="24"/>
  <c r="W37" i="19"/>
  <c r="F149" i="17"/>
  <c r="R18" i="19"/>
  <c r="R42" i="19"/>
  <c r="J60" i="17"/>
  <c r="I60" i="17"/>
  <c r="M60" i="17"/>
  <c r="L60" i="17"/>
  <c r="K60" i="17"/>
  <c r="C77" i="17"/>
  <c r="G147" i="17"/>
  <c r="M84" i="13"/>
  <c r="L84" i="13"/>
  <c r="K84" i="13"/>
  <c r="I84" i="13"/>
  <c r="J84" i="13"/>
  <c r="F11" i="8"/>
  <c r="H11" i="8"/>
  <c r="J39" i="13"/>
  <c r="L39" i="13"/>
  <c r="J11" i="13"/>
  <c r="L11" i="13"/>
  <c r="O57" i="10"/>
  <c r="N57" i="10"/>
  <c r="W42" i="12"/>
  <c r="J13" i="10"/>
  <c r="F98" i="10"/>
  <c r="M46" i="5"/>
  <c r="L46" i="5"/>
  <c r="K46" i="5"/>
  <c r="J46" i="5"/>
  <c r="I46" i="5"/>
  <c r="J273" i="8"/>
  <c r="O167" i="8"/>
  <c r="N167" i="8"/>
  <c r="M23" i="2"/>
  <c r="L23" i="2"/>
  <c r="H67" i="2"/>
  <c r="J67" i="2" s="1"/>
  <c r="J64" i="2"/>
  <c r="K64" i="2"/>
  <c r="L58" i="2"/>
  <c r="M58" i="2"/>
  <c r="E67" i="2"/>
  <c r="G196" i="3"/>
  <c r="G138" i="42"/>
  <c r="I138" i="42"/>
  <c r="H138" i="42"/>
  <c r="K138" i="42" s="1"/>
  <c r="F146" i="42"/>
  <c r="D146" i="41"/>
  <c r="I140" i="43"/>
  <c r="H140" i="43"/>
  <c r="G140" i="43"/>
  <c r="M140" i="43"/>
  <c r="L140" i="43"/>
  <c r="G142" i="43"/>
  <c r="I142" i="43"/>
  <c r="H142" i="43"/>
  <c r="L142" i="43"/>
  <c r="M142" i="43"/>
  <c r="P12" i="41"/>
  <c r="R12" i="41"/>
  <c r="T12" i="41"/>
  <c r="S12" i="41"/>
  <c r="Q12" i="41"/>
  <c r="L10" i="39"/>
  <c r="N10" i="39"/>
  <c r="M10" i="39"/>
  <c r="Q10" i="39"/>
  <c r="P10" i="39"/>
  <c r="L6" i="41"/>
  <c r="N6" i="41"/>
  <c r="K16" i="41"/>
  <c r="M6" i="41"/>
  <c r="N9" i="41"/>
  <c r="N12" i="41"/>
  <c r="N11" i="41"/>
  <c r="H12" i="41"/>
  <c r="J12" i="41"/>
  <c r="I12" i="41"/>
  <c r="L12" i="41"/>
  <c r="M12" i="41"/>
  <c r="M127" i="37"/>
  <c r="J129" i="37"/>
  <c r="L127" i="37"/>
  <c r="K127" i="37"/>
  <c r="O127" i="37"/>
  <c r="N127" i="37"/>
  <c r="BA15" i="35"/>
  <c r="AZ15" i="35"/>
  <c r="BA13" i="35"/>
  <c r="AZ13" i="35"/>
  <c r="AZ11" i="35"/>
  <c r="BA11" i="35"/>
  <c r="J6" i="40"/>
  <c r="I6" i="40"/>
  <c r="H6" i="40"/>
  <c r="J11" i="40"/>
  <c r="J12" i="40"/>
  <c r="M6" i="40"/>
  <c r="L6" i="40"/>
  <c r="H31" i="35"/>
  <c r="O33" i="33"/>
  <c r="L42" i="31"/>
  <c r="Y34" i="35"/>
  <c r="X34" i="35"/>
  <c r="M9" i="38"/>
  <c r="J9" i="38"/>
  <c r="I9" i="38"/>
  <c r="H9" i="38"/>
  <c r="D129" i="37"/>
  <c r="H101" i="31"/>
  <c r="L40" i="31"/>
  <c r="P18" i="35"/>
  <c r="O18" i="35"/>
  <c r="X16" i="35"/>
  <c r="Y15" i="35"/>
  <c r="X15" i="35"/>
  <c r="J34" i="31"/>
  <c r="J55" i="31"/>
  <c r="L55" i="31"/>
  <c r="BB17" i="35"/>
  <c r="BA17" i="35"/>
  <c r="AZ17" i="35"/>
  <c r="AY17" i="35"/>
  <c r="AX17" i="35"/>
  <c r="AF17" i="35"/>
  <c r="AE17" i="35"/>
  <c r="J87" i="31"/>
  <c r="L87" i="31"/>
  <c r="L79" i="33"/>
  <c r="N79" i="33"/>
  <c r="L10" i="33"/>
  <c r="L14" i="33"/>
  <c r="L104" i="33"/>
  <c r="L62" i="33"/>
  <c r="L99" i="33"/>
  <c r="L82" i="33"/>
  <c r="O55" i="31"/>
  <c r="N55" i="31"/>
  <c r="O57" i="31"/>
  <c r="N57" i="31"/>
  <c r="J280" i="30"/>
  <c r="J283" i="30"/>
  <c r="L283" i="30"/>
  <c r="L75" i="30"/>
  <c r="J13" i="33"/>
  <c r="J80" i="33"/>
  <c r="J62" i="33"/>
  <c r="J36" i="33"/>
  <c r="J63" i="33"/>
  <c r="J108" i="33"/>
  <c r="AO32" i="35"/>
  <c r="AN32" i="35"/>
  <c r="Y39" i="35"/>
  <c r="O57" i="33"/>
  <c r="N57" i="33"/>
  <c r="H62" i="33"/>
  <c r="F170" i="30"/>
  <c r="H41" i="33"/>
  <c r="H34" i="33"/>
  <c r="H98" i="33"/>
  <c r="H76" i="33"/>
  <c r="H101" i="33"/>
  <c r="H16" i="33"/>
  <c r="J16" i="33"/>
  <c r="J217" i="30"/>
  <c r="L217" i="30"/>
  <c r="J214" i="30"/>
  <c r="H211" i="30"/>
  <c r="J211" i="30"/>
  <c r="H218" i="30"/>
  <c r="J165" i="30"/>
  <c r="L165" i="30"/>
  <c r="L168" i="30"/>
  <c r="O77" i="30"/>
  <c r="N77" i="30"/>
  <c r="F101" i="31"/>
  <c r="F37" i="31"/>
  <c r="H37" i="31"/>
  <c r="F43" i="31"/>
  <c r="H43" i="31"/>
  <c r="F80" i="31"/>
  <c r="H80" i="31"/>
  <c r="F103" i="31"/>
  <c r="H103" i="31"/>
  <c r="C62" i="28"/>
  <c r="C118" i="28"/>
  <c r="I17" i="35"/>
  <c r="F98" i="33"/>
  <c r="F86" i="33"/>
  <c r="H86" i="33"/>
  <c r="F10" i="33"/>
  <c r="F12" i="33"/>
  <c r="F16" i="33"/>
  <c r="F54" i="33"/>
  <c r="F83" i="33"/>
  <c r="F98" i="31"/>
  <c r="O98" i="31"/>
  <c r="O77" i="31"/>
  <c r="O254" i="30"/>
  <c r="N254" i="30"/>
  <c r="F151" i="30"/>
  <c r="H151" i="30"/>
  <c r="C146" i="28"/>
  <c r="M89" i="28"/>
  <c r="L89" i="28"/>
  <c r="I89" i="28"/>
  <c r="K89" i="28"/>
  <c r="J89" i="28"/>
  <c r="I22" i="28"/>
  <c r="M22" i="28"/>
  <c r="L22" i="28"/>
  <c r="K22" i="28"/>
  <c r="J22" i="28"/>
  <c r="L145" i="30"/>
  <c r="H149" i="30"/>
  <c r="J149" i="30"/>
  <c r="F146" i="30"/>
  <c r="H146" i="30"/>
  <c r="H153" i="30"/>
  <c r="J148" i="30"/>
  <c r="L153" i="28"/>
  <c r="K153" i="28"/>
  <c r="J153" i="28"/>
  <c r="I153" i="28"/>
  <c r="M153" i="28"/>
  <c r="J53" i="28"/>
  <c r="I53" i="28"/>
  <c r="M53" i="28"/>
  <c r="K53" i="28"/>
  <c r="L53" i="28"/>
  <c r="H188" i="30"/>
  <c r="F193" i="30"/>
  <c r="F195" i="30"/>
  <c r="L192" i="30"/>
  <c r="F197" i="30"/>
  <c r="F192" i="30"/>
  <c r="K152" i="28"/>
  <c r="H160" i="28"/>
  <c r="J152" i="28"/>
  <c r="I152" i="28"/>
  <c r="M152" i="28"/>
  <c r="L152" i="28"/>
  <c r="K113" i="28"/>
  <c r="J113" i="28"/>
  <c r="M113" i="28"/>
  <c r="L113" i="28"/>
  <c r="I113" i="28"/>
  <c r="K32" i="28"/>
  <c r="J32" i="28"/>
  <c r="I32" i="28"/>
  <c r="M32" i="28"/>
  <c r="L32" i="28"/>
  <c r="I128" i="28"/>
  <c r="M128" i="28"/>
  <c r="L128" i="28"/>
  <c r="K128" i="28"/>
  <c r="J128" i="28"/>
  <c r="L114" i="28"/>
  <c r="K114" i="28"/>
  <c r="J114" i="28"/>
  <c r="I114" i="28"/>
  <c r="M114" i="28"/>
  <c r="L255" i="30"/>
  <c r="N255" i="30"/>
  <c r="F252" i="30"/>
  <c r="H252" i="30"/>
  <c r="F263" i="30"/>
  <c r="H263" i="30"/>
  <c r="J259" i="30"/>
  <c r="F57" i="30"/>
  <c r="F58" i="30"/>
  <c r="L126" i="30"/>
  <c r="O230" i="30"/>
  <c r="N230" i="30"/>
  <c r="F229" i="30"/>
  <c r="H229" i="30"/>
  <c r="F237" i="30"/>
  <c r="H237" i="30"/>
  <c r="J234" i="30"/>
  <c r="O233" i="30"/>
  <c r="N233" i="30"/>
  <c r="H240" i="30"/>
  <c r="G146" i="28"/>
  <c r="I138" i="28"/>
  <c r="K138" i="28"/>
  <c r="J127" i="30"/>
  <c r="L130" i="30"/>
  <c r="O121" i="30"/>
  <c r="N121" i="30"/>
  <c r="J119" i="30"/>
  <c r="F131" i="30"/>
  <c r="F122" i="30"/>
  <c r="J84" i="30"/>
  <c r="L84" i="30"/>
  <c r="J59" i="30"/>
  <c r="L59" i="30"/>
  <c r="J85" i="30"/>
  <c r="L85" i="30"/>
  <c r="I37" i="28"/>
  <c r="K37" i="28"/>
  <c r="O55" i="30"/>
  <c r="H63" i="30"/>
  <c r="H57" i="30"/>
  <c r="H79" i="30"/>
  <c r="F48" i="28"/>
  <c r="L55" i="28"/>
  <c r="J55" i="28"/>
  <c r="J19" i="28"/>
  <c r="L19" i="28"/>
  <c r="E104" i="28"/>
  <c r="J96" i="28"/>
  <c r="L96" i="28"/>
  <c r="L57" i="28"/>
  <c r="J57" i="28"/>
  <c r="J134" i="28"/>
  <c r="L134" i="28"/>
  <c r="L69" i="28"/>
  <c r="J69" i="28"/>
  <c r="N101" i="33"/>
  <c r="O101" i="33"/>
  <c r="F57" i="25"/>
  <c r="O57" i="25"/>
  <c r="F78" i="25"/>
  <c r="F107" i="25"/>
  <c r="O56" i="25"/>
  <c r="N56" i="25"/>
  <c r="O257" i="24"/>
  <c r="N257" i="24"/>
  <c r="L261" i="24"/>
  <c r="H264" i="24"/>
  <c r="J264" i="24"/>
  <c r="F235" i="24"/>
  <c r="H235" i="24"/>
  <c r="H169" i="24"/>
  <c r="J63" i="24"/>
  <c r="L63" i="24"/>
  <c r="J212" i="24"/>
  <c r="H218" i="24"/>
  <c r="L207" i="24"/>
  <c r="L218" i="24"/>
  <c r="F215" i="24"/>
  <c r="F192" i="24"/>
  <c r="J86" i="24"/>
  <c r="F35" i="24"/>
  <c r="H35" i="24"/>
  <c r="L55" i="25"/>
  <c r="L42" i="25"/>
  <c r="L81" i="25"/>
  <c r="L57" i="25"/>
  <c r="N57" i="25"/>
  <c r="L97" i="25"/>
  <c r="J259" i="24"/>
  <c r="J238" i="24"/>
  <c r="L241" i="24"/>
  <c r="O233" i="24"/>
  <c r="N233" i="24"/>
  <c r="L229" i="24"/>
  <c r="J236" i="24"/>
  <c r="L236" i="24"/>
  <c r="J189" i="24"/>
  <c r="O165" i="24"/>
  <c r="J81" i="24"/>
  <c r="L59" i="24"/>
  <c r="J188" i="24"/>
  <c r="O186" i="24"/>
  <c r="N186" i="24"/>
  <c r="L196" i="24"/>
  <c r="F193" i="24"/>
  <c r="N188" i="24"/>
  <c r="O188" i="24"/>
  <c r="F150" i="24"/>
  <c r="F41" i="24"/>
  <c r="H41" i="24"/>
  <c r="L175" i="24"/>
  <c r="L172" i="24"/>
  <c r="H170" i="24"/>
  <c r="H172" i="24"/>
  <c r="J172" i="24"/>
  <c r="F34" i="24"/>
  <c r="H34" i="24"/>
  <c r="F53" i="24"/>
  <c r="H53" i="24"/>
  <c r="F87" i="24"/>
  <c r="F151" i="24"/>
  <c r="J122" i="24"/>
  <c r="L126" i="24"/>
  <c r="L128" i="24"/>
  <c r="L122" i="24"/>
  <c r="F119" i="24"/>
  <c r="J129" i="24"/>
  <c r="L124" i="24"/>
  <c r="H76" i="24"/>
  <c r="H146" i="24"/>
  <c r="AB10" i="22"/>
  <c r="AA10" i="22"/>
  <c r="Y10" i="22"/>
  <c r="X10" i="22"/>
  <c r="Z10" i="22"/>
  <c r="F163" i="24"/>
  <c r="H163" i="24"/>
  <c r="F166" i="24"/>
  <c r="H166" i="24"/>
  <c r="H149" i="24"/>
  <c r="L145" i="24"/>
  <c r="L144" i="24"/>
  <c r="J151" i="24"/>
  <c r="L146" i="24"/>
  <c r="W91" i="19"/>
  <c r="F208" i="24"/>
  <c r="G21" i="19"/>
  <c r="G121" i="19"/>
  <c r="J109" i="19"/>
  <c r="F77" i="24"/>
  <c r="F84" i="24"/>
  <c r="H84" i="24"/>
  <c r="M141" i="17"/>
  <c r="L141" i="17"/>
  <c r="K141" i="17"/>
  <c r="J141" i="17"/>
  <c r="I141" i="17"/>
  <c r="L82" i="17"/>
  <c r="M82" i="17"/>
  <c r="K82" i="17"/>
  <c r="J82" i="17"/>
  <c r="I82" i="17"/>
  <c r="C65" i="17"/>
  <c r="L95" i="17"/>
  <c r="K95" i="17"/>
  <c r="J95" i="17"/>
  <c r="I95" i="17"/>
  <c r="M95" i="17"/>
  <c r="K156" i="17"/>
  <c r="J156" i="17"/>
  <c r="I156" i="17"/>
  <c r="M156" i="17"/>
  <c r="L156" i="17"/>
  <c r="I154" i="17"/>
  <c r="K154" i="17"/>
  <c r="M154" i="17"/>
  <c r="L154" i="17"/>
  <c r="J154" i="17"/>
  <c r="R43" i="19"/>
  <c r="R19" i="19"/>
  <c r="R17" i="19"/>
  <c r="R10" i="19"/>
  <c r="O9" i="19"/>
  <c r="R30" i="19" s="1"/>
  <c r="R116" i="19"/>
  <c r="R86" i="19"/>
  <c r="R61" i="19"/>
  <c r="R84" i="19"/>
  <c r="R40" i="19"/>
  <c r="R113" i="19"/>
  <c r="R136" i="19"/>
  <c r="O135" i="19"/>
  <c r="R124" i="19"/>
  <c r="R158" i="19"/>
  <c r="E133" i="17"/>
  <c r="J68" i="17"/>
  <c r="L68" i="17"/>
  <c r="E135" i="17"/>
  <c r="I100" i="17"/>
  <c r="K100" i="17"/>
  <c r="J100" i="17"/>
  <c r="M100" i="17"/>
  <c r="L100" i="17"/>
  <c r="L56" i="17"/>
  <c r="J56" i="17"/>
  <c r="D63" i="17"/>
  <c r="M115" i="17"/>
  <c r="L115" i="17"/>
  <c r="K115" i="17"/>
  <c r="J115" i="17"/>
  <c r="I115" i="17"/>
  <c r="K96" i="17"/>
  <c r="M96" i="17"/>
  <c r="L96" i="17"/>
  <c r="J96" i="17"/>
  <c r="I96" i="17"/>
  <c r="C63" i="17"/>
  <c r="L62" i="17"/>
  <c r="K62" i="17"/>
  <c r="J62" i="17"/>
  <c r="I62" i="17"/>
  <c r="M62" i="17"/>
  <c r="D133" i="17"/>
  <c r="J84" i="17"/>
  <c r="L84" i="17"/>
  <c r="E107" i="17"/>
  <c r="C121" i="17"/>
  <c r="L126" i="13"/>
  <c r="K126" i="13"/>
  <c r="M126" i="13"/>
  <c r="J126" i="13"/>
  <c r="I126" i="13"/>
  <c r="H132" i="13"/>
  <c r="L109" i="13"/>
  <c r="K109" i="13"/>
  <c r="M109" i="13"/>
  <c r="J109" i="13"/>
  <c r="I109" i="13"/>
  <c r="L92" i="13"/>
  <c r="K92" i="13"/>
  <c r="M92" i="13"/>
  <c r="J92" i="13"/>
  <c r="I92" i="13"/>
  <c r="C62" i="13"/>
  <c r="I149" i="13"/>
  <c r="M149" i="13"/>
  <c r="L149" i="13"/>
  <c r="K149" i="13"/>
  <c r="J149" i="13"/>
  <c r="I37" i="13"/>
  <c r="M37" i="13"/>
  <c r="L37" i="13"/>
  <c r="K37" i="13"/>
  <c r="J37" i="13"/>
  <c r="I16" i="13"/>
  <c r="M16" i="13"/>
  <c r="L16" i="13"/>
  <c r="K16" i="13"/>
  <c r="J16" i="13"/>
  <c r="I8" i="13"/>
  <c r="M8" i="13"/>
  <c r="L8" i="13"/>
  <c r="K8" i="13"/>
  <c r="J8" i="13"/>
  <c r="M60" i="13"/>
  <c r="M129" i="13"/>
  <c r="M13" i="13"/>
  <c r="M26" i="13"/>
  <c r="M124" i="13"/>
  <c r="M99" i="13"/>
  <c r="M56" i="13"/>
  <c r="M9" i="13"/>
  <c r="M29" i="13"/>
  <c r="M78" i="13"/>
  <c r="M159" i="13"/>
  <c r="M150" i="13"/>
  <c r="M65" i="13"/>
  <c r="M98" i="13"/>
  <c r="M134" i="13"/>
  <c r="M15" i="13"/>
  <c r="M46" i="13"/>
  <c r="M103" i="13"/>
  <c r="M47" i="13"/>
  <c r="M81" i="13"/>
  <c r="M116" i="13"/>
  <c r="M89" i="13"/>
  <c r="M11" i="13"/>
  <c r="M17" i="13"/>
  <c r="M82" i="13"/>
  <c r="M115" i="13"/>
  <c r="M95" i="13"/>
  <c r="M72" i="13"/>
  <c r="M141" i="13"/>
  <c r="M125" i="13"/>
  <c r="M69" i="13"/>
  <c r="M138" i="13"/>
  <c r="M151" i="13"/>
  <c r="M39" i="13"/>
  <c r="M108" i="13"/>
  <c r="M52" i="13"/>
  <c r="M121" i="13"/>
  <c r="M19" i="13"/>
  <c r="M30" i="13"/>
  <c r="M43" i="13"/>
  <c r="M152" i="13"/>
  <c r="M158" i="13"/>
  <c r="M107" i="13"/>
  <c r="M86" i="13"/>
  <c r="M155" i="13"/>
  <c r="M22" i="13"/>
  <c r="M55" i="13"/>
  <c r="M112" i="13"/>
  <c r="M38" i="13"/>
  <c r="M73" i="13"/>
  <c r="M142" i="13"/>
  <c r="M64" i="13"/>
  <c r="G79" i="17"/>
  <c r="G161" i="17"/>
  <c r="I61" i="17"/>
  <c r="K61" i="17"/>
  <c r="K89" i="17"/>
  <c r="I89" i="17"/>
  <c r="I160" i="17"/>
  <c r="K160" i="17"/>
  <c r="J51" i="13"/>
  <c r="I51" i="13"/>
  <c r="M51" i="13"/>
  <c r="L51" i="13"/>
  <c r="K51" i="13"/>
  <c r="I134" i="13"/>
  <c r="K134" i="13"/>
  <c r="I116" i="13"/>
  <c r="K116" i="13"/>
  <c r="L96" i="13"/>
  <c r="K96" i="13"/>
  <c r="J96" i="13"/>
  <c r="H104" i="13"/>
  <c r="M96" i="13"/>
  <c r="I96" i="13"/>
  <c r="K22" i="13"/>
  <c r="I22" i="13"/>
  <c r="K13" i="13"/>
  <c r="I13" i="13"/>
  <c r="M153" i="13"/>
  <c r="L153" i="13"/>
  <c r="K153" i="13"/>
  <c r="I153" i="13"/>
  <c r="J153" i="13"/>
  <c r="H160" i="13"/>
  <c r="M136" i="13"/>
  <c r="L136" i="13"/>
  <c r="K136" i="13"/>
  <c r="I136" i="13"/>
  <c r="J136" i="13"/>
  <c r="M41" i="13"/>
  <c r="L41" i="13"/>
  <c r="K41" i="13"/>
  <c r="I41" i="13"/>
  <c r="J41" i="13"/>
  <c r="M24" i="13"/>
  <c r="L24" i="13"/>
  <c r="K24" i="13"/>
  <c r="I24" i="13"/>
  <c r="J24" i="13"/>
  <c r="M14" i="13"/>
  <c r="L14" i="13"/>
  <c r="K14" i="13"/>
  <c r="I14" i="13"/>
  <c r="J14" i="13"/>
  <c r="J125" i="13"/>
  <c r="L125" i="13"/>
  <c r="W55" i="12"/>
  <c r="F58" i="10"/>
  <c r="F240" i="8"/>
  <c r="J47" i="13"/>
  <c r="L47" i="13"/>
  <c r="W36" i="12"/>
  <c r="W28" i="12"/>
  <c r="W16" i="12"/>
  <c r="J101" i="10"/>
  <c r="L101" i="10"/>
  <c r="F59" i="10"/>
  <c r="H59" i="10"/>
  <c r="F257" i="8"/>
  <c r="H257" i="8"/>
  <c r="L78" i="8"/>
  <c r="N78" i="8"/>
  <c r="M38" i="6"/>
  <c r="L38" i="6"/>
  <c r="K38" i="6"/>
  <c r="J38" i="6"/>
  <c r="I38" i="6"/>
  <c r="U14" i="6"/>
  <c r="S14" i="6"/>
  <c r="J108" i="13"/>
  <c r="L108" i="13"/>
  <c r="E34" i="13"/>
  <c r="J26" i="13"/>
  <c r="L26" i="13"/>
  <c r="J103" i="13"/>
  <c r="L103" i="13"/>
  <c r="L46" i="13"/>
  <c r="J46" i="13"/>
  <c r="L115" i="13"/>
  <c r="J115" i="13"/>
  <c r="W6" i="12"/>
  <c r="W39" i="12"/>
  <c r="W23" i="12"/>
  <c r="W35" i="12"/>
  <c r="W8" i="12"/>
  <c r="W27" i="12"/>
  <c r="W57" i="12"/>
  <c r="W31" i="12"/>
  <c r="W14" i="12"/>
  <c r="W15" i="12"/>
  <c r="W19" i="12"/>
  <c r="J46" i="12"/>
  <c r="I46" i="12"/>
  <c r="M46" i="12"/>
  <c r="N46" i="12"/>
  <c r="L46" i="12"/>
  <c r="K46" i="12"/>
  <c r="F64" i="10"/>
  <c r="F260" i="8"/>
  <c r="F172" i="8"/>
  <c r="H172" i="8"/>
  <c r="F87" i="8"/>
  <c r="H87" i="8"/>
  <c r="F41" i="8"/>
  <c r="H41" i="8"/>
  <c r="I25" i="6"/>
  <c r="K25" i="6"/>
  <c r="L25" i="6"/>
  <c r="M25" i="6"/>
  <c r="J25" i="6"/>
  <c r="M28" i="6"/>
  <c r="M26" i="6"/>
  <c r="M27" i="6"/>
  <c r="Q21" i="17"/>
  <c r="R21" i="17"/>
  <c r="T21" i="17"/>
  <c r="Z12" i="15"/>
  <c r="Y12" i="15"/>
  <c r="X12" i="15"/>
  <c r="AA12" i="15"/>
  <c r="W12" i="15"/>
  <c r="Z18" i="15"/>
  <c r="Y18" i="15"/>
  <c r="AA18" i="15"/>
  <c r="X18" i="15"/>
  <c r="W18" i="15"/>
  <c r="D76" i="13"/>
  <c r="D90" i="13"/>
  <c r="D160" i="13"/>
  <c r="W41" i="12"/>
  <c r="K32" i="12"/>
  <c r="J32" i="12"/>
  <c r="I32" i="12"/>
  <c r="N32" i="12"/>
  <c r="M32" i="12"/>
  <c r="L32" i="12"/>
  <c r="K24" i="12"/>
  <c r="J24" i="12"/>
  <c r="I24" i="12"/>
  <c r="N24" i="12"/>
  <c r="M24" i="12"/>
  <c r="L24" i="12"/>
  <c r="K16" i="12"/>
  <c r="J16" i="12"/>
  <c r="I16" i="12"/>
  <c r="N16" i="12"/>
  <c r="M16" i="12"/>
  <c r="L16" i="12"/>
  <c r="N18" i="12"/>
  <c r="N17" i="12"/>
  <c r="H53" i="12"/>
  <c r="N19" i="12"/>
  <c r="J53" i="10"/>
  <c r="L32" i="10"/>
  <c r="F285" i="8"/>
  <c r="F189" i="8"/>
  <c r="F55" i="8"/>
  <c r="H55" i="8"/>
  <c r="U21" i="15"/>
  <c r="W38" i="12"/>
  <c r="M25" i="12"/>
  <c r="L25" i="12"/>
  <c r="K25" i="12"/>
  <c r="J25" i="12"/>
  <c r="I25" i="12"/>
  <c r="N25" i="12"/>
  <c r="H80" i="10"/>
  <c r="F55" i="10"/>
  <c r="F253" i="8"/>
  <c r="L26" i="12"/>
  <c r="K26" i="12"/>
  <c r="L44" i="12"/>
  <c r="K44" i="12"/>
  <c r="H107" i="10"/>
  <c r="R23" i="14"/>
  <c r="V12" i="14"/>
  <c r="U12" i="14"/>
  <c r="T12" i="14"/>
  <c r="F18" i="10"/>
  <c r="N216" i="3"/>
  <c r="M216" i="3"/>
  <c r="K216" i="3"/>
  <c r="L216" i="3"/>
  <c r="J216" i="3"/>
  <c r="H58" i="10"/>
  <c r="J58" i="10"/>
  <c r="H251" i="8"/>
  <c r="J259" i="8"/>
  <c r="L147" i="8"/>
  <c r="L149" i="8"/>
  <c r="F129" i="8"/>
  <c r="L130" i="8"/>
  <c r="V51" i="6"/>
  <c r="T51" i="6"/>
  <c r="I50" i="5"/>
  <c r="J50" i="5"/>
  <c r="K50" i="5"/>
  <c r="M50" i="5"/>
  <c r="L50" i="5"/>
  <c r="H283" i="8"/>
  <c r="H285" i="8"/>
  <c r="L31" i="6"/>
  <c r="J31" i="6"/>
  <c r="J162" i="3"/>
  <c r="K162" i="3"/>
  <c r="H195" i="3"/>
  <c r="M8" i="2"/>
  <c r="L8" i="2"/>
  <c r="F53" i="8"/>
  <c r="O53" i="8"/>
  <c r="F188" i="8"/>
  <c r="H185" i="8"/>
  <c r="L188" i="8"/>
  <c r="H174" i="8"/>
  <c r="J174" i="8"/>
  <c r="K38" i="5"/>
  <c r="I38" i="5"/>
  <c r="L32" i="6"/>
  <c r="J32" i="6"/>
  <c r="F80" i="10"/>
  <c r="X32" i="12"/>
  <c r="V32" i="12"/>
  <c r="U32" i="12"/>
  <c r="F229" i="8"/>
  <c r="L229" i="8"/>
  <c r="N229" i="8"/>
  <c r="V17" i="5"/>
  <c r="U17" i="5"/>
  <c r="W17" i="5"/>
  <c r="S17" i="5"/>
  <c r="T17" i="5"/>
  <c r="T29" i="5"/>
  <c r="W29" i="5"/>
  <c r="S29" i="5"/>
  <c r="V29" i="5"/>
  <c r="U29" i="5"/>
  <c r="W32" i="5"/>
  <c r="W31" i="5"/>
  <c r="K214" i="3"/>
  <c r="J214" i="3"/>
  <c r="M19" i="2"/>
  <c r="L19" i="2"/>
  <c r="X14" i="12"/>
  <c r="V14" i="12"/>
  <c r="U14" i="12"/>
  <c r="U29" i="12"/>
  <c r="X29" i="12"/>
  <c r="V29" i="12"/>
  <c r="V24" i="6"/>
  <c r="U24" i="6"/>
  <c r="T24" i="6"/>
  <c r="S24" i="6"/>
  <c r="W24" i="6"/>
  <c r="E194" i="3"/>
  <c r="M183" i="3"/>
  <c r="L183" i="3"/>
  <c r="P8" i="39"/>
  <c r="T8" i="39"/>
  <c r="S8" i="39"/>
  <c r="R8" i="39"/>
  <c r="Q8" i="39"/>
  <c r="L99" i="31"/>
  <c r="H284" i="30"/>
  <c r="J55" i="33"/>
  <c r="H40" i="33"/>
  <c r="J40" i="33"/>
  <c r="F107" i="31"/>
  <c r="H107" i="31"/>
  <c r="J192" i="30"/>
  <c r="C160" i="28"/>
  <c r="F108" i="31"/>
  <c r="L143" i="30"/>
  <c r="N143" i="30"/>
  <c r="J70" i="28"/>
  <c r="I70" i="28"/>
  <c r="M70" i="28"/>
  <c r="L70" i="28"/>
  <c r="K70" i="28"/>
  <c r="L185" i="30"/>
  <c r="K67" i="28"/>
  <c r="J67" i="28"/>
  <c r="I67" i="28"/>
  <c r="M67" i="28"/>
  <c r="L67" i="28"/>
  <c r="L257" i="30"/>
  <c r="F60" i="30"/>
  <c r="O123" i="30"/>
  <c r="N123" i="30"/>
  <c r="J64" i="30"/>
  <c r="D132" i="28"/>
  <c r="E118" i="28"/>
  <c r="L110" i="28"/>
  <c r="J110" i="28"/>
  <c r="F82" i="25"/>
  <c r="F187" i="24"/>
  <c r="H187" i="24"/>
  <c r="O210" i="24"/>
  <c r="N210" i="24"/>
  <c r="N79" i="24"/>
  <c r="O79" i="24"/>
  <c r="L77" i="25"/>
  <c r="N77" i="25"/>
  <c r="F122" i="24"/>
  <c r="H122" i="24"/>
  <c r="J187" i="24"/>
  <c r="H123" i="24"/>
  <c r="O77" i="24"/>
  <c r="W35" i="19"/>
  <c r="F82" i="24"/>
  <c r="M138" i="17"/>
  <c r="L138" i="17"/>
  <c r="K138" i="17"/>
  <c r="J138" i="17"/>
  <c r="I138" i="17"/>
  <c r="R71" i="19"/>
  <c r="R160" i="19"/>
  <c r="D119" i="17"/>
  <c r="I109" i="17"/>
  <c r="M109" i="17"/>
  <c r="L109" i="17"/>
  <c r="K109" i="17"/>
  <c r="J109" i="17"/>
  <c r="C149" i="17"/>
  <c r="C90" i="13"/>
  <c r="K68" i="17"/>
  <c r="I68" i="17"/>
  <c r="K108" i="13"/>
  <c r="I108" i="13"/>
  <c r="K17" i="13"/>
  <c r="I17" i="13"/>
  <c r="F77" i="10"/>
  <c r="O77" i="10"/>
  <c r="J69" i="13"/>
  <c r="L69" i="13"/>
  <c r="L75" i="10"/>
  <c r="J75" i="8"/>
  <c r="L75" i="8"/>
  <c r="D132" i="13"/>
  <c r="F123" i="8"/>
  <c r="W12" i="12"/>
  <c r="W13" i="12"/>
  <c r="F256" i="8"/>
  <c r="J215" i="8"/>
  <c r="L284" i="8"/>
  <c r="J188" i="8"/>
  <c r="J165" i="8"/>
  <c r="L239" i="8"/>
  <c r="S32" i="5"/>
  <c r="U32" i="5"/>
  <c r="O140" i="42"/>
  <c r="N140" i="42"/>
  <c r="I136" i="43"/>
  <c r="F146" i="43"/>
  <c r="H136" i="43"/>
  <c r="K136" i="43" s="1"/>
  <c r="G136" i="43"/>
  <c r="L136" i="43"/>
  <c r="M136" i="43"/>
  <c r="L9" i="38"/>
  <c r="N9" i="38"/>
  <c r="P9" i="38"/>
  <c r="Q9" i="38"/>
  <c r="J10" i="40"/>
  <c r="I10" i="40"/>
  <c r="H10" i="40"/>
  <c r="M10" i="40"/>
  <c r="L10" i="40"/>
  <c r="P12" i="35"/>
  <c r="O12" i="35"/>
  <c r="X8" i="35"/>
  <c r="Y8" i="35"/>
  <c r="J107" i="33"/>
  <c r="L37" i="33"/>
  <c r="Y38" i="35"/>
  <c r="H53" i="33"/>
  <c r="H81" i="33"/>
  <c r="L214" i="30"/>
  <c r="F171" i="30"/>
  <c r="H189" i="30"/>
  <c r="F75" i="33"/>
  <c r="E87" i="33"/>
  <c r="F87" i="33" s="1"/>
  <c r="O189" i="30"/>
  <c r="O144" i="30"/>
  <c r="N144" i="30"/>
  <c r="J190" i="30"/>
  <c r="F255" i="30"/>
  <c r="H254" i="30"/>
  <c r="F235" i="30"/>
  <c r="F232" i="30"/>
  <c r="H65" i="30"/>
  <c r="J65" i="30"/>
  <c r="L109" i="28"/>
  <c r="J109" i="28"/>
  <c r="L43" i="28"/>
  <c r="J43" i="28"/>
  <c r="O75" i="25"/>
  <c r="N75" i="25"/>
  <c r="L262" i="24"/>
  <c r="J265" i="24"/>
  <c r="J175" i="24"/>
  <c r="L99" i="25"/>
  <c r="F237" i="24"/>
  <c r="H194" i="24"/>
  <c r="J173" i="24"/>
  <c r="L173" i="24"/>
  <c r="F121" i="24"/>
  <c r="H121" i="24"/>
  <c r="X11" i="22"/>
  <c r="Z11" i="22"/>
  <c r="O143" i="24"/>
  <c r="N143" i="24"/>
  <c r="G105" i="19"/>
  <c r="G51" i="19"/>
  <c r="I128" i="17"/>
  <c r="K128" i="17"/>
  <c r="M128" i="17"/>
  <c r="L128" i="17"/>
  <c r="J128" i="17"/>
  <c r="R90" i="19"/>
  <c r="R58" i="19"/>
  <c r="K104" i="17"/>
  <c r="M104" i="17"/>
  <c r="I104" i="17"/>
  <c r="L104" i="17"/>
  <c r="J104" i="17"/>
  <c r="J61" i="17"/>
  <c r="L61" i="17"/>
  <c r="F107" i="17"/>
  <c r="J152" i="17"/>
  <c r="L152" i="17"/>
  <c r="L135" i="13"/>
  <c r="K135" i="13"/>
  <c r="M135" i="13"/>
  <c r="J135" i="13"/>
  <c r="I135" i="13"/>
  <c r="L139" i="13"/>
  <c r="K139" i="13"/>
  <c r="J139" i="13"/>
  <c r="M139" i="13"/>
  <c r="I139" i="13"/>
  <c r="H146" i="13"/>
  <c r="L27" i="13"/>
  <c r="K27" i="13"/>
  <c r="J27" i="13"/>
  <c r="M27" i="13"/>
  <c r="I27" i="13"/>
  <c r="H34" i="13"/>
  <c r="O75" i="10"/>
  <c r="N75" i="10"/>
  <c r="L61" i="10"/>
  <c r="F208" i="8"/>
  <c r="R9" i="17"/>
  <c r="D118" i="13"/>
  <c r="O98" i="10"/>
  <c r="N98" i="10"/>
  <c r="W30" i="12"/>
  <c r="J128" i="8"/>
  <c r="L128" i="8"/>
  <c r="L232" i="8"/>
  <c r="V56" i="12"/>
  <c r="U56" i="12"/>
  <c r="X56" i="12"/>
  <c r="U20" i="6"/>
  <c r="T20" i="6"/>
  <c r="V20" i="6"/>
  <c r="W20" i="6"/>
  <c r="S20" i="6"/>
  <c r="K37" i="6"/>
  <c r="I37" i="6"/>
  <c r="L141" i="43"/>
  <c r="M141" i="43"/>
  <c r="O141" i="43"/>
  <c r="N141" i="43"/>
  <c r="L137" i="42"/>
  <c r="O137" i="42"/>
  <c r="N137" i="42"/>
  <c r="M137" i="42"/>
  <c r="J146" i="42"/>
  <c r="E146" i="43"/>
  <c r="I143" i="43"/>
  <c r="H143" i="43"/>
  <c r="G143" i="43"/>
  <c r="M143" i="43"/>
  <c r="L143" i="43"/>
  <c r="I139" i="43"/>
  <c r="H139" i="43"/>
  <c r="G139" i="43"/>
  <c r="L139" i="43"/>
  <c r="M139" i="43"/>
  <c r="R13" i="41"/>
  <c r="S13" i="41"/>
  <c r="F9" i="39"/>
  <c r="L10" i="41"/>
  <c r="N10" i="41"/>
  <c r="M10" i="41"/>
  <c r="P10" i="41"/>
  <c r="Q10" i="41"/>
  <c r="N9" i="39"/>
  <c r="L9" i="39"/>
  <c r="P9" i="39"/>
  <c r="Q9" i="39"/>
  <c r="Q7" i="40"/>
  <c r="P7" i="40"/>
  <c r="T7" i="40"/>
  <c r="AA19" i="40" s="1"/>
  <c r="S7" i="40"/>
  <c r="R7" i="40"/>
  <c r="O142" i="41"/>
  <c r="N142" i="41"/>
  <c r="M142" i="41"/>
  <c r="L142" i="41"/>
  <c r="M136" i="41"/>
  <c r="J146" i="41"/>
  <c r="O136" i="41"/>
  <c r="N136" i="41"/>
  <c r="L136" i="41"/>
  <c r="J7" i="41"/>
  <c r="I7" i="41"/>
  <c r="H7" i="41"/>
  <c r="G16" i="41"/>
  <c r="Q7" i="38"/>
  <c r="P7" i="38"/>
  <c r="S7" i="38"/>
  <c r="R7" i="38"/>
  <c r="T7" i="38"/>
  <c r="AA19" i="38" s="1"/>
  <c r="H134" i="38"/>
  <c r="G134" i="38"/>
  <c r="I134" i="38"/>
  <c r="I135" i="38"/>
  <c r="I138" i="38"/>
  <c r="I136" i="38"/>
  <c r="I137" i="38"/>
  <c r="L134" i="38"/>
  <c r="M134" i="38"/>
  <c r="H32" i="35"/>
  <c r="H36" i="35"/>
  <c r="AY13" i="35"/>
  <c r="AX13" i="35"/>
  <c r="O35" i="33"/>
  <c r="L34" i="31"/>
  <c r="N34" i="31"/>
  <c r="I30" i="35"/>
  <c r="O77" i="33"/>
  <c r="C87" i="33"/>
  <c r="L97" i="31"/>
  <c r="H36" i="31"/>
  <c r="AF10" i="35"/>
  <c r="AE10" i="35"/>
  <c r="AQ13" i="35"/>
  <c r="AP13" i="35"/>
  <c r="P13" i="35"/>
  <c r="O13" i="35"/>
  <c r="X12" i="35"/>
  <c r="Y9" i="35"/>
  <c r="X9" i="35"/>
  <c r="J42" i="31"/>
  <c r="J63" i="31"/>
  <c r="L63" i="31"/>
  <c r="BA10" i="35"/>
  <c r="AZ10" i="35"/>
  <c r="AY10" i="35"/>
  <c r="AX10" i="35"/>
  <c r="BB10" i="35"/>
  <c r="AF12" i="35"/>
  <c r="AE12" i="35"/>
  <c r="J57" i="31"/>
  <c r="L57" i="31"/>
  <c r="L77" i="33"/>
  <c r="N77" i="33"/>
  <c r="L12" i="33"/>
  <c r="L21" i="33"/>
  <c r="L105" i="33"/>
  <c r="L63" i="33"/>
  <c r="L100" i="33"/>
  <c r="L84" i="33"/>
  <c r="N78" i="31"/>
  <c r="O78" i="31"/>
  <c r="J279" i="30"/>
  <c r="L279" i="30"/>
  <c r="L273" i="30"/>
  <c r="N273" i="30"/>
  <c r="F285" i="30"/>
  <c r="H285" i="30"/>
  <c r="L280" i="30"/>
  <c r="H278" i="30"/>
  <c r="L64" i="30"/>
  <c r="J37" i="33"/>
  <c r="J82" i="33"/>
  <c r="J97" i="33"/>
  <c r="J56" i="33"/>
  <c r="J101" i="33"/>
  <c r="L101" i="33"/>
  <c r="Y32" i="35"/>
  <c r="F61" i="31"/>
  <c r="H61" i="31"/>
  <c r="H59" i="33"/>
  <c r="H35" i="33"/>
  <c r="H100" i="33"/>
  <c r="H84" i="33"/>
  <c r="H107" i="33"/>
  <c r="H75" i="33"/>
  <c r="F81" i="31"/>
  <c r="H81" i="31"/>
  <c r="F215" i="30"/>
  <c r="H215" i="30"/>
  <c r="H210" i="30"/>
  <c r="F208" i="30"/>
  <c r="L216" i="30"/>
  <c r="J167" i="30"/>
  <c r="L167" i="30"/>
  <c r="H175" i="30"/>
  <c r="J175" i="30"/>
  <c r="J170" i="30"/>
  <c r="L170" i="30"/>
  <c r="F83" i="31"/>
  <c r="H83" i="31"/>
  <c r="F54" i="31"/>
  <c r="H54" i="31"/>
  <c r="F100" i="31"/>
  <c r="H100" i="31"/>
  <c r="F32" i="31"/>
  <c r="H32" i="31"/>
  <c r="H258" i="30"/>
  <c r="H147" i="30"/>
  <c r="J147" i="30"/>
  <c r="M95" i="28"/>
  <c r="L95" i="28"/>
  <c r="K95" i="28"/>
  <c r="J95" i="28"/>
  <c r="I95" i="28"/>
  <c r="M51" i="28"/>
  <c r="J51" i="28"/>
  <c r="I51" i="28"/>
  <c r="L51" i="28"/>
  <c r="K51" i="28"/>
  <c r="M16" i="28"/>
  <c r="J16" i="28"/>
  <c r="I16" i="28"/>
  <c r="L16" i="28"/>
  <c r="K16" i="28"/>
  <c r="C132" i="28"/>
  <c r="I8" i="35"/>
  <c r="I12" i="35"/>
  <c r="F20" i="33"/>
  <c r="F21" i="33"/>
  <c r="F15" i="33"/>
  <c r="F37" i="33"/>
  <c r="F31" i="33"/>
  <c r="F56" i="33"/>
  <c r="F84" i="33"/>
  <c r="O75" i="31"/>
  <c r="O79" i="31"/>
  <c r="F85" i="31"/>
  <c r="O53" i="31"/>
  <c r="F53" i="31"/>
  <c r="J251" i="30"/>
  <c r="L251" i="30"/>
  <c r="I126" i="28"/>
  <c r="M126" i="28"/>
  <c r="L126" i="28"/>
  <c r="J126" i="28"/>
  <c r="K126" i="28"/>
  <c r="K87" i="28"/>
  <c r="J87" i="28"/>
  <c r="I87" i="28"/>
  <c r="M87" i="28"/>
  <c r="L87" i="28"/>
  <c r="I13" i="28"/>
  <c r="K13" i="28"/>
  <c r="J13" i="28"/>
  <c r="M13" i="28"/>
  <c r="L13" i="28"/>
  <c r="H20" i="28"/>
  <c r="H251" i="30"/>
  <c r="L148" i="30"/>
  <c r="H145" i="30"/>
  <c r="J145" i="30"/>
  <c r="J151" i="28"/>
  <c r="I151" i="28"/>
  <c r="L151" i="28"/>
  <c r="K151" i="28"/>
  <c r="M151" i="28"/>
  <c r="M86" i="28"/>
  <c r="J86" i="28"/>
  <c r="I86" i="28"/>
  <c r="L86" i="28"/>
  <c r="K86" i="28"/>
  <c r="F191" i="30"/>
  <c r="H193" i="30"/>
  <c r="M150" i="28"/>
  <c r="L150" i="28"/>
  <c r="K150" i="28"/>
  <c r="J150" i="28"/>
  <c r="I150" i="28"/>
  <c r="K83" i="28"/>
  <c r="J83" i="28"/>
  <c r="I83" i="28"/>
  <c r="M83" i="28"/>
  <c r="L83" i="28"/>
  <c r="K24" i="28"/>
  <c r="J24" i="28"/>
  <c r="I24" i="28"/>
  <c r="M24" i="28"/>
  <c r="L24" i="28"/>
  <c r="I137" i="28"/>
  <c r="M137" i="28"/>
  <c r="L137" i="28"/>
  <c r="K137" i="28"/>
  <c r="J137" i="28"/>
  <c r="J123" i="28"/>
  <c r="I123" i="28"/>
  <c r="L123" i="28"/>
  <c r="K123" i="28"/>
  <c r="M123" i="28"/>
  <c r="N253" i="30"/>
  <c r="O253" i="30"/>
  <c r="F253" i="30"/>
  <c r="N252" i="30"/>
  <c r="O252" i="30"/>
  <c r="F251" i="30"/>
  <c r="L258" i="30"/>
  <c r="H256" i="30"/>
  <c r="F55" i="30"/>
  <c r="F65" i="30"/>
  <c r="J123" i="30"/>
  <c r="D90" i="28"/>
  <c r="K9" i="28"/>
  <c r="I9" i="28"/>
  <c r="L241" i="30"/>
  <c r="J231" i="30"/>
  <c r="L232" i="30"/>
  <c r="H239" i="30"/>
  <c r="H235" i="30"/>
  <c r="J235" i="30"/>
  <c r="H232" i="30"/>
  <c r="F230" i="30"/>
  <c r="L238" i="30"/>
  <c r="K136" i="28"/>
  <c r="I136" i="28"/>
  <c r="K57" i="28"/>
  <c r="I57" i="28"/>
  <c r="F129" i="30"/>
  <c r="F119" i="30"/>
  <c r="F123" i="30"/>
  <c r="F121" i="30"/>
  <c r="J120" i="30"/>
  <c r="N119" i="30"/>
  <c r="O119" i="30"/>
  <c r="L127" i="30"/>
  <c r="O122" i="30"/>
  <c r="N122" i="30"/>
  <c r="J86" i="30"/>
  <c r="L86" i="30"/>
  <c r="J53" i="30"/>
  <c r="L53" i="30"/>
  <c r="J76" i="30"/>
  <c r="L76" i="30"/>
  <c r="K45" i="28"/>
  <c r="I45" i="28"/>
  <c r="K130" i="28"/>
  <c r="I130" i="28"/>
  <c r="K135" i="28"/>
  <c r="I135" i="28"/>
  <c r="F85" i="30"/>
  <c r="H75" i="30"/>
  <c r="H64" i="30"/>
  <c r="H87" i="30"/>
  <c r="F90" i="28"/>
  <c r="F76" i="28"/>
  <c r="F104" i="28"/>
  <c r="E20" i="28"/>
  <c r="L12" i="28"/>
  <c r="J12" i="28"/>
  <c r="J28" i="28"/>
  <c r="L28" i="28"/>
  <c r="J66" i="28"/>
  <c r="L66" i="28"/>
  <c r="J136" i="28"/>
  <c r="L136" i="28"/>
  <c r="L79" i="28"/>
  <c r="J79" i="28"/>
  <c r="J103" i="28"/>
  <c r="L103" i="28"/>
  <c r="L98" i="28"/>
  <c r="J98" i="28"/>
  <c r="O11" i="33"/>
  <c r="N11" i="33"/>
  <c r="N9" i="33"/>
  <c r="O9" i="33"/>
  <c r="O55" i="25"/>
  <c r="N55" i="25"/>
  <c r="F86" i="25"/>
  <c r="F39" i="25"/>
  <c r="F104" i="25"/>
  <c r="O255" i="24"/>
  <c r="N255" i="24"/>
  <c r="F262" i="24"/>
  <c r="J263" i="24"/>
  <c r="H259" i="24"/>
  <c r="F232" i="24"/>
  <c r="H193" i="24"/>
  <c r="J193" i="24"/>
  <c r="J207" i="24"/>
  <c r="O208" i="24"/>
  <c r="N208" i="24"/>
  <c r="J209" i="24"/>
  <c r="L209" i="24"/>
  <c r="L219" i="24"/>
  <c r="L215" i="24"/>
  <c r="H216" i="24"/>
  <c r="F186" i="24"/>
  <c r="F167" i="24"/>
  <c r="J82" i="24"/>
  <c r="L82" i="24"/>
  <c r="L64" i="24"/>
  <c r="F16" i="24"/>
  <c r="H16" i="24"/>
  <c r="L53" i="25"/>
  <c r="N53" i="25"/>
  <c r="L33" i="25"/>
  <c r="N33" i="25"/>
  <c r="L65" i="25"/>
  <c r="L105" i="25"/>
  <c r="L239" i="24"/>
  <c r="J241" i="24"/>
  <c r="F231" i="24"/>
  <c r="J231" i="24"/>
  <c r="H241" i="24"/>
  <c r="O187" i="24"/>
  <c r="F120" i="24"/>
  <c r="J77" i="24"/>
  <c r="O57" i="24"/>
  <c r="N57" i="24"/>
  <c r="H195" i="24"/>
  <c r="L193" i="24"/>
  <c r="F190" i="24"/>
  <c r="F147" i="24"/>
  <c r="F33" i="24"/>
  <c r="H33" i="24"/>
  <c r="J169" i="24"/>
  <c r="L169" i="24"/>
  <c r="J174" i="24"/>
  <c r="H167" i="24"/>
  <c r="F131" i="24"/>
  <c r="F61" i="24"/>
  <c r="H61" i="24"/>
  <c r="H130" i="24"/>
  <c r="J125" i="24"/>
  <c r="J127" i="24"/>
  <c r="L131" i="24"/>
  <c r="J124" i="24"/>
  <c r="L119" i="24"/>
  <c r="J126" i="24"/>
  <c r="H79" i="24"/>
  <c r="J79" i="24"/>
  <c r="U21" i="22"/>
  <c r="R21" i="22"/>
  <c r="F175" i="24"/>
  <c r="F174" i="24"/>
  <c r="H174" i="24"/>
  <c r="J144" i="24"/>
  <c r="H141" i="24"/>
  <c r="J141" i="24"/>
  <c r="L148" i="24"/>
  <c r="L150" i="24"/>
  <c r="J146" i="24"/>
  <c r="L141" i="24"/>
  <c r="J148" i="24"/>
  <c r="F64" i="24"/>
  <c r="F207" i="24"/>
  <c r="F212" i="24"/>
  <c r="H212" i="24"/>
  <c r="F210" i="24"/>
  <c r="H210" i="24"/>
  <c r="W121" i="19"/>
  <c r="G63" i="19"/>
  <c r="J67" i="19"/>
  <c r="W161" i="19"/>
  <c r="W135" i="19"/>
  <c r="W133" i="19"/>
  <c r="G107" i="19"/>
  <c r="F81" i="24"/>
  <c r="M158" i="17"/>
  <c r="L158" i="17"/>
  <c r="K158" i="17"/>
  <c r="J158" i="17"/>
  <c r="I158" i="17"/>
  <c r="L136" i="17"/>
  <c r="K136" i="17"/>
  <c r="M136" i="17"/>
  <c r="J136" i="17"/>
  <c r="H135" i="17"/>
  <c r="I136" i="17"/>
  <c r="C79" i="17"/>
  <c r="J103" i="17"/>
  <c r="I103" i="17"/>
  <c r="M103" i="17"/>
  <c r="L103" i="17"/>
  <c r="K103" i="17"/>
  <c r="J142" i="17"/>
  <c r="I142" i="17"/>
  <c r="L142" i="17"/>
  <c r="M142" i="17"/>
  <c r="K142" i="17"/>
  <c r="J88" i="17"/>
  <c r="M88" i="17"/>
  <c r="L88" i="17"/>
  <c r="K88" i="17"/>
  <c r="I88" i="17"/>
  <c r="R56" i="19"/>
  <c r="R45" i="19"/>
  <c r="R25" i="19"/>
  <c r="R28" i="19"/>
  <c r="R20" i="19"/>
  <c r="R117" i="19"/>
  <c r="R99" i="19"/>
  <c r="R70" i="19"/>
  <c r="R15" i="19"/>
  <c r="R101" i="19"/>
  <c r="R48" i="19"/>
  <c r="R129" i="19"/>
  <c r="R140" i="19"/>
  <c r="R128" i="19"/>
  <c r="J85" i="17"/>
  <c r="L85" i="17"/>
  <c r="K130" i="17"/>
  <c r="J130" i="17"/>
  <c r="M130" i="17"/>
  <c r="L130" i="17"/>
  <c r="I130" i="17"/>
  <c r="J99" i="17"/>
  <c r="L99" i="17"/>
  <c r="K99" i="17"/>
  <c r="I99" i="17"/>
  <c r="M99" i="17"/>
  <c r="H77" i="17"/>
  <c r="J69" i="17"/>
  <c r="I69" i="17"/>
  <c r="M69" i="17"/>
  <c r="L69" i="17"/>
  <c r="K69" i="17"/>
  <c r="L144" i="17"/>
  <c r="K144" i="17"/>
  <c r="J144" i="17"/>
  <c r="I144" i="17"/>
  <c r="M144" i="17"/>
  <c r="I94" i="17"/>
  <c r="K94" i="17"/>
  <c r="M94" i="17"/>
  <c r="L94" i="17"/>
  <c r="J94" i="17"/>
  <c r="H93" i="17"/>
  <c r="F63" i="17"/>
  <c r="E121" i="17"/>
  <c r="D121" i="17"/>
  <c r="C93" i="17"/>
  <c r="C135" i="17"/>
  <c r="L143" i="13"/>
  <c r="K143" i="13"/>
  <c r="J143" i="13"/>
  <c r="I143" i="13"/>
  <c r="M143" i="13"/>
  <c r="C132" i="13"/>
  <c r="F62" i="13"/>
  <c r="L31" i="13"/>
  <c r="K31" i="13"/>
  <c r="M31" i="13"/>
  <c r="J31" i="13"/>
  <c r="I31" i="13"/>
  <c r="I54" i="13"/>
  <c r="H62" i="13"/>
  <c r="M54" i="13"/>
  <c r="L54" i="13"/>
  <c r="K54" i="13"/>
  <c r="J54" i="13"/>
  <c r="G93" i="17"/>
  <c r="G77" i="17"/>
  <c r="G63" i="17"/>
  <c r="K55" i="17"/>
  <c r="I55" i="17"/>
  <c r="I70" i="17"/>
  <c r="K70" i="17"/>
  <c r="J68" i="13"/>
  <c r="I68" i="13"/>
  <c r="H76" i="13"/>
  <c r="M68" i="13"/>
  <c r="L68" i="13"/>
  <c r="K68" i="13"/>
  <c r="K151" i="13"/>
  <c r="I151" i="13"/>
  <c r="L130" i="13"/>
  <c r="K130" i="13"/>
  <c r="J130" i="13"/>
  <c r="M130" i="13"/>
  <c r="I130" i="13"/>
  <c r="L113" i="13"/>
  <c r="K113" i="13"/>
  <c r="J113" i="13"/>
  <c r="M113" i="13"/>
  <c r="I113" i="13"/>
  <c r="K73" i="13"/>
  <c r="I73" i="13"/>
  <c r="I56" i="13"/>
  <c r="K56" i="13"/>
  <c r="K39" i="13"/>
  <c r="I39" i="13"/>
  <c r="Z19" i="13"/>
  <c r="Y19" i="13"/>
  <c r="X19" i="13"/>
  <c r="AA19" i="13"/>
  <c r="W19" i="13"/>
  <c r="Z11" i="13"/>
  <c r="Y11" i="13"/>
  <c r="X11" i="13"/>
  <c r="AA11" i="13"/>
  <c r="W11" i="13"/>
  <c r="C160" i="13"/>
  <c r="G104" i="13"/>
  <c r="M75" i="13"/>
  <c r="L75" i="13"/>
  <c r="K75" i="13"/>
  <c r="I75" i="13"/>
  <c r="J75" i="13"/>
  <c r="M58" i="13"/>
  <c r="L58" i="13"/>
  <c r="K58" i="13"/>
  <c r="I58" i="13"/>
  <c r="J58" i="13"/>
  <c r="C48" i="13"/>
  <c r="E104" i="13"/>
  <c r="W46" i="12"/>
  <c r="O56" i="10"/>
  <c r="N56" i="10"/>
  <c r="F232" i="8"/>
  <c r="W16" i="13"/>
  <c r="Y16" i="13"/>
  <c r="L99" i="10"/>
  <c r="N99" i="10"/>
  <c r="H76" i="10"/>
  <c r="J76" i="10"/>
  <c r="L34" i="10"/>
  <c r="N34" i="10"/>
  <c r="F235" i="8"/>
  <c r="F57" i="8"/>
  <c r="H57" i="8"/>
  <c r="E62" i="13"/>
  <c r="L43" i="13"/>
  <c r="J43" i="13"/>
  <c r="J112" i="13"/>
  <c r="L112" i="13"/>
  <c r="J55" i="13"/>
  <c r="L55" i="13"/>
  <c r="E132" i="13"/>
  <c r="L124" i="13"/>
  <c r="J124" i="13"/>
  <c r="J23" i="12"/>
  <c r="I23" i="12"/>
  <c r="G55" i="12"/>
  <c r="A15" i="12"/>
  <c r="I15" i="12"/>
  <c r="J15" i="12"/>
  <c r="J50" i="12"/>
  <c r="I50" i="12"/>
  <c r="M50" i="12"/>
  <c r="N50" i="12"/>
  <c r="L50" i="12"/>
  <c r="K50" i="12"/>
  <c r="O100" i="10"/>
  <c r="N100" i="10"/>
  <c r="H79" i="10"/>
  <c r="J20" i="10"/>
  <c r="L20" i="10"/>
  <c r="F252" i="8"/>
  <c r="F164" i="8"/>
  <c r="H85" i="8"/>
  <c r="J85" i="8"/>
  <c r="S21" i="17"/>
  <c r="AA14" i="17"/>
  <c r="Z14" i="17"/>
  <c r="Y14" i="17"/>
  <c r="X14" i="17"/>
  <c r="W14" i="17"/>
  <c r="X11" i="15"/>
  <c r="W11" i="15"/>
  <c r="AA11" i="15"/>
  <c r="Z11" i="15"/>
  <c r="Y11" i="15"/>
  <c r="D20" i="13"/>
  <c r="H82" i="10"/>
  <c r="F65" i="10"/>
  <c r="F277" i="8"/>
  <c r="F175" i="8"/>
  <c r="J52" i="6"/>
  <c r="I52" i="6"/>
  <c r="M52" i="6"/>
  <c r="L52" i="6"/>
  <c r="K52" i="6"/>
  <c r="D34" i="13"/>
  <c r="L38" i="10"/>
  <c r="F239" i="8"/>
  <c r="L15" i="12"/>
  <c r="K15" i="12"/>
  <c r="L34" i="12"/>
  <c r="K34" i="12"/>
  <c r="C53" i="12"/>
  <c r="L6" i="12"/>
  <c r="K6" i="12"/>
  <c r="H101" i="10"/>
  <c r="P23" i="14"/>
  <c r="F102" i="10"/>
  <c r="H102" i="10"/>
  <c r="F15" i="10"/>
  <c r="J216" i="8"/>
  <c r="L216" i="8"/>
  <c r="F76" i="8"/>
  <c r="H76" i="8"/>
  <c r="N180" i="3"/>
  <c r="J180" i="3"/>
  <c r="I191" i="3"/>
  <c r="L180" i="3"/>
  <c r="M180" i="3"/>
  <c r="K180" i="3"/>
  <c r="H60" i="10"/>
  <c r="J60" i="10"/>
  <c r="L255" i="8"/>
  <c r="F259" i="8"/>
  <c r="H151" i="8"/>
  <c r="H153" i="8"/>
  <c r="J153" i="8"/>
  <c r="N13" i="10"/>
  <c r="O13" i="10"/>
  <c r="F207" i="8"/>
  <c r="H147" i="8"/>
  <c r="L131" i="8"/>
  <c r="L119" i="8"/>
  <c r="N119" i="8"/>
  <c r="K31" i="5"/>
  <c r="J31" i="5"/>
  <c r="I31" i="5"/>
  <c r="M31" i="5"/>
  <c r="L31" i="5"/>
  <c r="L275" i="8"/>
  <c r="O274" i="8"/>
  <c r="N274" i="8"/>
  <c r="N276" i="8"/>
  <c r="O276" i="8"/>
  <c r="J28" i="6"/>
  <c r="L28" i="6"/>
  <c r="J136" i="3"/>
  <c r="K136" i="3"/>
  <c r="F54" i="8"/>
  <c r="O54" i="8"/>
  <c r="H194" i="8"/>
  <c r="J194" i="8"/>
  <c r="L189" i="8"/>
  <c r="J168" i="8"/>
  <c r="O55" i="8"/>
  <c r="N55" i="8"/>
  <c r="K51" i="5"/>
  <c r="I51" i="5"/>
  <c r="L7" i="5"/>
  <c r="J7" i="5"/>
  <c r="H191" i="3"/>
  <c r="J21" i="5"/>
  <c r="K21" i="5"/>
  <c r="M21" i="5"/>
  <c r="L21" i="5"/>
  <c r="I21" i="5"/>
  <c r="T7" i="6"/>
  <c r="S7" i="6"/>
  <c r="W7" i="6"/>
  <c r="V7" i="6"/>
  <c r="U7" i="6"/>
  <c r="J10" i="6"/>
  <c r="L10" i="6"/>
  <c r="F79" i="10"/>
  <c r="F39" i="10"/>
  <c r="H39" i="10"/>
  <c r="U21" i="6"/>
  <c r="T21" i="6"/>
  <c r="S21" i="6"/>
  <c r="V21" i="6"/>
  <c r="W21" i="6"/>
  <c r="K143" i="3"/>
  <c r="J143" i="3"/>
  <c r="X24" i="12"/>
  <c r="V24" i="12"/>
  <c r="U24" i="12"/>
  <c r="U37" i="12"/>
  <c r="X37" i="12"/>
  <c r="V37" i="12"/>
  <c r="W46" i="6"/>
  <c r="V46" i="6"/>
  <c r="T46" i="6"/>
  <c r="U46" i="6"/>
  <c r="S46" i="6"/>
  <c r="I7" i="5"/>
  <c r="K7" i="5"/>
  <c r="M215" i="3"/>
  <c r="L215" i="3"/>
  <c r="L136" i="3"/>
  <c r="M136" i="3"/>
  <c r="M21" i="6"/>
  <c r="L21" i="6"/>
  <c r="K21" i="6"/>
  <c r="J21" i="6"/>
  <c r="I21" i="6"/>
  <c r="J14" i="41"/>
  <c r="I14" i="41"/>
  <c r="H14" i="41"/>
  <c r="AR11" i="35"/>
  <c r="AO11" i="35"/>
  <c r="AN11" i="35"/>
  <c r="AQ11" i="35"/>
  <c r="AP11" i="35"/>
  <c r="AP9" i="35"/>
  <c r="AQ9" i="35"/>
  <c r="O99" i="31"/>
  <c r="N99" i="31"/>
  <c r="F282" i="30"/>
  <c r="J85" i="33"/>
  <c r="F43" i="33"/>
  <c r="F55" i="31"/>
  <c r="L127" i="28"/>
  <c r="K127" i="28"/>
  <c r="J127" i="28"/>
  <c r="I127" i="28"/>
  <c r="M127" i="28"/>
  <c r="I11" i="35"/>
  <c r="F39" i="33"/>
  <c r="H39" i="33"/>
  <c r="I56" i="28"/>
  <c r="M56" i="28"/>
  <c r="L56" i="28"/>
  <c r="K56" i="28"/>
  <c r="J56" i="28"/>
  <c r="H62" i="28"/>
  <c r="F149" i="30"/>
  <c r="J36" i="28"/>
  <c r="I36" i="28"/>
  <c r="M36" i="28"/>
  <c r="K36" i="28"/>
  <c r="L36" i="28"/>
  <c r="L186" i="30"/>
  <c r="L149" i="28"/>
  <c r="K149" i="28"/>
  <c r="J149" i="28"/>
  <c r="I149" i="28"/>
  <c r="M149" i="28"/>
  <c r="F239" i="30"/>
  <c r="L125" i="30"/>
  <c r="J126" i="30"/>
  <c r="H58" i="30"/>
  <c r="L14" i="28"/>
  <c r="J14" i="28"/>
  <c r="F79" i="25"/>
  <c r="L259" i="24"/>
  <c r="J210" i="24"/>
  <c r="F188" i="24"/>
  <c r="L80" i="25"/>
  <c r="L86" i="24"/>
  <c r="AB9" i="22"/>
  <c r="AA9" i="22"/>
  <c r="Z9" i="22"/>
  <c r="X9" i="22"/>
  <c r="Y9" i="22"/>
  <c r="AB11" i="22"/>
  <c r="AB17" i="22"/>
  <c r="AB15" i="22"/>
  <c r="Y20" i="22"/>
  <c r="AA20" i="22"/>
  <c r="Z20" i="22"/>
  <c r="X20" i="22"/>
  <c r="AB20" i="22"/>
  <c r="O145" i="24"/>
  <c r="N145" i="24"/>
  <c r="W51" i="19"/>
  <c r="W93" i="19"/>
  <c r="F80" i="24"/>
  <c r="H80" i="24"/>
  <c r="R89" i="19"/>
  <c r="R151" i="19"/>
  <c r="R141" i="19"/>
  <c r="J81" i="17"/>
  <c r="I81" i="17"/>
  <c r="M81" i="17"/>
  <c r="L81" i="17"/>
  <c r="K81" i="17"/>
  <c r="L71" i="17"/>
  <c r="K71" i="17"/>
  <c r="J71" i="17"/>
  <c r="I71" i="17"/>
  <c r="M71" i="17"/>
  <c r="L127" i="17"/>
  <c r="J127" i="17"/>
  <c r="L117" i="13"/>
  <c r="K117" i="13"/>
  <c r="M117" i="13"/>
  <c r="J117" i="13"/>
  <c r="I117" i="13"/>
  <c r="C20" i="13"/>
  <c r="I45" i="13"/>
  <c r="M45" i="13"/>
  <c r="L45" i="13"/>
  <c r="J45" i="13"/>
  <c r="K45" i="13"/>
  <c r="F76" i="13"/>
  <c r="M127" i="13"/>
  <c r="L127" i="13"/>
  <c r="K127" i="13"/>
  <c r="I127" i="13"/>
  <c r="J127" i="13"/>
  <c r="M32" i="13"/>
  <c r="L32" i="13"/>
  <c r="K32" i="13"/>
  <c r="I32" i="13"/>
  <c r="J32" i="13"/>
  <c r="F54" i="12"/>
  <c r="E54" i="12"/>
  <c r="F19" i="8"/>
  <c r="H19" i="8"/>
  <c r="W10" i="12"/>
  <c r="I14" i="6"/>
  <c r="M14" i="6"/>
  <c r="L14" i="6"/>
  <c r="K14" i="6"/>
  <c r="J14" i="6"/>
  <c r="AA13" i="15"/>
  <c r="Z13" i="15"/>
  <c r="X13" i="15"/>
  <c r="W13" i="15"/>
  <c r="V21" i="15"/>
  <c r="Y13" i="15"/>
  <c r="K20" i="12"/>
  <c r="J20" i="12"/>
  <c r="I20" i="12"/>
  <c r="N20" i="12"/>
  <c r="M20" i="12"/>
  <c r="L20" i="12"/>
  <c r="L40" i="10"/>
  <c r="N52" i="12"/>
  <c r="M52" i="12"/>
  <c r="L52" i="12"/>
  <c r="I52" i="12"/>
  <c r="K52" i="12"/>
  <c r="J52" i="12"/>
  <c r="J148" i="8"/>
  <c r="L148" i="8"/>
  <c r="T19" i="5"/>
  <c r="S19" i="5"/>
  <c r="W19" i="5"/>
  <c r="V19" i="5"/>
  <c r="U19" i="5"/>
  <c r="F59" i="8"/>
  <c r="L165" i="8"/>
  <c r="F32" i="10"/>
  <c r="H32" i="10"/>
  <c r="X23" i="12"/>
  <c r="V23" i="12"/>
  <c r="U23" i="12"/>
  <c r="U45" i="6"/>
  <c r="T45" i="6"/>
  <c r="S45" i="6"/>
  <c r="V45" i="6"/>
  <c r="W45" i="6"/>
  <c r="M218" i="3"/>
  <c r="L218" i="3"/>
  <c r="H137" i="43"/>
  <c r="G137" i="43"/>
  <c r="I137" i="43"/>
  <c r="M137" i="43"/>
  <c r="L137" i="43"/>
  <c r="N13" i="41"/>
  <c r="M13" i="41"/>
  <c r="L13" i="41"/>
  <c r="P13" i="41"/>
  <c r="Q13" i="41"/>
  <c r="I37" i="35"/>
  <c r="H37" i="35"/>
  <c r="L18" i="33"/>
  <c r="H276" i="30"/>
  <c r="J41" i="33"/>
  <c r="J57" i="33"/>
  <c r="L57" i="33"/>
  <c r="H61" i="33"/>
  <c r="H163" i="30"/>
  <c r="J163" i="30"/>
  <c r="F104" i="31"/>
  <c r="H104" i="31"/>
  <c r="H76" i="28"/>
  <c r="M68" i="28"/>
  <c r="J68" i="28"/>
  <c r="I68" i="28"/>
  <c r="L68" i="28"/>
  <c r="K68" i="28"/>
  <c r="F59" i="33"/>
  <c r="I47" i="28"/>
  <c r="K47" i="28"/>
  <c r="J47" i="28"/>
  <c r="M47" i="28"/>
  <c r="L47" i="28"/>
  <c r="O141" i="30"/>
  <c r="J27" i="28"/>
  <c r="I27" i="28"/>
  <c r="L27" i="28"/>
  <c r="K27" i="28"/>
  <c r="M27" i="28"/>
  <c r="H34" i="28"/>
  <c r="J88" i="28"/>
  <c r="I88" i="28"/>
  <c r="M88" i="28"/>
  <c r="K88" i="28"/>
  <c r="L88" i="28"/>
  <c r="L260" i="30"/>
  <c r="J236" i="30"/>
  <c r="F241" i="30"/>
  <c r="L128" i="30"/>
  <c r="J56" i="30"/>
  <c r="F86" i="30"/>
  <c r="H55" i="30"/>
  <c r="J55" i="30"/>
  <c r="E146" i="28"/>
  <c r="J138" i="28"/>
  <c r="L138" i="28"/>
  <c r="F102" i="25"/>
  <c r="F256" i="24"/>
  <c r="H257" i="24"/>
  <c r="F32" i="24"/>
  <c r="H32" i="24"/>
  <c r="F106" i="24"/>
  <c r="H106" i="24"/>
  <c r="L87" i="25"/>
  <c r="J229" i="24"/>
  <c r="F130" i="24"/>
  <c r="L166" i="24"/>
  <c r="F54" i="24"/>
  <c r="H54" i="24"/>
  <c r="AA15" i="22"/>
  <c r="Y15" i="22"/>
  <c r="F164" i="24"/>
  <c r="W23" i="19"/>
  <c r="W79" i="19"/>
  <c r="F76" i="24"/>
  <c r="J131" i="17"/>
  <c r="M131" i="17"/>
  <c r="L131" i="17"/>
  <c r="K131" i="17"/>
  <c r="I131" i="17"/>
  <c r="R72" i="19"/>
  <c r="O91" i="19"/>
  <c r="R83" i="19"/>
  <c r="I72" i="17"/>
  <c r="M72" i="17"/>
  <c r="L72" i="17"/>
  <c r="K72" i="17"/>
  <c r="J72" i="17"/>
  <c r="J80" i="17"/>
  <c r="L80" i="17"/>
  <c r="K80" i="17"/>
  <c r="I80" i="17"/>
  <c r="H79" i="17"/>
  <c r="M80" i="17"/>
  <c r="K59" i="17"/>
  <c r="I59" i="17"/>
  <c r="I43" i="13"/>
  <c r="K43" i="13"/>
  <c r="F34" i="13"/>
  <c r="F160" i="13"/>
  <c r="F48" i="13"/>
  <c r="Z15" i="13"/>
  <c r="Y15" i="13"/>
  <c r="X15" i="13"/>
  <c r="W15" i="13"/>
  <c r="AA15" i="13"/>
  <c r="M50" i="13"/>
  <c r="L50" i="13"/>
  <c r="K50" i="13"/>
  <c r="I50" i="13"/>
  <c r="J50" i="13"/>
  <c r="F107" i="10"/>
  <c r="L15" i="10"/>
  <c r="J155" i="13"/>
  <c r="L155" i="13"/>
  <c r="J19" i="12"/>
  <c r="I19" i="12"/>
  <c r="Q20" i="13"/>
  <c r="J107" i="10"/>
  <c r="J15" i="10"/>
  <c r="H100" i="10"/>
  <c r="J100" i="10"/>
  <c r="H276" i="8"/>
  <c r="J276" i="8"/>
  <c r="L217" i="8"/>
  <c r="F193" i="3"/>
  <c r="F75" i="10"/>
  <c r="H75" i="10"/>
  <c r="W42" i="5"/>
  <c r="U42" i="5"/>
  <c r="V42" i="5"/>
  <c r="T42" i="5"/>
  <c r="S42" i="5"/>
  <c r="E193" i="3"/>
  <c r="L182" i="3"/>
  <c r="M182" i="3"/>
  <c r="C146" i="42"/>
  <c r="O136" i="42"/>
  <c r="N136" i="42"/>
  <c r="L145" i="42"/>
  <c r="N145" i="42"/>
  <c r="M145" i="42"/>
  <c r="O145" i="42"/>
  <c r="G137" i="41"/>
  <c r="I137" i="41"/>
  <c r="H137" i="41"/>
  <c r="K137" i="41" s="1"/>
  <c r="L137" i="41"/>
  <c r="F146" i="41"/>
  <c r="M137" i="41"/>
  <c r="D16" i="41"/>
  <c r="L15" i="41"/>
  <c r="N15" i="41"/>
  <c r="M15" i="41"/>
  <c r="R11" i="41"/>
  <c r="S11" i="41"/>
  <c r="C16" i="41"/>
  <c r="L6" i="39"/>
  <c r="N6" i="39"/>
  <c r="M6" i="39"/>
  <c r="Q6" i="39"/>
  <c r="N8" i="39"/>
  <c r="N11" i="39"/>
  <c r="P6" i="39"/>
  <c r="N7" i="39"/>
  <c r="N12" i="39"/>
  <c r="L14" i="41"/>
  <c r="N14" i="41"/>
  <c r="M14" i="41"/>
  <c r="Q14" i="41"/>
  <c r="P14" i="41"/>
  <c r="R9" i="39"/>
  <c r="S9" i="39"/>
  <c r="AA20" i="40"/>
  <c r="R10" i="40"/>
  <c r="Q10" i="40"/>
  <c r="P10" i="40"/>
  <c r="T10" i="40"/>
  <c r="S10" i="40"/>
  <c r="O144" i="41"/>
  <c r="N144" i="41"/>
  <c r="M144" i="41"/>
  <c r="L144" i="41"/>
  <c r="N143" i="41"/>
  <c r="M143" i="41"/>
  <c r="O143" i="41"/>
  <c r="L143" i="41"/>
  <c r="R7" i="39"/>
  <c r="Q7" i="39"/>
  <c r="P7" i="39"/>
  <c r="AA19" i="39"/>
  <c r="S7" i="39"/>
  <c r="T7" i="39"/>
  <c r="H9" i="41"/>
  <c r="I9" i="41"/>
  <c r="J9" i="41"/>
  <c r="L9" i="41"/>
  <c r="M9" i="41"/>
  <c r="G134" i="39"/>
  <c r="I134" i="39"/>
  <c r="H134" i="39"/>
  <c r="I135" i="39"/>
  <c r="L134" i="39"/>
  <c r="I138" i="39"/>
  <c r="I137" i="39"/>
  <c r="I136" i="39"/>
  <c r="M134" i="39"/>
  <c r="I7" i="40"/>
  <c r="H7" i="40"/>
  <c r="J7" i="40"/>
  <c r="L7" i="40"/>
  <c r="M7" i="40"/>
  <c r="AN16" i="35"/>
  <c r="AO16" i="35"/>
  <c r="H35" i="35"/>
  <c r="P11" i="35"/>
  <c r="I35" i="35"/>
  <c r="X31" i="35"/>
  <c r="Y31" i="35"/>
  <c r="I38" i="35"/>
  <c r="I7" i="38"/>
  <c r="H7" i="38"/>
  <c r="J7" i="38"/>
  <c r="M7" i="38"/>
  <c r="L7" i="38"/>
  <c r="L86" i="31"/>
  <c r="L32" i="31"/>
  <c r="BA8" i="35"/>
  <c r="AZ8" i="35"/>
  <c r="AY8" i="35"/>
  <c r="AX8" i="35"/>
  <c r="BB8" i="35"/>
  <c r="BB13" i="35"/>
  <c r="BB11" i="35"/>
  <c r="BB15" i="35"/>
  <c r="P17" i="35"/>
  <c r="O17" i="35"/>
  <c r="Y10" i="35"/>
  <c r="X10" i="35"/>
  <c r="Y14" i="35"/>
  <c r="X14" i="35"/>
  <c r="J103" i="31"/>
  <c r="L103" i="31"/>
  <c r="J53" i="31"/>
  <c r="J82" i="31"/>
  <c r="L82" i="31"/>
  <c r="BB14" i="35"/>
  <c r="BA14" i="35"/>
  <c r="AZ14" i="35"/>
  <c r="AX14" i="35"/>
  <c r="AY14" i="35"/>
  <c r="AF16" i="35"/>
  <c r="AE16" i="35"/>
  <c r="L59" i="33"/>
  <c r="L38" i="33"/>
  <c r="L31" i="33"/>
  <c r="N31" i="33"/>
  <c r="L17" i="33"/>
  <c r="K109" i="33"/>
  <c r="L109" i="33" s="1"/>
  <c r="L97" i="33"/>
  <c r="L107" i="33"/>
  <c r="L86" i="33"/>
  <c r="O31" i="31"/>
  <c r="N31" i="31"/>
  <c r="O76" i="31"/>
  <c r="N76" i="31"/>
  <c r="H277" i="30"/>
  <c r="J277" i="30"/>
  <c r="H275" i="30"/>
  <c r="J282" i="30"/>
  <c r="F280" i="30"/>
  <c r="H280" i="30"/>
  <c r="L56" i="30"/>
  <c r="N56" i="30"/>
  <c r="J77" i="33"/>
  <c r="J84" i="33"/>
  <c r="J103" i="33"/>
  <c r="J64" i="33"/>
  <c r="L64" i="33"/>
  <c r="J81" i="33"/>
  <c r="AO31" i="35"/>
  <c r="AN31" i="35"/>
  <c r="H168" i="30"/>
  <c r="J168" i="30"/>
  <c r="H21" i="33"/>
  <c r="J21" i="33"/>
  <c r="H36" i="33"/>
  <c r="H10" i="33"/>
  <c r="H108" i="33"/>
  <c r="H77" i="33"/>
  <c r="F56" i="31"/>
  <c r="H56" i="31"/>
  <c r="F213" i="30"/>
  <c r="H213" i="30"/>
  <c r="F216" i="30"/>
  <c r="H216" i="30"/>
  <c r="F212" i="30"/>
  <c r="L208" i="30"/>
  <c r="J218" i="30"/>
  <c r="O165" i="30"/>
  <c r="N165" i="30"/>
  <c r="H167" i="30"/>
  <c r="O53" i="30"/>
  <c r="N53" i="30"/>
  <c r="F33" i="31"/>
  <c r="H33" i="31"/>
  <c r="F99" i="31"/>
  <c r="H99" i="31"/>
  <c r="F63" i="31"/>
  <c r="F109" i="31"/>
  <c r="H109" i="31"/>
  <c r="F40" i="31"/>
  <c r="H40" i="31"/>
  <c r="O145" i="30"/>
  <c r="N145" i="30"/>
  <c r="L93" i="28"/>
  <c r="K93" i="28"/>
  <c r="M93" i="28"/>
  <c r="I93" i="28"/>
  <c r="J93" i="28"/>
  <c r="C20" i="28"/>
  <c r="O14" i="35"/>
  <c r="I15" i="35"/>
  <c r="I16" i="35"/>
  <c r="F79" i="33"/>
  <c r="F35" i="33"/>
  <c r="F41" i="33"/>
  <c r="F57" i="33"/>
  <c r="F34" i="33"/>
  <c r="F58" i="33"/>
  <c r="F97" i="33"/>
  <c r="F109" i="33"/>
  <c r="F36" i="31"/>
  <c r="F87" i="31"/>
  <c r="H195" i="30"/>
  <c r="M124" i="28"/>
  <c r="L124" i="28"/>
  <c r="I124" i="28"/>
  <c r="K124" i="28"/>
  <c r="J124" i="28"/>
  <c r="H132" i="28"/>
  <c r="I73" i="28"/>
  <c r="M73" i="28"/>
  <c r="L73" i="28"/>
  <c r="J73" i="28"/>
  <c r="K73" i="28"/>
  <c r="L196" i="30"/>
  <c r="J152" i="30"/>
  <c r="F150" i="30"/>
  <c r="F147" i="30"/>
  <c r="H150" i="30"/>
  <c r="J150" i="30"/>
  <c r="L84" i="28"/>
  <c r="K84" i="28"/>
  <c r="J84" i="28"/>
  <c r="I84" i="28"/>
  <c r="M84" i="28"/>
  <c r="J44" i="28"/>
  <c r="I44" i="28"/>
  <c r="L44" i="28"/>
  <c r="K44" i="28"/>
  <c r="M44" i="28"/>
  <c r="L259" i="30"/>
  <c r="H197" i="30"/>
  <c r="J197" i="30"/>
  <c r="N187" i="30"/>
  <c r="O187" i="30"/>
  <c r="H196" i="30"/>
  <c r="K148" i="28"/>
  <c r="J148" i="28"/>
  <c r="M148" i="28"/>
  <c r="L148" i="28"/>
  <c r="I148" i="28"/>
  <c r="M81" i="28"/>
  <c r="L81" i="28"/>
  <c r="K81" i="28"/>
  <c r="J81" i="28"/>
  <c r="I81" i="28"/>
  <c r="K15" i="28"/>
  <c r="J15" i="28"/>
  <c r="I15" i="28"/>
  <c r="M15" i="28"/>
  <c r="L15" i="28"/>
  <c r="I145" i="28"/>
  <c r="M145" i="28"/>
  <c r="L145" i="28"/>
  <c r="K145" i="28"/>
  <c r="J145" i="28"/>
  <c r="M131" i="28"/>
  <c r="J131" i="28"/>
  <c r="I131" i="28"/>
  <c r="L131" i="28"/>
  <c r="K131" i="28"/>
  <c r="N251" i="30"/>
  <c r="O251" i="30"/>
  <c r="F254" i="30"/>
  <c r="H253" i="30"/>
  <c r="J253" i="30"/>
  <c r="J263" i="30"/>
  <c r="L263" i="30"/>
  <c r="J260" i="30"/>
  <c r="F258" i="30"/>
  <c r="F79" i="30"/>
  <c r="F75" i="30"/>
  <c r="J87" i="30"/>
  <c r="L87" i="30"/>
  <c r="J237" i="30"/>
  <c r="O229" i="30"/>
  <c r="J233" i="30"/>
  <c r="J241" i="30"/>
  <c r="F240" i="30"/>
  <c r="F234" i="30"/>
  <c r="L230" i="30"/>
  <c r="J240" i="30"/>
  <c r="I134" i="28"/>
  <c r="K134" i="28"/>
  <c r="F120" i="30"/>
  <c r="H124" i="30"/>
  <c r="L123" i="30"/>
  <c r="H121" i="30"/>
  <c r="L119" i="30"/>
  <c r="J129" i="30"/>
  <c r="J80" i="30"/>
  <c r="L80" i="30"/>
  <c r="J75" i="30"/>
  <c r="J83" i="30"/>
  <c r="L83" i="30"/>
  <c r="K72" i="28"/>
  <c r="I72" i="28"/>
  <c r="G62" i="28"/>
  <c r="I54" i="28"/>
  <c r="K54" i="28"/>
  <c r="K143" i="28"/>
  <c r="I143" i="28"/>
  <c r="O76" i="30"/>
  <c r="F76" i="30"/>
  <c r="D48" i="28"/>
  <c r="D20" i="28"/>
  <c r="H77" i="30"/>
  <c r="H76" i="30"/>
  <c r="H81" i="30"/>
  <c r="F20" i="28"/>
  <c r="F160" i="28"/>
  <c r="F146" i="28"/>
  <c r="L29" i="28"/>
  <c r="J29" i="28"/>
  <c r="L37" i="28"/>
  <c r="J37" i="28"/>
  <c r="J74" i="28"/>
  <c r="L74" i="28"/>
  <c r="J9" i="28"/>
  <c r="L9" i="28"/>
  <c r="J100" i="28"/>
  <c r="L100" i="28"/>
  <c r="L112" i="28"/>
  <c r="J112" i="28"/>
  <c r="L107" i="28"/>
  <c r="J107" i="28"/>
  <c r="N13" i="33"/>
  <c r="O13" i="33"/>
  <c r="F103" i="25"/>
  <c r="F38" i="25"/>
  <c r="F97" i="25"/>
  <c r="F60" i="25"/>
  <c r="F263" i="24"/>
  <c r="L256" i="24"/>
  <c r="N256" i="24"/>
  <c r="F265" i="24"/>
  <c r="H256" i="24"/>
  <c r="J256" i="24"/>
  <c r="F238" i="24"/>
  <c r="F240" i="24"/>
  <c r="H240" i="24"/>
  <c r="H57" i="24"/>
  <c r="J57" i="24"/>
  <c r="L213" i="24"/>
  <c r="J217" i="24"/>
  <c r="F194" i="24"/>
  <c r="L35" i="25"/>
  <c r="N35" i="25"/>
  <c r="L43" i="25"/>
  <c r="L61" i="25"/>
  <c r="L41" i="25"/>
  <c r="L101" i="25"/>
  <c r="N101" i="25"/>
  <c r="L83" i="25"/>
  <c r="L233" i="24"/>
  <c r="O230" i="24"/>
  <c r="N230" i="24"/>
  <c r="L235" i="24"/>
  <c r="H238" i="24"/>
  <c r="O185" i="24"/>
  <c r="N185" i="24"/>
  <c r="F128" i="24"/>
  <c r="L81" i="24"/>
  <c r="H55" i="24"/>
  <c r="H190" i="24"/>
  <c r="L188" i="24"/>
  <c r="J195" i="24"/>
  <c r="L190" i="24"/>
  <c r="F144" i="24"/>
  <c r="F195" i="24"/>
  <c r="H168" i="24"/>
  <c r="H164" i="24"/>
  <c r="F148" i="24"/>
  <c r="F129" i="24"/>
  <c r="F60" i="24"/>
  <c r="H125" i="24"/>
  <c r="F127" i="24"/>
  <c r="H127" i="24"/>
  <c r="J128" i="24"/>
  <c r="L129" i="24"/>
  <c r="J121" i="24"/>
  <c r="H131" i="24"/>
  <c r="H83" i="24"/>
  <c r="AA16" i="22"/>
  <c r="Z16" i="22"/>
  <c r="Y16" i="22"/>
  <c r="AB16" i="22"/>
  <c r="X16" i="22"/>
  <c r="S21" i="22"/>
  <c r="F165" i="24"/>
  <c r="J150" i="24"/>
  <c r="H144" i="24"/>
  <c r="J149" i="24"/>
  <c r="L153" i="24"/>
  <c r="J143" i="24"/>
  <c r="H153" i="24"/>
  <c r="O75" i="24"/>
  <c r="F209" i="24"/>
  <c r="H209" i="24"/>
  <c r="F219" i="24"/>
  <c r="J48" i="19"/>
  <c r="W49" i="19"/>
  <c r="J124" i="19"/>
  <c r="J103" i="19"/>
  <c r="J114" i="19"/>
  <c r="G161" i="19"/>
  <c r="J12" i="19"/>
  <c r="F85" i="24"/>
  <c r="J126" i="17"/>
  <c r="L126" i="17"/>
  <c r="K76" i="17"/>
  <c r="M76" i="17"/>
  <c r="L76" i="17"/>
  <c r="J76" i="17"/>
  <c r="I76" i="17"/>
  <c r="M112" i="17"/>
  <c r="L112" i="17"/>
  <c r="K112" i="17"/>
  <c r="J112" i="17"/>
  <c r="I112" i="17"/>
  <c r="J151" i="17"/>
  <c r="I151" i="17"/>
  <c r="L151" i="17"/>
  <c r="M151" i="17"/>
  <c r="K151" i="17"/>
  <c r="H105" i="17"/>
  <c r="J97" i="17"/>
  <c r="L97" i="17"/>
  <c r="K97" i="17"/>
  <c r="I97" i="17"/>
  <c r="M97" i="17"/>
  <c r="Y15" i="16"/>
  <c r="W15" i="16"/>
  <c r="R27" i="19"/>
  <c r="O35" i="19"/>
  <c r="R11" i="19"/>
  <c r="R52" i="19"/>
  <c r="O51" i="19"/>
  <c r="R33" i="19"/>
  <c r="R34" i="19"/>
  <c r="R29" i="19"/>
  <c r="O21" i="19"/>
  <c r="R13" i="19"/>
  <c r="R125" i="19"/>
  <c r="O133" i="19"/>
  <c r="R87" i="19"/>
  <c r="O23" i="19"/>
  <c r="R24" i="19"/>
  <c r="R126" i="19"/>
  <c r="R57" i="19"/>
  <c r="R110" i="19"/>
  <c r="R144" i="19"/>
  <c r="R132" i="19"/>
  <c r="K122" i="17"/>
  <c r="J122" i="17"/>
  <c r="M122" i="17"/>
  <c r="H121" i="17"/>
  <c r="I122" i="17"/>
  <c r="L122" i="17"/>
  <c r="D91" i="17"/>
  <c r="J83" i="17"/>
  <c r="D79" i="17"/>
  <c r="L83" i="17"/>
  <c r="J52" i="17"/>
  <c r="M52" i="17"/>
  <c r="H51" i="17"/>
  <c r="K52" i="17"/>
  <c r="I52" i="17"/>
  <c r="L52" i="17"/>
  <c r="F135" i="17"/>
  <c r="F119" i="17"/>
  <c r="W16" i="16"/>
  <c r="Y16" i="16"/>
  <c r="C91" i="17"/>
  <c r="J70" i="17"/>
  <c r="D77" i="17"/>
  <c r="L70" i="17"/>
  <c r="L53" i="17"/>
  <c r="J53" i="17"/>
  <c r="Y17" i="16"/>
  <c r="W17" i="16"/>
  <c r="I117" i="17"/>
  <c r="M117" i="17"/>
  <c r="L117" i="17"/>
  <c r="K117" i="17"/>
  <c r="J117" i="17"/>
  <c r="E77" i="17"/>
  <c r="E65" i="17"/>
  <c r="C147" i="17"/>
  <c r="F132" i="13"/>
  <c r="I86" i="13"/>
  <c r="K86" i="13"/>
  <c r="I69" i="13"/>
  <c r="G76" i="13"/>
  <c r="K69" i="13"/>
  <c r="I52" i="13"/>
  <c r="K52" i="13"/>
  <c r="K15" i="13"/>
  <c r="I15" i="13"/>
  <c r="K56" i="17"/>
  <c r="I56" i="17"/>
  <c r="I88" i="13"/>
  <c r="M88" i="13"/>
  <c r="L88" i="13"/>
  <c r="K88" i="13"/>
  <c r="J88" i="13"/>
  <c r="I71" i="13"/>
  <c r="M71" i="13"/>
  <c r="L71" i="13"/>
  <c r="K71" i="13"/>
  <c r="J71" i="13"/>
  <c r="G119" i="17"/>
  <c r="J102" i="13"/>
  <c r="I102" i="13"/>
  <c r="M102" i="13"/>
  <c r="L102" i="13"/>
  <c r="K102" i="13"/>
  <c r="J85" i="13"/>
  <c r="I85" i="13"/>
  <c r="M85" i="13"/>
  <c r="L85" i="13"/>
  <c r="K85" i="13"/>
  <c r="X14" i="13"/>
  <c r="W14" i="13"/>
  <c r="AA14" i="13"/>
  <c r="Y14" i="13"/>
  <c r="Z14" i="13"/>
  <c r="L148" i="13"/>
  <c r="K148" i="13"/>
  <c r="J148" i="13"/>
  <c r="I148" i="13"/>
  <c r="M148" i="13"/>
  <c r="L70" i="13"/>
  <c r="K70" i="13"/>
  <c r="J70" i="13"/>
  <c r="M70" i="13"/>
  <c r="I70" i="13"/>
  <c r="L53" i="13"/>
  <c r="K53" i="13"/>
  <c r="J53" i="13"/>
  <c r="M53" i="13"/>
  <c r="I53" i="13"/>
  <c r="L36" i="13"/>
  <c r="K36" i="13"/>
  <c r="J36" i="13"/>
  <c r="M36" i="13"/>
  <c r="I36" i="13"/>
  <c r="M93" i="13"/>
  <c r="L93" i="13"/>
  <c r="K93" i="13"/>
  <c r="I93" i="13"/>
  <c r="J93" i="13"/>
  <c r="F20" i="13"/>
  <c r="W52" i="12"/>
  <c r="J42" i="12"/>
  <c r="I42" i="12"/>
  <c r="J34" i="12"/>
  <c r="I34" i="12"/>
  <c r="I26" i="12"/>
  <c r="G53" i="12"/>
  <c r="G57" i="12" s="1"/>
  <c r="J26" i="12"/>
  <c r="E53" i="12"/>
  <c r="E57" i="12" s="1"/>
  <c r="W50" i="12"/>
  <c r="J79" i="10"/>
  <c r="L79" i="10"/>
  <c r="F56" i="10"/>
  <c r="L31" i="10"/>
  <c r="N31" i="10"/>
  <c r="F218" i="8"/>
  <c r="H218" i="8"/>
  <c r="J116" i="13"/>
  <c r="L116" i="13"/>
  <c r="I43" i="12"/>
  <c r="N43" i="12"/>
  <c r="M43" i="12"/>
  <c r="L43" i="12"/>
  <c r="K43" i="12"/>
  <c r="J43" i="12"/>
  <c r="I35" i="12"/>
  <c r="N35" i="12"/>
  <c r="M35" i="12"/>
  <c r="L35" i="12"/>
  <c r="K35" i="12"/>
  <c r="J35" i="12"/>
  <c r="N38" i="12"/>
  <c r="I27" i="12"/>
  <c r="N27" i="12"/>
  <c r="M27" i="12"/>
  <c r="L27" i="12"/>
  <c r="K27" i="12"/>
  <c r="J27" i="12"/>
  <c r="H54" i="12"/>
  <c r="O99" i="10"/>
  <c r="L53" i="10"/>
  <c r="N53" i="10"/>
  <c r="O34" i="10"/>
  <c r="F213" i="8"/>
  <c r="J53" i="8"/>
  <c r="L53" i="8"/>
  <c r="M11" i="6"/>
  <c r="L11" i="6"/>
  <c r="I11" i="6"/>
  <c r="K11" i="6"/>
  <c r="J11" i="6"/>
  <c r="AA17" i="15"/>
  <c r="Z17" i="15"/>
  <c r="X17" i="15"/>
  <c r="W17" i="15"/>
  <c r="Y17" i="15"/>
  <c r="U20" i="13"/>
  <c r="W12" i="13"/>
  <c r="Y12" i="13"/>
  <c r="E76" i="13"/>
  <c r="J52" i="13"/>
  <c r="L52" i="13"/>
  <c r="J121" i="13"/>
  <c r="L121" i="13"/>
  <c r="L64" i="13"/>
  <c r="J64" i="13"/>
  <c r="L141" i="13"/>
  <c r="J141" i="13"/>
  <c r="E48" i="13"/>
  <c r="E118" i="13"/>
  <c r="N45" i="12"/>
  <c r="K45" i="12"/>
  <c r="L45" i="12"/>
  <c r="J45" i="12"/>
  <c r="I45" i="12"/>
  <c r="M45" i="12"/>
  <c r="F62" i="10"/>
  <c r="L18" i="10"/>
  <c r="F238" i="8"/>
  <c r="F150" i="8"/>
  <c r="L81" i="8"/>
  <c r="I49" i="6"/>
  <c r="M49" i="6"/>
  <c r="L49" i="6"/>
  <c r="K49" i="6"/>
  <c r="J49" i="6"/>
  <c r="I17" i="6"/>
  <c r="M17" i="6"/>
  <c r="K17" i="6"/>
  <c r="L17" i="6"/>
  <c r="J17" i="6"/>
  <c r="Z17" i="17"/>
  <c r="Y17" i="17"/>
  <c r="X17" i="17"/>
  <c r="W17" i="17"/>
  <c r="AA17" i="17"/>
  <c r="Z16" i="17"/>
  <c r="X16" i="17"/>
  <c r="W16" i="17"/>
  <c r="AA16" i="17"/>
  <c r="Y16" i="17"/>
  <c r="X15" i="17"/>
  <c r="AA15" i="17"/>
  <c r="Z15" i="17"/>
  <c r="Y15" i="17"/>
  <c r="W15" i="17"/>
  <c r="R21" i="15"/>
  <c r="Z10" i="15"/>
  <c r="Y10" i="15"/>
  <c r="AA10" i="15"/>
  <c r="X10" i="15"/>
  <c r="W10" i="15"/>
  <c r="D104" i="13"/>
  <c r="W37" i="12"/>
  <c r="W29" i="12"/>
  <c r="W21" i="12"/>
  <c r="J99" i="10"/>
  <c r="F153" i="8"/>
  <c r="L108" i="10"/>
  <c r="W34" i="12"/>
  <c r="W22" i="12"/>
  <c r="L103" i="10"/>
  <c r="J78" i="10"/>
  <c r="F209" i="8"/>
  <c r="L19" i="12"/>
  <c r="K19" i="12"/>
  <c r="K38" i="12"/>
  <c r="L38" i="12"/>
  <c r="L10" i="12"/>
  <c r="K10" i="12"/>
  <c r="H109" i="10"/>
  <c r="V20" i="14"/>
  <c r="T20" i="14"/>
  <c r="U20" i="14"/>
  <c r="F12" i="10"/>
  <c r="O12" i="10"/>
  <c r="H213" i="8"/>
  <c r="N172" i="3"/>
  <c r="K172" i="3"/>
  <c r="M172" i="3"/>
  <c r="L172" i="3"/>
  <c r="J172" i="3"/>
  <c r="H65" i="10"/>
  <c r="J65" i="10"/>
  <c r="F143" i="8"/>
  <c r="N142" i="8"/>
  <c r="O142" i="8"/>
  <c r="L143" i="8"/>
  <c r="H121" i="8"/>
  <c r="H123" i="8"/>
  <c r="J123" i="8"/>
  <c r="I47" i="5"/>
  <c r="M47" i="5"/>
  <c r="L47" i="5"/>
  <c r="K47" i="5"/>
  <c r="J47" i="5"/>
  <c r="J278" i="8"/>
  <c r="L278" i="8"/>
  <c r="O76" i="8"/>
  <c r="N76" i="8"/>
  <c r="J29" i="5"/>
  <c r="L29" i="5"/>
  <c r="O185" i="8"/>
  <c r="N185" i="8"/>
  <c r="H193" i="8"/>
  <c r="J37" i="5"/>
  <c r="L37" i="5"/>
  <c r="G189" i="3"/>
  <c r="L12" i="2"/>
  <c r="M12" i="2"/>
  <c r="I13" i="5"/>
  <c r="K13" i="5"/>
  <c r="L29" i="6"/>
  <c r="J29" i="6"/>
  <c r="F76" i="10"/>
  <c r="J240" i="8"/>
  <c r="F237" i="8"/>
  <c r="T35" i="5"/>
  <c r="V35" i="5"/>
  <c r="S35" i="5"/>
  <c r="W35" i="5"/>
  <c r="U35" i="5"/>
  <c r="H196" i="3"/>
  <c r="K196" i="3" s="1"/>
  <c r="K185" i="3"/>
  <c r="J185" i="3"/>
  <c r="K141" i="3"/>
  <c r="J141" i="3"/>
  <c r="G186" i="3"/>
  <c r="X28" i="12"/>
  <c r="V28" i="12"/>
  <c r="U28" i="12"/>
  <c r="V18" i="12"/>
  <c r="U18" i="12"/>
  <c r="X18" i="12"/>
  <c r="X54" i="12"/>
  <c r="U54" i="12"/>
  <c r="V54" i="12"/>
  <c r="D54" i="12"/>
  <c r="U10" i="6"/>
  <c r="T10" i="6"/>
  <c r="W10" i="6"/>
  <c r="V10" i="6"/>
  <c r="S10" i="6"/>
  <c r="T42" i="6"/>
  <c r="S42" i="6"/>
  <c r="U42" i="6"/>
  <c r="W42" i="6"/>
  <c r="V42" i="6"/>
  <c r="I27" i="5"/>
  <c r="K27" i="5"/>
  <c r="E192" i="3"/>
  <c r="L181" i="3"/>
  <c r="M181" i="3"/>
  <c r="L38" i="2"/>
  <c r="J38" i="2"/>
  <c r="N38" i="2"/>
  <c r="K38" i="2"/>
  <c r="M38" i="2"/>
  <c r="K32" i="2"/>
  <c r="M32" i="2"/>
  <c r="N32" i="2"/>
  <c r="L32" i="2"/>
  <c r="J32" i="2"/>
  <c r="K7" i="6"/>
  <c r="I7" i="6"/>
  <c r="K46" i="6"/>
  <c r="I46" i="6"/>
  <c r="I138" i="43"/>
  <c r="H138" i="43"/>
  <c r="G138" i="43"/>
  <c r="M140" i="41"/>
  <c r="N140" i="41"/>
  <c r="L140" i="41"/>
  <c r="O140" i="41"/>
  <c r="O126" i="37"/>
  <c r="M126" i="37"/>
  <c r="L126" i="37"/>
  <c r="K126" i="37"/>
  <c r="N126" i="37"/>
  <c r="H39" i="35"/>
  <c r="AE11" i="35"/>
  <c r="L78" i="31"/>
  <c r="P10" i="35"/>
  <c r="O10" i="35"/>
  <c r="L53" i="33"/>
  <c r="L20" i="33"/>
  <c r="J35" i="33"/>
  <c r="Y30" i="35"/>
  <c r="H106" i="33"/>
  <c r="H164" i="30"/>
  <c r="J164" i="30"/>
  <c r="N54" i="30"/>
  <c r="O54" i="30"/>
  <c r="F62" i="33"/>
  <c r="F35" i="31"/>
  <c r="F9" i="33"/>
  <c r="L152" i="30"/>
  <c r="H191" i="30"/>
  <c r="L80" i="28"/>
  <c r="K80" i="28"/>
  <c r="J80" i="28"/>
  <c r="I80" i="28"/>
  <c r="M80" i="28"/>
  <c r="H259" i="30"/>
  <c r="F231" i="30"/>
  <c r="J79" i="30"/>
  <c r="L79" i="30"/>
  <c r="H86" i="30"/>
  <c r="L64" i="28"/>
  <c r="J64" i="28"/>
  <c r="L135" i="28"/>
  <c r="J135" i="28"/>
  <c r="J211" i="24"/>
  <c r="L211" i="24"/>
  <c r="H219" i="24"/>
  <c r="J219" i="24"/>
  <c r="J58" i="24"/>
  <c r="L58" i="24"/>
  <c r="L100" i="25"/>
  <c r="F38" i="24"/>
  <c r="H38" i="24"/>
  <c r="H191" i="24"/>
  <c r="J191" i="24"/>
  <c r="Y14" i="22"/>
  <c r="X14" i="22"/>
  <c r="AA14" i="22"/>
  <c r="Z14" i="22"/>
  <c r="AB14" i="22"/>
  <c r="J143" i="19"/>
  <c r="I111" i="17"/>
  <c r="H119" i="17"/>
  <c r="K111" i="17"/>
  <c r="M111" i="17"/>
  <c r="L111" i="17"/>
  <c r="J111" i="17"/>
  <c r="R62" i="19"/>
  <c r="R104" i="19"/>
  <c r="R157" i="19"/>
  <c r="L100" i="13"/>
  <c r="K100" i="13"/>
  <c r="M100" i="13"/>
  <c r="J100" i="13"/>
  <c r="I100" i="13"/>
  <c r="I157" i="13"/>
  <c r="M157" i="13"/>
  <c r="L157" i="13"/>
  <c r="K157" i="13"/>
  <c r="J157" i="13"/>
  <c r="J59" i="13"/>
  <c r="I59" i="13"/>
  <c r="M59" i="13"/>
  <c r="L59" i="13"/>
  <c r="K59" i="13"/>
  <c r="L12" i="10"/>
  <c r="N12" i="10"/>
  <c r="W24" i="12"/>
  <c r="F169" i="8"/>
  <c r="AA8" i="13"/>
  <c r="Z8" i="13"/>
  <c r="X8" i="13"/>
  <c r="W8" i="13"/>
  <c r="Y8" i="13"/>
  <c r="AA12" i="13"/>
  <c r="AA16" i="13"/>
  <c r="AA17" i="13"/>
  <c r="J158" i="13"/>
  <c r="L158" i="13"/>
  <c r="L56" i="10"/>
  <c r="I41" i="6"/>
  <c r="M41" i="6"/>
  <c r="K41" i="6"/>
  <c r="L41" i="6"/>
  <c r="J41" i="6"/>
  <c r="X15" i="15"/>
  <c r="W15" i="15"/>
  <c r="AA15" i="15"/>
  <c r="Z15" i="15"/>
  <c r="Y15" i="15"/>
  <c r="D48" i="13"/>
  <c r="H17" i="10"/>
  <c r="F173" i="8"/>
  <c r="V17" i="14"/>
  <c r="U17" i="14"/>
  <c r="T17" i="14"/>
  <c r="H284" i="8"/>
  <c r="F61" i="8"/>
  <c r="J163" i="8"/>
  <c r="N24" i="2"/>
  <c r="M24" i="2"/>
  <c r="L24" i="2"/>
  <c r="K24" i="2"/>
  <c r="J24" i="2"/>
  <c r="S13" i="5"/>
  <c r="W13" i="5"/>
  <c r="V13" i="5"/>
  <c r="U13" i="5"/>
  <c r="T13" i="5"/>
  <c r="G188" i="3"/>
  <c r="M170" i="3"/>
  <c r="L170" i="3"/>
  <c r="M138" i="43"/>
  <c r="L138" i="43"/>
  <c r="O138" i="43"/>
  <c r="N138" i="43"/>
  <c r="J146" i="43"/>
  <c r="J7" i="39"/>
  <c r="I7" i="39"/>
  <c r="H7" i="39"/>
  <c r="M7" i="39"/>
  <c r="L7" i="39"/>
  <c r="J39" i="33"/>
  <c r="AO40" i="35"/>
  <c r="AN40" i="35"/>
  <c r="F164" i="30"/>
  <c r="H42" i="33"/>
  <c r="H212" i="30"/>
  <c r="J212" i="30"/>
  <c r="F58" i="31"/>
  <c r="H58" i="31"/>
  <c r="F77" i="33"/>
  <c r="F60" i="31"/>
  <c r="F142" i="30"/>
  <c r="C76" i="28"/>
  <c r="F196" i="30"/>
  <c r="I102" i="28"/>
  <c r="M102" i="28"/>
  <c r="L102" i="28"/>
  <c r="K102" i="28"/>
  <c r="J102" i="28"/>
  <c r="J261" i="30"/>
  <c r="F77" i="30"/>
  <c r="L239" i="30"/>
  <c r="L236" i="30"/>
  <c r="J54" i="30"/>
  <c r="L54" i="30"/>
  <c r="F34" i="28"/>
  <c r="F76" i="25"/>
  <c r="O78" i="25"/>
  <c r="N78" i="25"/>
  <c r="L40" i="25"/>
  <c r="J232" i="24"/>
  <c r="L232" i="24"/>
  <c r="O232" i="24"/>
  <c r="N232" i="24"/>
  <c r="L194" i="24"/>
  <c r="J83" i="24"/>
  <c r="L83" i="24"/>
  <c r="F171" i="24"/>
  <c r="W107" i="19"/>
  <c r="G79" i="19"/>
  <c r="G9" i="19"/>
  <c r="Y11" i="16"/>
  <c r="W11" i="16"/>
  <c r="R73" i="19"/>
  <c r="R123" i="19"/>
  <c r="L153" i="17"/>
  <c r="K153" i="17"/>
  <c r="J153" i="17"/>
  <c r="I153" i="17"/>
  <c r="M153" i="17"/>
  <c r="H161" i="17"/>
  <c r="H149" i="17"/>
  <c r="E149" i="17"/>
  <c r="L54" i="17"/>
  <c r="J54" i="17"/>
  <c r="I54" i="17"/>
  <c r="K54" i="17"/>
  <c r="M54" i="17"/>
  <c r="M132" i="17"/>
  <c r="L132" i="17"/>
  <c r="K132" i="17"/>
  <c r="J132" i="17"/>
  <c r="I132" i="17"/>
  <c r="I159" i="13"/>
  <c r="K159" i="13"/>
  <c r="I65" i="13"/>
  <c r="K65" i="13"/>
  <c r="F147" i="8"/>
  <c r="J78" i="13"/>
  <c r="L78" i="13"/>
  <c r="G54" i="12"/>
  <c r="J64" i="8"/>
  <c r="L64" i="8"/>
  <c r="Z20" i="17"/>
  <c r="X20" i="17"/>
  <c r="W20" i="17"/>
  <c r="Y20" i="17"/>
  <c r="AA20" i="17"/>
  <c r="Z13" i="17"/>
  <c r="Y13" i="17"/>
  <c r="X13" i="17"/>
  <c r="W13" i="17"/>
  <c r="V21" i="17"/>
  <c r="AA13" i="17"/>
  <c r="E56" i="12"/>
  <c r="L40" i="12"/>
  <c r="K40" i="12"/>
  <c r="F13" i="10"/>
  <c r="J274" i="8"/>
  <c r="T20" i="13"/>
  <c r="F77" i="8"/>
  <c r="O166" i="8"/>
  <c r="N166" i="8"/>
  <c r="L194" i="8"/>
  <c r="H169" i="8"/>
  <c r="H188" i="8"/>
  <c r="H229" i="8"/>
  <c r="H192" i="3"/>
  <c r="K159" i="3"/>
  <c r="J159" i="3"/>
  <c r="X35" i="12"/>
  <c r="V35" i="12"/>
  <c r="U35" i="12"/>
  <c r="E68" i="2"/>
  <c r="M68" i="2" s="1"/>
  <c r="L59" i="2"/>
  <c r="M59" i="2"/>
  <c r="L141" i="3"/>
  <c r="M141" i="3"/>
  <c r="H141" i="42"/>
  <c r="K141" i="42" s="1"/>
  <c r="G141" i="42"/>
  <c r="I141" i="42"/>
  <c r="F9" i="41"/>
  <c r="E16" i="41"/>
  <c r="F16" i="41" s="1"/>
  <c r="L7" i="41"/>
  <c r="M7" i="41"/>
  <c r="N7" i="41"/>
  <c r="Q7" i="41"/>
  <c r="P7" i="41"/>
  <c r="R10" i="41"/>
  <c r="S10" i="41"/>
  <c r="S6" i="39"/>
  <c r="R6" i="39"/>
  <c r="F8" i="39"/>
  <c r="J10" i="41"/>
  <c r="I10" i="41"/>
  <c r="H10" i="41"/>
  <c r="M9" i="39"/>
  <c r="I9" i="39"/>
  <c r="H9" i="39"/>
  <c r="J9" i="39"/>
  <c r="T8" i="38"/>
  <c r="S8" i="38"/>
  <c r="R8" i="38"/>
  <c r="Q8" i="38"/>
  <c r="P8" i="38"/>
  <c r="M124" i="37"/>
  <c r="L124" i="37"/>
  <c r="O124" i="37"/>
  <c r="N124" i="37"/>
  <c r="Y13" i="35"/>
  <c r="M8" i="40"/>
  <c r="J8" i="40"/>
  <c r="I8" i="40"/>
  <c r="H8" i="40"/>
  <c r="L8" i="40"/>
  <c r="I18" i="35"/>
  <c r="H18" i="35"/>
  <c r="AO17" i="35"/>
  <c r="AN17" i="35"/>
  <c r="AX11" i="35"/>
  <c r="AY11" i="35"/>
  <c r="AR10" i="35"/>
  <c r="AO10" i="35"/>
  <c r="AN10" i="35"/>
  <c r="AP10" i="35"/>
  <c r="AQ10" i="35"/>
  <c r="O79" i="33"/>
  <c r="I32" i="35"/>
  <c r="X36" i="35"/>
  <c r="Y36" i="35"/>
  <c r="I39" i="35"/>
  <c r="X30" i="35"/>
  <c r="H82" i="31"/>
  <c r="AF8" i="35"/>
  <c r="AE8" i="35"/>
  <c r="P8" i="35"/>
  <c r="O8" i="35"/>
  <c r="Y18" i="35"/>
  <c r="X18" i="35"/>
  <c r="J78" i="31"/>
  <c r="J61" i="31"/>
  <c r="J101" i="31"/>
  <c r="L101" i="31"/>
  <c r="BB18" i="35"/>
  <c r="BA18" i="35"/>
  <c r="AZ18" i="35"/>
  <c r="AX18" i="35"/>
  <c r="AY18" i="35"/>
  <c r="L56" i="33"/>
  <c r="L40" i="33"/>
  <c r="L32" i="33"/>
  <c r="N32" i="33"/>
  <c r="L102" i="33"/>
  <c r="L108" i="33"/>
  <c r="N100" i="31"/>
  <c r="O100" i="31"/>
  <c r="O56" i="31"/>
  <c r="N56" i="31"/>
  <c r="O97" i="31"/>
  <c r="N97" i="31"/>
  <c r="J275" i="30"/>
  <c r="L275" i="30"/>
  <c r="J274" i="30"/>
  <c r="J32" i="33"/>
  <c r="J75" i="33"/>
  <c r="I87" i="33"/>
  <c r="L75" i="33"/>
  <c r="J53" i="33"/>
  <c r="J98" i="33"/>
  <c r="AO30" i="35"/>
  <c r="AN30" i="35"/>
  <c r="AN36" i="35"/>
  <c r="AO36" i="35"/>
  <c r="L166" i="30"/>
  <c r="H78" i="33"/>
  <c r="J78" i="33"/>
  <c r="H109" i="33"/>
  <c r="H97" i="33"/>
  <c r="H54" i="33"/>
  <c r="H15" i="33"/>
  <c r="H12" i="33"/>
  <c r="J12" i="33"/>
  <c r="H38" i="33"/>
  <c r="J38" i="33"/>
  <c r="H79" i="33"/>
  <c r="J79" i="33"/>
  <c r="L207" i="30"/>
  <c r="N207" i="30"/>
  <c r="J210" i="30"/>
  <c r="L210" i="30"/>
  <c r="F165" i="30"/>
  <c r="F169" i="30"/>
  <c r="H169" i="30"/>
  <c r="H172" i="30"/>
  <c r="F62" i="31"/>
  <c r="H62" i="31"/>
  <c r="F42" i="31"/>
  <c r="H42" i="31"/>
  <c r="F75" i="31"/>
  <c r="H75" i="31"/>
  <c r="F38" i="31"/>
  <c r="H38" i="31"/>
  <c r="F59" i="31"/>
  <c r="H59" i="31"/>
  <c r="L144" i="30"/>
  <c r="M129" i="28"/>
  <c r="J129" i="28"/>
  <c r="I129" i="28"/>
  <c r="L129" i="28"/>
  <c r="K129" i="28"/>
  <c r="M42" i="28"/>
  <c r="L42" i="28"/>
  <c r="K42" i="28"/>
  <c r="J42" i="28"/>
  <c r="I42" i="28"/>
  <c r="M8" i="28"/>
  <c r="L8" i="28"/>
  <c r="K8" i="28"/>
  <c r="J8" i="28"/>
  <c r="I8" i="28"/>
  <c r="M43" i="28"/>
  <c r="M17" i="28"/>
  <c r="M55" i="28"/>
  <c r="M108" i="28"/>
  <c r="M54" i="28"/>
  <c r="M57" i="28"/>
  <c r="M135" i="28"/>
  <c r="M46" i="28"/>
  <c r="M79" i="28"/>
  <c r="M112" i="28"/>
  <c r="M136" i="28"/>
  <c r="M11" i="28"/>
  <c r="M142" i="28"/>
  <c r="M141" i="28"/>
  <c r="M38" i="28"/>
  <c r="M40" i="28"/>
  <c r="M45" i="28"/>
  <c r="M109" i="28"/>
  <c r="M69" i="28"/>
  <c r="M37" i="28"/>
  <c r="M78" i="28"/>
  <c r="M14" i="28"/>
  <c r="M60" i="28"/>
  <c r="M101" i="28"/>
  <c r="M29" i="28"/>
  <c r="M96" i="28"/>
  <c r="M100" i="28"/>
  <c r="M134" i="28"/>
  <c r="M138" i="28"/>
  <c r="M28" i="28"/>
  <c r="M130" i="28"/>
  <c r="M26" i="28"/>
  <c r="M103" i="28"/>
  <c r="M52" i="28"/>
  <c r="M72" i="28"/>
  <c r="M110" i="28"/>
  <c r="M23" i="28"/>
  <c r="M74" i="28"/>
  <c r="M66" i="28"/>
  <c r="M99" i="28"/>
  <c r="M9" i="28"/>
  <c r="M64" i="28"/>
  <c r="M19" i="28"/>
  <c r="M71" i="28"/>
  <c r="M107" i="28"/>
  <c r="M31" i="28"/>
  <c r="M12" i="28"/>
  <c r="M144" i="28"/>
  <c r="M139" i="28"/>
  <c r="M143" i="28"/>
  <c r="M98" i="28"/>
  <c r="I9" i="35"/>
  <c r="F33" i="33"/>
  <c r="F80" i="33"/>
  <c r="F61" i="33"/>
  <c r="F42" i="33"/>
  <c r="F102" i="33"/>
  <c r="F38" i="33"/>
  <c r="F60" i="33"/>
  <c r="F99" i="33"/>
  <c r="F80" i="30"/>
  <c r="H80" i="30"/>
  <c r="K122" i="28"/>
  <c r="J122" i="28"/>
  <c r="I122" i="28"/>
  <c r="L122" i="28"/>
  <c r="M122" i="28"/>
  <c r="I65" i="28"/>
  <c r="K65" i="28"/>
  <c r="J65" i="28"/>
  <c r="M65" i="28"/>
  <c r="L65" i="28"/>
  <c r="F32" i="33"/>
  <c r="L193" i="30"/>
  <c r="L142" i="30"/>
  <c r="F141" i="30"/>
  <c r="H141" i="30"/>
  <c r="H142" i="30"/>
  <c r="J142" i="30"/>
  <c r="F152" i="30"/>
  <c r="J82" i="28"/>
  <c r="I82" i="28"/>
  <c r="H90" i="28"/>
  <c r="L82" i="28"/>
  <c r="K82" i="28"/>
  <c r="M82" i="28"/>
  <c r="L254" i="30"/>
  <c r="N186" i="30"/>
  <c r="O186" i="30"/>
  <c r="L190" i="30"/>
  <c r="L194" i="30"/>
  <c r="K75" i="28"/>
  <c r="J75" i="28"/>
  <c r="I75" i="28"/>
  <c r="M75" i="28"/>
  <c r="L75" i="28"/>
  <c r="I85" i="28"/>
  <c r="K85" i="28"/>
  <c r="J85" i="28"/>
  <c r="M85" i="28"/>
  <c r="L85" i="28"/>
  <c r="I154" i="28"/>
  <c r="K154" i="28"/>
  <c r="J154" i="28"/>
  <c r="M154" i="28"/>
  <c r="L154" i="28"/>
  <c r="M140" i="28"/>
  <c r="L140" i="28"/>
  <c r="K140" i="28"/>
  <c r="J140" i="28"/>
  <c r="I140" i="28"/>
  <c r="H146" i="28"/>
  <c r="J256" i="30"/>
  <c r="J255" i="30"/>
  <c r="J258" i="30"/>
  <c r="L253" i="30"/>
  <c r="J252" i="30"/>
  <c r="F53" i="30"/>
  <c r="F82" i="30"/>
  <c r="I60" i="28"/>
  <c r="K60" i="28"/>
  <c r="N231" i="30"/>
  <c r="O231" i="30"/>
  <c r="H236" i="30"/>
  <c r="F233" i="30"/>
  <c r="F238" i="30"/>
  <c r="H230" i="30"/>
  <c r="J232" i="30"/>
  <c r="G48" i="28"/>
  <c r="K40" i="28"/>
  <c r="I40" i="28"/>
  <c r="J122" i="30"/>
  <c r="H125" i="30"/>
  <c r="J124" i="30"/>
  <c r="J121" i="30"/>
  <c r="L124" i="30"/>
  <c r="J60" i="30"/>
  <c r="L60" i="30"/>
  <c r="J57" i="30"/>
  <c r="L57" i="30"/>
  <c r="D160" i="28"/>
  <c r="G132" i="28"/>
  <c r="I71" i="28"/>
  <c r="K71" i="28"/>
  <c r="G160" i="28"/>
  <c r="O57" i="30"/>
  <c r="F87" i="30"/>
  <c r="F56" i="30"/>
  <c r="O56" i="30"/>
  <c r="D104" i="28"/>
  <c r="D118" i="28"/>
  <c r="H78" i="30"/>
  <c r="H85" i="30"/>
  <c r="H62" i="30"/>
  <c r="L72" i="28"/>
  <c r="J72" i="28"/>
  <c r="L46" i="28"/>
  <c r="J46" i="28"/>
  <c r="L45" i="28"/>
  <c r="J45" i="28"/>
  <c r="J130" i="28"/>
  <c r="L130" i="28"/>
  <c r="L78" i="28"/>
  <c r="J78" i="28"/>
  <c r="L17" i="28"/>
  <c r="J17" i="28"/>
  <c r="N98" i="33"/>
  <c r="O98" i="33"/>
  <c r="F84" i="25"/>
  <c r="F105" i="25"/>
  <c r="N79" i="25"/>
  <c r="O79" i="25"/>
  <c r="N99" i="25"/>
  <c r="O99" i="25"/>
  <c r="N100" i="25"/>
  <c r="O100" i="25"/>
  <c r="F260" i="24"/>
  <c r="H260" i="24"/>
  <c r="F259" i="24"/>
  <c r="L258" i="24"/>
  <c r="J255" i="24"/>
  <c r="H265" i="24"/>
  <c r="O258" i="24"/>
  <c r="N258" i="24"/>
  <c r="F236" i="24"/>
  <c r="H236" i="24"/>
  <c r="L189" i="24"/>
  <c r="N189" i="24"/>
  <c r="F141" i="24"/>
  <c r="J55" i="24"/>
  <c r="L55" i="24"/>
  <c r="L208" i="24"/>
  <c r="L210" i="24"/>
  <c r="H211" i="24"/>
  <c r="H208" i="24"/>
  <c r="J208" i="24"/>
  <c r="J215" i="24"/>
  <c r="J194" i="24"/>
  <c r="F191" i="24"/>
  <c r="L75" i="24"/>
  <c r="N75" i="24"/>
  <c r="H60" i="24"/>
  <c r="J60" i="24"/>
  <c r="L62" i="25"/>
  <c r="L54" i="25"/>
  <c r="N54" i="25"/>
  <c r="L84" i="25"/>
  <c r="L60" i="25"/>
  <c r="L109" i="25"/>
  <c r="L102" i="25"/>
  <c r="O229" i="24"/>
  <c r="N229" i="24"/>
  <c r="O231" i="24"/>
  <c r="N231" i="24"/>
  <c r="F239" i="24"/>
  <c r="J237" i="24"/>
  <c r="H233" i="24"/>
  <c r="J233" i="24"/>
  <c r="F125" i="24"/>
  <c r="L78" i="24"/>
  <c r="N78" i="24"/>
  <c r="J53" i="24"/>
  <c r="L191" i="24"/>
  <c r="J190" i="24"/>
  <c r="L185" i="24"/>
  <c r="J192" i="24"/>
  <c r="L192" i="24"/>
  <c r="F152" i="24"/>
  <c r="H152" i="24"/>
  <c r="J167" i="24"/>
  <c r="L167" i="24"/>
  <c r="O164" i="24"/>
  <c r="N164" i="24"/>
  <c r="L174" i="24"/>
  <c r="O166" i="24"/>
  <c r="N166" i="24"/>
  <c r="F145" i="24"/>
  <c r="F126" i="24"/>
  <c r="F57" i="24"/>
  <c r="F123" i="24"/>
  <c r="H129" i="24"/>
  <c r="J130" i="24"/>
  <c r="O123" i="24"/>
  <c r="N123" i="24"/>
  <c r="H126" i="24"/>
  <c r="H128" i="24"/>
  <c r="H77" i="24"/>
  <c r="V21" i="22"/>
  <c r="F168" i="24"/>
  <c r="J145" i="24"/>
  <c r="F143" i="24"/>
  <c r="H147" i="24"/>
  <c r="J147" i="24"/>
  <c r="L151" i="24"/>
  <c r="H148" i="24"/>
  <c r="H150" i="24"/>
  <c r="G149" i="19"/>
  <c r="J150" i="19"/>
  <c r="J62" i="19"/>
  <c r="J116" i="19"/>
  <c r="F217" i="24"/>
  <c r="F213" i="24"/>
  <c r="H213" i="24"/>
  <c r="W119" i="19"/>
  <c r="W149" i="19"/>
  <c r="J47" i="19"/>
  <c r="J70" i="19"/>
  <c r="G133" i="19"/>
  <c r="J125" i="19"/>
  <c r="G147" i="19"/>
  <c r="J139" i="19"/>
  <c r="J157" i="19"/>
  <c r="G91" i="19"/>
  <c r="W9" i="19"/>
  <c r="F78" i="24"/>
  <c r="C133" i="17"/>
  <c r="L87" i="17"/>
  <c r="J87" i="17"/>
  <c r="M58" i="17"/>
  <c r="L58" i="17"/>
  <c r="K58" i="17"/>
  <c r="J58" i="17"/>
  <c r="I58" i="17"/>
  <c r="M129" i="17"/>
  <c r="J129" i="17"/>
  <c r="I129" i="17"/>
  <c r="L129" i="17"/>
  <c r="K129" i="17"/>
  <c r="J159" i="17"/>
  <c r="I159" i="17"/>
  <c r="L159" i="17"/>
  <c r="M159" i="17"/>
  <c r="K159" i="17"/>
  <c r="J114" i="17"/>
  <c r="K114" i="17"/>
  <c r="I114" i="17"/>
  <c r="M114" i="17"/>
  <c r="L114" i="17"/>
  <c r="S21" i="16"/>
  <c r="R108" i="19"/>
  <c r="O107" i="19"/>
  <c r="R38" i="19"/>
  <c r="O37" i="19"/>
  <c r="R76" i="19"/>
  <c r="R46" i="19"/>
  <c r="R47" i="19"/>
  <c r="R54" i="19"/>
  <c r="R26" i="19"/>
  <c r="R143" i="19"/>
  <c r="R96" i="19"/>
  <c r="R32" i="19"/>
  <c r="R142" i="19"/>
  <c r="R66" i="19"/>
  <c r="O65" i="19"/>
  <c r="R114" i="19"/>
  <c r="O161" i="19"/>
  <c r="R153" i="19"/>
  <c r="R137" i="19"/>
  <c r="E91" i="17"/>
  <c r="E79" i="17"/>
  <c r="L59" i="17"/>
  <c r="J59" i="17"/>
  <c r="F133" i="17"/>
  <c r="E147" i="17"/>
  <c r="L118" i="17"/>
  <c r="J118" i="17"/>
  <c r="C105" i="17"/>
  <c r="C119" i="17"/>
  <c r="C107" i="17"/>
  <c r="C161" i="17"/>
  <c r="I121" i="13"/>
  <c r="K121" i="13"/>
  <c r="K103" i="13"/>
  <c r="I103" i="13"/>
  <c r="L83" i="13"/>
  <c r="K83" i="13"/>
  <c r="I83" i="13"/>
  <c r="M83" i="13"/>
  <c r="J83" i="13"/>
  <c r="H90" i="13"/>
  <c r="L66" i="13"/>
  <c r="K66" i="13"/>
  <c r="M66" i="13"/>
  <c r="J66" i="13"/>
  <c r="I66" i="13"/>
  <c r="Z13" i="13"/>
  <c r="Y13" i="13"/>
  <c r="X13" i="13"/>
  <c r="W13" i="13"/>
  <c r="AA13" i="13"/>
  <c r="V20" i="13"/>
  <c r="I140" i="13"/>
  <c r="M140" i="13"/>
  <c r="L140" i="13"/>
  <c r="K140" i="13"/>
  <c r="J140" i="13"/>
  <c r="I123" i="13"/>
  <c r="M123" i="13"/>
  <c r="L123" i="13"/>
  <c r="K123" i="13"/>
  <c r="J123" i="13"/>
  <c r="I106" i="13"/>
  <c r="M106" i="13"/>
  <c r="L106" i="13"/>
  <c r="K106" i="13"/>
  <c r="J106" i="13"/>
  <c r="I28" i="13"/>
  <c r="M28" i="13"/>
  <c r="L28" i="13"/>
  <c r="K28" i="13"/>
  <c r="J28" i="13"/>
  <c r="S20" i="13"/>
  <c r="Z12" i="13"/>
  <c r="X12" i="13"/>
  <c r="I85" i="17"/>
  <c r="K85" i="17"/>
  <c r="G133" i="17"/>
  <c r="G105" i="17"/>
  <c r="K127" i="17"/>
  <c r="I127" i="17"/>
  <c r="J154" i="13"/>
  <c r="I154" i="13"/>
  <c r="M154" i="13"/>
  <c r="L154" i="13"/>
  <c r="K154" i="13"/>
  <c r="J137" i="13"/>
  <c r="I137" i="13"/>
  <c r="M137" i="13"/>
  <c r="L137" i="13"/>
  <c r="K137" i="13"/>
  <c r="J120" i="13"/>
  <c r="I120" i="13"/>
  <c r="M120" i="13"/>
  <c r="L120" i="13"/>
  <c r="K120" i="13"/>
  <c r="J42" i="13"/>
  <c r="I42" i="13"/>
  <c r="M42" i="13"/>
  <c r="L42" i="13"/>
  <c r="K42" i="13"/>
  <c r="J25" i="13"/>
  <c r="I25" i="13"/>
  <c r="M25" i="13"/>
  <c r="L25" i="13"/>
  <c r="K25" i="13"/>
  <c r="F118" i="13"/>
  <c r="L87" i="13"/>
  <c r="K87" i="13"/>
  <c r="J87" i="13"/>
  <c r="M87" i="13"/>
  <c r="I87" i="13"/>
  <c r="C76" i="13"/>
  <c r="M110" i="13"/>
  <c r="L110" i="13"/>
  <c r="K110" i="13"/>
  <c r="I110" i="13"/>
  <c r="H118" i="13"/>
  <c r="J110" i="13"/>
  <c r="L51" i="12"/>
  <c r="K51" i="12"/>
  <c r="J51" i="12"/>
  <c r="N51" i="12"/>
  <c r="M51" i="12"/>
  <c r="I51" i="12"/>
  <c r="W9" i="12"/>
  <c r="W54" i="12"/>
  <c r="L77" i="10"/>
  <c r="N77" i="10"/>
  <c r="F31" i="10"/>
  <c r="O31" i="10"/>
  <c r="F210" i="8"/>
  <c r="H210" i="8"/>
  <c r="J109" i="10"/>
  <c r="L109" i="10"/>
  <c r="N97" i="10"/>
  <c r="O97" i="10"/>
  <c r="O53" i="10"/>
  <c r="F53" i="10"/>
  <c r="N32" i="10"/>
  <c r="O32" i="10"/>
  <c r="F191" i="8"/>
  <c r="F38" i="8"/>
  <c r="H38" i="8"/>
  <c r="I30" i="6"/>
  <c r="M30" i="6"/>
  <c r="L30" i="6"/>
  <c r="J30" i="6"/>
  <c r="K30" i="6"/>
  <c r="L60" i="13"/>
  <c r="J60" i="13"/>
  <c r="L129" i="13"/>
  <c r="J129" i="13"/>
  <c r="L72" i="13"/>
  <c r="J72" i="13"/>
  <c r="L150" i="13"/>
  <c r="J150" i="13"/>
  <c r="N49" i="12"/>
  <c r="K49" i="12"/>
  <c r="M49" i="12"/>
  <c r="L49" i="12"/>
  <c r="J49" i="12"/>
  <c r="I49" i="12"/>
  <c r="H87" i="10"/>
  <c r="J87" i="10"/>
  <c r="J77" i="10"/>
  <c r="L37" i="10"/>
  <c r="J12" i="10"/>
  <c r="F230" i="8"/>
  <c r="F142" i="8"/>
  <c r="H77" i="8"/>
  <c r="J77" i="8"/>
  <c r="Z16" i="15"/>
  <c r="Y16" i="15"/>
  <c r="X16" i="15"/>
  <c r="AA16" i="15"/>
  <c r="W16" i="15"/>
  <c r="S21" i="15"/>
  <c r="J30" i="13"/>
  <c r="L30" i="13"/>
  <c r="W11" i="12"/>
  <c r="L97" i="10"/>
  <c r="J80" i="10"/>
  <c r="L59" i="10"/>
  <c r="J42" i="10"/>
  <c r="L21" i="10"/>
  <c r="F263" i="8"/>
  <c r="F131" i="8"/>
  <c r="J44" i="6"/>
  <c r="I44" i="6"/>
  <c r="M44" i="6"/>
  <c r="K44" i="6"/>
  <c r="L44" i="6"/>
  <c r="AA9" i="15"/>
  <c r="Z9" i="15"/>
  <c r="X9" i="15"/>
  <c r="W9" i="15"/>
  <c r="Y9" i="15"/>
  <c r="W56" i="12"/>
  <c r="W53" i="12"/>
  <c r="M33" i="12"/>
  <c r="L33" i="12"/>
  <c r="K33" i="12"/>
  <c r="J33" i="12"/>
  <c r="I33" i="12"/>
  <c r="N33" i="12"/>
  <c r="L65" i="10"/>
  <c r="F187" i="8"/>
  <c r="C54" i="12"/>
  <c r="L7" i="12"/>
  <c r="K7" i="12"/>
  <c r="H106" i="10"/>
  <c r="J106" i="10"/>
  <c r="F17" i="10"/>
  <c r="N168" i="3"/>
  <c r="L168" i="3"/>
  <c r="K168" i="3"/>
  <c r="J168" i="3"/>
  <c r="M168" i="3"/>
  <c r="H54" i="10"/>
  <c r="J54" i="10"/>
  <c r="H259" i="8"/>
  <c r="L254" i="8"/>
  <c r="L145" i="8"/>
  <c r="J146" i="8"/>
  <c r="O211" i="8"/>
  <c r="N211" i="8"/>
  <c r="F215" i="8"/>
  <c r="L127" i="8"/>
  <c r="V14" i="6"/>
  <c r="T14" i="6"/>
  <c r="F191" i="3"/>
  <c r="J279" i="8"/>
  <c r="H282" i="8"/>
  <c r="J282" i="8"/>
  <c r="H240" i="8"/>
  <c r="S17" i="6"/>
  <c r="W17" i="6"/>
  <c r="U17" i="6"/>
  <c r="V17" i="6"/>
  <c r="T17" i="6"/>
  <c r="F193" i="8"/>
  <c r="L185" i="8"/>
  <c r="L172" i="8"/>
  <c r="V41" i="5"/>
  <c r="U41" i="5"/>
  <c r="S41" i="5"/>
  <c r="W41" i="5"/>
  <c r="T41" i="5"/>
  <c r="L49" i="5"/>
  <c r="J49" i="5"/>
  <c r="L7" i="6"/>
  <c r="J7" i="6"/>
  <c r="G191" i="3"/>
  <c r="F78" i="10"/>
  <c r="H78" i="10"/>
  <c r="F35" i="10"/>
  <c r="H35" i="10"/>
  <c r="F234" i="8"/>
  <c r="J237" i="8"/>
  <c r="K169" i="3"/>
  <c r="J169" i="3"/>
  <c r="J72" i="2"/>
  <c r="K72" i="2"/>
  <c r="U9" i="5"/>
  <c r="S9" i="5"/>
  <c r="V30" i="12"/>
  <c r="U30" i="12"/>
  <c r="X30" i="12"/>
  <c r="X49" i="12"/>
  <c r="V49" i="12"/>
  <c r="U49" i="12"/>
  <c r="S23" i="6"/>
  <c r="V23" i="6"/>
  <c r="U23" i="6"/>
  <c r="T23" i="6"/>
  <c r="W23" i="6"/>
  <c r="I43" i="5"/>
  <c r="K43" i="5"/>
  <c r="L161" i="3"/>
  <c r="M161" i="3"/>
  <c r="L158" i="3"/>
  <c r="M158" i="3"/>
  <c r="K34" i="6"/>
  <c r="I34" i="6"/>
  <c r="L47" i="12"/>
  <c r="K47" i="12"/>
  <c r="J47" i="12"/>
  <c r="N47" i="12"/>
  <c r="M47" i="12"/>
  <c r="I47" i="12"/>
  <c r="F56" i="12"/>
  <c r="L81" i="10"/>
  <c r="E90" i="13"/>
  <c r="J82" i="13"/>
  <c r="L82" i="13"/>
  <c r="M37" i="12"/>
  <c r="L37" i="12"/>
  <c r="K37" i="12"/>
  <c r="J37" i="12"/>
  <c r="I37" i="12"/>
  <c r="N37" i="12"/>
  <c r="M29" i="12"/>
  <c r="L29" i="12"/>
  <c r="K29" i="12"/>
  <c r="J29" i="12"/>
  <c r="I29" i="12"/>
  <c r="N29" i="12"/>
  <c r="W18" i="12"/>
  <c r="J97" i="10"/>
  <c r="L76" i="10"/>
  <c r="J21" i="10"/>
  <c r="F231" i="8"/>
  <c r="K18" i="12"/>
  <c r="L18" i="12"/>
  <c r="L12" i="12"/>
  <c r="K12" i="12"/>
  <c r="H103" i="10"/>
  <c r="J103" i="10"/>
  <c r="V13" i="14"/>
  <c r="U13" i="14"/>
  <c r="T13" i="14"/>
  <c r="V16" i="14"/>
  <c r="U16" i="14"/>
  <c r="T16" i="14"/>
  <c r="F101" i="10"/>
  <c r="F97" i="10"/>
  <c r="H97" i="10"/>
  <c r="L146" i="8"/>
  <c r="F82" i="8"/>
  <c r="H82" i="8"/>
  <c r="M30" i="5"/>
  <c r="J30" i="5"/>
  <c r="L30" i="5"/>
  <c r="K30" i="5"/>
  <c r="I30" i="5"/>
  <c r="N211" i="3"/>
  <c r="J211" i="3"/>
  <c r="L211" i="3"/>
  <c r="M211" i="3"/>
  <c r="K211" i="3"/>
  <c r="N156" i="3"/>
  <c r="K156" i="3"/>
  <c r="M156" i="3"/>
  <c r="L156" i="3"/>
  <c r="J156" i="3"/>
  <c r="I189" i="3"/>
  <c r="H55" i="10"/>
  <c r="J55" i="10"/>
  <c r="L282" i="8"/>
  <c r="O253" i="8"/>
  <c r="N253" i="8"/>
  <c r="L263" i="8"/>
  <c r="H258" i="8"/>
  <c r="H255" i="8"/>
  <c r="J255" i="8"/>
  <c r="H252" i="8"/>
  <c r="J252" i="8"/>
  <c r="L214" i="8"/>
  <c r="L142" i="8"/>
  <c r="H149" i="8"/>
  <c r="O145" i="8"/>
  <c r="N145" i="8"/>
  <c r="O141" i="8"/>
  <c r="J151" i="8"/>
  <c r="L151" i="8"/>
  <c r="O10" i="10"/>
  <c r="N10" i="10"/>
  <c r="F214" i="8"/>
  <c r="H215" i="8"/>
  <c r="L210" i="8"/>
  <c r="L207" i="8"/>
  <c r="F141" i="8"/>
  <c r="F121" i="8"/>
  <c r="L125" i="8"/>
  <c r="J124" i="8"/>
  <c r="L124" i="8"/>
  <c r="J121" i="8"/>
  <c r="L121" i="8"/>
  <c r="H131" i="8"/>
  <c r="J131" i="8"/>
  <c r="L59" i="8"/>
  <c r="F189" i="3"/>
  <c r="O277" i="8"/>
  <c r="N277" i="8"/>
  <c r="O273" i="8"/>
  <c r="J283" i="8"/>
  <c r="L283" i="8"/>
  <c r="J280" i="8"/>
  <c r="H142" i="8"/>
  <c r="J142" i="8"/>
  <c r="H164" i="8"/>
  <c r="J41" i="5"/>
  <c r="L41" i="5"/>
  <c r="L11" i="5"/>
  <c r="J11" i="5"/>
  <c r="H188" i="3"/>
  <c r="J177" i="3"/>
  <c r="K177" i="3"/>
  <c r="G42" i="2"/>
  <c r="F56" i="8"/>
  <c r="F58" i="8"/>
  <c r="O187" i="8"/>
  <c r="N187" i="8"/>
  <c r="L197" i="8"/>
  <c r="H192" i="8"/>
  <c r="H189" i="8"/>
  <c r="F171" i="8"/>
  <c r="J166" i="8"/>
  <c r="H163" i="8"/>
  <c r="J171" i="8"/>
  <c r="T43" i="5"/>
  <c r="S43" i="5"/>
  <c r="U43" i="5"/>
  <c r="W43" i="5"/>
  <c r="V43" i="5"/>
  <c r="J26" i="5"/>
  <c r="L26" i="5"/>
  <c r="L28" i="5"/>
  <c r="J28" i="5"/>
  <c r="L43" i="5"/>
  <c r="J43" i="5"/>
  <c r="F18" i="2"/>
  <c r="H68" i="2"/>
  <c r="K59" i="2"/>
  <c r="J59" i="2"/>
  <c r="L168" i="8"/>
  <c r="W16" i="6"/>
  <c r="V16" i="6"/>
  <c r="S16" i="6"/>
  <c r="U16" i="6"/>
  <c r="T16" i="6"/>
  <c r="L46" i="6"/>
  <c r="J46" i="6"/>
  <c r="J37" i="6"/>
  <c r="L37" i="6"/>
  <c r="J50" i="6"/>
  <c r="L50" i="6"/>
  <c r="J58" i="2"/>
  <c r="K58" i="2"/>
  <c r="M11" i="2"/>
  <c r="L11" i="2"/>
  <c r="F84" i="10"/>
  <c r="F41" i="10"/>
  <c r="H41" i="10"/>
  <c r="F40" i="10"/>
  <c r="H40" i="10"/>
  <c r="O231" i="8"/>
  <c r="N231" i="8"/>
  <c r="L241" i="8"/>
  <c r="H236" i="8"/>
  <c r="H233" i="8"/>
  <c r="H230" i="8"/>
  <c r="F80" i="8"/>
  <c r="W23" i="5"/>
  <c r="T23" i="5"/>
  <c r="S23" i="5"/>
  <c r="V23" i="5"/>
  <c r="U23" i="5"/>
  <c r="W10" i="5"/>
  <c r="V10" i="5"/>
  <c r="U10" i="5"/>
  <c r="T10" i="5"/>
  <c r="S10" i="5"/>
  <c r="G195" i="3"/>
  <c r="K163" i="3"/>
  <c r="J163" i="3"/>
  <c r="K217" i="3"/>
  <c r="J217" i="3"/>
  <c r="J63" i="2"/>
  <c r="K63" i="2"/>
  <c r="F68" i="2"/>
  <c r="S52" i="5"/>
  <c r="U52" i="5"/>
  <c r="U7" i="5"/>
  <c r="S7" i="5"/>
  <c r="E18" i="2"/>
  <c r="L18" i="2" s="1"/>
  <c r="L15" i="2"/>
  <c r="M15" i="2"/>
  <c r="X15" i="12"/>
  <c r="V15" i="12"/>
  <c r="U15" i="12"/>
  <c r="V22" i="12"/>
  <c r="U22" i="12"/>
  <c r="X22" i="12"/>
  <c r="V12" i="12"/>
  <c r="U12" i="12"/>
  <c r="X12" i="12"/>
  <c r="U41" i="12"/>
  <c r="X41" i="12"/>
  <c r="V41" i="12"/>
  <c r="V48" i="12"/>
  <c r="U48" i="12"/>
  <c r="X48" i="12"/>
  <c r="D53" i="12"/>
  <c r="D57" i="12" s="1"/>
  <c r="W33" i="6"/>
  <c r="U33" i="6"/>
  <c r="V33" i="6"/>
  <c r="T33" i="6"/>
  <c r="S33" i="6"/>
  <c r="T26" i="6"/>
  <c r="S26" i="6"/>
  <c r="W26" i="6"/>
  <c r="V26" i="6"/>
  <c r="U26" i="6"/>
  <c r="S47" i="6"/>
  <c r="V47" i="6"/>
  <c r="U47" i="6"/>
  <c r="W47" i="6"/>
  <c r="T47" i="6"/>
  <c r="I25" i="5"/>
  <c r="K25" i="5"/>
  <c r="L63" i="2"/>
  <c r="M63" i="2"/>
  <c r="K14" i="5"/>
  <c r="I14" i="5"/>
  <c r="M167" i="3"/>
  <c r="L167" i="3"/>
  <c r="L212" i="3"/>
  <c r="M212" i="3"/>
  <c r="E190" i="3"/>
  <c r="L179" i="3"/>
  <c r="M179" i="3"/>
  <c r="M162" i="3"/>
  <c r="L162" i="3"/>
  <c r="L217" i="3"/>
  <c r="M217" i="3"/>
  <c r="M39" i="2"/>
  <c r="J39" i="2"/>
  <c r="K39" i="2"/>
  <c r="I42" i="2"/>
  <c r="L39" i="2"/>
  <c r="N39" i="2"/>
  <c r="I29" i="6"/>
  <c r="K29" i="6"/>
  <c r="M155" i="3"/>
  <c r="L155" i="3"/>
  <c r="M137" i="3"/>
  <c r="L137" i="3"/>
  <c r="I40" i="6"/>
  <c r="K40" i="6"/>
  <c r="K50" i="6"/>
  <c r="I50" i="6"/>
  <c r="I45" i="6"/>
  <c r="K45" i="6"/>
  <c r="K24" i="6"/>
  <c r="I24" i="6"/>
  <c r="I43" i="6"/>
  <c r="K43" i="6"/>
  <c r="L13" i="10"/>
  <c r="F255" i="8"/>
  <c r="F167" i="8"/>
  <c r="F63" i="8"/>
  <c r="H63" i="8"/>
  <c r="L159" i="13"/>
  <c r="J159" i="13"/>
  <c r="W7" i="12"/>
  <c r="Q21" i="15"/>
  <c r="W45" i="12"/>
  <c r="F53" i="12"/>
  <c r="F57" i="12" s="1"/>
  <c r="O55" i="10"/>
  <c r="N55" i="10"/>
  <c r="L19" i="10"/>
  <c r="F217" i="8"/>
  <c r="Y17" i="13"/>
  <c r="W17" i="13"/>
  <c r="L22" i="12"/>
  <c r="K22" i="12"/>
  <c r="H99" i="10"/>
  <c r="U22" i="14"/>
  <c r="T22" i="14"/>
  <c r="V22" i="14"/>
  <c r="V15" i="14"/>
  <c r="T15" i="14"/>
  <c r="S23" i="14"/>
  <c r="U15" i="14"/>
  <c r="U18" i="14"/>
  <c r="T18" i="14"/>
  <c r="V18" i="14"/>
  <c r="F109" i="10"/>
  <c r="F105" i="10"/>
  <c r="H105" i="10"/>
  <c r="F19" i="10"/>
  <c r="L253" i="8"/>
  <c r="F144" i="8"/>
  <c r="H144" i="8"/>
  <c r="F79" i="8"/>
  <c r="H79" i="8"/>
  <c r="K48" i="5"/>
  <c r="J48" i="5"/>
  <c r="I48" i="5"/>
  <c r="M48" i="5"/>
  <c r="L48" i="5"/>
  <c r="M52" i="5"/>
  <c r="M49" i="5"/>
  <c r="M51" i="5"/>
  <c r="I195" i="3"/>
  <c r="N184" i="3"/>
  <c r="L184" i="3"/>
  <c r="K184" i="3"/>
  <c r="J184" i="3"/>
  <c r="M184" i="3"/>
  <c r="N138" i="3"/>
  <c r="J138" i="3"/>
  <c r="L138" i="3"/>
  <c r="M138" i="3"/>
  <c r="K138" i="3"/>
  <c r="H63" i="10"/>
  <c r="J63" i="10"/>
  <c r="F281" i="8"/>
  <c r="J251" i="8"/>
  <c r="H261" i="8"/>
  <c r="O254" i="8"/>
  <c r="N254" i="8"/>
  <c r="J211" i="8"/>
  <c r="H141" i="8"/>
  <c r="F151" i="8"/>
  <c r="L144" i="8"/>
  <c r="L141" i="8"/>
  <c r="N141" i="8"/>
  <c r="O11" i="10"/>
  <c r="N11" i="10"/>
  <c r="O207" i="8"/>
  <c r="N207" i="8"/>
  <c r="L213" i="8"/>
  <c r="J212" i="8"/>
  <c r="J209" i="8"/>
  <c r="L209" i="8"/>
  <c r="H219" i="8"/>
  <c r="J219" i="8"/>
  <c r="H216" i="8"/>
  <c r="J130" i="8"/>
  <c r="O121" i="8"/>
  <c r="N121" i="8"/>
  <c r="J127" i="8"/>
  <c r="K32" i="5"/>
  <c r="L32" i="5"/>
  <c r="I32" i="5"/>
  <c r="M32" i="5"/>
  <c r="J32" i="5"/>
  <c r="K9" i="5"/>
  <c r="J9" i="5"/>
  <c r="I9" i="5"/>
  <c r="M9" i="5"/>
  <c r="L9" i="5"/>
  <c r="I42" i="5"/>
  <c r="M42" i="5"/>
  <c r="L42" i="5"/>
  <c r="K42" i="5"/>
  <c r="J42" i="5"/>
  <c r="F195" i="3"/>
  <c r="H281" i="8"/>
  <c r="L276" i="8"/>
  <c r="L273" i="8"/>
  <c r="N273" i="8"/>
  <c r="X36" i="12"/>
  <c r="V36" i="12"/>
  <c r="U36" i="12"/>
  <c r="T8" i="5"/>
  <c r="W8" i="5"/>
  <c r="S8" i="5"/>
  <c r="V8" i="5"/>
  <c r="U8" i="5"/>
  <c r="G187" i="3"/>
  <c r="G43" i="2"/>
  <c r="G18" i="2"/>
  <c r="F62" i="8"/>
  <c r="F78" i="8"/>
  <c r="O78" i="8"/>
  <c r="H191" i="8"/>
  <c r="J189" i="8"/>
  <c r="J185" i="8"/>
  <c r="H195" i="8"/>
  <c r="O163" i="8"/>
  <c r="N163" i="8"/>
  <c r="F170" i="8"/>
  <c r="O165" i="8"/>
  <c r="N165" i="8"/>
  <c r="L175" i="8"/>
  <c r="H170" i="8"/>
  <c r="J170" i="8"/>
  <c r="H167" i="8"/>
  <c r="J167" i="8"/>
  <c r="O57" i="8"/>
  <c r="N57" i="8"/>
  <c r="L38" i="5"/>
  <c r="J38" i="5"/>
  <c r="J51" i="5"/>
  <c r="L51" i="5"/>
  <c r="E17" i="2"/>
  <c r="L14" i="2"/>
  <c r="M14" i="2"/>
  <c r="I40" i="5"/>
  <c r="K40" i="5"/>
  <c r="F166" i="8"/>
  <c r="L16" i="6"/>
  <c r="J16" i="6"/>
  <c r="J24" i="6"/>
  <c r="L24" i="6"/>
  <c r="J45" i="6"/>
  <c r="L45" i="6"/>
  <c r="T51" i="5"/>
  <c r="S51" i="5"/>
  <c r="U51" i="5"/>
  <c r="W51" i="5"/>
  <c r="V51" i="5"/>
  <c r="K60" i="2"/>
  <c r="J60" i="2"/>
  <c r="M7" i="2"/>
  <c r="L7" i="2"/>
  <c r="F81" i="10"/>
  <c r="H81" i="10"/>
  <c r="G68" i="2"/>
  <c r="F33" i="10"/>
  <c r="H33" i="10"/>
  <c r="F37" i="10"/>
  <c r="H37" i="10"/>
  <c r="J238" i="8"/>
  <c r="L238" i="8"/>
  <c r="J232" i="8"/>
  <c r="J229" i="8"/>
  <c r="H239" i="8"/>
  <c r="O232" i="8"/>
  <c r="N232" i="8"/>
  <c r="U31" i="5"/>
  <c r="S31" i="5"/>
  <c r="V33" i="5"/>
  <c r="T33" i="5"/>
  <c r="W33" i="5"/>
  <c r="U33" i="5"/>
  <c r="S33" i="5"/>
  <c r="W21" i="5"/>
  <c r="T21" i="5"/>
  <c r="U21" i="5"/>
  <c r="V21" i="5"/>
  <c r="S21" i="5"/>
  <c r="K170" i="3"/>
  <c r="J170" i="3"/>
  <c r="J167" i="3"/>
  <c r="K167" i="3"/>
  <c r="J144" i="3"/>
  <c r="K144" i="3"/>
  <c r="K62" i="2"/>
  <c r="J62" i="2"/>
  <c r="G194" i="3"/>
  <c r="L22" i="2"/>
  <c r="M22" i="2"/>
  <c r="X19" i="12"/>
  <c r="V19" i="12"/>
  <c r="U19" i="12"/>
  <c r="X8" i="12"/>
  <c r="V8" i="12"/>
  <c r="U8" i="12"/>
  <c r="V26" i="12"/>
  <c r="U26" i="12"/>
  <c r="X26" i="12"/>
  <c r="U11" i="12"/>
  <c r="X11" i="12"/>
  <c r="V11" i="12"/>
  <c r="X46" i="12"/>
  <c r="U46" i="12"/>
  <c r="V46" i="12"/>
  <c r="V52" i="12"/>
  <c r="U52" i="12"/>
  <c r="X52" i="12"/>
  <c r="V18" i="5"/>
  <c r="S18" i="5"/>
  <c r="W18" i="5"/>
  <c r="U18" i="5"/>
  <c r="T18" i="5"/>
  <c r="W19" i="6"/>
  <c r="V19" i="6"/>
  <c r="U19" i="6"/>
  <c r="T19" i="6"/>
  <c r="S19" i="6"/>
  <c r="W11" i="6"/>
  <c r="V11" i="6"/>
  <c r="S11" i="6"/>
  <c r="U11" i="6"/>
  <c r="T11" i="6"/>
  <c r="T34" i="6"/>
  <c r="S34" i="6"/>
  <c r="V34" i="6"/>
  <c r="U34" i="6"/>
  <c r="W34" i="6"/>
  <c r="W9" i="6"/>
  <c r="V9" i="6"/>
  <c r="T9" i="6"/>
  <c r="U9" i="6"/>
  <c r="S9" i="6"/>
  <c r="M73" i="2"/>
  <c r="L73" i="2"/>
  <c r="M210" i="3"/>
  <c r="L210" i="3"/>
  <c r="M159" i="3"/>
  <c r="L159" i="3"/>
  <c r="E191" i="3"/>
  <c r="M166" i="3"/>
  <c r="L166" i="3"/>
  <c r="K36" i="2"/>
  <c r="N36" i="2"/>
  <c r="M36" i="2"/>
  <c r="L36" i="2"/>
  <c r="J36" i="2"/>
  <c r="H42" i="2"/>
  <c r="M145" i="3"/>
  <c r="L145" i="3"/>
  <c r="K13" i="6"/>
  <c r="I13" i="6"/>
  <c r="K15" i="6"/>
  <c r="I15" i="6"/>
  <c r="K51" i="6"/>
  <c r="I51" i="6"/>
  <c r="L18" i="6"/>
  <c r="K18" i="6"/>
  <c r="M18" i="6"/>
  <c r="J18" i="6"/>
  <c r="I18" i="6"/>
  <c r="M129" i="3"/>
  <c r="J129" i="3"/>
  <c r="L129" i="3"/>
  <c r="K129" i="3"/>
  <c r="L125" i="3"/>
  <c r="K125" i="3"/>
  <c r="J125" i="3"/>
  <c r="M125" i="3"/>
  <c r="H9" i="10"/>
  <c r="F233" i="8"/>
  <c r="F145" i="8"/>
  <c r="L100" i="10"/>
  <c r="J75" i="10"/>
  <c r="J151" i="13"/>
  <c r="L151" i="13"/>
  <c r="J105" i="10"/>
  <c r="L84" i="10"/>
  <c r="F283" i="8"/>
  <c r="F195" i="8"/>
  <c r="L30" i="12"/>
  <c r="K30" i="12"/>
  <c r="L17" i="12"/>
  <c r="K17" i="12"/>
  <c r="H104" i="10"/>
  <c r="H108" i="10"/>
  <c r="J108" i="10"/>
  <c r="T19" i="14"/>
  <c r="V19" i="14"/>
  <c r="U19" i="14"/>
  <c r="F106" i="10"/>
  <c r="H56" i="10"/>
  <c r="J56" i="10"/>
  <c r="L274" i="8"/>
  <c r="F126" i="8"/>
  <c r="F84" i="8"/>
  <c r="H84" i="8"/>
  <c r="M44" i="5"/>
  <c r="L44" i="5"/>
  <c r="K44" i="5"/>
  <c r="J44" i="5"/>
  <c r="I44" i="5"/>
  <c r="M20" i="5"/>
  <c r="J20" i="5"/>
  <c r="L20" i="5"/>
  <c r="I20" i="5"/>
  <c r="K20" i="5"/>
  <c r="I187" i="3"/>
  <c r="N176" i="3"/>
  <c r="M176" i="3"/>
  <c r="J176" i="3"/>
  <c r="L176" i="3"/>
  <c r="K176" i="3"/>
  <c r="N57" i="2"/>
  <c r="J57" i="2"/>
  <c r="M57" i="2"/>
  <c r="L57" i="2"/>
  <c r="K57" i="2"/>
  <c r="N59" i="2"/>
  <c r="N58" i="2"/>
  <c r="H57" i="10"/>
  <c r="J57" i="10"/>
  <c r="J257" i="8"/>
  <c r="H253" i="8"/>
  <c r="O252" i="8"/>
  <c r="N252" i="8"/>
  <c r="L262" i="8"/>
  <c r="L259" i="8"/>
  <c r="L256" i="8"/>
  <c r="J152" i="8"/>
  <c r="O143" i="8"/>
  <c r="N143" i="8"/>
  <c r="J149" i="8"/>
  <c r="L280" i="8"/>
  <c r="O209" i="8"/>
  <c r="N209" i="8"/>
  <c r="L219" i="8"/>
  <c r="H214" i="8"/>
  <c r="H211" i="8"/>
  <c r="H208" i="8"/>
  <c r="J208" i="8"/>
  <c r="L123" i="8"/>
  <c r="J119" i="8"/>
  <c r="H129" i="8"/>
  <c r="L57" i="8"/>
  <c r="L12" i="5"/>
  <c r="I12" i="5"/>
  <c r="K12" i="5"/>
  <c r="M12" i="5"/>
  <c r="J12" i="5"/>
  <c r="M14" i="5"/>
  <c r="M16" i="5"/>
  <c r="M15" i="5"/>
  <c r="M13" i="5"/>
  <c r="F187" i="3"/>
  <c r="H273" i="8"/>
  <c r="J281" i="8"/>
  <c r="F236" i="8"/>
  <c r="O56" i="8"/>
  <c r="N56" i="8"/>
  <c r="L27" i="6"/>
  <c r="J27" i="6"/>
  <c r="J33" i="5"/>
  <c r="L33" i="5"/>
  <c r="K161" i="3"/>
  <c r="J161" i="3"/>
  <c r="W20" i="5"/>
  <c r="V20" i="5"/>
  <c r="U20" i="5"/>
  <c r="T20" i="5"/>
  <c r="S20" i="5"/>
  <c r="F64" i="8"/>
  <c r="F86" i="8"/>
  <c r="L190" i="8"/>
  <c r="L195" i="8"/>
  <c r="O188" i="8"/>
  <c r="N188" i="8"/>
  <c r="J191" i="8"/>
  <c r="H187" i="8"/>
  <c r="N186" i="8"/>
  <c r="O186" i="8"/>
  <c r="L196" i="8"/>
  <c r="L193" i="8"/>
  <c r="H166" i="8"/>
  <c r="J164" i="8"/>
  <c r="L164" i="8"/>
  <c r="L167" i="8"/>
  <c r="W39" i="5"/>
  <c r="V39" i="5"/>
  <c r="S39" i="5"/>
  <c r="U39" i="5"/>
  <c r="T39" i="5"/>
  <c r="J45" i="5"/>
  <c r="L45" i="5"/>
  <c r="L8" i="5"/>
  <c r="J8" i="5"/>
  <c r="I35" i="5"/>
  <c r="K35" i="5"/>
  <c r="L40" i="6"/>
  <c r="J40" i="6"/>
  <c r="L15" i="6"/>
  <c r="J15" i="6"/>
  <c r="V49" i="5"/>
  <c r="U49" i="5"/>
  <c r="S49" i="5"/>
  <c r="W49" i="5"/>
  <c r="T49" i="5"/>
  <c r="J74" i="2"/>
  <c r="K74" i="2"/>
  <c r="F85" i="10"/>
  <c r="H85" i="10"/>
  <c r="F86" i="10"/>
  <c r="H86" i="10"/>
  <c r="F36" i="10"/>
  <c r="H36" i="10"/>
  <c r="J230" i="8"/>
  <c r="L230" i="8"/>
  <c r="J235" i="8"/>
  <c r="H231" i="8"/>
  <c r="O230" i="8"/>
  <c r="N230" i="8"/>
  <c r="L240" i="8"/>
  <c r="L237" i="8"/>
  <c r="L234" i="8"/>
  <c r="U24" i="5"/>
  <c r="S24" i="5"/>
  <c r="U12" i="5"/>
  <c r="T12" i="5"/>
  <c r="W12" i="5"/>
  <c r="S12" i="5"/>
  <c r="V12" i="5"/>
  <c r="W16" i="5"/>
  <c r="W14" i="5"/>
  <c r="W44" i="5"/>
  <c r="V44" i="5"/>
  <c r="U44" i="5"/>
  <c r="T44" i="5"/>
  <c r="S44" i="5"/>
  <c r="V37" i="5"/>
  <c r="S37" i="5"/>
  <c r="U37" i="5"/>
  <c r="W37" i="5"/>
  <c r="T37" i="5"/>
  <c r="H186" i="3"/>
  <c r="K175" i="3"/>
  <c r="J175" i="3"/>
  <c r="X16" i="12"/>
  <c r="V16" i="12"/>
  <c r="U16" i="12"/>
  <c r="X27" i="12"/>
  <c r="V27" i="12"/>
  <c r="U27" i="12"/>
  <c r="X45" i="12"/>
  <c r="V45" i="12"/>
  <c r="U45" i="12"/>
  <c r="V34" i="12"/>
  <c r="U34" i="12"/>
  <c r="X34" i="12"/>
  <c r="U21" i="12"/>
  <c r="X21" i="12"/>
  <c r="V21" i="12"/>
  <c r="X6" i="12"/>
  <c r="V6" i="12"/>
  <c r="U6" i="12"/>
  <c r="X43" i="12"/>
  <c r="V43" i="12"/>
  <c r="U43" i="12"/>
  <c r="D56" i="12"/>
  <c r="T15" i="6"/>
  <c r="S15" i="6"/>
  <c r="W15" i="6"/>
  <c r="U15" i="6"/>
  <c r="V15" i="6"/>
  <c r="T50" i="6"/>
  <c r="S50" i="6"/>
  <c r="W50" i="6"/>
  <c r="V50" i="6"/>
  <c r="U50" i="6"/>
  <c r="W28" i="6"/>
  <c r="T28" i="6"/>
  <c r="S28" i="6"/>
  <c r="V28" i="6"/>
  <c r="U28" i="6"/>
  <c r="I16" i="5"/>
  <c r="K16" i="5"/>
  <c r="I37" i="5"/>
  <c r="K37" i="5"/>
  <c r="K28" i="5"/>
  <c r="I28" i="5"/>
  <c r="E195" i="3"/>
  <c r="E188" i="3"/>
  <c r="M177" i="3"/>
  <c r="L177" i="3"/>
  <c r="E186" i="3"/>
  <c r="L186" i="3" s="1"/>
  <c r="M175" i="3"/>
  <c r="L175" i="3"/>
  <c r="L157" i="3"/>
  <c r="M157" i="3"/>
  <c r="M174" i="3"/>
  <c r="L174" i="3"/>
  <c r="L49" i="2"/>
  <c r="M49" i="2"/>
  <c r="K49" i="2"/>
  <c r="J49" i="2"/>
  <c r="N49" i="2"/>
  <c r="I28" i="6"/>
  <c r="K28" i="6"/>
  <c r="J35" i="2"/>
  <c r="K35" i="2"/>
  <c r="M142" i="3"/>
  <c r="L142" i="3"/>
  <c r="L140" i="3"/>
  <c r="M140" i="3"/>
  <c r="I39" i="6"/>
  <c r="K39" i="6"/>
  <c r="K47" i="6"/>
  <c r="I47" i="6"/>
  <c r="K42" i="6"/>
  <c r="I42" i="6"/>
  <c r="K8" i="6"/>
  <c r="I8" i="6"/>
  <c r="M19" i="6"/>
  <c r="I19" i="6"/>
  <c r="J19" i="6"/>
  <c r="L19" i="6"/>
  <c r="K19" i="6"/>
  <c r="J20" i="6"/>
  <c r="I20" i="6"/>
  <c r="M20" i="6"/>
  <c r="K20" i="6"/>
  <c r="L20" i="6"/>
  <c r="L130" i="3"/>
  <c r="J130" i="3"/>
  <c r="M130" i="3"/>
  <c r="K130" i="3"/>
  <c r="J261" i="8"/>
  <c r="J258" i="8"/>
  <c r="L258" i="8"/>
  <c r="L153" i="8"/>
  <c r="H148" i="8"/>
  <c r="H145" i="8"/>
  <c r="J145" i="8"/>
  <c r="J277" i="8"/>
  <c r="J207" i="8"/>
  <c r="H217" i="8"/>
  <c r="O210" i="8"/>
  <c r="N210" i="8"/>
  <c r="H124" i="8"/>
  <c r="J125" i="8"/>
  <c r="F130" i="8"/>
  <c r="F127" i="8"/>
  <c r="L65" i="8"/>
  <c r="V27" i="6"/>
  <c r="T27" i="6"/>
  <c r="V48" i="6"/>
  <c r="T48" i="6"/>
  <c r="M22" i="5"/>
  <c r="K22" i="5"/>
  <c r="L22" i="5"/>
  <c r="J22" i="5"/>
  <c r="I22" i="5"/>
  <c r="M24" i="5"/>
  <c r="I23" i="5"/>
  <c r="K23" i="5"/>
  <c r="M23" i="5"/>
  <c r="L23" i="5"/>
  <c r="J23" i="5"/>
  <c r="O275" i="8"/>
  <c r="N275" i="8"/>
  <c r="L285" i="8"/>
  <c r="H280" i="8"/>
  <c r="H277" i="8"/>
  <c r="H274" i="8"/>
  <c r="F152" i="8"/>
  <c r="H152" i="8"/>
  <c r="N79" i="8"/>
  <c r="O79" i="8"/>
  <c r="H196" i="8"/>
  <c r="J196" i="8"/>
  <c r="W43" i="6"/>
  <c r="V43" i="6"/>
  <c r="U43" i="6"/>
  <c r="T43" i="6"/>
  <c r="S43" i="6"/>
  <c r="K218" i="3"/>
  <c r="J218" i="3"/>
  <c r="G193" i="3"/>
  <c r="L17" i="5"/>
  <c r="K17" i="5"/>
  <c r="J17" i="5"/>
  <c r="I17" i="5"/>
  <c r="M17" i="5"/>
  <c r="M19" i="5"/>
  <c r="F81" i="8"/>
  <c r="F190" i="8"/>
  <c r="O189" i="8"/>
  <c r="N189" i="8"/>
  <c r="F185" i="8"/>
  <c r="J195" i="8"/>
  <c r="F163" i="8"/>
  <c r="F168" i="8"/>
  <c r="H168" i="8"/>
  <c r="J169" i="8"/>
  <c r="H165" i="8"/>
  <c r="N164" i="8"/>
  <c r="O164" i="8"/>
  <c r="L174" i="8"/>
  <c r="L171" i="8"/>
  <c r="W8" i="6"/>
  <c r="V8" i="6"/>
  <c r="U8" i="6"/>
  <c r="S8" i="6"/>
  <c r="T8" i="6"/>
  <c r="J16" i="5"/>
  <c r="L16" i="5"/>
  <c r="K12" i="2"/>
  <c r="J12" i="2"/>
  <c r="K24" i="5"/>
  <c r="I24" i="5"/>
  <c r="F83" i="8"/>
  <c r="V32" i="6"/>
  <c r="U32" i="6"/>
  <c r="T32" i="6"/>
  <c r="W32" i="6"/>
  <c r="S32" i="6"/>
  <c r="J48" i="6"/>
  <c r="L48" i="6"/>
  <c r="W47" i="5"/>
  <c r="S47" i="5"/>
  <c r="U47" i="5"/>
  <c r="T47" i="5"/>
  <c r="V47" i="5"/>
  <c r="E43" i="2"/>
  <c r="F82" i="10"/>
  <c r="F38" i="10"/>
  <c r="H38" i="10"/>
  <c r="H232" i="8"/>
  <c r="H234" i="8"/>
  <c r="O233" i="8"/>
  <c r="N233" i="8"/>
  <c r="O229" i="8"/>
  <c r="J239" i="8"/>
  <c r="J236" i="8"/>
  <c r="V25" i="5"/>
  <c r="U25" i="5"/>
  <c r="W25" i="5"/>
  <c r="T25" i="5"/>
  <c r="S25" i="5"/>
  <c r="W27" i="5"/>
  <c r="U46" i="5"/>
  <c r="T46" i="5"/>
  <c r="W46" i="5"/>
  <c r="V46" i="5"/>
  <c r="S46" i="5"/>
  <c r="S45" i="5"/>
  <c r="U45" i="5"/>
  <c r="T45" i="5"/>
  <c r="W45" i="5"/>
  <c r="V45" i="5"/>
  <c r="J154" i="3"/>
  <c r="K154" i="3"/>
  <c r="H187" i="3"/>
  <c r="H190" i="3"/>
  <c r="K179" i="3"/>
  <c r="J179" i="3"/>
  <c r="J137" i="3"/>
  <c r="K137" i="3"/>
  <c r="X9" i="12"/>
  <c r="V9" i="12"/>
  <c r="U9" i="12"/>
  <c r="X31" i="12"/>
  <c r="V31" i="12"/>
  <c r="U31" i="12"/>
  <c r="X53" i="12"/>
  <c r="V53" i="12"/>
  <c r="U53" i="12"/>
  <c r="V38" i="12"/>
  <c r="U38" i="12"/>
  <c r="X38" i="12"/>
  <c r="U25" i="12"/>
  <c r="X25" i="12"/>
  <c r="V25" i="12"/>
  <c r="X10" i="12"/>
  <c r="U10" i="12"/>
  <c r="V10" i="12"/>
  <c r="X47" i="12"/>
  <c r="V47" i="12"/>
  <c r="U47" i="12"/>
  <c r="W25" i="6"/>
  <c r="V25" i="6"/>
  <c r="S25" i="6"/>
  <c r="T25" i="6"/>
  <c r="U25" i="6"/>
  <c r="W27" i="6"/>
  <c r="T18" i="6"/>
  <c r="S18" i="6"/>
  <c r="W18" i="6"/>
  <c r="V18" i="6"/>
  <c r="U18" i="6"/>
  <c r="S12" i="6"/>
  <c r="W12" i="6"/>
  <c r="U12" i="6"/>
  <c r="T12" i="6"/>
  <c r="V12" i="6"/>
  <c r="W14" i="6"/>
  <c r="V36" i="6"/>
  <c r="S36" i="6"/>
  <c r="U36" i="6"/>
  <c r="T36" i="6"/>
  <c r="W36" i="6"/>
  <c r="K19" i="5"/>
  <c r="I19" i="5"/>
  <c r="K41" i="5"/>
  <c r="I41" i="5"/>
  <c r="I36" i="5"/>
  <c r="K36" i="5"/>
  <c r="M214" i="3"/>
  <c r="L214" i="3"/>
  <c r="L208" i="3"/>
  <c r="M208" i="3"/>
  <c r="E187" i="3"/>
  <c r="L173" i="3"/>
  <c r="M173" i="3"/>
  <c r="E189" i="3"/>
  <c r="L178" i="3"/>
  <c r="M178" i="3"/>
  <c r="K40" i="2"/>
  <c r="L40" i="2"/>
  <c r="J40" i="2"/>
  <c r="I43" i="2"/>
  <c r="N40" i="2"/>
  <c r="M40" i="2"/>
  <c r="N33" i="2"/>
  <c r="M33" i="2"/>
  <c r="L33" i="2"/>
  <c r="K33" i="2"/>
  <c r="J33" i="2"/>
  <c r="L139" i="3"/>
  <c r="M139" i="3"/>
  <c r="L144" i="3"/>
  <c r="M144" i="3"/>
  <c r="K48" i="6"/>
  <c r="I48" i="6"/>
  <c r="K10" i="6"/>
  <c r="I10" i="6"/>
  <c r="K16" i="6"/>
  <c r="I16" i="6"/>
  <c r="M133" i="3"/>
  <c r="L133" i="3"/>
  <c r="K133" i="3"/>
  <c r="J133" i="3"/>
  <c r="K23" i="12"/>
  <c r="L23" i="12"/>
  <c r="C56" i="12"/>
  <c r="L14" i="12"/>
  <c r="K14" i="12"/>
  <c r="L42" i="12"/>
  <c r="K42" i="12"/>
  <c r="H98" i="10"/>
  <c r="U14" i="14"/>
  <c r="T14" i="14"/>
  <c r="V14" i="14"/>
  <c r="T11" i="14"/>
  <c r="V11" i="14"/>
  <c r="U11" i="14"/>
  <c r="F108" i="10"/>
  <c r="F20" i="10"/>
  <c r="H150" i="8"/>
  <c r="J150" i="8"/>
  <c r="N164" i="3"/>
  <c r="J164" i="3"/>
  <c r="L164" i="3"/>
  <c r="M164" i="3"/>
  <c r="K164" i="3"/>
  <c r="N169" i="3"/>
  <c r="N171" i="3"/>
  <c r="N167" i="3"/>
  <c r="N173" i="3"/>
  <c r="N174" i="3"/>
  <c r="N165" i="3"/>
  <c r="N170" i="3"/>
  <c r="N166" i="3"/>
  <c r="H61" i="10"/>
  <c r="J61" i="10"/>
  <c r="H62" i="10"/>
  <c r="J62" i="10"/>
  <c r="O251" i="8"/>
  <c r="N251" i="8"/>
  <c r="L257" i="8"/>
  <c r="J256" i="8"/>
  <c r="J253" i="8"/>
  <c r="H263" i="8"/>
  <c r="H260" i="8"/>
  <c r="J260" i="8"/>
  <c r="H146" i="8"/>
  <c r="J147" i="8"/>
  <c r="F149" i="8"/>
  <c r="J213" i="8"/>
  <c r="H209" i="8"/>
  <c r="O208" i="8"/>
  <c r="N208" i="8"/>
  <c r="L218" i="8"/>
  <c r="L215" i="8"/>
  <c r="L212" i="8"/>
  <c r="L120" i="8"/>
  <c r="H127" i="8"/>
  <c r="O123" i="8"/>
  <c r="N123" i="8"/>
  <c r="O122" i="8"/>
  <c r="F122" i="8"/>
  <c r="F119" i="8"/>
  <c r="O119" i="8"/>
  <c r="J129" i="8"/>
  <c r="L129" i="8"/>
  <c r="L54" i="8"/>
  <c r="N54" i="8"/>
  <c r="V30" i="6"/>
  <c r="T30" i="6"/>
  <c r="L39" i="5"/>
  <c r="I39" i="5"/>
  <c r="M39" i="5"/>
  <c r="K39" i="5"/>
  <c r="J39" i="5"/>
  <c r="M41" i="5"/>
  <c r="M40" i="5"/>
  <c r="J285" i="8"/>
  <c r="L277" i="8"/>
  <c r="F284" i="8"/>
  <c r="F278" i="8"/>
  <c r="F146" i="8"/>
  <c r="F174" i="8"/>
  <c r="U37" i="6"/>
  <c r="T37" i="6"/>
  <c r="S37" i="6"/>
  <c r="W37" i="6"/>
  <c r="V37" i="6"/>
  <c r="S26" i="5"/>
  <c r="W26" i="5"/>
  <c r="V26" i="5"/>
  <c r="U26" i="5"/>
  <c r="T26" i="5"/>
  <c r="J208" i="3"/>
  <c r="K208" i="3"/>
  <c r="L66" i="2"/>
  <c r="M66" i="2"/>
  <c r="N10" i="2"/>
  <c r="M10" i="2"/>
  <c r="L10" i="2"/>
  <c r="K10" i="2"/>
  <c r="J10" i="2"/>
  <c r="N12" i="2"/>
  <c r="N11" i="2"/>
  <c r="F85" i="8"/>
  <c r="X20" i="12"/>
  <c r="V20" i="12"/>
  <c r="U20" i="12"/>
  <c r="F192" i="8"/>
  <c r="F196" i="8"/>
  <c r="L191" i="8"/>
  <c r="J190" i="8"/>
  <c r="J187" i="8"/>
  <c r="L187" i="8"/>
  <c r="H197" i="8"/>
  <c r="J197" i="8"/>
  <c r="J172" i="8"/>
  <c r="H171" i="8"/>
  <c r="L166" i="8"/>
  <c r="L163" i="8"/>
  <c r="I49" i="5"/>
  <c r="K49" i="5"/>
  <c r="K34" i="5"/>
  <c r="I34" i="5"/>
  <c r="L15" i="5"/>
  <c r="J15" i="5"/>
  <c r="J27" i="5"/>
  <c r="L27" i="5"/>
  <c r="G190" i="3"/>
  <c r="N13" i="2"/>
  <c r="M13" i="2"/>
  <c r="L13" i="2"/>
  <c r="K13" i="2"/>
  <c r="J13" i="2"/>
  <c r="N15" i="2"/>
  <c r="N14" i="2"/>
  <c r="K23" i="2"/>
  <c r="J23" i="2"/>
  <c r="J23" i="6"/>
  <c r="L23" i="6"/>
  <c r="L47" i="6"/>
  <c r="J47" i="6"/>
  <c r="L34" i="6"/>
  <c r="J34" i="6"/>
  <c r="E42" i="2"/>
  <c r="F87" i="10"/>
  <c r="F83" i="10"/>
  <c r="H83" i="10"/>
  <c r="F34" i="10"/>
  <c r="H34" i="10"/>
  <c r="F43" i="10"/>
  <c r="H43" i="10"/>
  <c r="L236" i="8"/>
  <c r="L235" i="8"/>
  <c r="J234" i="8"/>
  <c r="J231" i="8"/>
  <c r="H241" i="8"/>
  <c r="J241" i="8"/>
  <c r="H238" i="8"/>
  <c r="U38" i="5"/>
  <c r="T38" i="5"/>
  <c r="W38" i="5"/>
  <c r="S38" i="5"/>
  <c r="V38" i="5"/>
  <c r="I18" i="5"/>
  <c r="M18" i="5"/>
  <c r="J18" i="5"/>
  <c r="L18" i="5"/>
  <c r="K18" i="5"/>
  <c r="S48" i="5"/>
  <c r="T48" i="5"/>
  <c r="W48" i="5"/>
  <c r="V48" i="5"/>
  <c r="U48" i="5"/>
  <c r="W50" i="5"/>
  <c r="W52" i="5"/>
  <c r="J155" i="3"/>
  <c r="K155" i="3"/>
  <c r="J210" i="3"/>
  <c r="K210" i="3"/>
  <c r="J145" i="3"/>
  <c r="K145" i="3"/>
  <c r="S22" i="5"/>
  <c r="U22" i="5"/>
  <c r="S50" i="5"/>
  <c r="U50" i="5"/>
  <c r="G192" i="3"/>
  <c r="X40" i="12"/>
  <c r="V40" i="12"/>
  <c r="U40" i="12"/>
  <c r="X39" i="12"/>
  <c r="V39" i="12"/>
  <c r="U39" i="12"/>
  <c r="V13" i="12"/>
  <c r="U13" i="12"/>
  <c r="X13" i="12"/>
  <c r="U33" i="12"/>
  <c r="X33" i="12"/>
  <c r="V33" i="12"/>
  <c r="X57" i="12"/>
  <c r="V57" i="12"/>
  <c r="U57" i="12"/>
  <c r="X55" i="12"/>
  <c r="V55" i="12"/>
  <c r="U55" i="12"/>
  <c r="W35" i="6"/>
  <c r="V35" i="6"/>
  <c r="U35" i="6"/>
  <c r="T35" i="6"/>
  <c r="S35" i="6"/>
  <c r="S31" i="6"/>
  <c r="U31" i="6"/>
  <c r="T31" i="6"/>
  <c r="W31" i="6"/>
  <c r="V31" i="6"/>
  <c r="T52" i="6"/>
  <c r="S52" i="6"/>
  <c r="W52" i="6"/>
  <c r="V52" i="6"/>
  <c r="U52" i="6"/>
  <c r="M60" i="2"/>
  <c r="L60" i="2"/>
  <c r="I45" i="5"/>
  <c r="K45" i="5"/>
  <c r="K52" i="5"/>
  <c r="I52" i="5"/>
  <c r="M165" i="3"/>
  <c r="L165" i="3"/>
  <c r="M153" i="3"/>
  <c r="L153" i="3"/>
  <c r="L163" i="3"/>
  <c r="M163" i="3"/>
  <c r="M154" i="3"/>
  <c r="L154" i="3"/>
  <c r="L209" i="3"/>
  <c r="M209" i="3"/>
  <c r="K47" i="2"/>
  <c r="L47" i="2"/>
  <c r="J47" i="2"/>
  <c r="M47" i="2"/>
  <c r="N47" i="2"/>
  <c r="L41" i="2"/>
  <c r="J41" i="2"/>
  <c r="K41" i="2"/>
  <c r="M41" i="2"/>
  <c r="H43" i="2"/>
  <c r="L143" i="3"/>
  <c r="M143" i="3"/>
  <c r="K23" i="6"/>
  <c r="I23" i="6"/>
  <c r="K27" i="6"/>
  <c r="I27" i="6"/>
  <c r="J203" i="3"/>
  <c r="K203" i="3"/>
  <c r="K128" i="3"/>
  <c r="M128" i="3"/>
  <c r="L128" i="3"/>
  <c r="J128" i="3"/>
  <c r="K131" i="3"/>
  <c r="L131" i="3"/>
  <c r="J131" i="3"/>
  <c r="M131" i="3"/>
  <c r="J132" i="3"/>
  <c r="M132" i="3"/>
  <c r="L132" i="3"/>
  <c r="K132" i="3"/>
  <c r="M126" i="3"/>
  <c r="L126" i="3"/>
  <c r="K126" i="3"/>
  <c r="J126" i="3"/>
  <c r="L127" i="3"/>
  <c r="K127" i="3"/>
  <c r="M127" i="3"/>
  <c r="J127" i="3"/>
  <c r="M134" i="3"/>
  <c r="L134" i="3"/>
  <c r="K134" i="3"/>
  <c r="J134" i="3"/>
  <c r="N71" i="2"/>
  <c r="L71" i="2"/>
  <c r="J71" i="2"/>
  <c r="K71" i="2"/>
  <c r="M71" i="2"/>
  <c r="M70" i="2"/>
  <c r="L70" i="2"/>
  <c r="M197" i="3"/>
  <c r="L197" i="3"/>
  <c r="J124" i="3"/>
  <c r="K124" i="3"/>
  <c r="M124" i="3"/>
  <c r="L124" i="3"/>
  <c r="K204" i="3"/>
  <c r="J204" i="3"/>
  <c r="M7" i="19"/>
  <c r="U7" i="19"/>
  <c r="L11" i="37"/>
  <c r="K11" i="37"/>
  <c r="M11" i="37"/>
  <c r="E7" i="19"/>
  <c r="P7" i="19"/>
  <c r="N16" i="42"/>
  <c r="L16" i="42"/>
  <c r="M16" i="42"/>
  <c r="M76" i="26"/>
  <c r="J76" i="26"/>
  <c r="L76" i="26"/>
  <c r="K76" i="26"/>
  <c r="I76" i="26"/>
  <c r="M48" i="27"/>
  <c r="L48" i="27"/>
  <c r="K48" i="27"/>
  <c r="J48" i="27"/>
  <c r="I48" i="27"/>
  <c r="Z160" i="18"/>
  <c r="AB160" i="18"/>
  <c r="AA160" i="18"/>
  <c r="M21" i="22"/>
  <c r="L21" i="22"/>
  <c r="K21" i="22"/>
  <c r="J21" i="22"/>
  <c r="N21" i="22"/>
  <c r="N35" i="22"/>
  <c r="M35" i="22"/>
  <c r="L35" i="22"/>
  <c r="J35" i="22"/>
  <c r="K35" i="22"/>
  <c r="J106" i="21"/>
  <c r="I106" i="21"/>
  <c r="H106" i="21"/>
  <c r="J36" i="18"/>
  <c r="I36" i="18"/>
  <c r="K36" i="18"/>
  <c r="K146" i="18"/>
  <c r="I146" i="18"/>
  <c r="J146" i="18"/>
  <c r="Z48" i="18"/>
  <c r="AB48" i="18"/>
  <c r="AA48" i="18"/>
  <c r="AB22" i="18"/>
  <c r="AA22" i="18"/>
  <c r="Z22" i="18"/>
  <c r="J134" i="21"/>
  <c r="I134" i="21"/>
  <c r="H134" i="21"/>
  <c r="T78" i="18"/>
  <c r="S78" i="18"/>
  <c r="R78" i="18"/>
  <c r="R50" i="18"/>
  <c r="T50" i="18"/>
  <c r="S50" i="18"/>
  <c r="M91" i="16"/>
  <c r="L91" i="16"/>
  <c r="K91" i="16"/>
  <c r="J91" i="16"/>
  <c r="I91" i="16"/>
  <c r="L107" i="16"/>
  <c r="K107" i="16"/>
  <c r="J107" i="16"/>
  <c r="I107" i="16"/>
  <c r="M107" i="16"/>
  <c r="M49" i="16"/>
  <c r="K49" i="16"/>
  <c r="J49" i="16"/>
  <c r="I49" i="16"/>
  <c r="L49" i="16"/>
  <c r="K37" i="14"/>
  <c r="J37" i="14"/>
  <c r="I37" i="14"/>
  <c r="L63" i="16"/>
  <c r="K63" i="16"/>
  <c r="J63" i="16"/>
  <c r="I63" i="16"/>
  <c r="M63" i="16"/>
  <c r="L105" i="15"/>
  <c r="J105" i="15"/>
  <c r="M105" i="15"/>
  <c r="K105" i="15"/>
  <c r="I105" i="15"/>
  <c r="K138" i="41"/>
  <c r="L118" i="27"/>
  <c r="J118" i="27"/>
  <c r="K118" i="27"/>
  <c r="M118" i="27"/>
  <c r="I118" i="27"/>
  <c r="M132" i="27"/>
  <c r="L132" i="27"/>
  <c r="K132" i="27"/>
  <c r="J132" i="27"/>
  <c r="I132" i="27"/>
  <c r="M62" i="26"/>
  <c r="L62" i="26"/>
  <c r="I62" i="26"/>
  <c r="K62" i="26"/>
  <c r="J62" i="26"/>
  <c r="K104" i="27"/>
  <c r="I104" i="27"/>
  <c r="M104" i="27"/>
  <c r="L104" i="27"/>
  <c r="J104" i="27"/>
  <c r="J77" i="22"/>
  <c r="L77" i="22"/>
  <c r="K77" i="22"/>
  <c r="N77" i="22"/>
  <c r="M77" i="22"/>
  <c r="M34" i="26"/>
  <c r="L34" i="26"/>
  <c r="K34" i="26"/>
  <c r="J34" i="26"/>
  <c r="I34" i="26"/>
  <c r="T159" i="18"/>
  <c r="T127" i="18"/>
  <c r="Z118" i="18"/>
  <c r="AB118" i="18"/>
  <c r="AA118" i="18"/>
  <c r="T84" i="18"/>
  <c r="T80" i="18"/>
  <c r="T75" i="18"/>
  <c r="T141" i="18"/>
  <c r="I106" i="18"/>
  <c r="K106" i="18"/>
  <c r="J106" i="18"/>
  <c r="T86" i="18"/>
  <c r="T66" i="18"/>
  <c r="T153" i="18"/>
  <c r="T122" i="18"/>
  <c r="AA120" i="18"/>
  <c r="AB120" i="18"/>
  <c r="Z120" i="18"/>
  <c r="T10" i="18"/>
  <c r="S146" i="18"/>
  <c r="T146" i="18"/>
  <c r="R146" i="18"/>
  <c r="T74" i="18"/>
  <c r="K22" i="18"/>
  <c r="J22" i="18"/>
  <c r="I22" i="18"/>
  <c r="T90" i="18"/>
  <c r="S90" i="18"/>
  <c r="R90" i="18"/>
  <c r="K76" i="18"/>
  <c r="J76" i="18"/>
  <c r="I76" i="18"/>
  <c r="T61" i="18"/>
  <c r="T52" i="18"/>
  <c r="AB34" i="18"/>
  <c r="AA34" i="18"/>
  <c r="Z34" i="18"/>
  <c r="T17" i="18"/>
  <c r="AB8" i="18"/>
  <c r="AA8" i="18"/>
  <c r="Z8" i="18"/>
  <c r="T142" i="18"/>
  <c r="T134" i="18"/>
  <c r="S134" i="18"/>
  <c r="R134" i="18"/>
  <c r="T62" i="18"/>
  <c r="S62" i="18"/>
  <c r="R62" i="18"/>
  <c r="AB37" i="18"/>
  <c r="T38" i="18"/>
  <c r="AB16" i="18"/>
  <c r="AB148" i="18"/>
  <c r="AA148" i="18"/>
  <c r="Z148" i="18"/>
  <c r="AB69" i="18"/>
  <c r="K64" i="18"/>
  <c r="J64" i="18"/>
  <c r="I64" i="18"/>
  <c r="T103" i="18"/>
  <c r="AB82" i="18"/>
  <c r="AB19" i="18"/>
  <c r="K132" i="18"/>
  <c r="J132" i="18"/>
  <c r="I132" i="18"/>
  <c r="K8" i="18"/>
  <c r="J8" i="18"/>
  <c r="I8" i="18"/>
  <c r="M102" i="16"/>
  <c r="M151" i="16"/>
  <c r="M73" i="16"/>
  <c r="J36" i="21"/>
  <c r="I36" i="21"/>
  <c r="H36" i="21"/>
  <c r="T12" i="18"/>
  <c r="M104" i="16"/>
  <c r="M53" i="16"/>
  <c r="M89" i="17"/>
  <c r="M85" i="17"/>
  <c r="M68" i="17"/>
  <c r="M25" i="17"/>
  <c r="M153" i="16"/>
  <c r="M118" i="16"/>
  <c r="M29" i="17"/>
  <c r="M112" i="16"/>
  <c r="M47" i="17"/>
  <c r="M126" i="17"/>
  <c r="J121" i="14"/>
  <c r="I121" i="14"/>
  <c r="K121" i="14"/>
  <c r="M84" i="17"/>
  <c r="AB38" i="18"/>
  <c r="K135" i="14"/>
  <c r="I135" i="14"/>
  <c r="J135" i="14"/>
  <c r="AA104" i="18"/>
  <c r="AB104" i="18"/>
  <c r="Z104" i="18"/>
  <c r="M46" i="17"/>
  <c r="M152" i="17"/>
  <c r="K163" i="14"/>
  <c r="J163" i="14"/>
  <c r="I163" i="14"/>
  <c r="K107" i="14"/>
  <c r="J107" i="14"/>
  <c r="I107" i="14"/>
  <c r="M62" i="16"/>
  <c r="M89" i="16"/>
  <c r="J65" i="14"/>
  <c r="I65" i="14"/>
  <c r="K65" i="14"/>
  <c r="M119" i="15"/>
  <c r="K119" i="15"/>
  <c r="L119" i="15"/>
  <c r="J119" i="15"/>
  <c r="I119" i="15"/>
  <c r="M62" i="27"/>
  <c r="L62" i="27"/>
  <c r="K62" i="27"/>
  <c r="J62" i="27"/>
  <c r="I62" i="27"/>
  <c r="J148" i="21"/>
  <c r="I148" i="21"/>
  <c r="H148" i="21"/>
  <c r="N91" i="22"/>
  <c r="M91" i="22"/>
  <c r="L91" i="22"/>
  <c r="J91" i="22"/>
  <c r="K91" i="22"/>
  <c r="R120" i="18"/>
  <c r="T120" i="18"/>
  <c r="S120" i="18"/>
  <c r="T18" i="18"/>
  <c r="T109" i="18"/>
  <c r="AB128" i="18"/>
  <c r="T22" i="21"/>
  <c r="S22" i="21"/>
  <c r="R22" i="21"/>
  <c r="AB153" i="18"/>
  <c r="T144" i="18"/>
  <c r="AB111" i="18"/>
  <c r="T113" i="18"/>
  <c r="T64" i="18"/>
  <c r="S64" i="18"/>
  <c r="R64" i="18"/>
  <c r="AB51" i="18"/>
  <c r="T125" i="18"/>
  <c r="T42" i="18"/>
  <c r="AB76" i="18"/>
  <c r="Z76" i="18"/>
  <c r="AA76" i="18"/>
  <c r="T56" i="18"/>
  <c r="T83" i="18"/>
  <c r="M68" i="16"/>
  <c r="M11" i="16"/>
  <c r="AB61" i="18"/>
  <c r="AB20" i="18"/>
  <c r="AA20" i="18"/>
  <c r="Z20" i="18"/>
  <c r="M116" i="16"/>
  <c r="M30" i="16"/>
  <c r="L147" i="16"/>
  <c r="J147" i="16"/>
  <c r="I147" i="16"/>
  <c r="M147" i="16"/>
  <c r="K147" i="16"/>
  <c r="M20" i="16"/>
  <c r="K89" i="18"/>
  <c r="M11" i="17"/>
  <c r="M127" i="16"/>
  <c r="T45" i="18"/>
  <c r="M141" i="16"/>
  <c r="I63" i="15"/>
  <c r="M63" i="15"/>
  <c r="L63" i="15"/>
  <c r="J63" i="15"/>
  <c r="K63" i="15"/>
  <c r="T145" i="18"/>
  <c r="M28" i="16"/>
  <c r="J77" i="15"/>
  <c r="I77" i="15"/>
  <c r="M77" i="15"/>
  <c r="L77" i="15"/>
  <c r="K77" i="15"/>
  <c r="M29" i="16"/>
  <c r="M70" i="17"/>
  <c r="M138" i="16"/>
  <c r="M77" i="16"/>
  <c r="L77" i="16"/>
  <c r="K77" i="16"/>
  <c r="J77" i="16"/>
  <c r="I77" i="16"/>
  <c r="M12" i="17"/>
  <c r="M44" i="17"/>
  <c r="Y9" i="16"/>
  <c r="W9" i="16"/>
  <c r="AA9" i="16"/>
  <c r="Z9" i="16"/>
  <c r="X9" i="16"/>
  <c r="M61" i="17"/>
  <c r="I21" i="17"/>
  <c r="M21" i="17"/>
  <c r="L21" i="17"/>
  <c r="J21" i="17"/>
  <c r="K21" i="17"/>
  <c r="L114" i="3"/>
  <c r="M114" i="3"/>
  <c r="K114" i="3"/>
  <c r="J114" i="3"/>
  <c r="J104" i="26"/>
  <c r="I104" i="26"/>
  <c r="L104" i="26"/>
  <c r="K104" i="26"/>
  <c r="M104" i="26"/>
  <c r="J105" i="22"/>
  <c r="L105" i="22"/>
  <c r="N105" i="22"/>
  <c r="M105" i="22"/>
  <c r="K105" i="22"/>
  <c r="T152" i="18"/>
  <c r="J22" i="21"/>
  <c r="I22" i="21"/>
  <c r="H22" i="21"/>
  <c r="T93" i="18"/>
  <c r="T88" i="18"/>
  <c r="J162" i="21"/>
  <c r="I162" i="21"/>
  <c r="H162" i="21"/>
  <c r="J78" i="21"/>
  <c r="I78" i="21"/>
  <c r="H78" i="21"/>
  <c r="T157" i="18"/>
  <c r="T72" i="18"/>
  <c r="T53" i="18"/>
  <c r="T40" i="18"/>
  <c r="T27" i="18"/>
  <c r="T23" i="18"/>
  <c r="T115" i="18"/>
  <c r="J48" i="18"/>
  <c r="I48" i="18"/>
  <c r="K48" i="18"/>
  <c r="K134" i="18"/>
  <c r="I134" i="18"/>
  <c r="J134" i="18"/>
  <c r="I118" i="18"/>
  <c r="K118" i="18"/>
  <c r="J118" i="18"/>
  <c r="S104" i="18"/>
  <c r="T104" i="18"/>
  <c r="R104" i="18"/>
  <c r="AB43" i="18"/>
  <c r="AB56" i="18"/>
  <c r="AB132" i="18"/>
  <c r="AA132" i="18"/>
  <c r="Z132" i="18"/>
  <c r="T28" i="18"/>
  <c r="T132" i="18"/>
  <c r="S132" i="18"/>
  <c r="R132" i="18"/>
  <c r="AB103" i="18"/>
  <c r="AB55" i="18"/>
  <c r="AB126" i="18"/>
  <c r="T51" i="18"/>
  <c r="AB15" i="18"/>
  <c r="M49" i="17"/>
  <c r="L49" i="17"/>
  <c r="K49" i="17"/>
  <c r="J49" i="17"/>
  <c r="I49" i="17"/>
  <c r="K65" i="16"/>
  <c r="I65" i="16"/>
  <c r="L65" i="16"/>
  <c r="J65" i="16"/>
  <c r="M65" i="16"/>
  <c r="L9" i="16"/>
  <c r="K9" i="16"/>
  <c r="J9" i="16"/>
  <c r="M9" i="16"/>
  <c r="I9" i="16"/>
  <c r="M115" i="16"/>
  <c r="AB98" i="18"/>
  <c r="M145" i="16"/>
  <c r="M111" i="16"/>
  <c r="M33" i="16"/>
  <c r="M15" i="16"/>
  <c r="J161" i="15"/>
  <c r="L161" i="15"/>
  <c r="K161" i="15"/>
  <c r="M161" i="15"/>
  <c r="I161" i="15"/>
  <c r="M82" i="16"/>
  <c r="M28" i="17"/>
  <c r="M113" i="16"/>
  <c r="AB25" i="18"/>
  <c r="M75" i="16"/>
  <c r="M114" i="16"/>
  <c r="M43" i="16"/>
  <c r="L49" i="15"/>
  <c r="K49" i="15"/>
  <c r="M49" i="15"/>
  <c r="J49" i="15"/>
  <c r="I49" i="15"/>
  <c r="M20" i="17"/>
  <c r="M132" i="16"/>
  <c r="M16" i="17"/>
  <c r="I147" i="15"/>
  <c r="M147" i="15"/>
  <c r="K147" i="15"/>
  <c r="J147" i="15"/>
  <c r="L147" i="15"/>
  <c r="M150" i="17"/>
  <c r="M26" i="16"/>
  <c r="K23" i="14"/>
  <c r="I23" i="14"/>
  <c r="J23" i="14"/>
  <c r="AB96" i="18"/>
  <c r="K51" i="14"/>
  <c r="J51" i="14"/>
  <c r="I51" i="14"/>
  <c r="M83" i="17"/>
  <c r="M158" i="16"/>
  <c r="M150" i="16"/>
  <c r="J16" i="43"/>
  <c r="I16" i="43"/>
  <c r="H16" i="43"/>
  <c r="L16" i="43"/>
  <c r="N16" i="43"/>
  <c r="M16" i="43"/>
  <c r="P16" i="42"/>
  <c r="T16" i="42"/>
  <c r="Q16" i="42"/>
  <c r="S16" i="42"/>
  <c r="R16" i="42"/>
  <c r="K145" i="42"/>
  <c r="K142" i="42"/>
  <c r="M146" i="27"/>
  <c r="L146" i="27"/>
  <c r="K146" i="27"/>
  <c r="J146" i="27"/>
  <c r="I146" i="27"/>
  <c r="K20" i="27"/>
  <c r="J20" i="27"/>
  <c r="I20" i="27"/>
  <c r="M20" i="27"/>
  <c r="L20" i="27"/>
  <c r="M160" i="26"/>
  <c r="L160" i="26"/>
  <c r="K160" i="26"/>
  <c r="J160" i="26"/>
  <c r="I160" i="26"/>
  <c r="L20" i="26"/>
  <c r="K20" i="26"/>
  <c r="J20" i="26"/>
  <c r="I20" i="26"/>
  <c r="M20" i="26"/>
  <c r="T156" i="18"/>
  <c r="S160" i="18"/>
  <c r="R160" i="18"/>
  <c r="T160" i="18"/>
  <c r="N147" i="22"/>
  <c r="M147" i="22"/>
  <c r="L147" i="22"/>
  <c r="J147" i="22"/>
  <c r="K147" i="22"/>
  <c r="T136" i="18"/>
  <c r="T131" i="18"/>
  <c r="T123" i="18"/>
  <c r="T114" i="18"/>
  <c r="T110" i="18"/>
  <c r="T101" i="18"/>
  <c r="T97" i="18"/>
  <c r="S92" i="18"/>
  <c r="T92" i="18"/>
  <c r="R92" i="18"/>
  <c r="I160" i="18"/>
  <c r="J160" i="18"/>
  <c r="K160" i="18"/>
  <c r="J50" i="21"/>
  <c r="I50" i="21"/>
  <c r="H50" i="21"/>
  <c r="T121" i="18"/>
  <c r="T107" i="18"/>
  <c r="T100" i="18"/>
  <c r="T44" i="18"/>
  <c r="R48" i="18"/>
  <c r="T48" i="18"/>
  <c r="S48" i="18"/>
  <c r="T22" i="18"/>
  <c r="S22" i="18"/>
  <c r="R22" i="18"/>
  <c r="T130" i="18"/>
  <c r="T60" i="18"/>
  <c r="T116" i="18"/>
  <c r="T82" i="18"/>
  <c r="AB39" i="18"/>
  <c r="AB26" i="18"/>
  <c r="AB13" i="18"/>
  <c r="AB9" i="18"/>
  <c r="T154" i="18"/>
  <c r="AB138" i="18"/>
  <c r="T137" i="18"/>
  <c r="T112" i="18"/>
  <c r="T57" i="18"/>
  <c r="J50" i="18"/>
  <c r="K50" i="18"/>
  <c r="I50" i="18"/>
  <c r="AB42" i="18"/>
  <c r="T29" i="18"/>
  <c r="T19" i="18"/>
  <c r="Z36" i="18"/>
  <c r="AB36" i="18"/>
  <c r="AA36" i="18"/>
  <c r="AB89" i="18"/>
  <c r="AB57" i="18"/>
  <c r="AB41" i="18"/>
  <c r="AB157" i="18"/>
  <c r="AB11" i="18"/>
  <c r="AB116" i="18"/>
  <c r="AB83" i="18"/>
  <c r="K78" i="18"/>
  <c r="J78" i="18"/>
  <c r="I78" i="18"/>
  <c r="AB54" i="18"/>
  <c r="M133" i="15"/>
  <c r="L133" i="15"/>
  <c r="J133" i="15"/>
  <c r="I133" i="15"/>
  <c r="K133" i="15"/>
  <c r="AB24" i="18"/>
  <c r="T15" i="18"/>
  <c r="K9" i="18"/>
  <c r="M154" i="16"/>
  <c r="J119" i="16"/>
  <c r="M119" i="16"/>
  <c r="L119" i="16"/>
  <c r="K119" i="16"/>
  <c r="I119" i="16"/>
  <c r="M76" i="16"/>
  <c r="K58" i="18"/>
  <c r="AB12" i="18"/>
  <c r="M31" i="17"/>
  <c r="M159" i="16"/>
  <c r="M125" i="16"/>
  <c r="M99" i="16"/>
  <c r="M39" i="16"/>
  <c r="T69" i="18"/>
  <c r="M45" i="17"/>
  <c r="M156" i="16"/>
  <c r="M121" i="16"/>
  <c r="L121" i="16"/>
  <c r="K121" i="16"/>
  <c r="J121" i="16"/>
  <c r="I121" i="16"/>
  <c r="M70" i="16"/>
  <c r="M61" i="16"/>
  <c r="M27" i="16"/>
  <c r="M12" i="16"/>
  <c r="T85" i="18"/>
  <c r="M33" i="17"/>
  <c r="M15" i="17"/>
  <c r="M135" i="16"/>
  <c r="L135" i="16"/>
  <c r="K135" i="16"/>
  <c r="J135" i="16"/>
  <c r="I135" i="16"/>
  <c r="M84" i="16"/>
  <c r="M41" i="16"/>
  <c r="K125" i="18"/>
  <c r="M56" i="17"/>
  <c r="M35" i="17"/>
  <c r="L35" i="17"/>
  <c r="K35" i="17"/>
  <c r="J35" i="17"/>
  <c r="I35" i="17"/>
  <c r="M72" i="16"/>
  <c r="M127" i="17"/>
  <c r="M34" i="16"/>
  <c r="I105" i="16"/>
  <c r="M105" i="16"/>
  <c r="L105" i="16"/>
  <c r="J105" i="16"/>
  <c r="K105" i="16"/>
  <c r="K93" i="14"/>
  <c r="J93" i="14"/>
  <c r="I93" i="14"/>
  <c r="M140" i="16"/>
  <c r="M54" i="16"/>
  <c r="M118" i="17"/>
  <c r="M123" i="16"/>
  <c r="I149" i="16"/>
  <c r="M149" i="16"/>
  <c r="L149" i="16"/>
  <c r="K149" i="16"/>
  <c r="J149" i="16"/>
  <c r="L122" i="3"/>
  <c r="J122" i="3"/>
  <c r="M122" i="3"/>
  <c r="K122" i="3"/>
  <c r="T16" i="43"/>
  <c r="S16" i="43"/>
  <c r="R16" i="43"/>
  <c r="Q16" i="43"/>
  <c r="P16" i="43"/>
  <c r="H16" i="42"/>
  <c r="J16" i="42"/>
  <c r="I16" i="42"/>
  <c r="I11" i="37"/>
  <c r="H11" i="37"/>
  <c r="G11" i="37"/>
  <c r="Q11" i="37"/>
  <c r="P11" i="37"/>
  <c r="T11" i="37"/>
  <c r="S11" i="37"/>
  <c r="R11" i="37"/>
  <c r="O11" i="37"/>
  <c r="J90" i="27"/>
  <c r="L90" i="27"/>
  <c r="K90" i="27"/>
  <c r="I90" i="27"/>
  <c r="M90" i="27"/>
  <c r="M160" i="27"/>
  <c r="L160" i="27"/>
  <c r="K160" i="27"/>
  <c r="J160" i="27"/>
  <c r="I160" i="27"/>
  <c r="M76" i="27"/>
  <c r="L76" i="27"/>
  <c r="I76" i="27"/>
  <c r="K76" i="27"/>
  <c r="J76" i="27"/>
  <c r="L34" i="27"/>
  <c r="K34" i="27"/>
  <c r="J34" i="27"/>
  <c r="I34" i="27"/>
  <c r="M34" i="27"/>
  <c r="J133" i="22"/>
  <c r="L133" i="22"/>
  <c r="K133" i="22"/>
  <c r="N133" i="22"/>
  <c r="M133" i="22"/>
  <c r="T118" i="18"/>
  <c r="S118" i="18"/>
  <c r="R118" i="18"/>
  <c r="Z78" i="18"/>
  <c r="AB78" i="18"/>
  <c r="AA78" i="18"/>
  <c r="K90" i="18"/>
  <c r="J90" i="18"/>
  <c r="I90" i="18"/>
  <c r="T76" i="18"/>
  <c r="S76" i="18"/>
  <c r="R76" i="18"/>
  <c r="T34" i="18"/>
  <c r="S34" i="18"/>
  <c r="R34" i="18"/>
  <c r="T8" i="18"/>
  <c r="S8" i="18"/>
  <c r="R8" i="18"/>
  <c r="AA146" i="18"/>
  <c r="AB146" i="18"/>
  <c r="Z146" i="18"/>
  <c r="AB130" i="18"/>
  <c r="I148" i="18"/>
  <c r="K148" i="18"/>
  <c r="J148" i="18"/>
  <c r="AB142" i="18"/>
  <c r="AB135" i="18"/>
  <c r="T129" i="18"/>
  <c r="K20" i="18"/>
  <c r="J20" i="18"/>
  <c r="I20" i="18"/>
  <c r="T99" i="18"/>
  <c r="K34" i="18"/>
  <c r="J34" i="18"/>
  <c r="I34" i="18"/>
  <c r="AB124" i="18"/>
  <c r="T24" i="18"/>
  <c r="T89" i="18"/>
  <c r="AB68" i="18"/>
  <c r="T37" i="18"/>
  <c r="T16" i="18"/>
  <c r="AB33" i="18"/>
  <c r="M85" i="16"/>
  <c r="I9" i="17"/>
  <c r="M9" i="17"/>
  <c r="L9" i="17"/>
  <c r="K9" i="17"/>
  <c r="J9" i="17"/>
  <c r="M30" i="17"/>
  <c r="K133" i="16"/>
  <c r="I133" i="16"/>
  <c r="L133" i="16"/>
  <c r="J133" i="16"/>
  <c r="M133" i="16"/>
  <c r="M90" i="16"/>
  <c r="Y21" i="16"/>
  <c r="W21" i="16"/>
  <c r="AA21" i="16"/>
  <c r="Z21" i="16"/>
  <c r="X21" i="16"/>
  <c r="L35" i="16"/>
  <c r="J35" i="16"/>
  <c r="I35" i="16"/>
  <c r="M35" i="16"/>
  <c r="K35" i="16"/>
  <c r="M87" i="17"/>
  <c r="M42" i="17"/>
  <c r="M161" i="16"/>
  <c r="K161" i="16"/>
  <c r="J161" i="16"/>
  <c r="I161" i="16"/>
  <c r="L161" i="16"/>
  <c r="M136" i="16"/>
  <c r="M101" i="16"/>
  <c r="K93" i="18"/>
  <c r="M45" i="16"/>
  <c r="M38" i="16"/>
  <c r="M103" i="16"/>
  <c r="M39" i="17"/>
  <c r="M17" i="17"/>
  <c r="M124" i="16"/>
  <c r="M95" i="16"/>
  <c r="L79" i="16"/>
  <c r="J79" i="16"/>
  <c r="I79" i="16"/>
  <c r="M79" i="16"/>
  <c r="K79" i="16"/>
  <c r="M53" i="17"/>
  <c r="M86" i="16"/>
  <c r="M129" i="16"/>
  <c r="M23" i="16"/>
  <c r="L23" i="16"/>
  <c r="J23" i="16"/>
  <c r="I23" i="16"/>
  <c r="K23" i="16"/>
  <c r="AA10" i="16"/>
  <c r="AB112" i="18"/>
  <c r="M60" i="16"/>
  <c r="M118" i="3"/>
  <c r="K118" i="3"/>
  <c r="J118" i="3"/>
  <c r="L118" i="3"/>
  <c r="I90" i="26"/>
  <c r="K90" i="26"/>
  <c r="M90" i="26"/>
  <c r="L90" i="26"/>
  <c r="J90" i="26"/>
  <c r="M48" i="26"/>
  <c r="L48" i="26"/>
  <c r="K48" i="26"/>
  <c r="J48" i="26"/>
  <c r="I48" i="26"/>
  <c r="L132" i="26"/>
  <c r="K132" i="26"/>
  <c r="J132" i="26"/>
  <c r="I132" i="26"/>
  <c r="M132" i="26"/>
  <c r="J120" i="21"/>
  <c r="I120" i="21"/>
  <c r="H120" i="21"/>
  <c r="AA92" i="18"/>
  <c r="Z92" i="18"/>
  <c r="AB92" i="18"/>
  <c r="T71" i="18"/>
  <c r="T67" i="18"/>
  <c r="T143" i="18"/>
  <c r="R106" i="18"/>
  <c r="T106" i="18"/>
  <c r="S106" i="18"/>
  <c r="Z64" i="18"/>
  <c r="AB64" i="18"/>
  <c r="AA64" i="18"/>
  <c r="I62" i="18"/>
  <c r="K62" i="18"/>
  <c r="J62" i="18"/>
  <c r="T108" i="18"/>
  <c r="AA106" i="18"/>
  <c r="AB106" i="18"/>
  <c r="Z106" i="18"/>
  <c r="T149" i="18"/>
  <c r="T43" i="18"/>
  <c r="J92" i="21"/>
  <c r="I92" i="21"/>
  <c r="H92" i="21"/>
  <c r="T139" i="18"/>
  <c r="AB134" i="18"/>
  <c r="AA134" i="18"/>
  <c r="Z134" i="18"/>
  <c r="N63" i="22"/>
  <c r="M63" i="22"/>
  <c r="L63" i="22"/>
  <c r="K63" i="22"/>
  <c r="J63" i="22"/>
  <c r="T111" i="18"/>
  <c r="T124" i="18"/>
  <c r="AB102" i="18"/>
  <c r="AB45" i="18"/>
  <c r="T46" i="18"/>
  <c r="AB90" i="18"/>
  <c r="AA90" i="18"/>
  <c r="Z90" i="18"/>
  <c r="AB62" i="18"/>
  <c r="AA62" i="18"/>
  <c r="Z62" i="18"/>
  <c r="AB29" i="18"/>
  <c r="K23" i="17"/>
  <c r="I23" i="17"/>
  <c r="J23" i="17"/>
  <c r="M23" i="17"/>
  <c r="L23" i="17"/>
  <c r="T11" i="18"/>
  <c r="T20" i="18"/>
  <c r="S20" i="18"/>
  <c r="R20" i="18"/>
  <c r="M144" i="16"/>
  <c r="M58" i="16"/>
  <c r="N119" i="22"/>
  <c r="M119" i="22"/>
  <c r="L119" i="22"/>
  <c r="J119" i="22"/>
  <c r="K119" i="22"/>
  <c r="K92" i="18"/>
  <c r="J92" i="18"/>
  <c r="I92" i="18"/>
  <c r="I37" i="16"/>
  <c r="M37" i="16"/>
  <c r="K37" i="16"/>
  <c r="J37" i="16"/>
  <c r="L37" i="16"/>
  <c r="M13" i="16"/>
  <c r="K149" i="14"/>
  <c r="J149" i="14"/>
  <c r="I149" i="14"/>
  <c r="I21" i="15"/>
  <c r="M21" i="15"/>
  <c r="L21" i="15"/>
  <c r="K21" i="15"/>
  <c r="J21" i="15"/>
  <c r="I79" i="14"/>
  <c r="K79" i="14"/>
  <c r="J79" i="14"/>
  <c r="M80" i="16"/>
  <c r="M55" i="17"/>
  <c r="M98" i="16"/>
  <c r="M69" i="16"/>
  <c r="M81" i="16"/>
  <c r="M157" i="16"/>
  <c r="M24" i="16"/>
  <c r="L37" i="17"/>
  <c r="J37" i="17"/>
  <c r="I37" i="17"/>
  <c r="M37" i="17"/>
  <c r="K37" i="17"/>
  <c r="K118" i="26"/>
  <c r="J118" i="26"/>
  <c r="I118" i="26"/>
  <c r="M118" i="26"/>
  <c r="L118" i="26"/>
  <c r="M146" i="26"/>
  <c r="L146" i="26"/>
  <c r="K146" i="26"/>
  <c r="J146" i="26"/>
  <c r="I146" i="26"/>
  <c r="J161" i="22"/>
  <c r="L161" i="22"/>
  <c r="N161" i="22"/>
  <c r="M161" i="22"/>
  <c r="K161" i="22"/>
  <c r="J49" i="22"/>
  <c r="L49" i="22"/>
  <c r="N49" i="22"/>
  <c r="M49" i="22"/>
  <c r="K49" i="22"/>
  <c r="T155" i="18"/>
  <c r="I120" i="18"/>
  <c r="J120" i="18"/>
  <c r="K120" i="18"/>
  <c r="J64" i="21"/>
  <c r="I64" i="21"/>
  <c r="H64" i="21"/>
  <c r="T59" i="18"/>
  <c r="T148" i="18"/>
  <c r="R148" i="18"/>
  <c r="S148" i="18"/>
  <c r="T128" i="18"/>
  <c r="T81" i="18"/>
  <c r="T102" i="18"/>
  <c r="K104" i="18"/>
  <c r="J104" i="18"/>
  <c r="I104" i="18"/>
  <c r="T39" i="18"/>
  <c r="T13" i="18"/>
  <c r="T126" i="18"/>
  <c r="T54" i="18"/>
  <c r="T150" i="18"/>
  <c r="T79" i="18"/>
  <c r="Z50" i="18"/>
  <c r="AB50" i="18"/>
  <c r="AA50" i="18"/>
  <c r="R36" i="18"/>
  <c r="T36" i="18"/>
  <c r="S36" i="18"/>
  <c r="T55" i="18"/>
  <c r="T70" i="18"/>
  <c r="M93" i="16"/>
  <c r="K93" i="16"/>
  <c r="J93" i="16"/>
  <c r="I93" i="16"/>
  <c r="L93" i="16"/>
  <c r="T117" i="18"/>
  <c r="L21" i="16"/>
  <c r="K21" i="16"/>
  <c r="J21" i="16"/>
  <c r="M21" i="16"/>
  <c r="I21" i="16"/>
  <c r="J51" i="16"/>
  <c r="M51" i="16"/>
  <c r="L51" i="16"/>
  <c r="K51" i="16"/>
  <c r="I51" i="16"/>
  <c r="M38" i="17"/>
  <c r="M35" i="15"/>
  <c r="K35" i="15"/>
  <c r="J35" i="15"/>
  <c r="L35" i="15"/>
  <c r="I35" i="15"/>
  <c r="M88" i="16"/>
  <c r="K91" i="15"/>
  <c r="J91" i="15"/>
  <c r="I91" i="15"/>
  <c r="M91" i="15"/>
  <c r="L91" i="15"/>
  <c r="M113" i="3"/>
  <c r="J113" i="3"/>
  <c r="L113" i="3"/>
  <c r="K113" i="3"/>
  <c r="J190" i="3"/>
  <c r="L190" i="3"/>
  <c r="M190" i="3"/>
  <c r="K190" i="3"/>
  <c r="K123" i="3"/>
  <c r="L123" i="3"/>
  <c r="M123" i="3"/>
  <c r="J123" i="3"/>
  <c r="K120" i="3"/>
  <c r="M120" i="3"/>
  <c r="J120" i="3"/>
  <c r="L120" i="3"/>
  <c r="L119" i="3"/>
  <c r="M119" i="3"/>
  <c r="K119" i="3"/>
  <c r="J119" i="3"/>
  <c r="M121" i="3"/>
  <c r="J121" i="3"/>
  <c r="L121" i="3"/>
  <c r="K121" i="3"/>
  <c r="M67" i="2"/>
  <c r="L67" i="2"/>
  <c r="K18" i="2"/>
  <c r="J18" i="2"/>
  <c r="M18" i="2"/>
  <c r="J116" i="3"/>
  <c r="K116" i="3"/>
  <c r="M116" i="3"/>
  <c r="L116" i="3"/>
  <c r="J117" i="3"/>
  <c r="L117" i="3"/>
  <c r="M117" i="3"/>
  <c r="K117" i="3"/>
  <c r="J186" i="3"/>
  <c r="K186" i="3"/>
  <c r="L192" i="3"/>
  <c r="M192" i="3"/>
  <c r="K192" i="3"/>
  <c r="J192" i="3"/>
  <c r="J17" i="2"/>
  <c r="M17" i="2"/>
  <c r="L17" i="2"/>
  <c r="K17" i="2"/>
  <c r="J68" i="2"/>
  <c r="N68" i="2"/>
  <c r="L68" i="2"/>
  <c r="K68" i="2"/>
  <c r="M196" i="3"/>
  <c r="L196" i="3"/>
  <c r="M194" i="3"/>
  <c r="J194" i="3"/>
  <c r="L194" i="3"/>
  <c r="K194" i="3"/>
  <c r="K115" i="3"/>
  <c r="M115" i="3"/>
  <c r="L115" i="3"/>
  <c r="J115" i="3"/>
  <c r="K188" i="3"/>
  <c r="M188" i="3"/>
  <c r="L188" i="3"/>
  <c r="J188" i="3"/>
  <c r="H18" i="19" l="1"/>
  <c r="H100" i="19"/>
  <c r="V21" i="19"/>
  <c r="X13" i="19"/>
  <c r="X84" i="19"/>
  <c r="N119" i="19"/>
  <c r="P111" i="19"/>
  <c r="P60" i="19"/>
  <c r="H115" i="19"/>
  <c r="H141" i="19"/>
  <c r="H156" i="19"/>
  <c r="F35" i="19"/>
  <c r="H27" i="19"/>
  <c r="H46" i="19"/>
  <c r="H68" i="19"/>
  <c r="H87" i="19"/>
  <c r="H109" i="19"/>
  <c r="V121" i="19"/>
  <c r="X122" i="19"/>
  <c r="X132" i="19"/>
  <c r="X19" i="19"/>
  <c r="V49" i="19"/>
  <c r="X49" i="19" s="1"/>
  <c r="X41" i="19"/>
  <c r="X60" i="19"/>
  <c r="X82" i="19"/>
  <c r="X101" i="19"/>
  <c r="P137" i="19"/>
  <c r="P129" i="19"/>
  <c r="P157" i="19"/>
  <c r="P28" i="19"/>
  <c r="P47" i="19"/>
  <c r="N77" i="19"/>
  <c r="P77" i="19" s="1"/>
  <c r="P69" i="19"/>
  <c r="P88" i="19"/>
  <c r="M200" i="3"/>
  <c r="L200" i="3"/>
  <c r="J199" i="3"/>
  <c r="K199" i="3"/>
  <c r="H29" i="19"/>
  <c r="H89" i="19"/>
  <c r="V23" i="19"/>
  <c r="X24" i="19"/>
  <c r="X95" i="19"/>
  <c r="N49" i="19"/>
  <c r="P41" i="19"/>
  <c r="H144" i="19"/>
  <c r="H131" i="19"/>
  <c r="H113" i="19"/>
  <c r="H16" i="19"/>
  <c r="F37" i="19"/>
  <c r="H38" i="19"/>
  <c r="H57" i="19"/>
  <c r="H76" i="19"/>
  <c r="H98" i="19"/>
  <c r="V161" i="19"/>
  <c r="X153" i="19"/>
  <c r="X138" i="19"/>
  <c r="X152" i="19"/>
  <c r="X11" i="19"/>
  <c r="X30" i="19"/>
  <c r="V51" i="19"/>
  <c r="X52" i="19"/>
  <c r="X71" i="19"/>
  <c r="X90" i="19"/>
  <c r="P130" i="19"/>
  <c r="P142" i="19"/>
  <c r="P118" i="19"/>
  <c r="P17" i="19"/>
  <c r="P39" i="19"/>
  <c r="P58" i="19"/>
  <c r="N79" i="19"/>
  <c r="P80" i="19"/>
  <c r="P99" i="19"/>
  <c r="H127" i="19"/>
  <c r="H116" i="19"/>
  <c r="H158" i="19"/>
  <c r="H159" i="19"/>
  <c r="H117" i="19"/>
  <c r="H160" i="19"/>
  <c r="H17" i="19"/>
  <c r="H28" i="19"/>
  <c r="H39" i="19"/>
  <c r="H47" i="19"/>
  <c r="H58" i="19"/>
  <c r="F77" i="19"/>
  <c r="H69" i="19"/>
  <c r="F79" i="19"/>
  <c r="H80" i="19"/>
  <c r="H88" i="19"/>
  <c r="H99" i="19"/>
  <c r="V133" i="19"/>
  <c r="X125" i="19"/>
  <c r="X155" i="19"/>
  <c r="X140" i="19"/>
  <c r="X123" i="19"/>
  <c r="X137" i="19"/>
  <c r="X12" i="19"/>
  <c r="X20" i="19"/>
  <c r="X31" i="19"/>
  <c r="X42" i="19"/>
  <c r="X53" i="19"/>
  <c r="X61" i="19"/>
  <c r="X72" i="19"/>
  <c r="V91" i="19"/>
  <c r="X91" i="19" s="1"/>
  <c r="X83" i="19"/>
  <c r="V93" i="19"/>
  <c r="X94" i="19"/>
  <c r="X102" i="19"/>
  <c r="P141" i="19"/>
  <c r="P154" i="19"/>
  <c r="P159" i="19"/>
  <c r="P158" i="19"/>
  <c r="P123" i="19"/>
  <c r="N9" i="19"/>
  <c r="P10" i="19"/>
  <c r="P18" i="19"/>
  <c r="P29" i="19"/>
  <c r="P40" i="19"/>
  <c r="P48" i="19"/>
  <c r="P59" i="19"/>
  <c r="P70" i="19"/>
  <c r="P81" i="19"/>
  <c r="P89" i="19"/>
  <c r="P100" i="19"/>
  <c r="M45" i="2"/>
  <c r="J45" i="2"/>
  <c r="L45" i="2"/>
  <c r="K45" i="2"/>
  <c r="M202" i="3"/>
  <c r="J202" i="3"/>
  <c r="L202" i="3"/>
  <c r="K202" i="3"/>
  <c r="L207" i="3"/>
  <c r="M207" i="3"/>
  <c r="F119" i="19"/>
  <c r="H111" i="19"/>
  <c r="H48" i="19"/>
  <c r="X142" i="19"/>
  <c r="X32" i="19"/>
  <c r="X103" i="19"/>
  <c r="N51" i="19"/>
  <c r="P52" i="19"/>
  <c r="H132" i="19"/>
  <c r="H11" i="19"/>
  <c r="H60" i="19"/>
  <c r="X104" i="19"/>
  <c r="L204" i="3"/>
  <c r="M204" i="3"/>
  <c r="K70" i="2"/>
  <c r="J70" i="2"/>
  <c r="K200" i="3"/>
  <c r="J200" i="3"/>
  <c r="F9" i="19"/>
  <c r="H10" i="19"/>
  <c r="H70" i="19"/>
  <c r="V147" i="19"/>
  <c r="X139" i="19"/>
  <c r="X54" i="19"/>
  <c r="N133" i="19"/>
  <c r="P125" i="19"/>
  <c r="P30" i="19"/>
  <c r="P101" i="19"/>
  <c r="H110" i="19"/>
  <c r="H126" i="19"/>
  <c r="H30" i="19"/>
  <c r="H71" i="19"/>
  <c r="X156" i="19"/>
  <c r="X25" i="19"/>
  <c r="V63" i="19"/>
  <c r="X55" i="19"/>
  <c r="X85" i="19"/>
  <c r="P156" i="19"/>
  <c r="P116" i="19"/>
  <c r="P20" i="19"/>
  <c r="P53" i="19"/>
  <c r="N91" i="19"/>
  <c r="P91" i="19" s="1"/>
  <c r="P83" i="19"/>
  <c r="H137" i="19"/>
  <c r="H142" i="19"/>
  <c r="H140" i="19"/>
  <c r="H123" i="19"/>
  <c r="H130" i="19"/>
  <c r="H12" i="19"/>
  <c r="H20" i="19"/>
  <c r="H31" i="19"/>
  <c r="H42" i="19"/>
  <c r="H53" i="19"/>
  <c r="H61" i="19"/>
  <c r="H72" i="19"/>
  <c r="F91" i="19"/>
  <c r="H83" i="19"/>
  <c r="F93" i="19"/>
  <c r="H93" i="19" s="1"/>
  <c r="H94" i="19"/>
  <c r="H102" i="19"/>
  <c r="X114" i="19"/>
  <c r="X126" i="19"/>
  <c r="X112" i="19"/>
  <c r="V119" i="19"/>
  <c r="X119" i="19" s="1"/>
  <c r="X111" i="19"/>
  <c r="V149" i="19"/>
  <c r="X149" i="19" s="1"/>
  <c r="X150" i="19"/>
  <c r="X15" i="19"/>
  <c r="X26" i="19"/>
  <c r="X34" i="19"/>
  <c r="X45" i="19"/>
  <c r="X56" i="19"/>
  <c r="X67" i="19"/>
  <c r="X75" i="19"/>
  <c r="X86" i="19"/>
  <c r="V105" i="19"/>
  <c r="X97" i="19"/>
  <c r="V107" i="19"/>
  <c r="X108" i="19"/>
  <c r="P138" i="19"/>
  <c r="P143" i="19"/>
  <c r="P128" i="19"/>
  <c r="P145" i="19"/>
  <c r="N135" i="19"/>
  <c r="P136" i="19"/>
  <c r="N21" i="19"/>
  <c r="P13" i="19"/>
  <c r="N23" i="19"/>
  <c r="P23" i="19" s="1"/>
  <c r="P24" i="19"/>
  <c r="P32" i="19"/>
  <c r="P43" i="19"/>
  <c r="P54" i="19"/>
  <c r="P62" i="19"/>
  <c r="P73" i="19"/>
  <c r="P84" i="19"/>
  <c r="P95" i="19"/>
  <c r="P103" i="19"/>
  <c r="L198" i="3"/>
  <c r="K198" i="3"/>
  <c r="J198" i="3"/>
  <c r="M198" i="3"/>
  <c r="J69" i="2"/>
  <c r="K69" i="2"/>
  <c r="K207" i="3"/>
  <c r="J207" i="3"/>
  <c r="H118" i="19"/>
  <c r="H59" i="19"/>
  <c r="X141" i="19"/>
  <c r="X62" i="19"/>
  <c r="P160" i="19"/>
  <c r="P19" i="19"/>
  <c r="P90" i="19"/>
  <c r="H90" i="19"/>
  <c r="H138" i="19"/>
  <c r="F149" i="19"/>
  <c r="H150" i="19"/>
  <c r="H145" i="19"/>
  <c r="H128" i="19"/>
  <c r="F147" i="19"/>
  <c r="H139" i="19"/>
  <c r="F21" i="19"/>
  <c r="H13" i="19"/>
  <c r="F23" i="19"/>
  <c r="H24" i="19"/>
  <c r="H32" i="19"/>
  <c r="H43" i="19"/>
  <c r="H54" i="19"/>
  <c r="H62" i="19"/>
  <c r="H73" i="19"/>
  <c r="H84" i="19"/>
  <c r="H95" i="19"/>
  <c r="H103" i="19"/>
  <c r="X159" i="19"/>
  <c r="X131" i="19"/>
  <c r="X127" i="19"/>
  <c r="X117" i="19"/>
  <c r="X115" i="19"/>
  <c r="X154" i="19"/>
  <c r="X16" i="19"/>
  <c r="V35" i="19"/>
  <c r="X27" i="19"/>
  <c r="V37" i="19"/>
  <c r="X38" i="19"/>
  <c r="X46" i="19"/>
  <c r="X57" i="19"/>
  <c r="X68" i="19"/>
  <c r="X76" i="19"/>
  <c r="X87" i="19"/>
  <c r="X98" i="19"/>
  <c r="X109" i="19"/>
  <c r="N121" i="19"/>
  <c r="P122" i="19"/>
  <c r="P152" i="19"/>
  <c r="P151" i="19"/>
  <c r="P140" i="19"/>
  <c r="P14" i="19"/>
  <c r="P25" i="19"/>
  <c r="P33" i="19"/>
  <c r="P44" i="19"/>
  <c r="N63" i="19"/>
  <c r="P63" i="19" s="1"/>
  <c r="P55" i="19"/>
  <c r="N65" i="19"/>
  <c r="P65" i="19" s="1"/>
  <c r="P66" i="19"/>
  <c r="P74" i="19"/>
  <c r="P85" i="19"/>
  <c r="P96" i="19"/>
  <c r="P104" i="19"/>
  <c r="H124" i="19"/>
  <c r="H40" i="19"/>
  <c r="X110" i="19"/>
  <c r="X43" i="19"/>
  <c r="P112" i="19"/>
  <c r="P11" i="19"/>
  <c r="P82" i="19"/>
  <c r="H129" i="19"/>
  <c r="H19" i="19"/>
  <c r="F51" i="19"/>
  <c r="H52" i="19"/>
  <c r="H101" i="19"/>
  <c r="X118" i="19"/>
  <c r="X145" i="19"/>
  <c r="X33" i="19"/>
  <c r="V65" i="19"/>
  <c r="X66" i="19"/>
  <c r="X96" i="19"/>
  <c r="P117" i="19"/>
  <c r="P12" i="19"/>
  <c r="P42" i="19"/>
  <c r="P72" i="19"/>
  <c r="P102" i="19"/>
  <c r="L46" i="2"/>
  <c r="J46" i="2"/>
  <c r="M46" i="2"/>
  <c r="K46" i="2"/>
  <c r="H155" i="19"/>
  <c r="H151" i="19"/>
  <c r="F133" i="19"/>
  <c r="H125" i="19"/>
  <c r="H146" i="19"/>
  <c r="H143" i="19"/>
  <c r="H14" i="19"/>
  <c r="H25" i="19"/>
  <c r="H33" i="19"/>
  <c r="H44" i="19"/>
  <c r="F63" i="19"/>
  <c r="H55" i="19"/>
  <c r="F65" i="19"/>
  <c r="H66" i="19"/>
  <c r="H74" i="19"/>
  <c r="H85" i="19"/>
  <c r="H96" i="19"/>
  <c r="H104" i="19"/>
  <c r="X160" i="19"/>
  <c r="X130" i="19"/>
  <c r="X144" i="19"/>
  <c r="V135" i="19"/>
  <c r="X135" i="19" s="1"/>
  <c r="X136" i="19"/>
  <c r="X124" i="19"/>
  <c r="X158" i="19"/>
  <c r="X17" i="19"/>
  <c r="X28" i="19"/>
  <c r="X39" i="19"/>
  <c r="X47" i="19"/>
  <c r="X58" i="19"/>
  <c r="V77" i="19"/>
  <c r="X69" i="19"/>
  <c r="V79" i="19"/>
  <c r="X80" i="19"/>
  <c r="X88" i="19"/>
  <c r="X99" i="19"/>
  <c r="N149" i="19"/>
  <c r="P150" i="19"/>
  <c r="P146" i="19"/>
  <c r="P115" i="19"/>
  <c r="P113" i="19"/>
  <c r="P110" i="19"/>
  <c r="P144" i="19"/>
  <c r="P15" i="19"/>
  <c r="P26" i="19"/>
  <c r="P34" i="19"/>
  <c r="P45" i="19"/>
  <c r="P56" i="19"/>
  <c r="P67" i="19"/>
  <c r="P75" i="19"/>
  <c r="P86" i="19"/>
  <c r="N105" i="19"/>
  <c r="P97" i="19"/>
  <c r="N107" i="19"/>
  <c r="P107" i="19" s="1"/>
  <c r="P108" i="19"/>
  <c r="J201" i="3"/>
  <c r="K201" i="3"/>
  <c r="M199" i="3"/>
  <c r="L199" i="3"/>
  <c r="K206" i="3"/>
  <c r="M206" i="3"/>
  <c r="L206" i="3"/>
  <c r="J206" i="3"/>
  <c r="M201" i="3"/>
  <c r="L201" i="3"/>
  <c r="L205" i="3"/>
  <c r="M205" i="3"/>
  <c r="F121" i="19"/>
  <c r="H122" i="19"/>
  <c r="H81" i="19"/>
  <c r="X151" i="19"/>
  <c r="X73" i="19"/>
  <c r="P127" i="19"/>
  <c r="P71" i="19"/>
  <c r="H112" i="19"/>
  <c r="F49" i="19"/>
  <c r="H41" i="19"/>
  <c r="H82" i="19"/>
  <c r="X113" i="19"/>
  <c r="X157" i="19"/>
  <c r="X14" i="19"/>
  <c r="X44" i="19"/>
  <c r="X74" i="19"/>
  <c r="P126" i="19"/>
  <c r="P131" i="19"/>
  <c r="P31" i="19"/>
  <c r="P61" i="19"/>
  <c r="N93" i="19"/>
  <c r="P93" i="19" s="1"/>
  <c r="P94" i="19"/>
  <c r="H154" i="19"/>
  <c r="F161" i="19"/>
  <c r="H153" i="19"/>
  <c r="H114" i="19"/>
  <c r="F135" i="19"/>
  <c r="H135" i="19" s="1"/>
  <c r="H136" i="19"/>
  <c r="H157" i="19"/>
  <c r="H152" i="19"/>
  <c r="H15" i="19"/>
  <c r="H26" i="19"/>
  <c r="H34" i="19"/>
  <c r="H45" i="19"/>
  <c r="H56" i="19"/>
  <c r="H67" i="19"/>
  <c r="H75" i="19"/>
  <c r="H86" i="19"/>
  <c r="F105" i="19"/>
  <c r="H97" i="19"/>
  <c r="F107" i="19"/>
  <c r="H108" i="19"/>
  <c r="X143" i="19"/>
  <c r="X129" i="19"/>
  <c r="X116" i="19"/>
  <c r="X146" i="19"/>
  <c r="X128" i="19"/>
  <c r="V9" i="19"/>
  <c r="X10" i="19"/>
  <c r="X18" i="19"/>
  <c r="X29" i="19"/>
  <c r="X40" i="19"/>
  <c r="X48" i="19"/>
  <c r="X59" i="19"/>
  <c r="X70" i="19"/>
  <c r="X81" i="19"/>
  <c r="X89" i="19"/>
  <c r="X100" i="19"/>
  <c r="N147" i="19"/>
  <c r="P147" i="19" s="1"/>
  <c r="P139" i="19"/>
  <c r="P155" i="19"/>
  <c r="P132" i="19"/>
  <c r="P124" i="19"/>
  <c r="P114" i="19"/>
  <c r="N161" i="19"/>
  <c r="P153" i="19"/>
  <c r="P16" i="19"/>
  <c r="N35" i="19"/>
  <c r="P27" i="19"/>
  <c r="N37" i="19"/>
  <c r="P38" i="19"/>
  <c r="P46" i="19"/>
  <c r="P57" i="19"/>
  <c r="P68" i="19"/>
  <c r="P76" i="19"/>
  <c r="P87" i="19"/>
  <c r="P98" i="19"/>
  <c r="P109" i="19"/>
  <c r="J197" i="3"/>
  <c r="K197" i="3"/>
  <c r="M69" i="2"/>
  <c r="L69" i="2"/>
  <c r="K44" i="2"/>
  <c r="M44" i="2"/>
  <c r="L44" i="2"/>
  <c r="J44" i="2"/>
  <c r="M203" i="3"/>
  <c r="L203" i="3"/>
  <c r="J205" i="3"/>
  <c r="K205" i="3"/>
  <c r="N56" i="12"/>
  <c r="M56" i="12"/>
  <c r="L56" i="12"/>
  <c r="I56" i="12"/>
  <c r="J56" i="12"/>
  <c r="K56" i="12"/>
  <c r="K67" i="2"/>
  <c r="L43" i="2"/>
  <c r="M43" i="2"/>
  <c r="K43" i="2"/>
  <c r="J43" i="2"/>
  <c r="H9" i="19"/>
  <c r="J9" i="19"/>
  <c r="J83" i="19"/>
  <c r="J72" i="19"/>
  <c r="J146" i="19"/>
  <c r="J145" i="19"/>
  <c r="J112" i="19"/>
  <c r="J102" i="19"/>
  <c r="J41" i="19"/>
  <c r="J89" i="19"/>
  <c r="J19" i="19"/>
  <c r="J28" i="19"/>
  <c r="J66" i="19"/>
  <c r="J33" i="19"/>
  <c r="J85" i="19"/>
  <c r="J155" i="19"/>
  <c r="J15" i="19"/>
  <c r="J97" i="19"/>
  <c r="J58" i="19"/>
  <c r="J45" i="19"/>
  <c r="J137" i="19"/>
  <c r="X107" i="19"/>
  <c r="I119" i="17"/>
  <c r="K119" i="17"/>
  <c r="M119" i="17"/>
  <c r="L119" i="17"/>
  <c r="J119" i="17"/>
  <c r="M51" i="17"/>
  <c r="K51" i="17"/>
  <c r="J51" i="17"/>
  <c r="I51" i="17"/>
  <c r="L51" i="17"/>
  <c r="J151" i="19"/>
  <c r="J74" i="19"/>
  <c r="O146" i="41"/>
  <c r="N146" i="41"/>
  <c r="M146" i="41"/>
  <c r="L146" i="41"/>
  <c r="K143" i="43"/>
  <c r="J56" i="19"/>
  <c r="P135" i="19"/>
  <c r="R135" i="19"/>
  <c r="J46" i="19"/>
  <c r="H121" i="19"/>
  <c r="J121" i="19"/>
  <c r="J154" i="19"/>
  <c r="I160" i="28"/>
  <c r="K160" i="28"/>
  <c r="J160" i="28"/>
  <c r="M160" i="28"/>
  <c r="L160" i="28"/>
  <c r="J136" i="19"/>
  <c r="X105" i="19"/>
  <c r="J133" i="17"/>
  <c r="I133" i="17"/>
  <c r="L133" i="17"/>
  <c r="M133" i="17"/>
  <c r="K133" i="17"/>
  <c r="R111" i="19"/>
  <c r="R85" i="19"/>
  <c r="R82" i="19"/>
  <c r="J128" i="19"/>
  <c r="J94" i="19"/>
  <c r="K104" i="28"/>
  <c r="J104" i="28"/>
  <c r="M104" i="28"/>
  <c r="L104" i="28"/>
  <c r="I104" i="28"/>
  <c r="R60" i="19"/>
  <c r="R122" i="19"/>
  <c r="J135" i="19"/>
  <c r="M186" i="3"/>
  <c r="P37" i="19"/>
  <c r="R37" i="19"/>
  <c r="H147" i="19"/>
  <c r="J147" i="19"/>
  <c r="J34" i="19"/>
  <c r="H149" i="19"/>
  <c r="J149" i="19"/>
  <c r="M146" i="28"/>
  <c r="L146" i="28"/>
  <c r="K146" i="28"/>
  <c r="J146" i="28"/>
  <c r="I146" i="28"/>
  <c r="J90" i="28"/>
  <c r="I90" i="28"/>
  <c r="M90" i="28"/>
  <c r="L90" i="28"/>
  <c r="K90" i="28"/>
  <c r="M121" i="17"/>
  <c r="I121" i="17"/>
  <c r="L121" i="17"/>
  <c r="K121" i="17"/>
  <c r="J121" i="17"/>
  <c r="J161" i="19"/>
  <c r="H161" i="19"/>
  <c r="X79" i="19"/>
  <c r="X93" i="19"/>
  <c r="J144" i="19"/>
  <c r="J95" i="19"/>
  <c r="H16" i="41"/>
  <c r="J16" i="41"/>
  <c r="I16" i="41"/>
  <c r="J51" i="19"/>
  <c r="H51" i="19"/>
  <c r="J122" i="19"/>
  <c r="J44" i="19"/>
  <c r="J73" i="19"/>
  <c r="R75" i="19"/>
  <c r="R94" i="19"/>
  <c r="J65" i="19"/>
  <c r="H65" i="19"/>
  <c r="J27" i="19"/>
  <c r="J31" i="19"/>
  <c r="M48" i="28"/>
  <c r="L48" i="28"/>
  <c r="K48" i="28"/>
  <c r="J48" i="28"/>
  <c r="I48" i="28"/>
  <c r="R152" i="19"/>
  <c r="X21" i="22"/>
  <c r="Z21" i="22"/>
  <c r="Y21" i="22"/>
  <c r="AB21" i="22"/>
  <c r="AA21" i="22"/>
  <c r="J32" i="19"/>
  <c r="R119" i="19"/>
  <c r="P119" i="19"/>
  <c r="R68" i="19"/>
  <c r="J131" i="19"/>
  <c r="J18" i="19"/>
  <c r="H37" i="19"/>
  <c r="J37" i="19"/>
  <c r="J25" i="19"/>
  <c r="I20" i="13"/>
  <c r="M20" i="13"/>
  <c r="L20" i="13"/>
  <c r="K20" i="13"/>
  <c r="J20" i="13"/>
  <c r="R118" i="19"/>
  <c r="K90" i="13"/>
  <c r="J90" i="13"/>
  <c r="I90" i="13"/>
  <c r="M90" i="13"/>
  <c r="L90" i="13"/>
  <c r="J54" i="12"/>
  <c r="I54" i="12"/>
  <c r="M54" i="12"/>
  <c r="N54" i="12"/>
  <c r="L54" i="12"/>
  <c r="K54" i="12"/>
  <c r="R91" i="19"/>
  <c r="X23" i="19"/>
  <c r="K137" i="43"/>
  <c r="X51" i="19"/>
  <c r="J40" i="19"/>
  <c r="J107" i="19"/>
  <c r="H107" i="19"/>
  <c r="H87" i="33"/>
  <c r="K139" i="43"/>
  <c r="O146" i="42"/>
  <c r="N146" i="42"/>
  <c r="M146" i="42"/>
  <c r="L146" i="42"/>
  <c r="M146" i="13"/>
  <c r="K146" i="13"/>
  <c r="J146" i="13"/>
  <c r="L146" i="13"/>
  <c r="I146" i="13"/>
  <c r="J129" i="19"/>
  <c r="J101" i="19"/>
  <c r="I146" i="43"/>
  <c r="H146" i="43"/>
  <c r="K146" i="43" s="1"/>
  <c r="G146" i="43"/>
  <c r="X35" i="19"/>
  <c r="L104" i="13"/>
  <c r="K104" i="13"/>
  <c r="J104" i="13"/>
  <c r="M104" i="13"/>
  <c r="I104" i="13"/>
  <c r="M132" i="13"/>
  <c r="L132" i="13"/>
  <c r="J132" i="13"/>
  <c r="I132" i="13"/>
  <c r="K132" i="13"/>
  <c r="J21" i="19"/>
  <c r="H21" i="19"/>
  <c r="X37" i="19"/>
  <c r="R79" i="19"/>
  <c r="P79" i="19"/>
  <c r="I91" i="17"/>
  <c r="M91" i="17"/>
  <c r="L91" i="17"/>
  <c r="K91" i="17"/>
  <c r="J91" i="17"/>
  <c r="H35" i="19"/>
  <c r="J35" i="19"/>
  <c r="I129" i="37"/>
  <c r="H129" i="37"/>
  <c r="G129" i="37"/>
  <c r="K144" i="43"/>
  <c r="P105" i="19"/>
  <c r="R105" i="19"/>
  <c r="R147" i="19"/>
  <c r="X65" i="19"/>
  <c r="J88" i="19"/>
  <c r="K145" i="43"/>
  <c r="K193" i="3"/>
  <c r="J193" i="3"/>
  <c r="M193" i="3"/>
  <c r="L193" i="3"/>
  <c r="J71" i="19"/>
  <c r="K138" i="43"/>
  <c r="J196" i="3"/>
  <c r="T7" i="19"/>
  <c r="Z7" i="19"/>
  <c r="V23" i="14"/>
  <c r="T23" i="14"/>
  <c r="U23" i="14"/>
  <c r="X9" i="19"/>
  <c r="H133" i="19"/>
  <c r="J133" i="19"/>
  <c r="J87" i="33"/>
  <c r="M149" i="17"/>
  <c r="J149" i="17"/>
  <c r="L149" i="17"/>
  <c r="K149" i="17"/>
  <c r="I149" i="17"/>
  <c r="J152" i="19"/>
  <c r="J80" i="19"/>
  <c r="R133" i="19"/>
  <c r="P133" i="19"/>
  <c r="P51" i="19"/>
  <c r="R51" i="19"/>
  <c r="G146" i="41"/>
  <c r="I146" i="41"/>
  <c r="H146" i="41"/>
  <c r="K146" i="41" s="1"/>
  <c r="C57" i="12"/>
  <c r="I62" i="13"/>
  <c r="M62" i="13"/>
  <c r="L62" i="13"/>
  <c r="K62" i="13"/>
  <c r="J62" i="13"/>
  <c r="J110" i="19"/>
  <c r="J108" i="19"/>
  <c r="X161" i="19"/>
  <c r="J109" i="33"/>
  <c r="H105" i="19"/>
  <c r="J105" i="19"/>
  <c r="J13" i="19"/>
  <c r="J81" i="19"/>
  <c r="J14" i="19"/>
  <c r="K129" i="37"/>
  <c r="O129" i="37"/>
  <c r="N129" i="37"/>
  <c r="M129" i="37"/>
  <c r="L129" i="37"/>
  <c r="K140" i="43"/>
  <c r="R109" i="19"/>
  <c r="J160" i="19"/>
  <c r="X63" i="19"/>
  <c r="X147" i="19"/>
  <c r="P49" i="19"/>
  <c r="R49" i="19"/>
  <c r="R150" i="19"/>
  <c r="J60" i="19"/>
  <c r="J29" i="19"/>
  <c r="J38" i="19"/>
  <c r="R112" i="19"/>
  <c r="R74" i="19"/>
  <c r="D7" i="19"/>
  <c r="I76" i="28"/>
  <c r="M76" i="28"/>
  <c r="L76" i="28"/>
  <c r="J76" i="28"/>
  <c r="K76" i="28"/>
  <c r="L7" i="19"/>
  <c r="L195" i="3"/>
  <c r="J195" i="3"/>
  <c r="M195" i="3"/>
  <c r="K195" i="3"/>
  <c r="M118" i="13"/>
  <c r="L118" i="13"/>
  <c r="K118" i="13"/>
  <c r="I118" i="13"/>
  <c r="J118" i="13"/>
  <c r="R161" i="19"/>
  <c r="P161" i="19"/>
  <c r="R107" i="19"/>
  <c r="H91" i="19"/>
  <c r="J91" i="19"/>
  <c r="J118" i="19"/>
  <c r="J142" i="19"/>
  <c r="Z21" i="17"/>
  <c r="Y21" i="17"/>
  <c r="X21" i="17"/>
  <c r="W21" i="17"/>
  <c r="AA21" i="17"/>
  <c r="L161" i="17"/>
  <c r="K161" i="17"/>
  <c r="J161" i="17"/>
  <c r="I161" i="17"/>
  <c r="M161" i="17"/>
  <c r="H79" i="19"/>
  <c r="J79" i="19"/>
  <c r="L146" i="43"/>
  <c r="N146" i="43"/>
  <c r="O146" i="43"/>
  <c r="M146" i="43"/>
  <c r="R35" i="19"/>
  <c r="P35" i="19"/>
  <c r="J130" i="19"/>
  <c r="J26" i="19"/>
  <c r="J75" i="19"/>
  <c r="J96" i="19"/>
  <c r="J43" i="19"/>
  <c r="M191" i="3"/>
  <c r="K191" i="3"/>
  <c r="J191" i="3"/>
  <c r="L191" i="3"/>
  <c r="J17" i="19"/>
  <c r="J63" i="19"/>
  <c r="H63" i="19"/>
  <c r="M34" i="13"/>
  <c r="K34" i="13"/>
  <c r="J34" i="13"/>
  <c r="L34" i="13"/>
  <c r="I34" i="13"/>
  <c r="J86" i="19"/>
  <c r="J11" i="19"/>
  <c r="J119" i="19"/>
  <c r="H119" i="19"/>
  <c r="J77" i="19"/>
  <c r="H77" i="19"/>
  <c r="X21" i="19"/>
  <c r="R77" i="19"/>
  <c r="Z9" i="17"/>
  <c r="Y9" i="17"/>
  <c r="X9" i="17"/>
  <c r="W9" i="17"/>
  <c r="AA9" i="17"/>
  <c r="M107" i="17"/>
  <c r="L107" i="17"/>
  <c r="J107" i="17"/>
  <c r="I107" i="17"/>
  <c r="K107" i="17"/>
  <c r="R149" i="19"/>
  <c r="P149" i="19"/>
  <c r="R63" i="19"/>
  <c r="R97" i="19"/>
  <c r="J59" i="19"/>
  <c r="J156" i="19"/>
  <c r="J82" i="19"/>
  <c r="X77" i="19"/>
  <c r="J93" i="19"/>
  <c r="J100" i="19"/>
  <c r="K141" i="43"/>
  <c r="J115" i="19"/>
  <c r="AA18" i="17"/>
  <c r="J189" i="3"/>
  <c r="K189" i="3"/>
  <c r="M189" i="3"/>
  <c r="L189" i="3"/>
  <c r="X133" i="19"/>
  <c r="R93" i="19"/>
  <c r="J132" i="19"/>
  <c r="R23" i="19"/>
  <c r="J105" i="17"/>
  <c r="I105" i="17"/>
  <c r="M105" i="17"/>
  <c r="L105" i="17"/>
  <c r="K105" i="17"/>
  <c r="J39" i="19"/>
  <c r="J54" i="19"/>
  <c r="M79" i="17"/>
  <c r="L79" i="17"/>
  <c r="K79" i="17"/>
  <c r="J79" i="17"/>
  <c r="I79" i="17"/>
  <c r="J76" i="13"/>
  <c r="I76" i="13"/>
  <c r="M76" i="13"/>
  <c r="K76" i="13"/>
  <c r="L76" i="13"/>
  <c r="J126" i="19"/>
  <c r="J140" i="19"/>
  <c r="J99" i="19"/>
  <c r="K142" i="43"/>
  <c r="J127" i="19"/>
  <c r="R115" i="19"/>
  <c r="R156" i="19"/>
  <c r="J111" i="19"/>
  <c r="J138" i="19"/>
  <c r="P16" i="41"/>
  <c r="R16" i="41"/>
  <c r="T16" i="41"/>
  <c r="S16" i="41"/>
  <c r="Q16" i="41"/>
  <c r="M65" i="17"/>
  <c r="L65" i="17"/>
  <c r="K65" i="17"/>
  <c r="J65" i="17"/>
  <c r="I65" i="17"/>
  <c r="R59" i="19"/>
  <c r="L48" i="13"/>
  <c r="K48" i="13"/>
  <c r="M48" i="13"/>
  <c r="J48" i="13"/>
  <c r="I48" i="13"/>
  <c r="R130" i="19"/>
  <c r="R55" i="19"/>
  <c r="J104" i="19"/>
  <c r="L118" i="28"/>
  <c r="K118" i="28"/>
  <c r="J118" i="28"/>
  <c r="I118" i="28"/>
  <c r="M118" i="28"/>
  <c r="R65" i="19"/>
  <c r="R21" i="19"/>
  <c r="P21" i="19"/>
  <c r="M132" i="28"/>
  <c r="L132" i="28"/>
  <c r="K132" i="28"/>
  <c r="J132" i="28"/>
  <c r="I132" i="28"/>
  <c r="X121" i="19"/>
  <c r="I63" i="17"/>
  <c r="M63" i="17"/>
  <c r="L63" i="17"/>
  <c r="K63" i="17"/>
  <c r="J63" i="17"/>
  <c r="L187" i="3"/>
  <c r="K187" i="3"/>
  <c r="M187" i="3"/>
  <c r="J187" i="3"/>
  <c r="M42" i="2"/>
  <c r="J42" i="2"/>
  <c r="L42" i="2"/>
  <c r="K42" i="2"/>
  <c r="AA20" i="13"/>
  <c r="Z20" i="13"/>
  <c r="X20" i="13"/>
  <c r="W20" i="13"/>
  <c r="Y20" i="13"/>
  <c r="J84" i="19"/>
  <c r="J10" i="19"/>
  <c r="J158" i="19"/>
  <c r="J153" i="19"/>
  <c r="J61" i="19"/>
  <c r="M34" i="28"/>
  <c r="L34" i="28"/>
  <c r="K34" i="28"/>
  <c r="J34" i="28"/>
  <c r="I34" i="28"/>
  <c r="AA21" i="15"/>
  <c r="Z21" i="15"/>
  <c r="X21" i="15"/>
  <c r="W21" i="15"/>
  <c r="Y21" i="15"/>
  <c r="M62" i="28"/>
  <c r="L62" i="28"/>
  <c r="K62" i="28"/>
  <c r="J62" i="28"/>
  <c r="I62" i="28"/>
  <c r="L93" i="17"/>
  <c r="M93" i="17"/>
  <c r="K93" i="17"/>
  <c r="J93" i="17"/>
  <c r="I93" i="17"/>
  <c r="M77" i="17"/>
  <c r="L77" i="17"/>
  <c r="K77" i="17"/>
  <c r="J77" i="17"/>
  <c r="I77" i="17"/>
  <c r="I135" i="17"/>
  <c r="M135" i="17"/>
  <c r="L135" i="17"/>
  <c r="K135" i="17"/>
  <c r="J135" i="17"/>
  <c r="J53" i="19"/>
  <c r="J30" i="19"/>
  <c r="J55" i="19"/>
  <c r="L20" i="28"/>
  <c r="K20" i="28"/>
  <c r="J20" i="28"/>
  <c r="I20" i="28"/>
  <c r="M20" i="28"/>
  <c r="J52" i="19"/>
  <c r="J98" i="19"/>
  <c r="H57" i="12"/>
  <c r="N53" i="12"/>
  <c r="K53" i="12"/>
  <c r="L53" i="12"/>
  <c r="J53" i="12"/>
  <c r="I53" i="12"/>
  <c r="M53" i="12"/>
  <c r="L160" i="13"/>
  <c r="K160" i="13"/>
  <c r="M160" i="13"/>
  <c r="J160" i="13"/>
  <c r="I160" i="13"/>
  <c r="R9" i="19"/>
  <c r="P9" i="19"/>
  <c r="R16" i="19"/>
  <c r="R81" i="19"/>
  <c r="R95" i="19"/>
  <c r="R12" i="19"/>
  <c r="R88" i="19"/>
  <c r="J57" i="19"/>
  <c r="N16" i="41"/>
  <c r="M16" i="41"/>
  <c r="L16" i="41"/>
  <c r="G146" i="42"/>
  <c r="I146" i="42"/>
  <c r="H146" i="42"/>
  <c r="K146" i="42" s="1"/>
  <c r="R31" i="19"/>
  <c r="R39" i="19"/>
  <c r="K147" i="17"/>
  <c r="J147" i="17"/>
  <c r="I147" i="17"/>
  <c r="M147" i="17"/>
  <c r="L147" i="17"/>
  <c r="J117" i="19"/>
  <c r="J90" i="19"/>
  <c r="R69" i="19"/>
  <c r="L87" i="33"/>
  <c r="R100" i="19"/>
  <c r="R102" i="19"/>
  <c r="J113" i="19"/>
  <c r="J23" i="19"/>
  <c r="H23" i="19"/>
  <c r="R138" i="19"/>
  <c r="L55" i="12"/>
  <c r="K55" i="12"/>
  <c r="J55" i="12"/>
  <c r="N55" i="12"/>
  <c r="M55" i="12"/>
  <c r="I55" i="12"/>
  <c r="J49" i="19"/>
  <c r="H49" i="19"/>
  <c r="R121" i="19"/>
  <c r="P121" i="19"/>
  <c r="J87" i="19"/>
  <c r="M105" i="19" l="1"/>
  <c r="E105" i="19"/>
  <c r="E121" i="19"/>
  <c r="M9" i="19"/>
  <c r="M119" i="19"/>
  <c r="M121" i="19"/>
  <c r="E21" i="19"/>
  <c r="E107" i="19"/>
  <c r="E161" i="19"/>
  <c r="Z73" i="19"/>
  <c r="U93" i="19"/>
  <c r="U51" i="19"/>
  <c r="U91" i="19"/>
  <c r="Z91" i="19" s="1"/>
  <c r="Z159" i="19"/>
  <c r="E23" i="19"/>
  <c r="M63" i="19"/>
  <c r="E37" i="19"/>
  <c r="E133" i="19"/>
  <c r="E135" i="19"/>
  <c r="Z72" i="19"/>
  <c r="U37" i="19"/>
  <c r="Z31" i="19"/>
  <c r="U79" i="19"/>
  <c r="Z79" i="19" s="1"/>
  <c r="Z61" i="19"/>
  <c r="Z142" i="19"/>
  <c r="U161" i="19"/>
  <c r="Z153" i="19"/>
  <c r="M65" i="19"/>
  <c r="Z12" i="19"/>
  <c r="U63" i="19"/>
  <c r="Z89" i="19"/>
  <c r="Z141" i="19"/>
  <c r="M49" i="19"/>
  <c r="M133" i="19"/>
  <c r="M135" i="19"/>
  <c r="E49" i="19"/>
  <c r="E35" i="19"/>
  <c r="E93" i="19"/>
  <c r="U49" i="19"/>
  <c r="Z49" i="19" s="1"/>
  <c r="U21" i="19"/>
  <c r="Z21" i="19" s="1"/>
  <c r="U107" i="19"/>
  <c r="Z107" i="19" s="1"/>
  <c r="Z40" i="19"/>
  <c r="Z88" i="19"/>
  <c r="Z132" i="19"/>
  <c r="Z154" i="19"/>
  <c r="E119" i="19"/>
  <c r="Z81" i="19"/>
  <c r="U35" i="19"/>
  <c r="U149" i="19"/>
  <c r="Z150" i="19"/>
  <c r="M93" i="19"/>
  <c r="Z68" i="19"/>
  <c r="U119" i="19"/>
  <c r="Z119" i="19" s="1"/>
  <c r="M79" i="19"/>
  <c r="M51" i="19"/>
  <c r="M21" i="19"/>
  <c r="E79" i="19"/>
  <c r="E63" i="19"/>
  <c r="Z85" i="19"/>
  <c r="U23" i="19"/>
  <c r="Z82" i="19"/>
  <c r="Z34" i="19"/>
  <c r="Z48" i="19"/>
  <c r="U105" i="19"/>
  <c r="Z105" i="19" s="1"/>
  <c r="U133" i="19"/>
  <c r="Z133" i="19" s="1"/>
  <c r="Z125" i="19"/>
  <c r="U135" i="19"/>
  <c r="Z135" i="19" s="1"/>
  <c r="Z144" i="19"/>
  <c r="E91" i="19"/>
  <c r="Z128" i="19"/>
  <c r="M91" i="19"/>
  <c r="M161" i="19"/>
  <c r="Z71" i="19"/>
  <c r="M23" i="19"/>
  <c r="M35" i="19"/>
  <c r="M107" i="19"/>
  <c r="E9" i="19"/>
  <c r="E65" i="19"/>
  <c r="E51" i="19"/>
  <c r="E147" i="19"/>
  <c r="E149" i="19"/>
  <c r="Z56" i="19"/>
  <c r="Z95" i="19"/>
  <c r="Z14" i="19"/>
  <c r="Z57" i="19"/>
  <c r="U9" i="19"/>
  <c r="Z9" i="19" s="1"/>
  <c r="Z96" i="19"/>
  <c r="Z115" i="19"/>
  <c r="Z126" i="19"/>
  <c r="Z145" i="19"/>
  <c r="E77" i="19"/>
  <c r="Z84" i="19"/>
  <c r="U147" i="19"/>
  <c r="Z147" i="19" s="1"/>
  <c r="Z139" i="19"/>
  <c r="Z100" i="19"/>
  <c r="U121" i="19"/>
  <c r="Z122" i="19"/>
  <c r="M37" i="19"/>
  <c r="M77" i="19"/>
  <c r="M147" i="19"/>
  <c r="M149" i="19"/>
  <c r="Z42" i="19"/>
  <c r="U77" i="19"/>
  <c r="Z69" i="19"/>
  <c r="Z25" i="19"/>
  <c r="Z59" i="19"/>
  <c r="Z66" i="19"/>
  <c r="U65" i="19"/>
  <c r="Z45" i="19"/>
  <c r="Z18" i="19"/>
  <c r="Z104" i="19"/>
  <c r="Z127" i="19"/>
  <c r="Z138" i="19"/>
  <c r="Z146" i="19"/>
  <c r="S7" i="19"/>
  <c r="C7" i="19"/>
  <c r="N57" i="12"/>
  <c r="K57" i="12"/>
  <c r="M57" i="12"/>
  <c r="L57" i="12"/>
  <c r="J57" i="12"/>
  <c r="I57" i="12"/>
  <c r="K7" i="19"/>
  <c r="D147" i="19" l="1"/>
  <c r="T65" i="19"/>
  <c r="L37" i="19"/>
  <c r="D37" i="19"/>
  <c r="L77" i="19"/>
  <c r="L79" i="19"/>
  <c r="D77" i="19"/>
  <c r="D79" i="19"/>
  <c r="T105" i="19"/>
  <c r="T107" i="19"/>
  <c r="L147" i="19"/>
  <c r="T63" i="19"/>
  <c r="L9" i="19"/>
  <c r="L119" i="19"/>
  <c r="L121" i="19"/>
  <c r="D9" i="19"/>
  <c r="D119" i="19"/>
  <c r="D121" i="19"/>
  <c r="T35" i="19"/>
  <c r="T37" i="19"/>
  <c r="T147" i="19"/>
  <c r="T149" i="19"/>
  <c r="L149" i="19"/>
  <c r="D149" i="19"/>
  <c r="L49" i="19"/>
  <c r="L51" i="19"/>
  <c r="L161" i="19"/>
  <c r="D49" i="19"/>
  <c r="D51" i="19"/>
  <c r="D161" i="19"/>
  <c r="T77" i="19"/>
  <c r="T79" i="19"/>
  <c r="L91" i="19"/>
  <c r="L93" i="19"/>
  <c r="D91" i="19"/>
  <c r="D93" i="19"/>
  <c r="T9" i="19"/>
  <c r="T119" i="19"/>
  <c r="T121" i="19"/>
  <c r="D35" i="19"/>
  <c r="L21" i="19"/>
  <c r="L23" i="19"/>
  <c r="L133" i="19"/>
  <c r="L135" i="19"/>
  <c r="D21" i="19"/>
  <c r="D23" i="19"/>
  <c r="D133" i="19"/>
  <c r="D135" i="19"/>
  <c r="T49" i="19"/>
  <c r="T51" i="19"/>
  <c r="T161" i="19"/>
  <c r="L63" i="19"/>
  <c r="L65" i="19"/>
  <c r="D63" i="19"/>
  <c r="D65" i="19"/>
  <c r="T91" i="19"/>
  <c r="T93" i="19"/>
  <c r="L35" i="19"/>
  <c r="L105" i="19"/>
  <c r="L107" i="19"/>
  <c r="D105" i="19"/>
  <c r="D107" i="19"/>
  <c r="T21" i="19"/>
  <c r="T23" i="19"/>
  <c r="T133" i="19"/>
  <c r="T135" i="19"/>
  <c r="Q7" i="19"/>
  <c r="I7" i="19"/>
  <c r="Z116" i="19"/>
  <c r="Z32" i="19"/>
  <c r="Z47" i="19"/>
  <c r="Z10" i="19"/>
  <c r="Z29" i="19"/>
  <c r="Z33" i="19"/>
  <c r="Z114" i="19"/>
  <c r="Z23" i="19"/>
  <c r="Z149" i="19"/>
  <c r="Z124" i="19"/>
  <c r="Z108" i="19"/>
  <c r="Z55" i="19"/>
  <c r="Z131" i="19"/>
  <c r="Z102" i="19"/>
  <c r="Z151" i="19"/>
  <c r="Z83" i="19"/>
  <c r="Z60" i="19"/>
  <c r="Z158" i="19"/>
  <c r="Z20" i="19"/>
  <c r="Z87" i="19"/>
  <c r="Z24" i="19"/>
  <c r="Z152" i="19"/>
  <c r="Z27" i="19"/>
  <c r="Z113" i="19"/>
  <c r="Z75" i="19"/>
  <c r="Z63" i="19"/>
  <c r="Z123" i="19"/>
  <c r="Z101" i="19"/>
  <c r="Z140" i="19"/>
  <c r="Z90" i="19"/>
  <c r="Z43" i="19"/>
  <c r="Z117" i="19"/>
  <c r="Y7" i="19"/>
  <c r="Z77" i="19"/>
  <c r="Z121" i="19"/>
  <c r="Z156" i="19"/>
  <c r="Z28" i="19"/>
  <c r="Z160" i="19"/>
  <c r="Z155" i="19"/>
  <c r="Z97" i="19"/>
  <c r="Z26" i="19"/>
  <c r="Z111" i="19"/>
  <c r="Z35" i="19"/>
  <c r="Z70" i="19"/>
  <c r="Z13" i="19"/>
  <c r="Z54" i="19"/>
  <c r="Z112" i="19"/>
  <c r="Z38" i="19"/>
  <c r="Z129" i="19"/>
  <c r="Z58" i="19"/>
  <c r="Z74" i="19"/>
  <c r="Z37" i="19"/>
  <c r="Z130" i="19"/>
  <c r="Z118" i="19"/>
  <c r="Z52" i="19"/>
  <c r="Z67" i="19"/>
  <c r="Z157" i="19"/>
  <c r="Z65" i="19"/>
  <c r="Z30" i="19"/>
  <c r="Z86" i="19"/>
  <c r="Z137" i="19"/>
  <c r="Z46" i="19"/>
  <c r="Z16" i="19"/>
  <c r="Z136" i="19"/>
  <c r="Z19" i="19"/>
  <c r="Z76" i="19"/>
  <c r="Z11" i="19"/>
  <c r="Z15" i="19"/>
  <c r="Z80" i="19"/>
  <c r="Z98" i="19"/>
  <c r="Z103" i="19"/>
  <c r="Z110" i="19"/>
  <c r="Z51" i="19"/>
  <c r="Z44" i="19"/>
  <c r="Z93" i="19"/>
  <c r="Z143" i="19"/>
  <c r="Z17" i="19"/>
  <c r="Z41" i="19"/>
  <c r="Z53" i="19"/>
  <c r="Z161" i="19"/>
  <c r="Z109" i="19"/>
  <c r="Z99" i="19"/>
  <c r="Z39" i="19"/>
  <c r="Z62" i="19"/>
  <c r="Z94" i="19"/>
  <c r="Y158" i="19" l="1"/>
  <c r="S49" i="19"/>
  <c r="Y49" i="19" s="1"/>
  <c r="Y41" i="19"/>
  <c r="S133" i="19"/>
  <c r="Y133" i="19" s="1"/>
  <c r="Y125" i="19"/>
  <c r="I30" i="19"/>
  <c r="I82" i="19"/>
  <c r="Q131" i="19"/>
  <c r="Q46" i="19"/>
  <c r="Q145" i="19"/>
  <c r="Y123" i="19"/>
  <c r="Y61" i="19"/>
  <c r="Y117" i="19"/>
  <c r="I42" i="19"/>
  <c r="C93" i="19"/>
  <c r="I93" i="19" s="1"/>
  <c r="I94" i="19"/>
  <c r="Q160" i="19"/>
  <c r="K77" i="19"/>
  <c r="Q77" i="19" s="1"/>
  <c r="Q69" i="19"/>
  <c r="Q142" i="19"/>
  <c r="Y124" i="19"/>
  <c r="Y137" i="19"/>
  <c r="Y141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95" i="19"/>
  <c r="Y103" i="19"/>
  <c r="Y138" i="19"/>
  <c r="S121" i="19"/>
  <c r="Y121" i="19" s="1"/>
  <c r="Y122" i="19"/>
  <c r="I143" i="19"/>
  <c r="I112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95" i="19"/>
  <c r="I103" i="19"/>
  <c r="I127" i="19"/>
  <c r="I115" i="19"/>
  <c r="I154" i="19"/>
  <c r="Q127" i="19"/>
  <c r="Q123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Q115" i="19"/>
  <c r="Q154" i="19"/>
  <c r="Q146" i="19"/>
  <c r="Y60" i="19"/>
  <c r="Y113" i="19"/>
  <c r="I116" i="19"/>
  <c r="I71" i="19"/>
  <c r="I145" i="19"/>
  <c r="K37" i="19"/>
  <c r="Q37" i="19" s="1"/>
  <c r="Q38" i="19"/>
  <c r="Q98" i="19"/>
  <c r="Y31" i="19"/>
  <c r="Y102" i="19"/>
  <c r="I142" i="19"/>
  <c r="C91" i="19"/>
  <c r="I91" i="19" s="1"/>
  <c r="I83" i="19"/>
  <c r="Q110" i="19"/>
  <c r="Q39" i="19"/>
  <c r="Q99" i="19"/>
  <c r="S149" i="19"/>
  <c r="Y149" i="19" s="1"/>
  <c r="Y150" i="19"/>
  <c r="S135" i="19"/>
  <c r="Y135" i="19" s="1"/>
  <c r="Y136" i="19"/>
  <c r="Y157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42" i="19"/>
  <c r="Y126" i="19"/>
  <c r="I155" i="19"/>
  <c r="I160" i="19"/>
  <c r="I130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31" i="19"/>
  <c r="I124" i="19"/>
  <c r="I158" i="19"/>
  <c r="Q117" i="19"/>
  <c r="K147" i="19"/>
  <c r="Q147" i="19" s="1"/>
  <c r="Q139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24" i="19"/>
  <c r="Q158" i="19"/>
  <c r="Q151" i="19"/>
  <c r="Y145" i="19"/>
  <c r="S51" i="19"/>
  <c r="Y51" i="19" s="1"/>
  <c r="Y52" i="19"/>
  <c r="Y101" i="19"/>
  <c r="C49" i="19"/>
  <c r="I49" i="19" s="1"/>
  <c r="I41" i="19"/>
  <c r="I101" i="19"/>
  <c r="Q140" i="19"/>
  <c r="Q68" i="19"/>
  <c r="Q138" i="19"/>
  <c r="Y12" i="19"/>
  <c r="Y72" i="19"/>
  <c r="Y160" i="19"/>
  <c r="I31" i="19"/>
  <c r="I102" i="19"/>
  <c r="Q156" i="19"/>
  <c r="Q58" i="19"/>
  <c r="K149" i="19"/>
  <c r="Q149" i="19" s="1"/>
  <c r="Q150" i="19"/>
  <c r="Y131" i="19"/>
  <c r="S161" i="19"/>
  <c r="Y161" i="19" s="1"/>
  <c r="Y153" i="19"/>
  <c r="Y110" i="19"/>
  <c r="Y15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46" i="19"/>
  <c r="Y130" i="19"/>
  <c r="I156" i="19"/>
  <c r="I159" i="19"/>
  <c r="I146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C135" i="19"/>
  <c r="I135" i="19" s="1"/>
  <c r="I136" i="19"/>
  <c r="I128" i="19"/>
  <c r="Q126" i="19"/>
  <c r="Q157" i="19"/>
  <c r="Q12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28" i="19"/>
  <c r="Q112" i="19"/>
  <c r="Q155" i="19"/>
  <c r="Y11" i="19"/>
  <c r="Y71" i="19"/>
  <c r="Y156" i="19"/>
  <c r="I11" i="19"/>
  <c r="I60" i="19"/>
  <c r="I157" i="19"/>
  <c r="K35" i="19"/>
  <c r="Q35" i="19" s="1"/>
  <c r="Q27" i="19"/>
  <c r="Q87" i="19"/>
  <c r="Y118" i="19"/>
  <c r="Y53" i="19"/>
  <c r="S93" i="19"/>
  <c r="Y93" i="19" s="1"/>
  <c r="Y94" i="19"/>
  <c r="I20" i="19"/>
  <c r="I61" i="19"/>
  <c r="C119" i="19"/>
  <c r="I119" i="19" s="1"/>
  <c r="I111" i="19"/>
  <c r="Q28" i="19"/>
  <c r="Q88" i="19"/>
  <c r="Y132" i="19"/>
  <c r="Y154" i="19"/>
  <c r="Y128" i="19"/>
  <c r="Y16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51" i="19"/>
  <c r="S147" i="19"/>
  <c r="Y147" i="19" s="1"/>
  <c r="Y139" i="19"/>
  <c r="I138" i="19"/>
  <c r="I113" i="19"/>
  <c r="I117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40" i="19"/>
  <c r="I132" i="19"/>
  <c r="Q114" i="19"/>
  <c r="K135" i="19"/>
  <c r="Q135" i="19" s="1"/>
  <c r="Q136" i="19"/>
  <c r="Q118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32" i="19"/>
  <c r="Q116" i="19"/>
  <c r="Q159" i="19"/>
  <c r="Y19" i="19"/>
  <c r="Y90" i="19"/>
  <c r="C133" i="19"/>
  <c r="I133" i="19" s="1"/>
  <c r="I125" i="19"/>
  <c r="C51" i="19"/>
  <c r="I51" i="19" s="1"/>
  <c r="I52" i="19"/>
  <c r="I118" i="19"/>
  <c r="Q16" i="19"/>
  <c r="Q76" i="19"/>
  <c r="Y114" i="19"/>
  <c r="Y42" i="19"/>
  <c r="Y129" i="19"/>
  <c r="I151" i="19"/>
  <c r="I53" i="19"/>
  <c r="I123" i="19"/>
  <c r="Q17" i="19"/>
  <c r="K79" i="19"/>
  <c r="Q79" i="19" s="1"/>
  <c r="Q80" i="19"/>
  <c r="Y115" i="19"/>
  <c r="S119" i="19"/>
  <c r="Y119" i="19" s="1"/>
  <c r="Y111" i="19"/>
  <c r="Y144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2" i="19"/>
  <c r="Y155" i="19"/>
  <c r="Y143" i="19"/>
  <c r="I129" i="19"/>
  <c r="C121" i="19"/>
  <c r="I121" i="19" s="1"/>
  <c r="I122" i="19"/>
  <c r="I152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44" i="19"/>
  <c r="I137" i="19"/>
  <c r="Q113" i="19"/>
  <c r="Q143" i="19"/>
  <c r="K161" i="19"/>
  <c r="Q161" i="19" s="1"/>
  <c r="Q153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37" i="19"/>
  <c r="K133" i="19"/>
  <c r="Q133" i="19" s="1"/>
  <c r="Q125" i="19"/>
  <c r="Y30" i="19"/>
  <c r="Y82" i="19"/>
  <c r="I19" i="19"/>
  <c r="I90" i="19"/>
  <c r="Q152" i="19"/>
  <c r="Q57" i="19"/>
  <c r="Q109" i="19"/>
  <c r="Y20" i="19"/>
  <c r="S91" i="19"/>
  <c r="Y91" i="19" s="1"/>
  <c r="Y83" i="19"/>
  <c r="I12" i="19"/>
  <c r="I72" i="19"/>
  <c r="C149" i="19"/>
  <c r="I149" i="19" s="1"/>
  <c r="I150" i="19"/>
  <c r="Q47" i="19"/>
  <c r="K119" i="19"/>
  <c r="Q119" i="19" s="1"/>
  <c r="Q111" i="19"/>
  <c r="Y140" i="19"/>
  <c r="Y127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Y116" i="19"/>
  <c r="Y159" i="19"/>
  <c r="Y152" i="19"/>
  <c r="I126" i="19"/>
  <c r="C147" i="19"/>
  <c r="I147" i="19" s="1"/>
  <c r="I139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I114" i="19"/>
  <c r="C161" i="19"/>
  <c r="I161" i="19" s="1"/>
  <c r="I153" i="19"/>
  <c r="I141" i="19"/>
  <c r="Q130" i="19"/>
  <c r="Q144" i="19"/>
  <c r="K121" i="19"/>
  <c r="Q121" i="19" s="1"/>
  <c r="Q122" i="19"/>
  <c r="Q15" i="19"/>
  <c r="Q26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41" i="19"/>
  <c r="Q129" i="19"/>
</calcChain>
</file>

<file path=xl/sharedStrings.xml><?xml version="1.0" encoding="utf-8"?>
<sst xmlns="http://schemas.openxmlformats.org/spreadsheetml/2006/main" count="6932" uniqueCount="397">
  <si>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</si>
  <si>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</si>
  <si>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</si>
  <si>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</si>
  <si>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</si>
  <si>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</si>
  <si>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</si>
  <si>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</si>
  <si>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</si>
  <si>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</si>
  <si>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</si>
  <si>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</si>
  <si>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</si>
  <si>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</si>
  <si>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</si>
  <si>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</si>
  <si>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</si>
  <si>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</si>
  <si>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</si>
  <si>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</si>
  <si>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</si>
  <si>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</si>
  <si>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</si>
  <si>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</si>
  <si>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</si>
  <si>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</si>
  <si>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</si>
  <si>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</si>
  <si>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</si>
  <si>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</si>
  <si>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</si>
  <si>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</si>
  <si>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</si>
  <si>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</si>
  <si>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</si>
  <si>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</si>
  <si>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</si>
  <si>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</si>
  <si>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</si>
  <si>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</si>
  <si>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</si>
  <si>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</si>
  <si>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</si>
  <si>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</si>
  <si>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</si>
  <si>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</si>
  <si>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</si>
  <si>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</si>
  <si>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</si>
  <si>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</si>
  <si>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</si>
  <si>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</si>
  <si>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</si>
  <si>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</si>
  <si>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</si>
  <si>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</si>
  <si>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</si>
  <si>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</si>
  <si>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</si>
  <si>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</si>
  <si>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</si>
  <si>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</si>
  <si>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</si>
  <si>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</si>
  <si>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</si>
  <si>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</si>
  <si>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</si>
  <si>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</si>
  <si>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</si>
  <si>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</si>
  <si>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</si>
  <si>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</si>
  <si>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</si>
  <si>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</si>
  <si>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</si>
  <si>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</si>
  <si>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</si>
  <si>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</si>
  <si>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</si>
  <si>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</si>
  <si>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</si>
  <si>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</si>
  <si>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</si>
  <si>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</si>
  <si>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</si>
  <si>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</si>
  <si>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</si>
  <si>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</si>
  <si>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</si>
  <si>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</si>
  <si>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</si>
  <si>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</si>
  <si>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</si>
  <si>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</si>
  <si>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</si>
  <si>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</si>
  <si>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</si>
  <si>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</si>
  <si>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</si>
  <si>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</si>
  <si>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</si>
  <si>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</si>
  <si>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</si>
  <si>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</si>
  <si>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</si>
  <si>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</si>
  <si>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</si>
  <si>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</si>
  <si>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</si>
  <si>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</si>
  <si>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</si>
  <si>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</si>
  <si>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</si>
  <si>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</si>
  <si>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</si>
  <si>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</si>
  <si>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</si>
  <si>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</si>
  <si>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</si>
  <si>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</si>
  <si>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</si>
  <si>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</si>
  <si>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</si>
  <si>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</si>
  <si>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</si>
  <si>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</si>
  <si>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</si>
  <si>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</si>
  <si>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</si>
  <si>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</si>
  <si>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</si>
  <si>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</si>
  <si>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</si>
  <si>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</si>
  <si>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</si>
  <si>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</si>
  <si>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</si>
  <si>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</si>
  <si>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</si>
  <si>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</si>
  <si>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</si>
  <si>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</si>
  <si>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</si>
  <si>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</si>
  <si>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</si>
  <si>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</si>
  <si>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</si>
  <si>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</si>
  <si>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</si>
  <si>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</si>
  <si>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</si>
  <si>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</si>
  <si>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</si>
  <si>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</si>
  <si>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</si>
  <si>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</si>
  <si>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</si>
  <si>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</si>
  <si>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</si>
  <si>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</si>
  <si>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</si>
  <si>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</si>
  <si>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</si>
  <si>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</si>
  <si>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</si>
  <si>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</si>
  <si>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</si>
  <si>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</si>
  <si>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</si>
  <si>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</si>
  <si>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</si>
  <si>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</si>
  <si>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</si>
  <si>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</si>
  <si>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</si>
  <si>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</si>
  <si>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</si>
  <si>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</si>
  <si>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</si>
  <si>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</si>
  <si>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</si>
  <si>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</si>
  <si>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</si>
  <si>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</si>
  <si>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</si>
  <si>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</si>
  <si>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</si>
  <si>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</si>
  <si>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</si>
  <si>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</si>
  <si>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</si>
  <si>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</si>
  <si>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</si>
  <si>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</si>
  <si>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</si>
  <si>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</si>
  <si>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</si>
  <si>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</si>
  <si>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</si>
  <si>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</si>
  <si>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</si>
  <si>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</si>
  <si>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</si>
  <si>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</si>
  <si>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</si>
  <si>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</si>
  <si>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</si>
  <si>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</si>
  <si>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</si>
  <si>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</si>
  <si>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</si>
  <si>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</si>
  <si>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</si>
  <si>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</si>
  <si>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</si>
  <si>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</si>
  <si>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</si>
  <si>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</si>
  <si>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</si>
  <si>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</si>
  <si>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mayo 2019</t>
  </si>
  <si>
    <t>mayo 2021</t>
  </si>
  <si>
    <t>mayo 2022</t>
  </si>
  <si>
    <t>mayo 2023</t>
  </si>
  <si>
    <t>mayo 2024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</si>
  <si>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</si>
  <si>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</si>
  <si>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</si>
  <si>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</si>
  <si>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</si>
  <si>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</si>
  <si>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</si>
  <si>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</si>
  <si>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</si>
  <si>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</si>
  <si>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</si>
  <si>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</si>
  <si>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</si>
  <si>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</si>
  <si>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</si>
  <si>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</si>
  <si>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</si>
  <si>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</si>
  <si>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</si>
  <si>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</si>
  <si>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</si>
  <si>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</si>
  <si>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</si>
  <si>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</si>
  <si>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</si>
  <si>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</si>
  <si>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</si>
  <si>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</si>
  <si>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</si>
  <si>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</si>
  <si>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mayo 2020</t>
  </si>
  <si>
    <t>Viajeros entrados en los establecimientos alojativos de Santiago del Teide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</si>
  <si>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</si>
  <si>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</si>
  <si>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</si>
  <si>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</si>
  <si>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</si>
  <si>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</si>
  <si>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</si>
  <si>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</si>
  <si>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mayo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</si>
  <si>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</si>
  <si>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</si>
  <si>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</si>
  <si>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</si>
  <si>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</si>
  <si>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</si>
  <si>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</si>
  <si>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</si>
  <si>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</si>
  <si>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</si>
  <si>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</si>
  <si>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</si>
  <si>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</si>
  <si>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</si>
  <si>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</si>
  <si>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</si>
  <si>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</si>
  <si>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</si>
  <si>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</si>
  <si>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</si>
  <si>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</si>
  <si>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</si>
  <si>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mayo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</si>
  <si>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</si>
  <si>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</si>
  <si>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</si>
  <si>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</si>
  <si>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</si>
  <si>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</si>
  <si>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</si>
  <si>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</si>
  <si>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</si>
  <si>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</si>
  <si>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</si>
  <si>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</si>
  <si>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</si>
  <si>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</si>
  <si>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</si>
  <si>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</si>
  <si>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</si>
  <si>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</si>
  <si>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</si>
  <si>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</si>
  <si>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</si>
  <si>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</si>
  <si>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</si>
  <si>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</si>
  <si>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</si>
  <si>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</si>
  <si>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</si>
  <si>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</si>
  <si>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</si>
  <si>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</si>
  <si>
    <t>Resumen indicadores Santiago del Teide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</si>
  <si>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</si>
  <si>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</si>
  <si>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</si>
  <si>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</si>
  <si>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</si>
  <si>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</si>
  <si>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</si>
  <si>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</si>
  <si>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Santa Cruz</t>
  </si>
  <si>
    <t>Zona 2</t>
  </si>
  <si>
    <t>Norte</t>
  </si>
  <si>
    <t>Sur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</si>
  <si>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</si>
  <si>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no identificado</t>
  </si>
  <si>
    <t>Vilaflor</t>
  </si>
  <si>
    <t>La Victoria de Acentejo</t>
  </si>
  <si>
    <t>Tegueste</t>
  </si>
  <si>
    <t>El Tanque</t>
  </si>
  <si>
    <t>Tacoronte</t>
  </si>
  <si>
    <t>Los Silos</t>
  </si>
  <si>
    <t>El Sauzal</t>
  </si>
  <si>
    <t>Santa Ursula</t>
  </si>
  <si>
    <t>Santa Cruz De Tenerife</t>
  </si>
  <si>
    <t>San Juan de la Rambla</t>
  </si>
  <si>
    <t>El Rosario</t>
  </si>
  <si>
    <t>Los Realejos</t>
  </si>
  <si>
    <t>La Orotava</t>
  </si>
  <si>
    <t>La Matanza de Acentejo</t>
  </si>
  <si>
    <t>La Laguna</t>
  </si>
  <si>
    <t>Icod de los Vinos</t>
  </si>
  <si>
    <t>Güímar</t>
  </si>
  <si>
    <t>La Guancha</t>
  </si>
  <si>
    <t>Garachico</t>
  </si>
  <si>
    <t>Fasnia</t>
  </si>
  <si>
    <t xml:space="preserve">Candelaria </t>
  </si>
  <si>
    <t>Buenavista del Norte</t>
  </si>
  <si>
    <t>Arico</t>
  </si>
  <si>
    <t>Arafo</t>
  </si>
  <si>
    <t>Total Isla</t>
  </si>
  <si>
    <t>cuota s/total insular</t>
  </si>
  <si>
    <t>Plazas</t>
  </si>
  <si>
    <t>Casas Rurales</t>
  </si>
  <si>
    <t>Hoteles Rurales</t>
  </si>
  <si>
    <t>Vivienda vacacional</t>
  </si>
  <si>
    <t>MUNICIPIO</t>
  </si>
  <si>
    <t>Plazas turísticas autorizadas* según tipología del establecimiento
Distribución por Municipios
 junio 2024</t>
  </si>
  <si>
    <t>Plazas turísticas registradas en Tenerife por tipología 
I semestre 2024</t>
  </si>
  <si>
    <t>Hoteles rurales</t>
  </si>
  <si>
    <t>Sin identificar</t>
  </si>
  <si>
    <t>var respecto cierre año anterior</t>
  </si>
  <si>
    <t>dif. respecto cierre año anterior</t>
  </si>
  <si>
    <t>categoría única/ sin dato</t>
  </si>
  <si>
    <t>Casa emblemática</t>
  </si>
  <si>
    <t>5LL</t>
  </si>
  <si>
    <t>3LL</t>
  </si>
  <si>
    <t>2LL</t>
  </si>
  <si>
    <t>1LL</t>
  </si>
  <si>
    <t>Total apartamentos</t>
  </si>
  <si>
    <t>Hotel emblemático</t>
  </si>
  <si>
    <t>5* gran lujo</t>
  </si>
  <si>
    <t>5* lujo</t>
  </si>
  <si>
    <t>2*</t>
  </si>
  <si>
    <t>Total hoteles</t>
  </si>
  <si>
    <t>APARTAMENTOS</t>
  </si>
  <si>
    <t>HOTELES</t>
  </si>
  <si>
    <t>Plazas turísticas autorizadas* según tipología y categoría del establecimiento
Distribución por Municipios
 junio 2024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</si>
  <si>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</si>
  <si>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</t>
  </si>
  <si>
    <t>Establecimientos turísticos autorizados* según tipología del establecimiento
Distribución por Municipios
 junio 2024</t>
  </si>
  <si>
    <t>Zona 1</t>
  </si>
  <si>
    <t>zona Norte</t>
  </si>
  <si>
    <t>Zona Sur</t>
  </si>
  <si>
    <t>Sin información</t>
  </si>
  <si>
    <t>Tanque</t>
  </si>
  <si>
    <t>Güimar</t>
  </si>
  <si>
    <t>Guia de Isora</t>
  </si>
  <si>
    <t>Establecimientos turísticos autorizadas* según tipología y categoría del establecimiento
Distribución por Municipios
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</si>
</sst>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sz val="10"/>
      <color indexed="8"/>
      <name val="MS Sans Serif"/>
      <family val="2"/>
    </font>
    <font>
      <b/>
      <sz val="10"/>
      <color theme="1" tint="0.34998626667073579"/>
      <name val="Aptos Narrow"/>
      <family val="2"/>
      <scheme val="minor"/>
    </font>
    <font>
      <b/>
      <sz val="12"/>
      <color theme="1" tint="0.34998626667073579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9" fontId="21" fillId="0" borderId="0" applyFont="0" applyFill="0" applyBorder="0" applyProtection="0">
      <alignment vertical="center"/>
    </xf>
    <xf numFmtId="0" fontId="30" fillId="0" borderId="0"/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29" fillId="0" borderId="0" xfId="0" applyFont="1"/>
    <xf numFmtId="164" fontId="16" fillId="0" borderId="33" xfId="5" applyNumberFormat="1" applyFont="1" applyBorder="1" applyProtection="1">
      <alignment vertical="center"/>
      <protection hidden="1"/>
    </xf>
    <xf numFmtId="0" fontId="11" fillId="0" borderId="23" xfId="6" applyFont="1" applyBorder="1" applyAlignment="1" applyProtection="1">
      <alignment horizontal="left" vertical="center" wrapText="1"/>
      <protection hidden="1"/>
    </xf>
    <xf numFmtId="164" fontId="31" fillId="0" borderId="21" xfId="5" applyNumberFormat="1" applyFont="1" applyBorder="1" applyProtection="1">
      <alignment vertical="center"/>
      <protection hidden="1"/>
    </xf>
    <xf numFmtId="164" fontId="16" fillId="0" borderId="0" xfId="5" applyNumberFormat="1" applyFont="1" applyBorder="1" applyProtection="1">
      <alignment vertical="center"/>
      <protection hidden="1"/>
    </xf>
    <xf numFmtId="3" fontId="16" fillId="0" borderId="0" xfId="6" applyNumberFormat="1" applyFont="1" applyAlignment="1" applyProtection="1">
      <alignment horizontal="right" vertical="center" wrapText="1"/>
      <protection hidden="1"/>
    </xf>
    <xf numFmtId="3" fontId="16" fillId="0" borderId="64" xfId="6" applyNumberFormat="1" applyFont="1" applyBorder="1" applyAlignment="1" applyProtection="1">
      <alignment horizontal="right" vertical="center" wrapText="1"/>
      <protection hidden="1"/>
    </xf>
    <xf numFmtId="3" fontId="31" fillId="0" borderId="0" xfId="6" applyNumberFormat="1" applyFont="1" applyAlignment="1" applyProtection="1">
      <alignment horizontal="right" vertical="center" wrapText="1"/>
      <protection hidden="1"/>
    </xf>
    <xf numFmtId="0" fontId="31" fillId="0" borderId="0" xfId="6" applyFont="1" applyAlignment="1" applyProtection="1">
      <alignment vertical="center"/>
      <protection hidden="1"/>
    </xf>
    <xf numFmtId="3" fontId="31" fillId="0" borderId="64" xfId="6" applyNumberFormat="1" applyFont="1" applyBorder="1" applyAlignment="1" applyProtection="1">
      <alignment horizontal="right" vertical="center" wrapText="1"/>
      <protection hidden="1"/>
    </xf>
    <xf numFmtId="0" fontId="24" fillId="0" borderId="0" xfId="0" applyFont="1"/>
    <xf numFmtId="164" fontId="22" fillId="0" borderId="33" xfId="5" applyNumberFormat="1" applyFont="1" applyBorder="1" applyProtection="1">
      <alignment vertical="center"/>
      <protection hidden="1"/>
    </xf>
    <xf numFmtId="3" fontId="22" fillId="0" borderId="64" xfId="6" applyNumberFormat="1" applyFont="1" applyBorder="1" applyAlignment="1" applyProtection="1">
      <alignment horizontal="right" vertical="center" wrapText="1"/>
      <protection hidden="1"/>
    </xf>
    <xf numFmtId="0" fontId="22" fillId="0" borderId="0" xfId="6" applyFont="1" applyAlignment="1" applyProtection="1">
      <alignment vertical="center"/>
      <protection hidden="1"/>
    </xf>
    <xf numFmtId="1" fontId="31" fillId="3" borderId="65" xfId="4" applyFont="1" applyFill="1" applyBorder="1" applyAlignment="1" applyProtection="1">
      <alignment horizontal="center" vertical="center" wrapText="1"/>
      <protection hidden="1"/>
    </xf>
    <xf numFmtId="17" fontId="31" fillId="3" borderId="66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3" borderId="33" xfId="4" applyFont="1" applyFill="1" applyBorder="1" applyAlignment="1" applyProtection="1">
      <alignment horizontal="center" vertical="center"/>
      <protection hidden="1"/>
    </xf>
    <xf numFmtId="1" fontId="31" fillId="3" borderId="64" xfId="4" applyFont="1" applyFill="1" applyBorder="1" applyAlignment="1" applyProtection="1">
      <alignment horizontal="center" vertical="center"/>
      <protection hidden="1"/>
    </xf>
    <xf numFmtId="1" fontId="32" fillId="0" borderId="0" xfId="4" applyFont="1" applyAlignment="1" applyProtection="1">
      <alignment horizontal="center" vertical="center" wrapText="1"/>
      <protection hidden="1"/>
    </xf>
    <xf numFmtId="1" fontId="20" fillId="0" borderId="2" xfId="4" applyFont="1" applyBorder="1" applyAlignment="1" applyProtection="1">
      <alignment horizontal="left" vertical="center" wrapText="1"/>
      <protection hidden="1"/>
    </xf>
    <xf numFmtId="0" fontId="12" fillId="0" borderId="0" xfId="0" applyFont="1" applyAlignment="1">
      <alignment horizontal="center"/>
    </xf>
    <xf numFmtId="3" fontId="2" fillId="0" borderId="0" xfId="0" applyNumberFormat="1" applyFont="1"/>
    <xf numFmtId="0" fontId="11" fillId="0" borderId="0" xfId="6" applyFont="1" applyAlignment="1" applyProtection="1">
      <alignment horizontal="left" vertical="center" wrapText="1"/>
      <protection hidden="1"/>
    </xf>
    <xf numFmtId="0" fontId="11" fillId="0" borderId="0" xfId="6" applyFont="1" applyAlignment="1" applyProtection="1">
      <alignment vertical="center" wrapText="1"/>
      <protection hidden="1"/>
    </xf>
    <xf numFmtId="164" fontId="16" fillId="0" borderId="33" xfId="5" applyNumberFormat="1" applyFont="1" applyBorder="1" applyAlignment="1" applyProtection="1">
      <alignment horizontal="right" vertical="center"/>
      <protection hidden="1"/>
    </xf>
    <xf numFmtId="3" fontId="22" fillId="0" borderId="0" xfId="6" applyNumberFormat="1" applyFont="1" applyAlignment="1" applyProtection="1">
      <alignment horizontal="right" vertical="center" wrapText="1"/>
      <protection hidden="1"/>
    </xf>
    <xf numFmtId="164" fontId="22" fillId="0" borderId="33" xfId="5" applyNumberFormat="1" applyFont="1" applyBorder="1" applyAlignment="1" applyProtection="1">
      <alignment horizontal="right" vertical="center"/>
      <protection hidden="1"/>
    </xf>
    <xf numFmtId="17" fontId="31" fillId="3" borderId="0" xfId="4" applyNumberFormat="1" applyFont="1" applyFill="1" applyAlignment="1" applyProtection="1">
      <alignment horizontal="center" vertical="center" wrapText="1"/>
      <protection hidden="1"/>
    </xf>
    <xf numFmtId="1" fontId="31" fillId="5" borderId="65" xfId="4" applyFont="1" applyFill="1" applyBorder="1" applyAlignment="1" applyProtection="1">
      <alignment horizontal="center" vertical="center" wrapText="1"/>
      <protection hidden="1"/>
    </xf>
    <xf numFmtId="17" fontId="31" fillId="5" borderId="0" xfId="4" applyNumberFormat="1" applyFont="1" applyFill="1" applyAlignment="1" applyProtection="1">
      <alignment horizontal="center" vertical="center" wrapText="1"/>
      <protection hidden="1"/>
    </xf>
    <xf numFmtId="17" fontId="31" fillId="5" borderId="67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68" xfId="4" applyFont="1" applyFill="1" applyBorder="1" applyAlignment="1" applyProtection="1">
      <alignment horizontal="center" vertical="center" wrapText="1"/>
      <protection hidden="1"/>
    </xf>
    <xf numFmtId="17" fontId="31" fillId="3" borderId="69" xfId="4" applyNumberFormat="1" applyFont="1" applyFill="1" applyBorder="1" applyAlignment="1" applyProtection="1">
      <alignment horizontal="center" vertical="center" wrapText="1"/>
      <protection hidden="1"/>
    </xf>
    <xf numFmtId="1" fontId="31" fillId="5" borderId="70" xfId="4" applyFont="1" applyFill="1" applyBorder="1" applyAlignment="1" applyProtection="1">
      <alignment horizontal="center" vertical="center" wrapText="1"/>
      <protection hidden="1"/>
    </xf>
    <xf numFmtId="17" fontId="31" fillId="5" borderId="70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71" xfId="4" applyNumberFormat="1" applyFont="1" applyFill="1" applyBorder="1" applyAlignment="1" applyProtection="1">
      <alignment horizontal="center" vertical="center" wrapText="1"/>
      <protection hidden="1"/>
    </xf>
    <xf numFmtId="1" fontId="31" fillId="5" borderId="72" xfId="4" applyFont="1" applyFill="1" applyBorder="1" applyAlignment="1" applyProtection="1">
      <alignment horizontal="center" vertical="center" wrapText="1"/>
      <protection hidden="1"/>
    </xf>
    <xf numFmtId="1" fontId="31" fillId="3" borderId="73" xfId="4" applyFont="1" applyFill="1" applyBorder="1" applyAlignment="1" applyProtection="1">
      <alignment horizontal="center" vertical="center" wrapText="1"/>
      <protection hidden="1"/>
    </xf>
    <xf numFmtId="17" fontId="31" fillId="5" borderId="66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12" xfId="4" applyFont="1" applyFill="1" applyBorder="1" applyAlignment="1" applyProtection="1">
      <alignment horizontal="center" vertical="center"/>
      <protection hidden="1"/>
    </xf>
    <xf numFmtId="1" fontId="31" fillId="5" borderId="74" xfId="4" applyFont="1" applyFill="1" applyBorder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5" borderId="75" xfId="4" applyFont="1" applyFill="1" applyBorder="1" applyAlignment="1" applyProtection="1">
      <alignment horizontal="center" vertical="center"/>
      <protection hidden="1"/>
    </xf>
    <xf numFmtId="1" fontId="31" fillId="5" borderId="76" xfId="4" applyFont="1" applyFill="1" applyBorder="1" applyAlignment="1" applyProtection="1">
      <alignment horizontal="center" vertical="center"/>
      <protection hidden="1"/>
    </xf>
    <xf numFmtId="1" fontId="31" fillId="5" borderId="77" xfId="4" applyFont="1" applyFill="1" applyBorder="1" applyAlignment="1" applyProtection="1">
      <alignment horizontal="center" vertical="center"/>
      <protection hidden="1"/>
    </xf>
    <xf numFmtId="1" fontId="31" fillId="5" borderId="78" xfId="4" applyFont="1" applyFill="1" applyBorder="1" applyAlignment="1" applyProtection="1">
      <alignment horizontal="center" vertical="center"/>
      <protection hidden="1"/>
    </xf>
    <xf numFmtId="1" fontId="31" fillId="5" borderId="33" xfId="4" applyFont="1" applyFill="1" applyBorder="1" applyAlignment="1" applyProtection="1">
      <alignment horizontal="center" vertical="center"/>
      <protection hidden="1"/>
    </xf>
    <xf numFmtId="1" fontId="31" fillId="5" borderId="64" xfId="4" applyFont="1" applyFill="1" applyBorder="1" applyAlignment="1" applyProtection="1">
      <alignment horizontal="center" vertical="center"/>
      <protection hidden="1"/>
    </xf>
    <xf numFmtId="1" fontId="31" fillId="3" borderId="6" xfId="4" applyFont="1" applyFill="1" applyBorder="1" applyAlignment="1" applyProtection="1">
      <alignment horizontal="center" vertical="center"/>
      <protection hidden="1"/>
    </xf>
    <xf numFmtId="1" fontId="31" fillId="3" borderId="11" xfId="4" applyFont="1" applyFill="1" applyBorder="1" applyAlignment="1" applyProtection="1">
      <alignment horizontal="center" vertical="center"/>
      <protection hidden="1"/>
    </xf>
    <xf numFmtId="1" fontId="31" fillId="5" borderId="79" xfId="4" applyFont="1" applyFill="1" applyBorder="1" applyAlignment="1" applyProtection="1">
      <alignment horizontal="center" vertical="center"/>
      <protection hidden="1"/>
    </xf>
    <xf numFmtId="1" fontId="31" fillId="5" borderId="80" xfId="4" applyFont="1" applyFill="1" applyBorder="1" applyAlignment="1" applyProtection="1">
      <alignment horizontal="center" vertical="center"/>
      <protection hidden="1"/>
    </xf>
    <xf numFmtId="1" fontId="31" fillId="3" borderId="10" xfId="4" applyFont="1" applyFill="1" applyBorder="1" applyAlignment="1" applyProtection="1">
      <alignment horizontal="center" vertical="center"/>
      <protection hidden="1"/>
    </xf>
    <xf numFmtId="1" fontId="31" fillId="3" borderId="81" xfId="4" applyFont="1" applyFill="1" applyBorder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0" fontId="11" fillId="0" borderId="0" xfId="6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7">
    <cellStyle name="Hipervínculo" xfId="2" builtinId="8"/>
    <cellStyle name="Normal" xfId="0" builtinId="0"/>
    <cellStyle name="Normal 2 2" xfId="4" xr:uid="{CC8B41C8-08B8-49F4-8681-9ADB971CF52F}"/>
    <cellStyle name="Normal 2 6" xfId="3" xr:uid="{548E32BB-50EE-4C86-B7B4-3323F84E3677}"/>
    <cellStyle name="Normal_PlazasEstablecimientosMunicipioAutAños" xfId="6" xr:uid="{85B72971-903F-4AE8-8B72-AD8EA25678A0}"/>
    <cellStyle name="Porcentaje" xfId="1" builtinId="5"/>
    <cellStyle name="Porcentual 2" xfId="5" xr:uid="{0C693E7A-AC90-4800-92D5-CE700069911B}"/>
  </cellStyles>
  <dxfs count="0"/>
  <tableStyles count="1" defaultTableStyle="TableStyleMedium2" defaultPivotStyle="PivotStyleLight16">
    <tableStyle name="Invisible" pivot="0" table="0" count="0" xr9:uid="{BC76C681-273D-410E-98F3-CB8BB7D0B28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10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72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7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84-4EF4-9EDB-ECD9F7A4D1B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84-4EF4-9EDB-ECD9F7A4D1B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84-4EF4-9EDB-ECD9F7A4D1B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84-4EF4-9EDB-ECD9F7A4D1B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84-4EF4-9EDB-ECD9F7A4D1BD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884-4EF4-9EDB-ECD9F7A4D1BD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884-4EF4-9EDB-ECD9F7A4D1BD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884-4EF4-9EDB-ECD9F7A4D1BD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884-4EF4-9EDB-ECD9F7A4D1BD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884-4EF4-9EDB-ECD9F7A4D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47-430F-9CD3-325DC57F8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9-4344-B9E2-3CB51D6466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C9-4344-B9E2-3CB51D646630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C9-4344-B9E2-3CB51D64663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C9-4344-B9E2-3CB51D64663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C9-4344-B9E2-3CB51D6466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C9-4344-B9E2-3CB51D64663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C9-4344-B9E2-3CB51D6466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C9-4344-B9E2-3CB51D6466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C9-4344-B9E2-3CB51D64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C9-4344-B9E2-3CB51D6466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C9-4344-B9E2-3CB51D6466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C9-4344-B9E2-3CB51D6466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C9-4344-B9E2-3CB51D6466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C9-4344-B9E2-3CB51D6466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C9-4344-B9E2-3CB51D6466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C9-4344-B9E2-3CB51D6466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C9-4344-B9E2-3CB51D6466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C9-4344-B9E2-3CB51D6466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C9-4344-B9E2-3CB51D6466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C9-4344-B9E2-3CB51D6466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C9-4344-B9E2-3CB51D6466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C9-4344-B9E2-3CB51D64663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12">
                  <c:v>0.2146073036518259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C9-4344-B9E2-3CB51D646630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12">
                  <c:v>0.50807453416149073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C9-4344-B9E2-3CB51D64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CD-409A-8234-24AAF91F4F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D-409A-8234-24AAF91F4F5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CD-409A-8234-24AAF91F4F5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CD-409A-8234-24AAF91F4F5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CD-409A-8234-24AAF91F4F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CD-409A-8234-24AAF91F4F5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CD-409A-8234-24AAF91F4F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CD-409A-8234-24AAF91F4F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12">
                  <c:v>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CD-409A-8234-24AAF91F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CD-409A-8234-24AAF91F4F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CD-409A-8234-24AAF91F4F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CD-409A-8234-24AAF91F4F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CD-409A-8234-24AAF91F4F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CD-409A-8234-24AAF91F4F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CD-409A-8234-24AAF91F4F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CD-409A-8234-24AAF91F4F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CD-409A-8234-24AAF91F4F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CD-409A-8234-24AAF91F4F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CD-409A-8234-24AAF91F4F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CD-409A-8234-24AAF91F4F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CD-409A-8234-24AAF91F4F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CD-409A-8234-24AAF91F4F5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12">
                  <c:v>-0.21687082405345215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CD-409A-8234-24AAF91F4F5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12">
                  <c:v>0.69867149758454117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CD-409A-8234-24AAF91F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72-4CC9-8AF2-5D04F5A925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72-4CC9-8AF2-5D04F5A92565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72-4CC9-8AF2-5D04F5A92565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72-4CC9-8AF2-5D04F5A92565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72-4CC9-8AF2-5D04F5A925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2-4CC9-8AF2-5D04F5A92565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72-4CC9-8AF2-5D04F5A925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72-4CC9-8AF2-5D04F5A925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72-4CC9-8AF2-5D04F5A9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2-4CC9-8AF2-5D04F5A925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2-4CC9-8AF2-5D04F5A925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2-4CC9-8AF2-5D04F5A925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2-4CC9-8AF2-5D04F5A925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2-4CC9-8AF2-5D04F5A925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2-4CC9-8AF2-5D04F5A925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2-4CC9-8AF2-5D04F5A925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2-4CC9-8AF2-5D04F5A925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2-4CC9-8AF2-5D04F5A925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2-4CC9-8AF2-5D04F5A925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2-4CC9-8AF2-5D04F5A925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2-4CC9-8AF2-5D04F5A925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2-4CC9-8AF2-5D04F5A9256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12">
                  <c:v>0.2146073036518259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72-4CC9-8AF2-5D04F5A92565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12">
                  <c:v>0.50807453416149073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72-4CC9-8AF2-5D04F5A92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5-40F9-959D-682A803E6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5-40F9-959D-682A803E678F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5-40F9-959D-682A803E678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5-40F9-959D-682A803E678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5-40F9-959D-682A803E6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5-40F9-959D-682A803E678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5-40F9-959D-682A803E67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5-40F9-959D-682A803E678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12">
                  <c:v>1978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5-40F9-959D-682A803E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5-40F9-959D-682A803E67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5-40F9-959D-682A803E67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5-40F9-959D-682A803E67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5-40F9-959D-682A803E67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5-40F9-959D-682A803E67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5-40F9-959D-682A803E67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5-40F9-959D-682A803E67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5-40F9-959D-682A803E67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5-40F9-959D-682A803E67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5-40F9-959D-682A803E67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5-40F9-959D-682A803E67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5-40F9-959D-682A803E67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5-40F9-959D-682A803E678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12">
                  <c:v>-0.1161751563896336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5-40F9-959D-682A803E678F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12">
                  <c:v>0.3594501718213059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5-40F9-959D-682A803E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B-441F-85EA-8AB7942EE0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B-441F-85EA-8AB7942EE0D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B-441F-85EA-8AB7942EE0D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B-441F-85EA-8AB7942EE0D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B-441F-85EA-8AB7942EE0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EB-441F-85EA-8AB7942EE0D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EB-441F-85EA-8AB7942EE0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EB-441F-85EA-8AB7942EE0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12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EB-441F-85EA-8AB7942E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B-441F-85EA-8AB7942EE0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B-441F-85EA-8AB7942EE0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B-441F-85EA-8AB7942EE0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B-441F-85EA-8AB7942EE0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B-441F-85EA-8AB7942EE0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B-441F-85EA-8AB7942EE0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B-441F-85EA-8AB7942EE0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B-441F-85EA-8AB7942EE0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B-441F-85EA-8AB7942EE0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B-441F-85EA-8AB7942EE0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EB-441F-85EA-8AB7942EE0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EB-441F-85EA-8AB7942EE0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EB-441F-85EA-8AB7942EE0D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12">
                  <c:v>-7.6238881829733152E-2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EB-441F-85EA-8AB7942EE0D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12">
                  <c:v>-0.64519277696437283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EB-441F-85EA-8AB7942E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1-4B73-96FB-13D5356B2C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1-4B73-96FB-13D5356B2CC4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1-4B73-96FB-13D5356B2CC4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1-4B73-96FB-13D5356B2CC4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1-4B73-96FB-13D5356B2C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91-4B73-96FB-13D5356B2CC4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91-4B73-96FB-13D5356B2C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91-4B73-96FB-13D5356B2CC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12">
                  <c:v>119581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91-4B73-96FB-13D5356B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1-4B73-96FB-13D5356B2C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1-4B73-96FB-13D5356B2C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1-4B73-96FB-13D5356B2C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1-4B73-96FB-13D5356B2C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1-4B73-96FB-13D5356B2C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1-4B73-96FB-13D5356B2C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1-4B73-96FB-13D5356B2C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1-4B73-96FB-13D5356B2C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1-4B73-96FB-13D5356B2C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1-4B73-96FB-13D5356B2C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91-4B73-96FB-13D5356B2C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91-4B73-96FB-13D5356B2C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91-4B73-96FB-13D5356B2CC4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12">
                  <c:v>6.4873192277552283E-2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91-4B73-96FB-13D5356B2CC4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12">
                  <c:v>0.24753270599036026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91-4B73-96FB-13D5356B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F-456C-923E-95F93CB80CF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F-456C-923E-95F93CB80CFA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8F-456C-923E-95F93CB80CF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8F-456C-923E-95F93CB80CF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F-456C-923E-95F93CB80CF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8F-456C-923E-95F93CB80CF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8F-456C-923E-95F93CB80C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8F-456C-923E-95F93CB80CF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12">
                  <c:v>98712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8F-456C-923E-95F93CB80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F-456C-923E-95F93CB80C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F-456C-923E-95F93CB80C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F-456C-923E-95F93CB80C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8F-456C-923E-95F93CB80C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8F-456C-923E-95F93CB80C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8F-456C-923E-95F93CB80C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8F-456C-923E-95F93CB80C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F-456C-923E-95F93CB80C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F-456C-923E-95F93CB80C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8F-456C-923E-95F93CB80C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8F-456C-923E-95F93CB80C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8F-456C-923E-95F93CB80C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8F-456C-923E-95F93CB80CF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12">
                  <c:v>6.8057388933370877E-2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8F-456C-923E-95F93CB80CFA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12">
                  <c:v>0.42396353250050489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8F-456C-923E-95F93CB80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5-402C-8182-2C6B360268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5-402C-8182-2C6B360268AF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85-402C-8182-2C6B360268A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85-402C-8182-2C6B360268A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85-402C-8182-2C6B360268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85-402C-8182-2C6B360268A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85-402C-8182-2C6B360268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85-402C-8182-2C6B360268A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12">
                  <c:v>77626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85-402C-8182-2C6B36026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85-402C-8182-2C6B360268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5-402C-8182-2C6B360268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5-402C-8182-2C6B360268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5-402C-8182-2C6B360268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5-402C-8182-2C6B360268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5-402C-8182-2C6B360268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85-402C-8182-2C6B360268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85-402C-8182-2C6B360268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85-402C-8182-2C6B360268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85-402C-8182-2C6B360268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85-402C-8182-2C6B360268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85-402C-8182-2C6B360268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85-402C-8182-2C6B360268A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12">
                  <c:v>5.1144903790166341E-2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85-402C-8182-2C6B360268AF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12">
                  <c:v>0.32650933884721201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85-402C-8182-2C6B36026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4-4A10-BE9E-034542AC51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4-4A10-BE9E-034542AC518F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14-4A10-BE9E-034542AC518F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14-4A10-BE9E-034542AC518F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14-4A10-BE9E-034542AC51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14-4A10-BE9E-034542AC518F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14-4A10-BE9E-034542AC51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14-4A10-BE9E-034542AC51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12">
                  <c:v>21086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14-4A10-BE9E-034542AC5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14-4A10-BE9E-034542AC51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14-4A10-BE9E-034542AC51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14-4A10-BE9E-034542AC51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14-4A10-BE9E-034542AC51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14-4A10-BE9E-034542AC51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14-4A10-BE9E-034542AC51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14-4A10-BE9E-034542AC51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14-4A10-BE9E-034542AC51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14-4A10-BE9E-034542AC51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14-4A10-BE9E-034542AC51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14-4A10-BE9E-034542AC51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14-4A10-BE9E-034542AC51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14-4A10-BE9E-034542AC518F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12">
                  <c:v>0.13530393582081524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14-4A10-BE9E-034542AC518F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12">
                  <c:v>0.95186522262334528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14-4A10-BE9E-034542AC5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B-44AF-910C-3BA1DF3C5C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B-44AF-910C-3BA1DF3C5C5A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B-44AF-910C-3BA1DF3C5C5A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B-44AF-910C-3BA1DF3C5C5A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B-44AF-910C-3BA1DF3C5C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B-44AF-910C-3BA1DF3C5C5A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8B-44AF-910C-3BA1DF3C5C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8B-44AF-910C-3BA1DF3C5C5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12">
                  <c:v>20869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8B-44AF-910C-3BA1DF3C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8B-44AF-910C-3BA1DF3C5C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B-44AF-910C-3BA1DF3C5C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B-44AF-910C-3BA1DF3C5C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B-44AF-910C-3BA1DF3C5C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B-44AF-910C-3BA1DF3C5C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B-44AF-910C-3BA1DF3C5C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B-44AF-910C-3BA1DF3C5C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B-44AF-910C-3BA1DF3C5C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B-44AF-910C-3BA1DF3C5C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B-44AF-910C-3BA1DF3C5C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B-44AF-910C-3BA1DF3C5C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B-44AF-910C-3BA1DF3C5C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B-44AF-910C-3BA1DF3C5C5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12">
                  <c:v>5.0065412096206074E-2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8B-44AF-910C-3BA1DF3C5C5A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12">
                  <c:v>-0.21344037388813508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8B-44AF-910C-3BA1DF3C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0-46C7-B274-C382DC34B4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0-46C7-B274-C382DC34B489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0-46C7-B274-C382DC34B48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0-46C7-B274-C382DC34B48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0-46C7-B274-C382DC34B4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0-46C7-B274-C382DC34B48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00-46C7-B274-C382DC34B4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00-46C7-B274-C382DC34B48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12">
                  <c:v>119581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00-46C7-B274-C382DC34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0-46C7-B274-C382DC34B4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0-46C7-B274-C382DC34B4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0-46C7-B274-C382DC34B4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0-46C7-B274-C382DC34B4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0-46C7-B274-C382DC34B4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0-46C7-B274-C382DC34B4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0-46C7-B274-C382DC34B4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0-46C7-B274-C382DC34B4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0-46C7-B274-C382DC34B4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0-46C7-B274-C382DC34B4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0-46C7-B274-C382DC34B4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0-46C7-B274-C382DC34B4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00-46C7-B274-C382DC34B48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12">
                  <c:v>6.4873192277552283E-2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00-46C7-B274-C382DC34B489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12">
                  <c:v>0.24753270599036026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00-46C7-B274-C382DC34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D-4C85-A4C0-91DEBF710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D-4C85-A4C0-91DEBF710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A-453C-A290-B53B35D0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A-453C-A290-B53B35D0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8-4395-8E8E-D75971A10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8-4395-8E8E-D75971A10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3E-4A42-995C-8991784A6CE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3E-4A42-995C-8991784A6C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23E-4A42-995C-8991784A6C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23E-4A42-995C-8991784A6C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23E-4A42-995C-8991784A6C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23E-4A42-995C-8991784A6C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23E-4A42-995C-8991784A6CE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23E-4A42-995C-8991784A6C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3E-4A42-995C-8991784A6CE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E-4A42-995C-8991784A6CEE}"/>
                </c:ext>
              </c:extLst>
            </c:dLbl>
            <c:dLbl>
              <c:idx val="1"/>
              <c:layout>
                <c:manualLayout>
                  <c:x val="-2.517308725280787E-3"/>
                  <c:y val="-0.15263907396190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E-4A42-995C-8991784A6CEE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E-4A42-995C-8991784A6CEE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3E-4A42-995C-8991784A6CEE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3E-4A42-995C-8991784A6CEE}"/>
                </c:ext>
              </c:extLst>
            </c:dLbl>
            <c:dLbl>
              <c:idx val="5"/>
              <c:layout>
                <c:manualLayout>
                  <c:x val="-5.2352179649346074E-3"/>
                  <c:y val="-0.124925230500033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E-4A42-995C-8991784A6CEE}"/>
                </c:ext>
              </c:extLst>
            </c:dLbl>
            <c:dLbl>
              <c:idx val="6"/>
              <c:layout>
                <c:manualLayout>
                  <c:x val="-1.2598425196851317E-3"/>
                  <c:y val="0.203251542275164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3E-4A42-995C-8991784A6CE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3E-4A42-995C-8991784A6CE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E-4A42-995C-8991784A6CE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3E-4A42-995C-8991784A6CEE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3E-4A42-995C-8991784A6CE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3E-4A42-995C-8991784A6CE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123E-4A42-995C-8991784A6C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23E-4A42-995C-8991784A6C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23E-4A42-995C-8991784A6C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23E-4A42-995C-8991784A6C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23E-4A42-995C-8991784A6C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23E-4A42-995C-8991784A6C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23E-4A42-995C-8991784A6CE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3E-4A42-995C-8991784A6CE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3E-4A42-995C-8991784A6CE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3E-4A42-995C-8991784A6CE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3E-4A42-995C-8991784A6CE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3E-4A42-995C-8991784A6CE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3E-4A42-995C-8991784A6CE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3E-4A42-995C-8991784A6CE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3E-4A42-995C-8991784A6CE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3E-4A42-995C-8991784A6CE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3E-4A42-995C-8991784A6CE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3E-4A42-995C-8991784A6CE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23E-4A42-995C-8991784A6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BA-42F3-8D0F-044C5FDF5C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BA-42F3-8D0F-044C5FDF5C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BA-42F3-8D0F-044C5FDF5C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BA-42F3-8D0F-044C5FDF5C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BA-42F3-8D0F-044C5FDF5C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BA-42F3-8D0F-044C5FDF5C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BA-42F3-8D0F-044C5FDF5C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BA-42F3-8D0F-044C5FDF5C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27847</c:v>
                </c:pt>
                <c:pt idx="1">
                  <c:v>2371</c:v>
                </c:pt>
                <c:pt idx="2">
                  <c:v>25476</c:v>
                </c:pt>
                <c:pt idx="3">
                  <c:v>12004</c:v>
                </c:pt>
                <c:pt idx="4">
                  <c:v>2055</c:v>
                </c:pt>
                <c:pt idx="5">
                  <c:v>3126</c:v>
                </c:pt>
                <c:pt idx="6">
                  <c:v>782</c:v>
                </c:pt>
                <c:pt idx="7">
                  <c:v>717</c:v>
                </c:pt>
                <c:pt idx="8">
                  <c:v>46</c:v>
                </c:pt>
                <c:pt idx="9">
                  <c:v>22</c:v>
                </c:pt>
                <c:pt idx="10">
                  <c:v>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BA-42F3-8D0F-044C5FDF5C64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44088004037089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BA-42F3-8D0F-044C5FDF5C64}"/>
                </c:ext>
              </c:extLst>
            </c:dLbl>
            <c:dLbl>
              <c:idx val="1"/>
              <c:layout>
                <c:manualLayout>
                  <c:x val="-7.8209794181455482E-3"/>
                  <c:y val="0.225181062893454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BA-42F3-8D0F-044C5FDF5C64}"/>
                </c:ext>
              </c:extLst>
            </c:dLbl>
            <c:dLbl>
              <c:idx val="2"/>
              <c:layout>
                <c:manualLayout>
                  <c:x val="-3.7759152420983179E-3"/>
                  <c:y val="-0.510929366911842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BA-42F3-8D0F-044C5FDF5C64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BA-42F3-8D0F-044C5FDF5C64}"/>
                </c:ext>
              </c:extLst>
            </c:dLbl>
            <c:dLbl>
              <c:idx val="4"/>
              <c:layout>
                <c:manualLayout>
                  <c:x val="-6.4950711709962751E-3"/>
                  <c:y val="-0.11653674869588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BA-42F3-8D0F-044C5FDF5C64}"/>
                </c:ext>
              </c:extLst>
            </c:dLbl>
            <c:dLbl>
              <c:idx val="5"/>
              <c:layout>
                <c:manualLayout>
                  <c:x val="-3.977724741447892E-3"/>
                  <c:y val="-0.17059991561205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BA-42F3-8D0F-044C5FDF5C64}"/>
                </c:ext>
              </c:extLst>
            </c:dLbl>
            <c:dLbl>
              <c:idx val="6"/>
              <c:layout>
                <c:manualLayout>
                  <c:x val="-6.4950711709962266E-3"/>
                  <c:y val="0.197280603082509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BA-42F3-8D0F-044C5FDF5C64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BA-42F3-8D0F-044C5FDF5C64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BA-42F3-8D0F-044C5FDF5C64}"/>
                </c:ext>
              </c:extLst>
            </c:dLbl>
            <c:dLbl>
              <c:idx val="9"/>
              <c:layout>
                <c:manualLayout>
                  <c:x val="-3.7086802097231878E-3"/>
                  <c:y val="0.1714746183042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BA-42F3-8D0F-044C5FDF5C64}"/>
                </c:ext>
              </c:extLst>
            </c:dLbl>
            <c:dLbl>
              <c:idx val="10"/>
              <c:layout>
                <c:manualLayout>
                  <c:x val="-3.977724741447892E-3"/>
                  <c:y val="-0.186755414971624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BA-42F3-8D0F-044C5FDF5C6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0.10468898762297685</c:v>
                </c:pt>
                <c:pt idx="1">
                  <c:v>-0.13435560423512227</c:v>
                </c:pt>
                <c:pt idx="2">
                  <c:v>0.13382883083359287</c:v>
                </c:pt>
                <c:pt idx="3">
                  <c:v>0.20003998800359901</c:v>
                </c:pt>
                <c:pt idx="4">
                  <c:v>8.9030206677265467E-2</c:v>
                </c:pt>
                <c:pt idx="5">
                  <c:v>3.100263852242735E-2</c:v>
                </c:pt>
                <c:pt idx="6">
                  <c:v>-0.13686534216335544</c:v>
                </c:pt>
                <c:pt idx="7">
                  <c:v>0.20504201680672263</c:v>
                </c:pt>
                <c:pt idx="8">
                  <c:v>3.1818181818181817</c:v>
                </c:pt>
                <c:pt idx="9">
                  <c:v>-0.3529411764705882</c:v>
                </c:pt>
                <c:pt idx="10">
                  <c:v>0.12047992001333108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BA-42F3-8D0F-044C5FDF5C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4BA-42F3-8D0F-044C5FDF5C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4BA-42F3-8D0F-044C5FDF5C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4BA-42F3-8D0F-044C5FDF5C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4BA-42F3-8D0F-044C5FDF5C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4BA-42F3-8D0F-044C5FDF5C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4BA-42F3-8D0F-044C5FDF5C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4BA-42F3-8D0F-044C5FDF5C64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BA-42F3-8D0F-044C5FDF5C64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BA-42F3-8D0F-044C5FDF5C64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BA-42F3-8D0F-044C5FDF5C64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BA-42F3-8D0F-044C5FDF5C64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BA-42F3-8D0F-044C5FDF5C64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BA-42F3-8D0F-044C5FDF5C64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BA-42F3-8D0F-044C5FDF5C64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BA-42F3-8D0F-044C5FDF5C64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BA-42F3-8D0F-044C5FDF5C64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BA-42F3-8D0F-044C5FDF5C64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BA-42F3-8D0F-044C5FDF5C6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8.5143821596581321E-2</c:v>
                </c:pt>
                <c:pt idx="2">
                  <c:v>0.91485617840341871</c:v>
                </c:pt>
                <c:pt idx="3">
                  <c:v>0.43106977412288577</c:v>
                </c:pt>
                <c:pt idx="4">
                  <c:v>7.3796100118504682E-2</c:v>
                </c:pt>
                <c:pt idx="5">
                  <c:v>0.11225625740654289</c:v>
                </c:pt>
                <c:pt idx="6">
                  <c:v>2.8082019607139009E-2</c:v>
                </c:pt>
                <c:pt idx="7">
                  <c:v>2.5747836391711854E-2</c:v>
                </c:pt>
                <c:pt idx="8">
                  <c:v>1.6518835063022946E-3</c:v>
                </c:pt>
                <c:pt idx="9">
                  <c:v>7.9003124214457572E-4</c:v>
                </c:pt>
                <c:pt idx="10">
                  <c:v>0.24146227600818759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4BA-42F3-8D0F-044C5FDF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0-42AD-95F9-47C6C1BA7FF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80-42AD-95F9-47C6C1BA7F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80-42AD-95F9-47C6C1BA7F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80-42AD-95F9-47C6C1BA7F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80-42AD-95F9-47C6C1BA7F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80-42AD-95F9-47C6C1BA7F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80-42AD-95F9-47C6C1BA7FF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80-42AD-95F9-47C6C1BA7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119581</c:v>
                </c:pt>
                <c:pt idx="1">
                  <c:v>8304</c:v>
                </c:pt>
                <c:pt idx="2">
                  <c:v>111277</c:v>
                </c:pt>
                <c:pt idx="3">
                  <c:v>46605</c:v>
                </c:pt>
                <c:pt idx="4">
                  <c:v>10332</c:v>
                </c:pt>
                <c:pt idx="5">
                  <c:v>11628</c:v>
                </c:pt>
                <c:pt idx="6">
                  <c:v>2813</c:v>
                </c:pt>
                <c:pt idx="7">
                  <c:v>2428</c:v>
                </c:pt>
                <c:pt idx="8">
                  <c:v>1978</c:v>
                </c:pt>
                <c:pt idx="9">
                  <c:v>1454</c:v>
                </c:pt>
                <c:pt idx="10">
                  <c:v>34039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80-42AD-95F9-47C6C1BA7FF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0-42AD-95F9-47C6C1BA7FFA}"/>
                </c:ext>
              </c:extLst>
            </c:dLbl>
            <c:dLbl>
              <c:idx val="1"/>
              <c:layout>
                <c:manualLayout>
                  <c:x val="-6.4950711709962266E-3"/>
                  <c:y val="0.22155839542613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0-42AD-95F9-47C6C1BA7FFA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0-42AD-95F9-47C6C1BA7FFA}"/>
                </c:ext>
              </c:extLst>
            </c:dLbl>
            <c:dLbl>
              <c:idx val="3"/>
              <c:layout>
                <c:manualLayout>
                  <c:x val="-3.7759152420983179E-3"/>
                  <c:y val="-0.25042884677009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80-42AD-95F9-47C6C1BA7FFA}"/>
                </c:ext>
              </c:extLst>
            </c:dLbl>
            <c:dLbl>
              <c:idx val="4"/>
              <c:layout>
                <c:manualLayout>
                  <c:x val="-2.517346429548335E-3"/>
                  <c:y val="-0.128471347096650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80-42AD-95F9-47C6C1BA7FFA}"/>
                </c:ext>
              </c:extLst>
            </c:dLbl>
            <c:dLbl>
              <c:idx val="5"/>
              <c:layout>
                <c:manualLayout>
                  <c:x val="-3.977724741447892E-3"/>
                  <c:y val="-0.122861522008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80-42AD-95F9-47C6C1BA7FFA}"/>
                </c:ext>
              </c:extLst>
            </c:dLbl>
            <c:dLbl>
              <c:idx val="6"/>
              <c:layout>
                <c:manualLayout>
                  <c:x val="-6.4950711709962266E-3"/>
                  <c:y val="0.202054442442815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80-42AD-95F9-47C6C1BA7FF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80-42AD-95F9-47C6C1BA7FFA}"/>
                </c:ext>
              </c:extLst>
            </c:dLbl>
            <c:dLbl>
              <c:idx val="8"/>
              <c:layout>
                <c:manualLayout>
                  <c:x val="-3.7759152420983179E-3"/>
                  <c:y val="0.20506853936491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80-42AD-95F9-47C6C1BA7FFA}"/>
                </c:ext>
              </c:extLst>
            </c:dLbl>
            <c:dLbl>
              <c:idx val="9"/>
              <c:layout>
                <c:manualLayout>
                  <c:x val="-3.7086802097230907E-3"/>
                  <c:y val="0.20250457414627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80-42AD-95F9-47C6C1BA7FF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80-42AD-95F9-47C6C1BA7FF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6.4873192277552283E-2</c:v>
                </c:pt>
                <c:pt idx="1">
                  <c:v>-0.24741707449700923</c:v>
                </c:pt>
                <c:pt idx="2">
                  <c:v>9.8901858545159982E-2</c:v>
                </c:pt>
                <c:pt idx="3">
                  <c:v>0.17772667542706966</c:v>
                </c:pt>
                <c:pt idx="4">
                  <c:v>0.16732572590667716</c:v>
                </c:pt>
                <c:pt idx="5">
                  <c:v>4.7473200612557331E-2</c:v>
                </c:pt>
                <c:pt idx="6">
                  <c:v>-0.21687082405345215</c:v>
                </c:pt>
                <c:pt idx="7">
                  <c:v>0.2146073036518259</c:v>
                </c:pt>
                <c:pt idx="8">
                  <c:v>-0.1161751563896336</c:v>
                </c:pt>
                <c:pt idx="9">
                  <c:v>-7.6238881829733152E-2</c:v>
                </c:pt>
                <c:pt idx="10">
                  <c:v>5.269831451987006E-2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80-42AD-95F9-47C6C1BA7FF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A80-42AD-95F9-47C6C1BA7F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A80-42AD-95F9-47C6C1BA7F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A80-42AD-95F9-47C6C1BA7F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A80-42AD-95F9-47C6C1BA7F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A80-42AD-95F9-47C6C1BA7F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A80-42AD-95F9-47C6C1BA7F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A80-42AD-95F9-47C6C1BA7FF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80-42AD-95F9-47C6C1BA7FF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80-42AD-95F9-47C6C1BA7FF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80-42AD-95F9-47C6C1BA7FF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80-42AD-95F9-47C6C1BA7FF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80-42AD-95F9-47C6C1BA7FF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80-42AD-95F9-47C6C1BA7FF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80-42AD-95F9-47C6C1BA7FF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80-42AD-95F9-47C6C1BA7FF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80-42AD-95F9-47C6C1BA7FF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80-42AD-95F9-47C6C1BA7FF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80-42AD-95F9-47C6C1BA7FF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6.9442469957601963E-2</c:v>
                </c:pt>
                <c:pt idx="2">
                  <c:v>0.93055753004239805</c:v>
                </c:pt>
                <c:pt idx="3">
                  <c:v>0.38973582759802977</c:v>
                </c:pt>
                <c:pt idx="4">
                  <c:v>8.6401685886553878E-2</c:v>
                </c:pt>
                <c:pt idx="5">
                  <c:v>9.7239528018665172E-2</c:v>
                </c:pt>
                <c:pt idx="6">
                  <c:v>2.352380394878785E-2</c:v>
                </c:pt>
                <c:pt idx="7">
                  <c:v>2.0304228932689974E-2</c:v>
                </c:pt>
                <c:pt idx="8">
                  <c:v>1.6541089303484666E-2</c:v>
                </c:pt>
                <c:pt idx="9">
                  <c:v>1.2159122268587818E-2</c:v>
                </c:pt>
                <c:pt idx="10">
                  <c:v>0.28465224408559886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A80-42AD-95F9-47C6C1BA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15-4366-8393-FBAEADF00A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15-4366-8393-FBAEADF00A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15-4366-8393-FBAEADF00A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15-4366-8393-FBAEADF00A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15-4366-8393-FBAEADF00A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15-4366-8393-FBAEADF00A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15-4366-8393-FBAEADF00A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15-4366-8393-FBAEADF00A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98712</c:v>
                </c:pt>
                <c:pt idx="1">
                  <c:v>6118</c:v>
                </c:pt>
                <c:pt idx="2">
                  <c:v>92594</c:v>
                </c:pt>
                <c:pt idx="3">
                  <c:v>38657</c:v>
                </c:pt>
                <c:pt idx="4">
                  <c:v>8993</c:v>
                </c:pt>
                <c:pt idx="5">
                  <c:v>10057</c:v>
                </c:pt>
                <c:pt idx="6">
                  <c:v>2242</c:v>
                </c:pt>
                <c:pt idx="7">
                  <c:v>2026</c:v>
                </c:pt>
                <c:pt idx="8">
                  <c:v>1796</c:v>
                </c:pt>
                <c:pt idx="9">
                  <c:v>1149</c:v>
                </c:pt>
                <c:pt idx="10">
                  <c:v>27674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15-4366-8393-FBAEADF00AEA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67706574272200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5-4366-8393-FBAEADF00AEA}"/>
                </c:ext>
              </c:extLst>
            </c:dLbl>
            <c:dLbl>
              <c:idx val="1"/>
              <c:layout>
                <c:manualLayout>
                  <c:x val="-2.517346429548335E-3"/>
                  <c:y val="0.219544361466095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5-4366-8393-FBAEADF00AEA}"/>
                </c:ext>
              </c:extLst>
            </c:dLbl>
            <c:dLbl>
              <c:idx val="2"/>
              <c:layout>
                <c:manualLayout>
                  <c:x val="-3.7759152420983179E-3"/>
                  <c:y val="-0.441708696187412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5-4366-8393-FBAEADF00AEA}"/>
                </c:ext>
              </c:extLst>
            </c:dLbl>
            <c:dLbl>
              <c:idx val="3"/>
              <c:layout>
                <c:manualLayout>
                  <c:x val="-3.7759152420983179E-3"/>
                  <c:y val="-0.245655007409788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5-4366-8393-FBAEADF00AEA}"/>
                </c:ext>
              </c:extLst>
            </c:dLbl>
            <c:dLbl>
              <c:idx val="4"/>
              <c:layout>
                <c:manualLayout>
                  <c:x val="-5.1691629238469292E-3"/>
                  <c:y val="-0.121310588056192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5-4366-8393-FBAEADF00AEA}"/>
                </c:ext>
              </c:extLst>
            </c:dLbl>
            <c:dLbl>
              <c:idx val="5"/>
              <c:layout>
                <c:manualLayout>
                  <c:x val="-5.3036329885971893E-3"/>
                  <c:y val="-0.137183040089913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5-4366-8393-FBAEADF00AEA}"/>
                </c:ext>
              </c:extLst>
            </c:dLbl>
            <c:dLbl>
              <c:idx val="6"/>
              <c:layout>
                <c:manualLayout>
                  <c:x val="-6.4950711709962266E-3"/>
                  <c:y val="0.20205444244281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5-4366-8393-FBAEADF00AEA}"/>
                </c:ext>
              </c:extLst>
            </c:dLbl>
            <c:dLbl>
              <c:idx val="7"/>
              <c:layout>
                <c:manualLayout>
                  <c:x val="-6.5623062033713566E-3"/>
                  <c:y val="-9.400309923665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5-4366-8393-FBAEADF00AEA}"/>
                </c:ext>
              </c:extLst>
            </c:dLbl>
            <c:dLbl>
              <c:idx val="8"/>
              <c:layout>
                <c:manualLayout>
                  <c:x val="-7.7536399835462094E-3"/>
                  <c:y val="0.1907470212839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5-4366-8393-FBAEADF00AEA}"/>
                </c:ext>
              </c:extLst>
            </c:dLbl>
            <c:dLbl>
              <c:idx val="9"/>
              <c:layout>
                <c:manualLayout>
                  <c:x val="-7.6864049511710794E-3"/>
                  <c:y val="0.20727841350658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5-4366-8393-FBAEADF00AEA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5-4366-8393-FBAEADF00AE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6.8057388933370877E-2</c:v>
                </c:pt>
                <c:pt idx="1">
                  <c:v>-0.25052064192086243</c:v>
                </c:pt>
                <c:pt idx="2">
                  <c:v>9.8921183493751341E-2</c:v>
                </c:pt>
                <c:pt idx="3">
                  <c:v>0.17181484737336694</c:v>
                </c:pt>
                <c:pt idx="4">
                  <c:v>0.17386764130009147</c:v>
                </c:pt>
                <c:pt idx="5">
                  <c:v>6.9097480599553451E-2</c:v>
                </c:pt>
                <c:pt idx="6">
                  <c:v>-0.26612111292962359</c:v>
                </c:pt>
                <c:pt idx="7">
                  <c:v>0.18966529653552544</c:v>
                </c:pt>
                <c:pt idx="8">
                  <c:v>-7.6131687242798396E-2</c:v>
                </c:pt>
                <c:pt idx="9">
                  <c:v>-0.10791925465838514</c:v>
                </c:pt>
                <c:pt idx="10">
                  <c:v>5.577598046696175E-2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15-4366-8393-FBAEADF00A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15-4366-8393-FBAEADF00A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015-4366-8393-FBAEADF00A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015-4366-8393-FBAEADF00A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015-4366-8393-FBAEADF00A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015-4366-8393-FBAEADF00A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015-4366-8393-FBAEADF00A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015-4366-8393-FBAEADF00AE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5-4366-8393-FBAEADF00AE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15-4366-8393-FBAEADF00AE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15-4366-8393-FBAEADF00AE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5-4366-8393-FBAEADF00AE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15-4366-8393-FBAEADF00AE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15-4366-8393-FBAEADF00AE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15-4366-8393-FBAEADF00AE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15-4366-8393-FBAEADF00AE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15-4366-8393-FBAEADF00AE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15-4366-8393-FBAEADF00AE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15-4366-8393-FBAEADF00AE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6.1978280249615041E-2</c:v>
                </c:pt>
                <c:pt idx="2">
                  <c:v>0.93802171975038495</c:v>
                </c:pt>
                <c:pt idx="3">
                  <c:v>0.39161398816759868</c:v>
                </c:pt>
                <c:pt idx="4">
                  <c:v>9.1103411945862717E-2</c:v>
                </c:pt>
                <c:pt idx="5">
                  <c:v>0.10188224329362185</c:v>
                </c:pt>
                <c:pt idx="6">
                  <c:v>2.2712537482778183E-2</c:v>
                </c:pt>
                <c:pt idx="7">
                  <c:v>2.0524353675338357E-2</c:v>
                </c:pt>
                <c:pt idx="8">
                  <c:v>1.8194343139638545E-2</c:v>
                </c:pt>
                <c:pt idx="9">
                  <c:v>1.1639922197909068E-2</c:v>
                </c:pt>
                <c:pt idx="10">
                  <c:v>0.28035091984763755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015-4366-8393-FBAEADF00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6-4CEE-AF5C-BA9534FD2DE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56-4CEE-AF5C-BA9534FD2D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56-4CEE-AF5C-BA9534FD2D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56-4CEE-AF5C-BA9534FD2D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56-4CEE-AF5C-BA9534FD2D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56-4CEE-AF5C-BA9534FD2D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56-4CEE-AF5C-BA9534FD2DE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56-4CEE-AF5C-BA9534FD2D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20869</c:v>
                </c:pt>
                <c:pt idx="1">
                  <c:v>2186</c:v>
                </c:pt>
                <c:pt idx="2">
                  <c:v>18683</c:v>
                </c:pt>
                <c:pt idx="3">
                  <c:v>7948</c:v>
                </c:pt>
                <c:pt idx="4">
                  <c:v>1339</c:v>
                </c:pt>
                <c:pt idx="5">
                  <c:v>1571</c:v>
                </c:pt>
                <c:pt idx="6">
                  <c:v>571</c:v>
                </c:pt>
                <c:pt idx="7">
                  <c:v>402</c:v>
                </c:pt>
                <c:pt idx="8">
                  <c:v>182</c:v>
                </c:pt>
                <c:pt idx="9">
                  <c:v>305</c:v>
                </c:pt>
                <c:pt idx="10">
                  <c:v>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6-4CEE-AF5C-BA9534FD2DE3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5815889555158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56-4CEE-AF5C-BA9534FD2DE3}"/>
                </c:ext>
              </c:extLst>
            </c:dLbl>
            <c:dLbl>
              <c:idx val="1"/>
              <c:layout>
                <c:manualLayout>
                  <c:x val="-2.517346429548335E-3"/>
                  <c:y val="0.2442762323882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56-4CEE-AF5C-BA9534FD2DE3}"/>
                </c:ext>
              </c:extLst>
            </c:dLbl>
            <c:dLbl>
              <c:idx val="2"/>
              <c:layout>
                <c:manualLayout>
                  <c:x val="-7.7536399835462094E-3"/>
                  <c:y val="-0.415452579705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56-4CEE-AF5C-BA9534FD2DE3}"/>
                </c:ext>
              </c:extLst>
            </c:dLbl>
            <c:dLbl>
              <c:idx val="3"/>
              <c:layout>
                <c:manualLayout>
                  <c:x val="-9.0795482306955059E-3"/>
                  <c:y val="-0.22178581060826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56-4CEE-AF5C-BA9534FD2DE3}"/>
                </c:ext>
              </c:extLst>
            </c:dLbl>
            <c:dLbl>
              <c:idx val="4"/>
              <c:layout>
                <c:manualLayout>
                  <c:x val="-3.8432546766976323E-3"/>
                  <c:y val="-0.118923668376039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56-4CEE-AF5C-BA9534FD2DE3}"/>
                </c:ext>
              </c:extLst>
            </c:dLbl>
            <c:dLbl>
              <c:idx val="5"/>
              <c:layout>
                <c:manualLayout>
                  <c:x val="-3.977724741447892E-3"/>
                  <c:y val="0.218468180199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56-4CEE-AF5C-BA9534FD2DE3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56-4CEE-AF5C-BA9534FD2DE3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56-4CEE-AF5C-BA9534FD2DE3}"/>
                </c:ext>
              </c:extLst>
            </c:dLbl>
            <c:dLbl>
              <c:idx val="8"/>
              <c:layout>
                <c:manualLayout>
                  <c:x val="-5.1018234892476148E-3"/>
                  <c:y val="0.19552086064429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56-4CEE-AF5C-BA9534FD2DE3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56-4CEE-AF5C-BA9534FD2DE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56-4CEE-AF5C-BA9534FD2DE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5.0065412096206074E-2</c:v>
                </c:pt>
                <c:pt idx="1">
                  <c:v>-0.23859282479972133</c:v>
                </c:pt>
                <c:pt idx="2">
                  <c:v>9.8806093042404175E-2</c:v>
                </c:pt>
                <c:pt idx="3">
                  <c:v>0.20735227100106335</c:v>
                </c:pt>
                <c:pt idx="4">
                  <c:v>0.12521008403361344</c:v>
                </c:pt>
                <c:pt idx="5">
                  <c:v>-7.2609208972845285E-2</c:v>
                </c:pt>
                <c:pt idx="6">
                  <c:v>6.3314711359404141E-2</c:v>
                </c:pt>
                <c:pt idx="7">
                  <c:v>0.35810810810810811</c:v>
                </c:pt>
                <c:pt idx="8">
                  <c:v>-0.38095238095238093</c:v>
                </c:pt>
                <c:pt idx="9">
                  <c:v>6.643356643356646E-2</c:v>
                </c:pt>
                <c:pt idx="10">
                  <c:v>3.9523109586803828E-2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56-4CEE-AF5C-BA9534FD2DE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D56-4CEE-AF5C-BA9534FD2DE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D56-4CEE-AF5C-BA9534FD2DE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D56-4CEE-AF5C-BA9534FD2DE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D56-4CEE-AF5C-BA9534FD2DE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D56-4CEE-AF5C-BA9534FD2DE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D56-4CEE-AF5C-BA9534FD2DE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D56-4CEE-AF5C-BA9534FD2DE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56-4CEE-AF5C-BA9534FD2DE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56-4CEE-AF5C-BA9534FD2DE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56-4CEE-AF5C-BA9534FD2DE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56-4CEE-AF5C-BA9534FD2DE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56-4CEE-AF5C-BA9534FD2DE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56-4CEE-AF5C-BA9534FD2DE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56-4CEE-AF5C-BA9534FD2DE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56-4CEE-AF5C-BA9534FD2DE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56-4CEE-AF5C-BA9534FD2DE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56-4CEE-AF5C-BA9534FD2DE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56-4CEE-AF5C-BA9534FD2DE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0.10474867027648666</c:v>
                </c:pt>
                <c:pt idx="2">
                  <c:v>0.8952513297235134</c:v>
                </c:pt>
                <c:pt idx="3">
                  <c:v>0.38085198140782978</c:v>
                </c:pt>
                <c:pt idx="4">
                  <c:v>6.4162154391681436E-2</c:v>
                </c:pt>
                <c:pt idx="5">
                  <c:v>7.5279122142891369E-2</c:v>
                </c:pt>
                <c:pt idx="6">
                  <c:v>2.7361157698020989E-2</c:v>
                </c:pt>
                <c:pt idx="7">
                  <c:v>1.9263021706837892E-2</c:v>
                </c:pt>
                <c:pt idx="8">
                  <c:v>8.7210695289664103E-3</c:v>
                </c:pt>
                <c:pt idx="9">
                  <c:v>1.4614979155685466E-2</c:v>
                </c:pt>
                <c:pt idx="10">
                  <c:v>0.30499784369159999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D56-4CEE-AF5C-BA9534FD2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18-46FE-BC57-C1AABF2E7CA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18-46FE-BC57-C1AABF2E7C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18-46FE-BC57-C1AABF2E7C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18-46FE-BC57-C1AABF2E7C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18-46FE-BC57-C1AABF2E7C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18-46FE-BC57-C1AABF2E7C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18-46FE-BC57-C1AABF2E7C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18-46FE-BC57-C1AABF2E7C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27847</c:v>
                </c:pt>
                <c:pt idx="1">
                  <c:v>2371</c:v>
                </c:pt>
                <c:pt idx="2">
                  <c:v>25476</c:v>
                </c:pt>
                <c:pt idx="3">
                  <c:v>12004</c:v>
                </c:pt>
                <c:pt idx="4">
                  <c:v>2055</c:v>
                </c:pt>
                <c:pt idx="5">
                  <c:v>3126</c:v>
                </c:pt>
                <c:pt idx="6">
                  <c:v>782</c:v>
                </c:pt>
                <c:pt idx="7">
                  <c:v>717</c:v>
                </c:pt>
                <c:pt idx="8">
                  <c:v>46</c:v>
                </c:pt>
                <c:pt idx="9">
                  <c:v>22</c:v>
                </c:pt>
                <c:pt idx="10">
                  <c:v>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18-46FE-BC57-C1AABF2E7CA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8-46FE-BC57-C1AABF2E7CAA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18-46FE-BC57-C1AABF2E7CAA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8-46FE-BC57-C1AABF2E7CAA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18-46FE-BC57-C1AABF2E7CAA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8-46FE-BC57-C1AABF2E7CAA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18-46FE-BC57-C1AABF2E7CAA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8-46FE-BC57-C1AABF2E7CAA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18-46FE-BC57-C1AABF2E7CAA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18-46FE-BC57-C1AABF2E7CAA}"/>
                </c:ext>
              </c:extLst>
            </c:dLbl>
            <c:dLbl>
              <c:idx val="9"/>
              <c:layout>
                <c:manualLayout>
                  <c:x val="-3.7086802097230907E-3"/>
                  <c:y val="0.157153100223374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18-46FE-BC57-C1AABF2E7CAA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18-46FE-BC57-C1AABF2E7CA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0.10468898762297685</c:v>
                </c:pt>
                <c:pt idx="1">
                  <c:v>-0.13435560423512227</c:v>
                </c:pt>
                <c:pt idx="2">
                  <c:v>0.13382883083359287</c:v>
                </c:pt>
                <c:pt idx="3">
                  <c:v>0.20003998800359901</c:v>
                </c:pt>
                <c:pt idx="4">
                  <c:v>8.9030206677265467E-2</c:v>
                </c:pt>
                <c:pt idx="5">
                  <c:v>3.100263852242735E-2</c:v>
                </c:pt>
                <c:pt idx="6">
                  <c:v>-0.13686534216335544</c:v>
                </c:pt>
                <c:pt idx="7">
                  <c:v>0.20504201680672263</c:v>
                </c:pt>
                <c:pt idx="8">
                  <c:v>3.1818181818181817</c:v>
                </c:pt>
                <c:pt idx="9">
                  <c:v>-0.3529411764705882</c:v>
                </c:pt>
                <c:pt idx="10">
                  <c:v>0.12047992001333108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A18-46FE-BC57-C1AABF2E7C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A18-46FE-BC57-C1AABF2E7C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A18-46FE-BC57-C1AABF2E7C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A18-46FE-BC57-C1AABF2E7C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A18-46FE-BC57-C1AABF2E7C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A18-46FE-BC57-C1AABF2E7C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A18-46FE-BC57-C1AABF2E7C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A18-46FE-BC57-C1AABF2E7CA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18-46FE-BC57-C1AABF2E7CA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18-46FE-BC57-C1AABF2E7CA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18-46FE-BC57-C1AABF2E7CA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18-46FE-BC57-C1AABF2E7CA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18-46FE-BC57-C1AABF2E7CA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18-46FE-BC57-C1AABF2E7CA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18-46FE-BC57-C1AABF2E7CA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18-46FE-BC57-C1AABF2E7CA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18-46FE-BC57-C1AABF2E7CA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18-46FE-BC57-C1AABF2E7CA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18-46FE-BC57-C1AABF2E7CA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8.5143821596581321E-2</c:v>
                </c:pt>
                <c:pt idx="2">
                  <c:v>0.91485617840341871</c:v>
                </c:pt>
                <c:pt idx="3">
                  <c:v>0.43106977412288577</c:v>
                </c:pt>
                <c:pt idx="4">
                  <c:v>7.3796100118504682E-2</c:v>
                </c:pt>
                <c:pt idx="5">
                  <c:v>0.11225625740654289</c:v>
                </c:pt>
                <c:pt idx="6">
                  <c:v>2.8082019607139009E-2</c:v>
                </c:pt>
                <c:pt idx="7">
                  <c:v>2.5747836391711854E-2</c:v>
                </c:pt>
                <c:pt idx="8">
                  <c:v>1.6518835063022946E-3</c:v>
                </c:pt>
                <c:pt idx="9">
                  <c:v>7.9003124214457572E-4</c:v>
                </c:pt>
                <c:pt idx="10">
                  <c:v>0.24146227600818759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A18-46FE-BC57-C1AABF2E7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A-4176-A813-6A28BEAC2B4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EA-4176-A813-6A28BEAC2B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EA-4176-A813-6A28BEAC2B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EA-4176-A813-6A28BEAC2B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EA-4176-A813-6A28BEAC2B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EA-4176-A813-6A28BEAC2B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EA-4176-A813-6A28BEAC2B4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EA-4176-A813-6A28BEAC2B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143553</c:v>
                </c:pt>
                <c:pt idx="1">
                  <c:v>9003</c:v>
                </c:pt>
                <c:pt idx="2">
                  <c:v>5382</c:v>
                </c:pt>
                <c:pt idx="3">
                  <c:v>3621</c:v>
                </c:pt>
                <c:pt idx="4">
                  <c:v>134550</c:v>
                </c:pt>
                <c:pt idx="5">
                  <c:v>55785</c:v>
                </c:pt>
                <c:pt idx="6">
                  <c:v>13047</c:v>
                </c:pt>
                <c:pt idx="7">
                  <c:v>14076</c:v>
                </c:pt>
                <c:pt idx="8">
                  <c:v>3668</c:v>
                </c:pt>
                <c:pt idx="9">
                  <c:v>3026</c:v>
                </c:pt>
                <c:pt idx="10">
                  <c:v>2511</c:v>
                </c:pt>
                <c:pt idx="11">
                  <c:v>1847</c:v>
                </c:pt>
                <c:pt idx="12">
                  <c:v>40590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EA-4176-A813-6A28BEAC2B40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A-4176-A813-6A28BEAC2B40}"/>
                </c:ext>
              </c:extLst>
            </c:dLbl>
            <c:dLbl>
              <c:idx val="1"/>
              <c:layout>
                <c:manualLayout>
                  <c:x val="-2.517346429548335E-3"/>
                  <c:y val="0.209599176042844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A-4176-A813-6A28BEAC2B40}"/>
                </c:ext>
              </c:extLst>
            </c:dLbl>
            <c:dLbl>
              <c:idx val="2"/>
              <c:layout>
                <c:manualLayout>
                  <c:x val="-3.977724741447892E-3"/>
                  <c:y val="0.1933404940923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EA-4176-A813-6A28BEAC2B40}"/>
                </c:ext>
              </c:extLst>
            </c:dLbl>
            <c:dLbl>
              <c:idx val="3"/>
              <c:layout>
                <c:manualLayout>
                  <c:x val="-3.977724741447892E-3"/>
                  <c:y val="0.202888172812984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EA-4176-A813-6A28BEAC2B40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EA-4176-A813-6A28BEAC2B40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EA-4176-A813-6A28BEAC2B40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EA-4176-A813-6A28BEAC2B40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EA-4176-A813-6A28BEAC2B40}"/>
                </c:ext>
              </c:extLst>
            </c:dLbl>
            <c:dLbl>
              <c:idx val="8"/>
              <c:layout>
                <c:manualLayout>
                  <c:x val="-2.517346429548335E-3"/>
                  <c:y val="0.1972806030825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A-4176-A813-6A28BEAC2B40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A-4176-A813-6A28BEAC2B40}"/>
                </c:ext>
              </c:extLst>
            </c:dLbl>
            <c:dLbl>
              <c:idx val="10"/>
              <c:layout>
                <c:manualLayout>
                  <c:x val="-3.7759152420982203E-3"/>
                  <c:y val="0.17403858352292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A-4176-A813-6A28BEAC2B40}"/>
                </c:ext>
              </c:extLst>
            </c:dLbl>
            <c:dLbl>
              <c:idx val="11"/>
              <c:layout>
                <c:manualLayout>
                  <c:x val="-6.360496704021782E-3"/>
                  <c:y val="0.19534381510581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A-4176-A813-6A28BEAC2B40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A-4176-A813-6A28BEAC2B4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7.2019057718301305E-2</c:v>
                </c:pt>
                <c:pt idx="1">
                  <c:v>-0.25858519311537509</c:v>
                </c:pt>
                <c:pt idx="2">
                  <c:v>-0.3244634115727375</c:v>
                </c:pt>
                <c:pt idx="3">
                  <c:v>-0.1329022988505747</c:v>
                </c:pt>
                <c:pt idx="4">
                  <c:v>0.10498825616346097</c:v>
                </c:pt>
                <c:pt idx="5">
                  <c:v>0.18188559322033893</c:v>
                </c:pt>
                <c:pt idx="6">
                  <c:v>0.21108326371484276</c:v>
                </c:pt>
                <c:pt idx="7">
                  <c:v>0.10634284366894597</c:v>
                </c:pt>
                <c:pt idx="8">
                  <c:v>-0.22255192878338281</c:v>
                </c:pt>
                <c:pt idx="9">
                  <c:v>0.22510121457489873</c:v>
                </c:pt>
                <c:pt idx="10">
                  <c:v>-8.5245901639344313E-2</c:v>
                </c:pt>
                <c:pt idx="11">
                  <c:v>-7.9262213359920231E-2</c:v>
                </c:pt>
                <c:pt idx="12">
                  <c:v>3.728501699419895E-2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EA-4176-A813-6A28BEAC2B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7EA-4176-A813-6A28BEAC2B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EA-4176-A813-6A28BEAC2B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EA-4176-A813-6A28BEAC2B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EA-4176-A813-6A28BEAC2B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EA-4176-A813-6A28BEAC2B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EA-4176-A813-6A28BEAC2B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EA-4176-A813-6A28BEAC2B4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A-4176-A813-6A28BEAC2B4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EA-4176-A813-6A28BEAC2B40}"/>
                </c:ext>
              </c:extLst>
            </c:dLbl>
            <c:dLbl>
              <c:idx val="2"/>
              <c:layout>
                <c:manualLayout>
                  <c:x val="-3.977724741447892E-3"/>
                  <c:y val="6.44470193105561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EA-4176-A813-6A28BEAC2B40}"/>
                </c:ext>
              </c:extLst>
            </c:dLbl>
            <c:dLbl>
              <c:idx val="3"/>
              <c:layout>
                <c:manualLayout>
                  <c:x val="-1.3259082471493459E-3"/>
                  <c:y val="5.48991526435136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EA-4176-A813-6A28BEAC2B40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EA-4176-A813-6A28BEAC2B40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EA-4176-A813-6A28BEAC2B40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EA-4176-A813-6A28BEAC2B40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EA-4176-A813-6A28BEAC2B40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EA-4176-A813-6A28BEAC2B40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EA-4176-A813-6A28BEAC2B40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EA-4176-A813-6A28BEAC2B40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EA-4176-A813-6A28BEAC2B40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EA-4176-A813-6A28BEAC2B4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6.2715512737455847E-2</c:v>
                </c:pt>
                <c:pt idx="2">
                  <c:v>3.7491379490501762E-2</c:v>
                </c:pt>
                <c:pt idx="3">
                  <c:v>2.5224133246954085E-2</c:v>
                </c:pt>
                <c:pt idx="4">
                  <c:v>0.9372844872625441</c:v>
                </c:pt>
                <c:pt idx="5">
                  <c:v>0.38860211907797121</c:v>
                </c:pt>
                <c:pt idx="6">
                  <c:v>9.0886292867442681E-2</c:v>
                </c:pt>
                <c:pt idx="7">
                  <c:v>9.8054377129004625E-2</c:v>
                </c:pt>
                <c:pt idx="8">
                  <c:v>2.5551538456179947E-2</c:v>
                </c:pt>
                <c:pt idx="9">
                  <c:v>2.1079322619520318E-2</c:v>
                </c:pt>
                <c:pt idx="10">
                  <c:v>1.749179745459865E-2</c:v>
                </c:pt>
                <c:pt idx="11">
                  <c:v>1.286632811574819E-2</c:v>
                </c:pt>
                <c:pt idx="12">
                  <c:v>0.28275271154207854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7EA-4176-A813-6A28BEAC2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63-482D-9CA3-17481D3FDC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3-482D-9CA3-17481D3FDCAB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63-482D-9CA3-17481D3FDCA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63-482D-9CA3-17481D3FDCA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63-482D-9CA3-17481D3FDC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63-482D-9CA3-17481D3FDCA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63-482D-9CA3-17481D3FDC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63-482D-9CA3-17481D3FDC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12">
                  <c:v>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63-482D-9CA3-17481D3F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63-482D-9CA3-17481D3FDC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63-482D-9CA3-17481D3FDC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63-482D-9CA3-17481D3FDC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63-482D-9CA3-17481D3FDC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63-482D-9CA3-17481D3FDC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63-482D-9CA3-17481D3FDC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63-482D-9CA3-17481D3FDC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63-482D-9CA3-17481D3FDC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63-482D-9CA3-17481D3FDC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63-482D-9CA3-17481D3FDC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63-482D-9CA3-17481D3FDC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63-482D-9CA3-17481D3FDC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63-482D-9CA3-17481D3FDCA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12">
                  <c:v>-0.24741707449700923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63-482D-9CA3-17481D3FDCAB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12">
                  <c:v>-0.46398140975987612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63-482D-9CA3-17481D3F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0-4A0F-B6AA-C38176118F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0-4A0F-B6AA-C38176118F5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D0-4A0F-B6AA-C38176118F5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0-4A0F-B6AA-C38176118F5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D0-4A0F-B6AA-C38176118F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D0-4A0F-B6AA-C38176118F5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D0-4A0F-B6AA-C38176118F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D0-4A0F-B6AA-C38176118F5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12">
                  <c:v>831623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D0-4A0F-B6AA-C38176118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0-4A0F-B6AA-C38176118F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0-4A0F-B6AA-C38176118F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0-4A0F-B6AA-C38176118F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0-4A0F-B6AA-C38176118F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0-4A0F-B6AA-C38176118F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0-4A0F-B6AA-C38176118F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0-4A0F-B6AA-C38176118F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0-4A0F-B6AA-C38176118F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0-4A0F-B6AA-C38176118F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0-4A0F-B6AA-C38176118F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0-4A0F-B6AA-C38176118F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0-4A0F-B6AA-C38176118F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0-4A0F-B6AA-C38176118F5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12">
                  <c:v>0.10630239692223364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D0-4A0F-B6AA-C38176118F5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12">
                  <c:v>0.14339944316502251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D0-4A0F-B6AA-C38176118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23-4F19-8CBB-9FE3E15A6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3-4F19-8CBB-9FE3E15A67F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23-4F19-8CBB-9FE3E15A67F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23-4F19-8CBB-9FE3E15A67F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23-4F19-8CBB-9FE3E15A6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23-4F19-8CBB-9FE3E15A67F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23-4F19-8CBB-9FE3E15A67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23-4F19-8CBB-9FE3E15A6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12">
                  <c:v>27226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23-4F19-8CBB-9FE3E15A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23-4F19-8CBB-9FE3E15A67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23-4F19-8CBB-9FE3E15A67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23-4F19-8CBB-9FE3E15A67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23-4F19-8CBB-9FE3E15A67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3-4F19-8CBB-9FE3E15A67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23-4F19-8CBB-9FE3E15A67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23-4F19-8CBB-9FE3E15A67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23-4F19-8CBB-9FE3E15A67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23-4F19-8CBB-9FE3E15A67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23-4F19-8CBB-9FE3E15A67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23-4F19-8CBB-9FE3E15A67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23-4F19-8CBB-9FE3E15A67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23-4F19-8CBB-9FE3E15A67F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12">
                  <c:v>-0.28787403222431474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23-4F19-8CBB-9FE3E15A67F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12">
                  <c:v>-0.61468461200979352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23-4F19-8CBB-9FE3E15A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45-4C77-AA6A-F44585220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5-4C77-AA6A-F4458522048E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45-4C77-AA6A-F4458522048E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45-4C77-AA6A-F4458522048E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45-4C77-AA6A-F44585220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45-4C77-AA6A-F4458522048E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45-4C77-AA6A-F44585220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45-4C77-AA6A-F445852204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12">
                  <c:v>14060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45-4C77-AA6A-F44585220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45-4C77-AA6A-F44585220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45-4C77-AA6A-F44585220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45-4C77-AA6A-F44585220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45-4C77-AA6A-F44585220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45-4C77-AA6A-F44585220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45-4C77-AA6A-F44585220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45-4C77-AA6A-F44585220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45-4C77-AA6A-F44585220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45-4C77-AA6A-F44585220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45-4C77-AA6A-F44585220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45-4C77-AA6A-F44585220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45-4C77-AA6A-F44585220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45-4C77-AA6A-F4458522048E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12">
                  <c:v>-0.11315756276018674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45-4C77-AA6A-F4458522048E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12">
                  <c:v>-0.47644758890336991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45-4C77-AA6A-F44585220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4-420D-B1B3-5A3A23F77C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4-420D-B1B3-5A3A23F77CB0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4-420D-B1B3-5A3A23F77CB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4-420D-B1B3-5A3A23F77CB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4-420D-B1B3-5A3A23F77C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4-420D-B1B3-5A3A23F77CB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74-420D-B1B3-5A3A23F77C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74-420D-B1B3-5A3A23F77CB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12">
                  <c:v>13166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4-420D-B1B3-5A3A23F7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4-420D-B1B3-5A3A23F77C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4-420D-B1B3-5A3A23F77C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4-420D-B1B3-5A3A23F77C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4-420D-B1B3-5A3A23F77C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4-420D-B1B3-5A3A23F77C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4-420D-B1B3-5A3A23F77C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4-420D-B1B3-5A3A23F77C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4-420D-B1B3-5A3A23F77C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4-420D-B1B3-5A3A23F77C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4-420D-B1B3-5A3A23F77C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4-420D-B1B3-5A3A23F77C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4-420D-B1B3-5A3A23F77C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4-420D-B1B3-5A3A23F77CB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12">
                  <c:v>-0.41165430333363129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4-420D-B1B3-5A3A23F77CB0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12">
                  <c:v>-0.69943384165829603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74-420D-B1B3-5A3A23F7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E9-4F7A-9538-4B2616448E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9-4F7A-9538-4B2616448EBB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E9-4F7A-9538-4B2616448EB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E9-4F7A-9538-4B2616448EB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E9-4F7A-9538-4B2616448E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E9-4F7A-9538-4B2616448EB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E9-4F7A-9538-4B2616448E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E9-4F7A-9538-4B2616448E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12">
                  <c:v>804397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E9-4F7A-9538-4B261644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E9-4F7A-9538-4B2616448E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E9-4F7A-9538-4B2616448E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E9-4F7A-9538-4B2616448E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E9-4F7A-9538-4B2616448E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E9-4F7A-9538-4B2616448E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E9-4F7A-9538-4B2616448E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E9-4F7A-9538-4B2616448E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E9-4F7A-9538-4B2616448E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E9-4F7A-9538-4B2616448E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E9-4F7A-9538-4B2616448E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E9-4F7A-9538-4B2616448E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E9-4F7A-9538-4B2616448E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E9-4F7A-9538-4B2616448EB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12">
                  <c:v>0.12742437791002437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E9-4F7A-9538-4B2616448EBB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12">
                  <c:v>0.22497129438710095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E9-4F7A-9538-4B261644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7D-4A9C-99ED-F709CF23C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7D-4A9C-99ED-F709CF23CB64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7D-4A9C-99ED-F709CF23CB6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7D-4A9C-99ED-F709CF23CB6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7D-4A9C-99ED-F709CF23C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7D-4A9C-99ED-F709CF23CB6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7D-4A9C-99ED-F709CF23CB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7D-4A9C-99ED-F709CF23CB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12">
                  <c:v>336971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7D-4A9C-99ED-F709CF23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7D-4A9C-99ED-F709CF23CB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7D-4A9C-99ED-F709CF23CB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7D-4A9C-99ED-F709CF23CB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7D-4A9C-99ED-F709CF23CB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7D-4A9C-99ED-F709CF23CB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7D-4A9C-99ED-F709CF23CB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7D-4A9C-99ED-F709CF23CB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7D-4A9C-99ED-F709CF23CB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7D-4A9C-99ED-F709CF23CB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7D-4A9C-99ED-F709CF23CB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7D-4A9C-99ED-F709CF23CB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7D-4A9C-99ED-F709CF23CB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7D-4A9C-99ED-F709CF23CB6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12">
                  <c:v>0.23899151383230621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7D-4A9C-99ED-F709CF23CB64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12">
                  <c:v>9.2766688826553034E-2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7D-4A9C-99ED-F709CF23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C-468B-A141-8843C11F2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C-468B-A141-8843C11F2CDA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C-468B-A141-8843C11F2CD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C-468B-A141-8843C11F2CD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C-468B-A141-8843C11F2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C-468B-A141-8843C11F2CD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AC-468B-A141-8843C11F2C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AC-468B-A141-8843C11F2C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12">
                  <c:v>92268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AC-468B-A141-8843C11F2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AC-468B-A141-8843C11F2C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AC-468B-A141-8843C11F2C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AC-468B-A141-8843C11F2C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AC-468B-A141-8843C11F2C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AC-468B-A141-8843C11F2C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C-468B-A141-8843C11F2C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C-468B-A141-8843C11F2C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AC-468B-A141-8843C11F2C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AC-468B-A141-8843C11F2C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AC-468B-A141-8843C11F2C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AC-468B-A141-8843C11F2C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AC-468B-A141-8843C11F2C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AC-468B-A141-8843C11F2CD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12">
                  <c:v>0.29691892499718886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AC-468B-A141-8843C11F2CDA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12">
                  <c:v>1.0175365709662607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AC-468B-A141-8843C11F2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8-4B18-BC1D-F2CDCAB72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8-4B18-BC1D-F2CDCAB7279B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98-4B18-BC1D-F2CDCAB7279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98-4B18-BC1D-F2CDCAB7279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98-4B18-BC1D-F2CDCAB72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98-4B18-BC1D-F2CDCAB7279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98-4B18-BC1D-F2CDCAB727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98-4B18-BC1D-F2CDCAB72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12">
                  <c:v>78254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98-4B18-BC1D-F2CDCAB72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98-4B18-BC1D-F2CDCAB727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98-4B18-BC1D-F2CDCAB727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98-4B18-BC1D-F2CDCAB727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98-4B18-BC1D-F2CDCAB727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98-4B18-BC1D-F2CDCAB727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98-4B18-BC1D-F2CDCAB727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98-4B18-BC1D-F2CDCAB727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98-4B18-BC1D-F2CDCAB727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98-4B18-BC1D-F2CDCAB727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98-4B18-BC1D-F2CDCAB727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98-4B18-BC1D-F2CDCAB727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98-4B18-BC1D-F2CDCAB727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98-4B18-BC1D-F2CDCAB7279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12">
                  <c:v>0.10788005776255072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98-4B18-BC1D-F2CDCAB7279B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12">
                  <c:v>0.39527502897387889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98-4B18-BC1D-F2CDCAB72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C-4139-916F-978F37B2A7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C-4139-916F-978F37B2A79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BC-4139-916F-978F37B2A79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BC-4139-916F-978F37B2A79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BC-4139-916F-978F37B2A7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BC-4139-916F-978F37B2A79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BC-4139-916F-978F37B2A7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BC-4139-916F-978F37B2A7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BC-4139-916F-978F37B2A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BC-4139-916F-978F37B2A7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BC-4139-916F-978F37B2A7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C-4139-916F-978F37B2A7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C-4139-916F-978F37B2A7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C-4139-916F-978F37B2A7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C-4139-916F-978F37B2A7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C-4139-916F-978F37B2A7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C-4139-916F-978F37B2A7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C-4139-916F-978F37B2A7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C-4139-916F-978F37B2A7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BC-4139-916F-978F37B2A7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BC-4139-916F-978F37B2A7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BC-4139-916F-978F37B2A79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12">
                  <c:v>0.22383900928792566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BC-4139-916F-978F37B2A79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12">
                  <c:v>0.28787385156708156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BC-4139-916F-978F37B2A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3B2-8A74-E10C489D21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5-43B2-8A74-E10C489D2109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5-43B2-8A74-E10C489D210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5-43B2-8A74-E10C489D210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3B2-8A74-E10C489D21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5-43B2-8A74-E10C489D210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C5-43B2-8A74-E10C489D21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C5-43B2-8A74-E10C489D21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12">
                  <c:v>27421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C5-43B2-8A74-E10C489D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5-43B2-8A74-E10C489D21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5-43B2-8A74-E10C489D21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5-43B2-8A74-E10C489D21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5-43B2-8A74-E10C489D21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5-43B2-8A74-E10C489D21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5-43B2-8A74-E10C489D21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5-43B2-8A74-E10C489D21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5-43B2-8A74-E10C489D21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5-43B2-8A74-E10C489D21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C5-43B2-8A74-E10C489D21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C5-43B2-8A74-E10C489D21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C5-43B2-8A74-E10C489D21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C5-43B2-8A74-E10C489D210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12">
                  <c:v>4.4322344322345053E-3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C5-43B2-8A74-E10C489D2109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12">
                  <c:v>0.50872077028885831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C5-43B2-8A74-E10C489D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3-4507-B9CE-2F78658D7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3-4507-B9CE-2F78658D7839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3-4507-B9CE-2F78658D783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3-4507-B9CE-2F78658D783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3-4507-B9CE-2F78658D7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13-4507-B9CE-2F78658D783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13-4507-B9CE-2F78658D7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13-4507-B9CE-2F78658D7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12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13-4507-B9CE-2F78658D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3-4507-B9CE-2F78658D7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3-4507-B9CE-2F78658D7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3-4507-B9CE-2F78658D7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3-4507-B9CE-2F78658D7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3-4507-B9CE-2F78658D7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3-4507-B9CE-2F78658D7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3-4507-B9CE-2F78658D7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3-4507-B9CE-2F78658D7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3-4507-B9CE-2F78658D7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3-4507-B9CE-2F78658D7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13-4507-B9CE-2F78658D7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13-4507-B9CE-2F78658D7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13-4507-B9CE-2F78658D783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12">
                  <c:v>-0.16725784447476122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13-4507-B9CE-2F78658D7839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12">
                  <c:v>-0.47766558274858806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13-4507-B9CE-2F78658D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89-45E9-96CC-A0A0C8D072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9-45E9-96CC-A0A0C8D072D0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89-45E9-96CC-A0A0C8D072D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89-45E9-96CC-A0A0C8D072D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89-45E9-96CC-A0A0C8D072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89-45E9-96CC-A0A0C8D072D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89-45E9-96CC-A0A0C8D072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89-45E9-96CC-A0A0C8D072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12">
                  <c:v>16191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89-45E9-96CC-A0A0C8D07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89-45E9-96CC-A0A0C8D072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89-45E9-96CC-A0A0C8D072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89-45E9-96CC-A0A0C8D072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89-45E9-96CC-A0A0C8D072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89-45E9-96CC-A0A0C8D072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89-45E9-96CC-A0A0C8D072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89-45E9-96CC-A0A0C8D072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89-45E9-96CC-A0A0C8D072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89-45E9-96CC-A0A0C8D072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89-45E9-96CC-A0A0C8D072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89-45E9-96CC-A0A0C8D072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89-45E9-96CC-A0A0C8D072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89-45E9-96CC-A0A0C8D072D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12">
                  <c:v>-0.12239145753157354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89-45E9-96CC-A0A0C8D072D0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12">
                  <c:v>0.415668444522165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89-45E9-96CC-A0A0C8D07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C-4A52-8FB5-5072C0BC97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C-4A52-8FB5-5072C0BC97BB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C-4A52-8FB5-5072C0BC97B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C-4A52-8FB5-5072C0BC97B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C-4A52-8FB5-5072C0BC97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C-4A52-8FB5-5072C0BC97B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5C-4A52-8FB5-5072C0BC97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5C-4A52-8FB5-5072C0BC97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12">
                  <c:v>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5C-4A52-8FB5-5072C0BC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C-4A52-8FB5-5072C0BC97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C-4A52-8FB5-5072C0BC97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C-4A52-8FB5-5072C0BC97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C-4A52-8FB5-5072C0BC97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C-4A52-8FB5-5072C0BC97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C-4A52-8FB5-5072C0BC97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C-4A52-8FB5-5072C0BC97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C-4A52-8FB5-5072C0BC97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C-4A52-8FB5-5072C0BC97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C-4A52-8FB5-5072C0BC97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5C-4A52-8FB5-5072C0BC97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5C-4A52-8FB5-5072C0BC97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5C-4A52-8FB5-5072C0BC97B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12">
                  <c:v>-0.16568141875698994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5C-4A52-8FB5-5072C0BC97BB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12">
                  <c:v>-0.68199257048900797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5C-4A52-8FB5-5072C0BC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2-40D6-B059-76DB39737F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2-40D6-B059-76DB39737FF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2-40D6-B059-76DB39737FF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2-40D6-B059-76DB39737FF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2-40D6-B059-76DB39737F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2-40D6-B059-76DB39737FF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12-40D6-B059-76DB39737F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12-40D6-B059-76DB39737F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12">
                  <c:v>831623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12-40D6-B059-76DB3973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12-40D6-B059-76DB39737F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12-40D6-B059-76DB39737F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12-40D6-B059-76DB39737F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12-40D6-B059-76DB39737F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12-40D6-B059-76DB39737F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12-40D6-B059-76DB39737F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12-40D6-B059-76DB39737F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12-40D6-B059-76DB39737F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12-40D6-B059-76DB39737F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12-40D6-B059-76DB39737F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12-40D6-B059-76DB39737F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12-40D6-B059-76DB39737F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12-40D6-B059-76DB39737FF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12">
                  <c:v>0.10630239692223364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12-40D6-B059-76DB39737FF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12">
                  <c:v>0.14339944316502251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12-40D6-B059-76DB3973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D-4360-91FB-8FDC6660B8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D-4360-91FB-8FDC6660B85B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3D-4360-91FB-8FDC6660B85B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3D-4360-91FB-8FDC6660B85B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3D-4360-91FB-8FDC6660B8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3D-4360-91FB-8FDC6660B85B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3D-4360-91FB-8FDC6660B8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3D-4360-91FB-8FDC6660B8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12">
                  <c:v>699985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3D-4360-91FB-8FDC6660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D-4360-91FB-8FDC6660B8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D-4360-91FB-8FDC6660B8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D-4360-91FB-8FDC6660B8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3D-4360-91FB-8FDC6660B8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3D-4360-91FB-8FDC6660B8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3D-4360-91FB-8FDC6660B8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3D-4360-91FB-8FDC6660B8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3D-4360-91FB-8FDC6660B8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3D-4360-91FB-8FDC6660B8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3D-4360-91FB-8FDC6660B8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3D-4360-91FB-8FDC6660B8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3D-4360-91FB-8FDC6660B8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3D-4360-91FB-8FDC6660B85B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12">
                  <c:v>0.12501426387935721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3D-4360-91FB-8FDC6660B85B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12">
                  <c:v>0.28986457974390101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3D-4360-91FB-8FDC6660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B-4110-AEC7-A05C9D5D91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B-4110-AEC7-A05C9D5D9152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9B-4110-AEC7-A05C9D5D9152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9B-4110-AEC7-A05C9D5D9152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9B-4110-AEC7-A05C9D5D91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B-4110-AEC7-A05C9D5D9152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9B-4110-AEC7-A05C9D5D91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9B-4110-AEC7-A05C9D5D915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12">
                  <c:v>559224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9B-4110-AEC7-A05C9D5D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9B-4110-AEC7-A05C9D5D91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9B-4110-AEC7-A05C9D5D91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B-4110-AEC7-A05C9D5D91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B-4110-AEC7-A05C9D5D91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B-4110-AEC7-A05C9D5D91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B-4110-AEC7-A05C9D5D91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9B-4110-AEC7-A05C9D5D91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9B-4110-AEC7-A05C9D5D91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9B-4110-AEC7-A05C9D5D91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9B-4110-AEC7-A05C9D5D91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9B-4110-AEC7-A05C9D5D91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9B-4110-AEC7-A05C9D5D91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9B-4110-AEC7-A05C9D5D9152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12">
                  <c:v>8.8484206756409556E-2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9B-4110-AEC7-A05C9D5D9152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12">
                  <c:v>0.18925379228506833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9B-4110-AEC7-A05C9D5D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A-4C74-AF59-5D5EE36AF1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A-4C74-AF59-5D5EE36AF195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A-4C74-AF59-5D5EE36AF19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A-4C74-AF59-5D5EE36AF19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A-4C74-AF59-5D5EE36AF1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A-4C74-AF59-5D5EE36AF19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2A-4C74-AF59-5D5EE36AF1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2A-4C74-AF59-5D5EE36AF1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12">
                  <c:v>140761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2A-4C74-AF59-5D5EE36AF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2A-4C74-AF59-5D5EE36AF1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2A-4C74-AF59-5D5EE36AF1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2A-4C74-AF59-5D5EE36AF1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2A-4C74-AF59-5D5EE36AF1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2A-4C74-AF59-5D5EE36AF1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2A-4C74-AF59-5D5EE36AF1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2A-4C74-AF59-5D5EE36AF1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2A-4C74-AF59-5D5EE36AF1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2A-4C74-AF59-5D5EE36AF1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2A-4C74-AF59-5D5EE36AF1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2A-4C74-AF59-5D5EE36AF1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2A-4C74-AF59-5D5EE36AF1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2A-4C74-AF59-5D5EE36AF19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12">
                  <c:v>0.29809013528592643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2A-4C74-AF59-5D5EE36AF195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12">
                  <c:v>0.94287094547964112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2A-4C74-AF59-5D5EE36AF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7-4F39-8BFC-602130EE1E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7-4F39-8BFC-602130EE1E18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7-4F39-8BFC-602130EE1E1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7-4F39-8BFC-602130EE1E1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7-4F39-8BFC-602130EE1E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7-4F39-8BFC-602130EE1E1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B7-4F39-8BFC-602130EE1E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B7-4F39-8BFC-602130EE1E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12">
                  <c:v>131638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B7-4F39-8BFC-602130EE1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7-4F39-8BFC-602130EE1E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7-4F39-8BFC-602130EE1E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7-4F39-8BFC-602130EE1E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7-4F39-8BFC-602130EE1E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7-4F39-8BFC-602130EE1E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7-4F39-8BFC-602130EE1E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7-4F39-8BFC-602130EE1E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7-4F39-8BFC-602130EE1E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7-4F39-8BFC-602130EE1E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7-4F39-8BFC-602130EE1E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7-4F39-8BFC-602130EE1E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7-4F39-8BFC-602130EE1E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7-4F39-8BFC-602130EE1E1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12">
                  <c:v>1.6407619312347022E-2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B7-4F39-8BFC-602130EE1E18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12">
                  <c:v>-0.28707133727605549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B7-4F39-8BFC-602130EE1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0E-4AF9-B9D9-F12172B3A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E-4AF9-B9D9-F12172B3A8A9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E-4AF9-B9D9-F12172B3A8A9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E-4AF9-B9D9-F12172B3A8A9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E-4AF9-B9D9-F12172B3A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0E-4AF9-B9D9-F12172B3A8A9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0E-4AF9-B9D9-F12172B3A8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0E-4AF9-B9D9-F12172B3A8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12">
                  <c:v>6.9544743730191252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0E-4AF9-B9D9-F12172B3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E-4AF9-B9D9-F12172B3A8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E-4AF9-B9D9-F12172B3A8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0E-4AF9-B9D9-F12172B3A8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0E-4AF9-B9D9-F12172B3A8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0E-4AF9-B9D9-F12172B3A8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0E-4AF9-B9D9-F12172B3A8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0E-4AF9-B9D9-F12172B3A8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0E-4AF9-B9D9-F12172B3A8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0E-4AF9-B9D9-F12172B3A8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0E-4AF9-B9D9-F12172B3A8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0E-4AF9-B9D9-F12172B3A8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0E-4AF9-B9D9-F12172B3A8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0E-4AF9-B9D9-F12172B3A8A9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12">
                  <c:v>0.26043362357123723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0E-4AF9-B9D9-F12172B3A8A9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12">
                  <c:v>-0.63336755324373328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0E-4AF9-B9D9-F12172B3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0-4739-B3CC-BF0AC10FE6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0-4739-B3CC-BF0AC10FE6F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0-4739-B3CC-BF0AC10FE6F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0-4739-B3CC-BF0AC10FE6F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0-4739-B3CC-BF0AC10FE6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0-4739-B3CC-BF0AC10FE6F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B0-4739-B3CC-BF0AC10FE6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B0-4739-B3CC-BF0AC10FE6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12">
                  <c:v>3.2786608863198459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B0-4739-B3CC-BF0AC10F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B0-4739-B3CC-BF0AC10FE6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B0-4739-B3CC-BF0AC10FE6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B0-4739-B3CC-BF0AC10FE6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B0-4739-B3CC-BF0AC10FE6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B0-4739-B3CC-BF0AC10FE6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B0-4739-B3CC-BF0AC10FE6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B0-4739-B3CC-BF0AC10FE6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B0-4739-B3CC-BF0AC10FE6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B0-4739-B3CC-BF0AC10FE6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B0-4739-B3CC-BF0AC10FE6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B0-4739-B3CC-BF0AC10FE6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B0-4739-B3CC-BF0AC10FE6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B0-4739-B3CC-BF0AC10FE6F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12">
                  <c:v>-0.18626570421849031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B0-4739-B3CC-BF0AC10FE6F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12">
                  <c:v>-1.2823383390868153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B0-4739-B3CC-BF0AC10F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9-491E-8113-56CBCBE8FA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9-491E-8113-56CBCBE8FA5B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E9-491E-8113-56CBCBE8FA5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9-491E-8113-56CBCBE8FA5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E9-491E-8113-56CBCBE8FA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9-491E-8113-56CBCBE8FA5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E9-491E-8113-56CBCBE8FA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E9-491E-8113-56CBCBE8FA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12">
                  <c:v>4.6068152031454783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E9-491E-8113-56CBCBE8F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9-491E-8113-56CBCBE8FA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9-491E-8113-56CBCBE8FA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9-491E-8113-56CBCBE8FA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9-491E-8113-56CBCBE8FA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9-491E-8113-56CBCBE8FA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9-491E-8113-56CBCBE8FA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9-491E-8113-56CBCBE8FA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9-491E-8113-56CBCBE8FA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9-491E-8113-56CBCBE8FA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9-491E-8113-56CBCBE8FA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9-491E-8113-56CBCBE8FA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9-491E-8113-56CBCBE8FA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9-491E-8113-56CBCBE8FA5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12">
                  <c:v>0.2810307556693532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E9-491E-8113-56CBCBE8FA5B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12">
                  <c:v>1.0717308228483269E-2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E9-491E-8113-56CBCBE8F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3-4C59-8AB4-0D90F973B2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3-4C59-8AB4-0D90F973B20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3-4C59-8AB4-0D90F973B20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3-4C59-8AB4-0D90F973B20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3-4C59-8AB4-0D90F973B2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3-4C59-8AB4-0D90F973B20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B3-4C59-8AB4-0D90F973B2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B3-4C59-8AB4-0D90F973B2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12">
                  <c:v>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B3-4C59-8AB4-0D90F973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B3-4C59-8AB4-0D90F973B2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B3-4C59-8AB4-0D90F973B2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3-4C59-8AB4-0D90F973B2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3-4C59-8AB4-0D90F973B2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3-4C59-8AB4-0D90F973B2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3-4C59-8AB4-0D90F973B2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3-4C59-8AB4-0D90F973B2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3-4C59-8AB4-0D90F973B2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3-4C59-8AB4-0D90F973B2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B3-4C59-8AB4-0D90F973B2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B3-4C59-8AB4-0D90F973B2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B3-4C59-8AB4-0D90F973B2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B3-4C59-8AB4-0D90F973B20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12">
                  <c:v>-0.28728457049803224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B3-4C59-8AB4-0D90F973B20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12">
                  <c:v>-0.45569489066224478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B3-4C59-8AB4-0D90F973B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C-4144-ACE3-F74A11A02B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C-4144-ACE3-F74A11A02B1C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0C-4144-ACE3-F74A11A02B1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0C-4144-ACE3-F74A11A02B1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0C-4144-ACE3-F74A11A02B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0C-4144-ACE3-F74A11A02B1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0C-4144-ACE3-F74A11A02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0C-4144-ACE3-F74A11A02B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12">
                  <c:v>2.506854531607007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0C-4144-ACE3-F74A11A0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0C-4144-ACE3-F74A11A02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0C-4144-ACE3-F74A11A02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0C-4144-ACE3-F74A11A02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0C-4144-ACE3-F74A11A02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0C-4144-ACE3-F74A11A02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0C-4144-ACE3-F74A11A02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0C-4144-ACE3-F74A11A02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0C-4144-ACE3-F74A11A02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0C-4144-ACE3-F74A11A02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0C-4144-ACE3-F74A11A02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0C-4144-ACE3-F74A11A02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0C-4144-ACE3-F74A11A02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0C-4144-ACE3-F74A11A02B1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12">
                  <c:v>-0.52992115030370002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0C-4144-ACE3-F74A11A02B1C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12">
                  <c:v>-2.0328905196936455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0C-4144-ACE3-F74A11A0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B-4A6A-BE83-F84B76598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B-4A6A-BE83-F84B76598007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B-4A6A-BE83-F84B76598007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B-4A6A-BE83-F84B76598007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B-4A6A-BE83-F84B76598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B-4A6A-BE83-F84B76598007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7B-4A6A-BE83-F84B76598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7B-4A6A-BE83-F84B7659800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12">
                  <c:v>7.2287804308167907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7B-4A6A-BE83-F84B7659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7B-4A6A-BE83-F84B76598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B-4A6A-BE83-F84B76598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B-4A6A-BE83-F84B76598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B-4A6A-BE83-F84B76598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B-4A6A-BE83-F84B76598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B-4A6A-BE83-F84B76598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B-4A6A-BE83-F84B76598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B-4A6A-BE83-F84B76598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B-4A6A-BE83-F84B76598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B-4A6A-BE83-F84B76598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7B-4A6A-BE83-F84B76598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7B-4A6A-BE83-F84B76598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7B-4A6A-BE83-F84B76598007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12">
                  <c:v>0.18287969806412896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7B-4A6A-BE83-F84B76598007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12">
                  <c:v>-0.94256921204924105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7B-4A6A-BE83-F84B7659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6-47D3-B41E-13DE013A9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6-47D3-B41E-13DE013A9955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6-47D3-B41E-13DE013A9955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B6-47D3-B41E-13DE013A9955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6-47D3-B41E-13DE013A9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6-47D3-B41E-13DE013A9955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B6-47D3-B41E-13DE013A9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B6-47D3-B41E-13DE013A99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12">
                  <c:v>7.2303615491900013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B6-47D3-B41E-13DE013A9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6-47D3-B41E-13DE013A9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6-47D3-B41E-13DE013A9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6-47D3-B41E-13DE013A9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6-47D3-B41E-13DE013A9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6-47D3-B41E-13DE013A9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6-47D3-B41E-13DE013A9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6-47D3-B41E-13DE013A9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B6-47D3-B41E-13DE013A9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B6-47D3-B41E-13DE013A9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B6-47D3-B41E-13DE013A9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B6-47D3-B41E-13DE013A9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B6-47D3-B41E-13DE013A9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B6-47D3-B41E-13DE013A9955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12">
                  <c:v>0.3575221678092273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B6-47D3-B41E-13DE013A9955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12">
                  <c:v>-1.2668828707603987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B6-47D3-B41E-13DE013A9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91-4AB4-ACC0-474CCD13B8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1-4AB4-ACC0-474CCD13B827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1-4AB4-ACC0-474CCD13B82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1-4AB4-ACC0-474CCD13B82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91-4AB4-ACC0-474CCD13B8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1-4AB4-ACC0-474CCD13B82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91-4AB4-ACC0-474CCD13B8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91-4AB4-ACC0-474CCD13B8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12">
                  <c:v>8.9303135888501739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91-4AB4-ACC0-474CCD13B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E91-4AB4-ACC0-474CCD13B82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E91-4AB4-ACC0-474CCD13B8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91-4AB4-ACC0-474CCD13B8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91-4AB4-ACC0-474CCD13B8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91-4AB4-ACC0-474CCD13B8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91-4AB4-ACC0-474CCD13B8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91-4AB4-ACC0-474CCD13B8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91-4AB4-ACC0-474CCD13B8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91-4AB4-ACC0-474CCD13B8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91-4AB4-ACC0-474CCD13B8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91-4AB4-ACC0-474CCD13B8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91-4AB4-ACC0-474CCD13B8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91-4AB4-ACC0-474CCD13B8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91-4AB4-ACC0-474CCD13B8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91-4AB4-ACC0-474CCD13B82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12">
                  <c:v>0.89235177662556708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91-4AB4-ACC0-474CCD13B827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12">
                  <c:v>0.89146669132864176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91-4AB4-ACC0-474CCD13B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A-432C-859D-7308324D41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A-432C-859D-7308324D41B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A-432C-859D-7308324D41B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A-432C-859D-7308324D41B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A-432C-859D-7308324D41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A-432C-859D-7308324D41B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CA-432C-859D-7308324D4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CA-432C-859D-7308324D41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12">
                  <c:v>6.7297901616787064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CA-432C-859D-7308324D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CA-432C-859D-7308324D4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CA-432C-859D-7308324D4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A-432C-859D-7308324D4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A-432C-859D-7308324D4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A-432C-859D-7308324D4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A-432C-859D-7308324D4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A-432C-859D-7308324D4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A-432C-859D-7308324D4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A-432C-859D-7308324D4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A-432C-859D-7308324D4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CA-432C-859D-7308324D4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CA-432C-859D-7308324D4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CA-432C-859D-7308324D41B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12">
                  <c:v>0.36693996800246076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CA-432C-859D-7308324D41B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12">
                  <c:v>-0.13076029703688974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CA-432C-859D-7308324D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E4-4083-ABAA-FC9D561F47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4-4083-ABAA-FC9D561F4774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4-4083-ABAA-FC9D561F477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4-4083-ABAA-FC9D561F477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4-4083-ABAA-FC9D561F47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E4-4083-ABAA-FC9D561F477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E4-4083-ABAA-FC9D561F47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E4-4083-ABAA-FC9D561F47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12">
                  <c:v>8.1404448105436575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E4-4083-ABAA-FC9D561F4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E4-4083-ABAA-FC9D561F47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E4-4083-ABAA-FC9D561F47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4-4083-ABAA-FC9D561F47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E4-4083-ABAA-FC9D561F47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E4-4083-ABAA-FC9D561F47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E4-4083-ABAA-FC9D561F47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E4-4083-ABAA-FC9D561F47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E4-4083-ABAA-FC9D561F47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E4-4083-ABAA-FC9D561F47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E4-4083-ABAA-FC9D561F47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E4-4083-ABAA-FC9D561F47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E4-4083-ABAA-FC9D561F47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E4-4083-ABAA-FC9D561F477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12">
                  <c:v>6.1405290783778099E-2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E4-4083-ABAA-FC9D561F4774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12">
                  <c:v>-1.3918533261023054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E4-4083-ABAA-FC9D561F4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D-45FC-AB33-6B620CBFD0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D-45FC-AB33-6B620CBFD047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D-45FC-AB33-6B620CBFD04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0D-45FC-AB33-6B620CBFD04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0D-45FC-AB33-6B620CBFD0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0D-45FC-AB33-6B620CBFD04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0D-45FC-AB33-6B620CBFD0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0D-45FC-AB33-6B620CBFD0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12">
                  <c:v>9.747955918947742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0D-45FC-AB33-6B620CBF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D-45FC-AB33-6B620CBFD0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D-45FC-AB33-6B620CBFD0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D-45FC-AB33-6B620CBFD0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D-45FC-AB33-6B620CBFD0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D-45FC-AB33-6B620CBFD0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D-45FC-AB33-6B620CBFD0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D-45FC-AB33-6B620CBFD0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D-45FC-AB33-6B620CBFD0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D-45FC-AB33-6B620CBFD0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D-45FC-AB33-6B620CBFD0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D-45FC-AB33-6B620CBFD0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D-45FC-AB33-6B620CBFD0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0D-45FC-AB33-6B620CBFD04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12">
                  <c:v>2.1477332017985216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0D-45FC-AB33-6B620CBFD047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12">
                  <c:v>-1.227285626945978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0D-45FC-AB33-6B620CBF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5-4DCE-9EDA-B898C2BAF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5-4DCE-9EDA-B898C2BAFE66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35-4DCE-9EDA-B898C2BAFE6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35-4DCE-9EDA-B898C2BAFE6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35-4DCE-9EDA-B898C2BAF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35-4DCE-9EDA-B898C2BAFE6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35-4DCE-9EDA-B898C2BAFE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35-4DCE-9EDA-B898C2BAFE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12">
                  <c:v>8.1404448105436575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35-4DCE-9EDA-B898C2BA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35-4DCE-9EDA-B898C2BAFE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35-4DCE-9EDA-B898C2BAFE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35-4DCE-9EDA-B898C2BAFE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35-4DCE-9EDA-B898C2BAFE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35-4DCE-9EDA-B898C2BAFE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35-4DCE-9EDA-B898C2BAFE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35-4DCE-9EDA-B898C2BAFE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35-4DCE-9EDA-B898C2BAFE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35-4DCE-9EDA-B898C2BAFE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35-4DCE-9EDA-B898C2BAFE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35-4DCE-9EDA-B898C2BAFE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35-4DCE-9EDA-B898C2BAFE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35-4DCE-9EDA-B898C2BAFE6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12">
                  <c:v>6.1405290783778099E-2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35-4DCE-9EDA-B898C2BAFE66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12">
                  <c:v>-1.3918533261023054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35-4DCE-9EDA-B898C2BA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C8-48CA-9D70-B8D3C7855B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C8-48CA-9D70-B8D3C7855BB6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C8-48CA-9D70-B8D3C7855BB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C8-48CA-9D70-B8D3C7855BB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C8-48CA-9D70-B8D3C7855B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C8-48CA-9D70-B8D3C7855BB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C8-48CA-9D70-B8D3C7855B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C8-48CA-9D70-B8D3C7855B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12">
                  <c:v>8.185540950455005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C8-48CA-9D70-B8D3C785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C8-48CA-9D70-B8D3C7855B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C8-48CA-9D70-B8D3C7855B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8-48CA-9D70-B8D3C7855B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8-48CA-9D70-B8D3C7855B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8-48CA-9D70-B8D3C7855B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8-48CA-9D70-B8D3C7855B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C8-48CA-9D70-B8D3C7855B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C8-48CA-9D70-B8D3C7855B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C8-48CA-9D70-B8D3C7855B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C8-48CA-9D70-B8D3C7855B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C8-48CA-9D70-B8D3C7855B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C8-48CA-9D70-B8D3C7855B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C8-48CA-9D70-B8D3C7855BB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12">
                  <c:v>-5.79800504386494E-2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C8-48CA-9D70-B8D3C7855BB6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12">
                  <c:v>0.32505985079864796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C8-48CA-9D70-B8D3C7855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B8-410A-89BA-D6AB2315F6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8-410A-89BA-D6AB2315F600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B8-410A-89BA-D6AB2315F600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B8-410A-89BA-D6AB2315F600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B8-410A-89BA-D6AB2315F6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B8-410A-89BA-D6AB2315F600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B8-410A-89BA-D6AB2315F6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B8-410A-89BA-D6AB2315F6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12">
                  <c:v>7.1829436038514443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B8-410A-89BA-D6AB2315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B8-410A-89BA-D6AB2315F6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B8-410A-89BA-D6AB2315F6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B8-410A-89BA-D6AB2315F6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B8-410A-89BA-D6AB2315F6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B8-410A-89BA-D6AB2315F6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B8-410A-89BA-D6AB2315F6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B8-410A-89BA-D6AB2315F6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B8-410A-89BA-D6AB2315F6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B8-410A-89BA-D6AB2315F6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B8-410A-89BA-D6AB2315F6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B8-410A-89BA-D6AB2315F6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B8-410A-89BA-D6AB2315F6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B8-410A-89BA-D6AB2315F600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12">
                  <c:v>-0.77004241902022041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B8-410A-89BA-D6AB2315F600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12">
                  <c:v>-0.83120964163415767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B8-410A-89BA-D6AB2315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66-4231-A3B1-BF290F3F82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6-4231-A3B1-BF290F3F820C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66-4231-A3B1-BF290F3F820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6-4231-A3B1-BF290F3F820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66-4231-A3B1-BF290F3F82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66-4231-A3B1-BF290F3F820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66-4231-A3B1-BF290F3F82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66-4231-A3B1-BF290F3F82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12">
                  <c:v>111277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66-4231-A3B1-BF290F3F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66-4231-A3B1-BF290F3F82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66-4231-A3B1-BF290F3F82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66-4231-A3B1-BF290F3F82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66-4231-A3B1-BF290F3F82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66-4231-A3B1-BF290F3F82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66-4231-A3B1-BF290F3F82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66-4231-A3B1-BF290F3F82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66-4231-A3B1-BF290F3F82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66-4231-A3B1-BF290F3F82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66-4231-A3B1-BF290F3F82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66-4231-A3B1-BF290F3F82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66-4231-A3B1-BF290F3F82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66-4231-A3B1-BF290F3F820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12">
                  <c:v>9.8901858545159982E-2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66-4231-A3B1-BF290F3F820C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12">
                  <c:v>0.38469674721883473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66-4231-A3B1-BF290F3F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F-4436-89F5-9404E776C4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F-4436-89F5-9404E776C4B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F-4436-89F5-9404E776C4B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F-4436-89F5-9404E776C4B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F-4436-89F5-9404E776C4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F-4436-89F5-9404E776C4B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3F-4436-89F5-9404E776C4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3F-4436-89F5-9404E776C4B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12">
                  <c:v>6.9544743730191252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3F-4436-89F5-9404E776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F-4436-89F5-9404E776C4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F-4436-89F5-9404E776C4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F-4436-89F5-9404E776C4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F-4436-89F5-9404E776C4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F-4436-89F5-9404E776C4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F-4436-89F5-9404E776C4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F-4436-89F5-9404E776C4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3F-4436-89F5-9404E776C4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3F-4436-89F5-9404E776C4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3F-4436-89F5-9404E776C4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3F-4436-89F5-9404E776C4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3F-4436-89F5-9404E776C4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3F-4436-89F5-9404E776C4B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12">
                  <c:v>0.26043362357123723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3F-4436-89F5-9404E776C4B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12">
                  <c:v>-0.63336755324373328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3F-4436-89F5-9404E776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E-4270-8558-A2B888A0BA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E-4270-8558-A2B888A0BAC4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E-4270-8558-A2B888A0BAC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E-4270-8558-A2B888A0BAC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E-4270-8558-A2B888A0BA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E-4270-8558-A2B888A0BAC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2E-4270-8558-A2B888A0BA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2E-4270-8558-A2B888A0BA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12">
                  <c:v>7.0911844557905823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2E-4270-8558-A2B888A0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E-4270-8558-A2B888A0BA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E-4270-8558-A2B888A0BA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E-4270-8558-A2B888A0BA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E-4270-8558-A2B888A0BA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E-4270-8558-A2B888A0BA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E-4270-8558-A2B888A0BA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E-4270-8558-A2B888A0BA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E-4270-8558-A2B888A0BA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E-4270-8558-A2B888A0BA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E-4270-8558-A2B888A0BA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2E-4270-8558-A2B888A0BA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2E-4270-8558-A2B888A0BA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2E-4270-8558-A2B888A0BAC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12">
                  <c:v>0.3590102981224943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2E-4270-8558-A2B888A0BAC4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12">
                  <c:v>-0.7372249957543815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2E-4270-8558-A2B888A0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6-4D07-9598-76B3B14429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6-4D07-9598-76B3B1442992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46-4D07-9598-76B3B144299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46-4D07-9598-76B3B144299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46-4D07-9598-76B3B14429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46-4D07-9598-76B3B144299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46-4D07-9598-76B3B14429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46-4D07-9598-76B3B14429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12">
                  <c:v>7.2040811068456447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46-4D07-9598-76B3B144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46-4D07-9598-76B3B14429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46-4D07-9598-76B3B14429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46-4D07-9598-76B3B14429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46-4D07-9598-76B3B14429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46-4D07-9598-76B3B14429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46-4D07-9598-76B3B14429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46-4D07-9598-76B3B14429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46-4D07-9598-76B3B14429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46-4D07-9598-76B3B14429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46-4D07-9598-76B3B14429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46-4D07-9598-76B3B14429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46-4D07-9598-76B3B14429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46-4D07-9598-76B3B144299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12">
                  <c:v>0.24712840606432085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46-4D07-9598-76B3B1442992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12">
                  <c:v>-0.83144581603410384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46-4D07-9598-76B3B144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D3-46B2-B23A-7C3F0B801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3-46B2-B23A-7C3F0B801029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3-46B2-B23A-7C3F0B80102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3-46B2-B23A-7C3F0B80102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3-46B2-B23A-7C3F0B801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3-46B2-B23A-7C3F0B80102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D3-46B2-B23A-7C3F0B8010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D3-46B2-B23A-7C3F0B801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12">
                  <c:v>6.6755667267381202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D3-46B2-B23A-7C3F0B801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D3-46B2-B23A-7C3F0B8010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D3-46B2-B23A-7C3F0B8010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D3-46B2-B23A-7C3F0B8010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D3-46B2-B23A-7C3F0B8010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D3-46B2-B23A-7C3F0B8010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3-46B2-B23A-7C3F0B8010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3-46B2-B23A-7C3F0B8010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D3-46B2-B23A-7C3F0B8010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D3-46B2-B23A-7C3F0B8010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D3-46B2-B23A-7C3F0B8010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D3-46B2-B23A-7C3F0B8010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D3-46B2-B23A-7C3F0B8010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D3-46B2-B23A-7C3F0B80102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12">
                  <c:v>0.83714536239202619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D3-46B2-B23A-7C3F0B801029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12">
                  <c:v>-3.090369814385685E-2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D3-46B2-B23A-7C3F0B801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E-428D-B1D6-B5ABA907D7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E-428D-B1D6-B5ABA907D7F7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CE-428D-B1D6-B5ABA907D7F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E-428D-B1D6-B5ABA907D7F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E-428D-B1D6-B5ABA907D7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CE-428D-B1D6-B5ABA907D7F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CE-428D-B1D6-B5ABA907D7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CE-428D-B1D6-B5ABA907D7F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12">
                  <c:v>6.3078250035938472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CE-428D-B1D6-B5ABA907D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CE-428D-B1D6-B5ABA907D7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CE-428D-B1D6-B5ABA907D7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CE-428D-B1D6-B5ABA907D7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CE-428D-B1D6-B5ABA907D7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CE-428D-B1D6-B5ABA907D7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CE-428D-B1D6-B5ABA907D7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CE-428D-B1D6-B5ABA907D7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CE-428D-B1D6-B5ABA907D7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CE-428D-B1D6-B5ABA907D7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CE-428D-B1D6-B5ABA907D7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CE-428D-B1D6-B5ABA907D7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CE-428D-B1D6-B5ABA907D7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CE-428D-B1D6-B5ABA907D7F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12">
                  <c:v>-0.20888023943724843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CE-428D-B1D6-B5ABA907D7F7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12">
                  <c:v>-0.65146943331253038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CE-428D-B1D6-B5ABA907D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5-43DE-8D3C-1295BD99CC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5-43DE-8D3C-1295BD99CCD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65-43DE-8D3C-1295BD99CCD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5-43DE-8D3C-1295BD99CCD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5-43DE-8D3C-1295BD99CC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5-43DE-8D3C-1295BD99CCD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65-43DE-8D3C-1295BD99CC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65-43DE-8D3C-1295BD99CCD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65-43DE-8D3C-1295BD99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65-43DE-8D3C-1295BD99CC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65-43DE-8D3C-1295BD99CC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5-43DE-8D3C-1295BD99CC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5-43DE-8D3C-1295BD99CC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5-43DE-8D3C-1295BD99CC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65-43DE-8D3C-1295BD99CC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65-43DE-8D3C-1295BD99CC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65-43DE-8D3C-1295BD99CC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5-43DE-8D3C-1295BD99CC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5-43DE-8D3C-1295BD99CC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65-43DE-8D3C-1295BD99CC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65-43DE-8D3C-1295BD99CC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65-43DE-8D3C-1295BD99CCD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65-43DE-8D3C-1295BD99CCD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65-43DE-8D3C-1295BD99C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DD-4EA6-9EF3-0F33C15AB5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D-4EA6-9EF3-0F33C15AB54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DD-4EA6-9EF3-0F33C15AB5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DD-4EA6-9EF3-0F33C15AB54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DD-4EA6-9EF3-0F33C15AB54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DD-4EA6-9EF3-0F33C15A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DD-4EA6-9EF3-0F33C15AB5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DD-4EA6-9EF3-0F33C15AB5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DD-4EA6-9EF3-0F33C15AB5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DD-4EA6-9EF3-0F33C15AB5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DD-4EA6-9EF3-0F33C15AB5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DD-4EA6-9EF3-0F33C15AB5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DD-4EA6-9EF3-0F33C15AB5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DD-4EA6-9EF3-0F33C15AB5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DD-4EA6-9EF3-0F33C15AB5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DD-4EA6-9EF3-0F33C15AB5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DD-4EA6-9EF3-0F33C15AB5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DD-4EA6-9EF3-0F33C15AB5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DD-4EA6-9EF3-0F33C15AB54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DD-4EA6-9EF3-0F33C15AB54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DD-4EA6-9EF3-0F33C15A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0-4928-B74B-0D0A76ECCC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0-4928-B74B-0D0A76ECCCC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90-4928-B74B-0D0A76ECCC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90-4928-B74B-0D0A76ECCCC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90-4928-B74B-0D0A76ECCCC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90-4928-B74B-0D0A76EC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90-4928-B74B-0D0A76ECCC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90-4928-B74B-0D0A76ECCC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90-4928-B74B-0D0A76ECCC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90-4928-B74B-0D0A76ECCC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90-4928-B74B-0D0A76ECCC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90-4928-B74B-0D0A76ECCC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90-4928-B74B-0D0A76ECCC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90-4928-B74B-0D0A76ECCC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90-4928-B74B-0D0A76ECCC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90-4928-B74B-0D0A76ECCC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90-4928-B74B-0D0A76ECCC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90-4928-B74B-0D0A76ECCC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90-4928-B74B-0D0A76ECCCC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90-4928-B74B-0D0A76ECCCCD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90-4928-B74B-0D0A76ECC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4-4CB4-82CF-663F054E4C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4-4CB4-82CF-663F054E4CF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4-4CB4-82CF-663F054E4CF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4-4CB4-82CF-663F054E4CF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4-4CB4-82CF-663F054E4C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74-4CB4-82CF-663F054E4CF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74-4CB4-82CF-663F054E4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74-4CB4-82CF-663F054E4C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74-4CB4-82CF-663F054E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4-4CB4-82CF-663F054E4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4-4CB4-82CF-663F054E4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4-4CB4-82CF-663F054E4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4-4CB4-82CF-663F054E4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4-4CB4-82CF-663F054E4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4-4CB4-82CF-663F054E4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4-4CB4-82CF-663F054E4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4-4CB4-82CF-663F054E4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4-4CB4-82CF-663F054E4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4-4CB4-82CF-663F054E4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74-4CB4-82CF-663F054E4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74-4CB4-82CF-663F054E4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74-4CB4-82CF-663F054E4CF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74-4CB4-82CF-663F054E4CF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74-4CB4-82CF-663F054E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4-40A0-BDBF-B98361C75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4-40A0-BDBF-B98361C75B54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4-40A0-BDBF-B98361C75B5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4-40A0-BDBF-B98361C75B5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4-40A0-BDBF-B98361C75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D4-40A0-BDBF-B98361C75B5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D4-40A0-BDBF-B98361C75B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D4-40A0-BDBF-B98361C75B5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D4-40A0-BDBF-B98361C75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4-40A0-BDBF-B98361C75B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4-40A0-BDBF-B98361C75B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4-40A0-BDBF-B98361C75B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4-40A0-BDBF-B98361C75B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4-40A0-BDBF-B98361C75B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4-40A0-BDBF-B98361C75B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4-40A0-BDBF-B98361C75B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4-40A0-BDBF-B98361C75B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4-40A0-BDBF-B98361C75B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4-40A0-BDBF-B98361C75B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D4-40A0-BDBF-B98361C75B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D4-40A0-BDBF-B98361C75B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D4-40A0-BDBF-B98361C75B5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D4-40A0-BDBF-B98361C75B54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D4-40A0-BDBF-B98361C75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C-4E25-966A-C1C2B839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C-4E25-966A-C1C2B8398FF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1C-4E25-966A-C1C2B8398FF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1C-4E25-966A-C1C2B8398FF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1C-4E25-966A-C1C2B839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C-4E25-966A-C1C2B8398FF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1C-4E25-966A-C1C2B8398F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1C-4E25-966A-C1C2B8398F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12">
                  <c:v>46605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1C-4E25-966A-C1C2B839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1C-4E25-966A-C1C2B8398F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1C-4E25-966A-C1C2B8398F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1C-4E25-966A-C1C2B8398F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1C-4E25-966A-C1C2B8398F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1C-4E25-966A-C1C2B8398F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1C-4E25-966A-C1C2B8398F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1C-4E25-966A-C1C2B8398F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1C-4E25-966A-C1C2B8398F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1C-4E25-966A-C1C2B8398F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1C-4E25-966A-C1C2B8398F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1C-4E25-966A-C1C2B8398F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1C-4E25-966A-C1C2B8398F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1C-4E25-966A-C1C2B8398FF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12">
                  <c:v>0.17772667542706966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1C-4E25-966A-C1C2B8398FF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12">
                  <c:v>0.28423808211628554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1C-4E25-966A-C1C2B839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3665</c:v>
                </c:pt>
                <c:pt idx="1">
                  <c:v>6699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8-4087-B9F0-4B7A6AB6F47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3052</c:v>
                </c:pt>
                <c:pt idx="1">
                  <c:v>4576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8-4087-B9F0-4B7A6AB6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88-4087-B9F0-4B7A6AB6F47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88-4087-B9F0-4B7A6AB6F47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88-4087-B9F0-4B7A6AB6F47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8-4087-B9F0-4B7A6AB6F47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88-4087-B9F0-4B7A6AB6F47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88-4087-B9F0-4B7A6AB6F47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88-4087-B9F0-4B7A6AB6F47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88-4087-B9F0-4B7A6AB6F47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88-4087-B9F0-4B7A6AB6F47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0.36753371868978807</c:v>
                </c:pt>
                <c:pt idx="1">
                  <c:v>0.55105973025048172</c:v>
                </c:pt>
                <c:pt idx="2">
                  <c:v>8.1406551059730256E-2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88-4087-B9F0-4B7A6AB6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88-4087-B9F0-4B7A6AB6F47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88-4087-B9F0-4B7A6AB6F47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88-4087-B9F0-4B7A6AB6F47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88-4087-B9F0-4B7A6AB6F47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88-4087-B9F0-4B7A6AB6F47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88-4087-B9F0-4B7A6AB6F47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88-4087-B9F0-4B7A6AB6F47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88-4087-B9F0-4B7A6AB6F47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88-4087-B9F0-4B7A6AB6F47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8-4087-B9F0-4B7A6AB6F47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88-4087-B9F0-4B7A6AB6F47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88-4087-B9F0-4B7A6AB6F47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-0.16725784447476122</c:v>
                </c:pt>
                <c:pt idx="1">
                  <c:v>-0.31691297208538582</c:v>
                </c:pt>
                <c:pt idx="2">
                  <c:v>8.9552238805969964E-3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88-4087-B9F0-4B7A6AB6F4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1-4E03-A3C8-025020E5AB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1-4E03-A3C8-025020E5AB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1-4E03-A3C8-025020E5AB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1-4E03-A3C8-025020E5AB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1-4E03-A3C8-025020E5AB2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1-4E03-A3C8-025020E5AB2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1-4E03-A3C8-025020E5AB2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1-4E03-A3C8-025020E5AB2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1-4E03-A3C8-025020E5AB2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1-4E03-A3C8-025020E5AB2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1-4E03-A3C8-025020E5A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3052</c:v>
                </c:pt>
                <c:pt idx="1">
                  <c:v>4576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E1-4E03-A3C8-025020E5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6-4AB2-B8D9-3F1BAF823EF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6-4AB2-B8D9-3F1BAF823EF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6-4AB2-B8D9-3F1BAF823EF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6-4AB2-B8D9-3F1BAF823EF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6-4AB2-B8D9-3F1BAF823EF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6-4AB2-B8D9-3F1BAF823EF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6-4AB2-B8D9-3F1BAF823EF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6-4AB2-B8D9-3F1BAF823EF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6-4AB2-B8D9-3F1BAF823EF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6-4AB2-B8D9-3F1BAF823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936-4AB2-B8D9-3F1BAF823EF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6-4AB2-B8D9-3F1BAF823EF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6-4AB2-B8D9-3F1BAF823EF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6-4AB2-B8D9-3F1BAF823EF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36-4AB2-B8D9-3F1BAF823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936-4AB2-B8D9-3F1BAF823EF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936-4AB2-B8D9-3F1BAF823EF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36-4AB2-B8D9-3F1BAF823EF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6-4AB2-B8D9-3F1BAF823EF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6-4AB2-B8D9-3F1BAF823EF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6-4AB2-B8D9-3F1BAF823EF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6-4AB2-B8D9-3F1BAF823EF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6-4AB2-B8D9-3F1BAF823EF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6-4AB2-B8D9-3F1BAF823EF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6-4AB2-B8D9-3F1BAF823EF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6-4AB2-B8D9-3F1BAF823EF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6-4AB2-B8D9-3F1BAF823EF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6-4AB2-B8D9-3F1BAF823EF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6-4AB2-B8D9-3F1BAF823EF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36-4AB2-B8D9-3F1BAF823EF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36-4AB2-B8D9-3F1BAF823EF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36-4AB2-B8D9-3F1BAF823EF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36-4AB2-B8D9-3F1BAF823E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936-4AB2-B8D9-3F1BAF823EF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36-4AB2-B8D9-3F1BAF823E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36-4AB2-B8D9-3F1BAF823E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936-4AB2-B8D9-3F1BAF823E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936-4AB2-B8D9-3F1BAF823E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936-4AB2-B8D9-3F1BAF823E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936-4AB2-B8D9-3F1BAF823E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936-4AB2-B8D9-3F1BAF823E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936-4AB2-B8D9-3F1BAF823E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936-4AB2-B8D9-3F1BAF823E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936-4AB2-B8D9-3F1BAF823E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936-4AB2-B8D9-3F1BAF823E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936-4AB2-B8D9-3F1BAF823E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936-4AB2-B8D9-3F1BAF823E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936-4AB2-B8D9-3F1BAF823E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936-4AB2-B8D9-3F1BAF823EF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936-4AB2-B8D9-3F1BAF823E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36-4AB2-B8D9-3F1BAF823EF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36-4AB2-B8D9-3F1BAF823EF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36-4AB2-B8D9-3F1BAF823EF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36-4AB2-B8D9-3F1BAF823EF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36-4AB2-B8D9-3F1BAF823EF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36-4AB2-B8D9-3F1BAF823EF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36-4AB2-B8D9-3F1BAF823EF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36-4AB2-B8D9-3F1BAF823EF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36-4AB2-B8D9-3F1BAF823EF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36-4AB2-B8D9-3F1BAF823EF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936-4AB2-B8D9-3F1BAF823EF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936-4AB2-B8D9-3F1BAF823EF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36-4AB2-B8D9-3F1BAF823EF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36-4AB2-B8D9-3F1BAF823EF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36-4AB2-B8D9-3F1BAF823EF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36-4AB2-B8D9-3F1BAF823E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936-4AB2-B8D9-3F1BAF823EF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36-4AB2-B8D9-3F1BAF823EF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36-4AB2-B8D9-3F1BAF823EF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936-4AB2-B8D9-3F1BAF823EF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936-4AB2-B8D9-3F1BAF823EF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936-4AB2-B8D9-3F1BAF823EF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936-4AB2-B8D9-3F1BAF823EF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936-4AB2-B8D9-3F1BAF823EF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936-4AB2-B8D9-3F1BAF823EF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936-4AB2-B8D9-3F1BAF823EF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936-4AB2-B8D9-3F1BAF823EF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936-4AB2-B8D9-3F1BAF823EF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936-4AB2-B8D9-3F1BAF823EF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936-4AB2-B8D9-3F1BAF823EF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936-4AB2-B8D9-3F1BAF823EF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936-4AB2-B8D9-3F1BAF823EF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936-4AB2-B8D9-3F1BAF823E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936-4AB2-B8D9-3F1BAF823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35-4AC9-94BC-BFB6031F9B8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35-4AC9-94BC-BFB6031F9B8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5-4AC9-94BC-BFB6031F9B8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5-4AC9-94BC-BFB6031F9B8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2702</c:v>
                </c:pt>
                <c:pt idx="1">
                  <c:v>3416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5-4AC9-94BC-BFB6031F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1887</c:v>
                </c:pt>
                <c:pt idx="1">
                  <c:v>514</c:v>
                </c:pt>
                <c:pt idx="2">
                  <c:v>1373</c:v>
                </c:pt>
                <c:pt idx="3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9-45AC-8693-E6F68F28053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8163</c:v>
                </c:pt>
                <c:pt idx="1">
                  <c:v>2368</c:v>
                </c:pt>
                <c:pt idx="2">
                  <c:v>5795</c:v>
                </c:pt>
                <c:pt idx="3">
                  <c:v>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9-45AC-8693-E6F68F28053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6118</c:v>
                </c:pt>
                <c:pt idx="1">
                  <c:v>2702</c:v>
                </c:pt>
                <c:pt idx="2">
                  <c:v>3416</c:v>
                </c:pt>
                <c:pt idx="3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B9-45AC-8693-E6F68F28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-0.25052064192086243</c:v>
                </c:pt>
                <c:pt idx="1">
                  <c:v>0.14104729729729737</c:v>
                </c:pt>
                <c:pt idx="2">
                  <c:v>-0.41052631578947374</c:v>
                </c:pt>
                <c:pt idx="3">
                  <c:v>-0.23859282479972133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B9-45AC-8693-E6F68F28053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-0.51586610746221417</c:v>
                </c:pt>
                <c:pt idx="1">
                  <c:v>-0.44879640962872303</c:v>
                </c:pt>
                <c:pt idx="2">
                  <c:v>-0.55837104072398192</c:v>
                </c:pt>
                <c:pt idx="3">
                  <c:v>-0.23432574430823117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B9-45AC-8693-E6F68F28053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0.88022394390092173</c:v>
                </c:pt>
                <c:pt idx="1">
                  <c:v>0</c:v>
                </c:pt>
                <c:pt idx="2">
                  <c:v>0</c:v>
                </c:pt>
                <c:pt idx="3">
                  <c:v>0.11977605609907821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B9-45AC-8693-E6F68F28053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0.73675337186897882</c:v>
                </c:pt>
                <c:pt idx="1">
                  <c:v>0.32538535645472061</c:v>
                </c:pt>
                <c:pt idx="2">
                  <c:v>0.41136801541425821</c:v>
                </c:pt>
                <c:pt idx="3">
                  <c:v>0.26324662813102118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B9-45AC-8693-E6F68F28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33-4AC8-A141-5747C09D4EC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33-4AC8-A141-5747C09D4EC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3-4AC8-A141-5747C09D4EC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3-4AC8-A141-5747C09D4EC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33-4AC8-A141-5747C09D4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741</c:v>
                </c:pt>
                <c:pt idx="1">
                  <c:v>0</c:v>
                </c:pt>
                <c:pt idx="2">
                  <c:v>741</c:v>
                </c:pt>
                <c:pt idx="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1-4FEC-8F3C-2C78AB6B6ED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2773</c:v>
                </c:pt>
                <c:pt idx="1">
                  <c:v>0</c:v>
                </c:pt>
                <c:pt idx="2">
                  <c:v>2773</c:v>
                </c:pt>
                <c:pt idx="3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1-4FEC-8F3C-2C78AB6B6ED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2407</c:v>
                </c:pt>
                <c:pt idx="1">
                  <c:v>0</c:v>
                </c:pt>
                <c:pt idx="2">
                  <c:v>2407</c:v>
                </c:pt>
                <c:pt idx="3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1-4FEC-8F3C-2C78AB6B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-0.13198701767039311</c:v>
                </c:pt>
                <c:pt idx="1">
                  <c:v>0</c:v>
                </c:pt>
                <c:pt idx="2">
                  <c:v>-0.13198701767039311</c:v>
                </c:pt>
                <c:pt idx="3">
                  <c:v>-0.27690582959641252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1-4FEC-8F3C-2C78AB6B6ED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-0.54840525328330214</c:v>
                </c:pt>
                <c:pt idx="1">
                  <c:v>0</c:v>
                </c:pt>
                <c:pt idx="2">
                  <c:v>-0.54840525328330214</c:v>
                </c:pt>
                <c:pt idx="3">
                  <c:v>0.25730994152046782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B1-4FEC-8F3C-2C78AB6B6ED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0.73052536231884058</c:v>
                </c:pt>
                <c:pt idx="1">
                  <c:v>0</c:v>
                </c:pt>
                <c:pt idx="2">
                  <c:v>0</c:v>
                </c:pt>
                <c:pt idx="3">
                  <c:v>0.26947463768115942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B1-4FEC-8F3C-2C78AB6B6ED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0.78866317169069466</c:v>
                </c:pt>
                <c:pt idx="1">
                  <c:v>0</c:v>
                </c:pt>
                <c:pt idx="2">
                  <c:v>0.78866317169069466</c:v>
                </c:pt>
                <c:pt idx="3">
                  <c:v>0.21133682830930536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B1-4FEC-8F3C-2C78AB6B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7B-4203-AE40-979FC0A3AAA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7B-4203-AE40-979FC0A3AAA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B-4203-AE40-979FC0A3AAA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B-4203-AE40-979FC0A3AAA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2702</c:v>
                </c:pt>
                <c:pt idx="1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7B-4203-AE40-979FC0A3A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1146</c:v>
                </c:pt>
                <c:pt idx="1">
                  <c:v>514</c:v>
                </c:pt>
                <c:pt idx="2">
                  <c:v>632</c:v>
                </c:pt>
                <c:pt idx="3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F-4979-84E0-53E6B89352E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5390</c:v>
                </c:pt>
                <c:pt idx="1">
                  <c:v>2368</c:v>
                </c:pt>
                <c:pt idx="2">
                  <c:v>3022</c:v>
                </c:pt>
                <c:pt idx="3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F-4979-84E0-53E6B89352E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3711</c:v>
                </c:pt>
                <c:pt idx="1">
                  <c:v>2702</c:v>
                </c:pt>
                <c:pt idx="2">
                  <c:v>1009</c:v>
                </c:pt>
                <c:pt idx="3">
                  <c:v>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9F-4979-84E0-53E6B893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-0.31150278293135436</c:v>
                </c:pt>
                <c:pt idx="1">
                  <c:v>0.14104729729729737</c:v>
                </c:pt>
                <c:pt idx="2">
                  <c:v>-0.66611515552614164</c:v>
                </c:pt>
                <c:pt idx="3">
                  <c:v>-0.22132390096008081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9F-4979-84E0-53E6B89352E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-0.49213083344737918</c:v>
                </c:pt>
                <c:pt idx="1">
                  <c:v>-0.44879640962872303</c:v>
                </c:pt>
                <c:pt idx="2">
                  <c:v>-0.58045738045738049</c:v>
                </c:pt>
                <c:pt idx="3">
                  <c:v>-0.34201537147736982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9F-4979-84E0-53E6B89352E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0.90158319870759285</c:v>
                </c:pt>
                <c:pt idx="1">
                  <c:v>0</c:v>
                </c:pt>
                <c:pt idx="2">
                  <c:v>0</c:v>
                </c:pt>
                <c:pt idx="3">
                  <c:v>9.8416801292407111E-2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9F-4979-84E0-53E6B89352E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0.70658796648895661</c:v>
                </c:pt>
                <c:pt idx="1">
                  <c:v>0.5144706778370145</c:v>
                </c:pt>
                <c:pt idx="2">
                  <c:v>0.19211728865194211</c:v>
                </c:pt>
                <c:pt idx="3">
                  <c:v>0.29341203351104339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9F-4979-84E0-53E6B893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0-4654-B00D-CBC02FF86F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E0-4654-B00D-CBC02FF86F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CE0-4654-B00D-CBC02FF86F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E0-4654-B00D-CBC02FF86F7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CE0-4654-B00D-CBC02FF86F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E0-4654-B00D-CBC02FF86F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E0-4654-B00D-CBC02FF86F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E0-4654-B00D-CBC02FF86F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E0-4654-B00D-CBC02FF86F7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CE0-4654-B00D-CBC02FF86F7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E0-4654-B00D-CBC02FF86F7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0-4654-B00D-CBC02FF86F7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0-4654-B00D-CBC02FF86F7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0-4654-B00D-CBC02FF86F7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0-4654-B00D-CBC02FF86F7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E0-4654-B00D-CBC02FF86F7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E0-4654-B00D-CBC02FF86F7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E0-4654-B00D-CBC02FF86F7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E0-4654-B00D-CBC02FF86F7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CE0-4654-B00D-CBC02FF86F7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E0-4654-B00D-CBC02FF8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A-402D-9711-5DA1D370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A-402D-9711-5DA1D3708755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AA-402D-9711-5DA1D3708755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A-402D-9711-5DA1D3708755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AA-402D-9711-5DA1D370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AA-402D-9711-5DA1D3708755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AA-402D-9711-5DA1D37087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AA-402D-9711-5DA1D370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12">
                  <c:v>10332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AA-402D-9711-5DA1D370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5AA-402D-9711-5DA1D3708755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5AA-402D-9711-5DA1D37087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AA-402D-9711-5DA1D37087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AA-402D-9711-5DA1D37087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A-402D-9711-5DA1D37087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A-402D-9711-5DA1D37087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A-402D-9711-5DA1D37087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A-402D-9711-5DA1D37087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A-402D-9711-5DA1D37087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A-402D-9711-5DA1D37087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A-402D-9711-5DA1D37087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A-402D-9711-5DA1D37087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A-402D-9711-5DA1D37087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A-402D-9711-5DA1D37087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A-402D-9711-5DA1D3708755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12">
                  <c:v>0.16732572590667716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AA-402D-9711-5DA1D3708755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12">
                  <c:v>0.81613640358586736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AA-402D-9711-5DA1D370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5B-4E38-B5A5-782A7235951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B-4E38-B5A5-782A7235951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B-4E38-B5A5-782A7235951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B-4E38-B5A5-782A7235951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B-4E38-B5A5-782A7235951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B-4E38-B5A5-782A7235951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5B-4E38-B5A5-782A7235951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5B-4E38-B5A5-782A7235951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5B-4E38-B5A5-782A7235951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5B-4E38-B5A5-782A72359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25B-4E38-B5A5-782A7235951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5B-4E38-B5A5-782A7235951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B-4E38-B5A5-782A7235951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5B-4E38-B5A5-782A7235951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5B-4E38-B5A5-782A72359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25B-4E38-B5A5-782A7235951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25B-4E38-B5A5-782A7235951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5B-4E38-B5A5-782A7235951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5B-4E38-B5A5-782A7235951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5B-4E38-B5A5-782A7235951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5B-4E38-B5A5-782A7235951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5B-4E38-B5A5-782A7235951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5B-4E38-B5A5-782A7235951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5B-4E38-B5A5-782A7235951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5B-4E38-B5A5-782A7235951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5B-4E38-B5A5-782A7235951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5B-4E38-B5A5-782A7235951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5B-4E38-B5A5-782A7235951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5B-4E38-B5A5-782A7235951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5B-4E38-B5A5-782A7235951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5B-4E38-B5A5-782A7235951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5B-4E38-B5A5-782A7235951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5B-4E38-B5A5-782A723595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25B-4E38-B5A5-782A7235951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5B-4E38-B5A5-782A723595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25B-4E38-B5A5-782A723595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25B-4E38-B5A5-782A723595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25B-4E38-B5A5-782A723595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25B-4E38-B5A5-782A723595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25B-4E38-B5A5-782A723595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25B-4E38-B5A5-782A723595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25B-4E38-B5A5-782A723595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25B-4E38-B5A5-782A723595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25B-4E38-B5A5-782A723595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25B-4E38-B5A5-782A723595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25B-4E38-B5A5-782A723595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25B-4E38-B5A5-782A723595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25B-4E38-B5A5-782A723595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25B-4E38-B5A5-782A7235951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25B-4E38-B5A5-782A7235951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5B-4E38-B5A5-782A7235951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25B-4E38-B5A5-782A7235951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25B-4E38-B5A5-782A7235951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25B-4E38-B5A5-782A7235951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25B-4E38-B5A5-782A7235951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25B-4E38-B5A5-782A7235951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25B-4E38-B5A5-782A7235951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25B-4E38-B5A5-782A7235951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25B-4E38-B5A5-782A7235951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25B-4E38-B5A5-782A7235951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25B-4E38-B5A5-782A7235951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25B-4E38-B5A5-782A7235951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25B-4E38-B5A5-782A7235951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25B-4E38-B5A5-782A7235951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25B-4E38-B5A5-782A7235951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25B-4E38-B5A5-782A723595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25B-4E38-B5A5-782A7235951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25B-4E38-B5A5-782A7235951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25B-4E38-B5A5-782A7235951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25B-4E38-B5A5-782A7235951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25B-4E38-B5A5-782A7235951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25B-4E38-B5A5-782A7235951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25B-4E38-B5A5-782A7235951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25B-4E38-B5A5-782A7235951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25B-4E38-B5A5-782A7235951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25B-4E38-B5A5-782A7235951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25B-4E38-B5A5-782A7235951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25B-4E38-B5A5-782A7235951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25B-4E38-B5A5-782A7235951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25B-4E38-B5A5-782A7235951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25B-4E38-B5A5-782A7235951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25B-4E38-B5A5-782A7235951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25B-4E38-B5A5-782A723595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25B-4E38-B5A5-782A72359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D0-428D-A838-DB951B9E0134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D0-428D-A838-DB951B9E0134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D0-428D-A838-DB951B9E0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D0-428D-A838-DB951B9E0134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D0-428D-A838-DB951B9E0134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D0-428D-A838-DB951B9E0134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D0-428D-A838-DB951B9E0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31-4482-A5F7-4C8F383AAE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31-4482-A5F7-4C8F383AAE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31-4482-A5F7-4C8F383AAE6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31-4482-A5F7-4C8F383AAE6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31-4482-A5F7-4C8F383AAE6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31-4482-A5F7-4C8F383AAE6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31-4482-A5F7-4C8F383AAE6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31-4482-A5F7-4C8F383AAE6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31-4482-A5F7-4C8F383AAE6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31-4482-A5F7-4C8F383AAE6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1-4482-A5F7-4C8F383AAE6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1-4482-A5F7-4C8F383AAE6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1-4482-A5F7-4C8F383AAE6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1-4482-A5F7-4C8F383AAE6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1-4482-A5F7-4C8F383AAE6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1-4482-A5F7-4C8F383AAE6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1-4482-A5F7-4C8F383AAE6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31-4482-A5F7-4C8F383AAE6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31-4482-A5F7-4C8F383AAE6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731-4482-A5F7-4C8F383AAE6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731-4482-A5F7-4C8F383A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5D-446F-A39D-57AA77B8A4F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D-446F-A39D-57AA77B8A4F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5D-446F-A39D-57AA77B8A4F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D-446F-A39D-57AA77B8A4F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5D-446F-A39D-57AA77B8A4F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D-446F-A39D-57AA77B8A4F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5D-446F-A39D-57AA77B8A4F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D-446F-A39D-57AA77B8A4F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5D-446F-A39D-57AA77B8A4F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5D-446F-A39D-57AA77B8A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85D-446F-A39D-57AA77B8A4F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5D-446F-A39D-57AA77B8A4F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5D-446F-A39D-57AA77B8A4F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5D-446F-A39D-57AA77B8A4F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5D-446F-A39D-57AA77B8A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85D-446F-A39D-57AA77B8A4F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85D-446F-A39D-57AA77B8A4F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5D-446F-A39D-57AA77B8A4F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5D-446F-A39D-57AA77B8A4F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5D-446F-A39D-57AA77B8A4F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5D-446F-A39D-57AA77B8A4F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5D-446F-A39D-57AA77B8A4F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5D-446F-A39D-57AA77B8A4F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5D-446F-A39D-57AA77B8A4F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5D-446F-A39D-57AA77B8A4F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5D-446F-A39D-57AA77B8A4F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5D-446F-A39D-57AA77B8A4F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5D-446F-A39D-57AA77B8A4F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5D-446F-A39D-57AA77B8A4F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5D-446F-A39D-57AA77B8A4F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5D-446F-A39D-57AA77B8A4F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5D-446F-A39D-57AA77B8A4F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5D-446F-A39D-57AA77B8A4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85D-446F-A39D-57AA77B8A4F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5D-446F-A39D-57AA77B8A4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85D-446F-A39D-57AA77B8A4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85D-446F-A39D-57AA77B8A4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85D-446F-A39D-57AA77B8A4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85D-446F-A39D-57AA77B8A4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85D-446F-A39D-57AA77B8A4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85D-446F-A39D-57AA77B8A4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85D-446F-A39D-57AA77B8A4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85D-446F-A39D-57AA77B8A4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85D-446F-A39D-57AA77B8A4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85D-446F-A39D-57AA77B8A4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85D-446F-A39D-57AA77B8A4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85D-446F-A39D-57AA77B8A4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85D-446F-A39D-57AA77B8A4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85D-446F-A39D-57AA77B8A4F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85D-446F-A39D-57AA77B8A4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5D-446F-A39D-57AA77B8A4F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5D-446F-A39D-57AA77B8A4F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5D-446F-A39D-57AA77B8A4F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5D-446F-A39D-57AA77B8A4F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5D-446F-A39D-57AA77B8A4F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5D-446F-A39D-57AA77B8A4F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5D-446F-A39D-57AA77B8A4F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5D-446F-A39D-57AA77B8A4F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5D-446F-A39D-57AA77B8A4F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5D-446F-A39D-57AA77B8A4F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5D-446F-A39D-57AA77B8A4F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5D-446F-A39D-57AA77B8A4F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5D-446F-A39D-57AA77B8A4F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5D-446F-A39D-57AA77B8A4F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5D-446F-A39D-57AA77B8A4F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5D-446F-A39D-57AA77B8A4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85D-446F-A39D-57AA77B8A4F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5D-446F-A39D-57AA77B8A4F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5D-446F-A39D-57AA77B8A4F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5D-446F-A39D-57AA77B8A4F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5D-446F-A39D-57AA77B8A4F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5D-446F-A39D-57AA77B8A4F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5D-446F-A39D-57AA77B8A4F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5D-446F-A39D-57AA77B8A4F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5D-446F-A39D-57AA77B8A4F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5D-446F-A39D-57AA77B8A4F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5D-446F-A39D-57AA77B8A4F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5D-446F-A39D-57AA77B8A4F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5D-446F-A39D-57AA77B8A4F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5D-446F-A39D-57AA77B8A4F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5D-446F-A39D-57AA77B8A4F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85D-446F-A39D-57AA77B8A4F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5D-446F-A39D-57AA77B8A4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85D-446F-A39D-57AA77B8A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F-4CF8-9DAF-FCA7FEDB2C5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F-4CF8-9DAF-FCA7FEDB2C5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F-4CF8-9DAF-FCA7FEDB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F-4CF8-9DAF-FCA7FEDB2C55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6F-4CF8-9DAF-FCA7FEDB2C55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6F-4CF8-9DAF-FCA7FEDB2C55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6F-4CF8-9DAF-FCA7FEDB2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CA-89E2-CA8E9D15FB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CA-89E2-CA8E9D15FB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8F2-46CA-89E2-CA8E9D15FB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F2-46CA-89E2-CA8E9D15FB7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F2-46CA-89E2-CA8E9D15FB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8F2-46CA-89E2-CA8E9D15FB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F2-46CA-89E2-CA8E9D15FB7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F2-46CA-89E2-CA8E9D15FB7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F2-46CA-89E2-CA8E9D15FB7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F2-46CA-89E2-CA8E9D15FB7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2-46CA-89E2-CA8E9D15FB7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CA-89E2-CA8E9D15FB7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F2-46CA-89E2-CA8E9D15FB7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F2-46CA-89E2-CA8E9D15FB7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F2-46CA-89E2-CA8E9D15FB7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F2-46CA-89E2-CA8E9D15FB7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F2-46CA-89E2-CA8E9D15FB7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F2-46CA-89E2-CA8E9D15FB7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F2-46CA-89E2-CA8E9D15FB7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8F2-46CA-89E2-CA8E9D15FB7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8F2-46CA-89E2-CA8E9D15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2-45F0-9456-157922F25A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2-45F0-9456-157922F25A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2-45F0-9456-157922F25A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2-45F0-9456-157922F25A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2-45F0-9456-157922F25A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2-45F0-9456-157922F25A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2-45F0-9456-157922F25A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2-45F0-9456-157922F25A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2-45F0-9456-157922F25A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2-45F0-9456-157922F25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572-45F0-9456-157922F25A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2-45F0-9456-157922F25A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2-45F0-9456-157922F25A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2-45F0-9456-157922F25A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2-45F0-9456-157922F25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572-45F0-9456-157922F25A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572-45F0-9456-157922F25A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2-45F0-9456-157922F25A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2-45F0-9456-157922F25A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2-45F0-9456-157922F25A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2-45F0-9456-157922F25A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2-45F0-9456-157922F25A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72-45F0-9456-157922F25A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72-45F0-9456-157922F25A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72-45F0-9456-157922F25A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72-45F0-9456-157922F25A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72-45F0-9456-157922F25A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72-45F0-9456-157922F25A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72-45F0-9456-157922F25A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72-45F0-9456-157922F25A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72-45F0-9456-157922F25A3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72-45F0-9456-157922F25A3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72-45F0-9456-157922F25A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572-45F0-9456-157922F25A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72-45F0-9456-157922F25A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572-45F0-9456-157922F25A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572-45F0-9456-157922F25A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572-45F0-9456-157922F25A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572-45F0-9456-157922F25A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572-45F0-9456-157922F25A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572-45F0-9456-157922F25A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572-45F0-9456-157922F25A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572-45F0-9456-157922F25A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572-45F0-9456-157922F25A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572-45F0-9456-157922F25A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572-45F0-9456-157922F25A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572-45F0-9456-157922F25A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572-45F0-9456-157922F25A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572-45F0-9456-157922F25A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572-45F0-9456-157922F25A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72-45F0-9456-157922F25A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72-45F0-9456-157922F25A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72-45F0-9456-157922F25A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72-45F0-9456-157922F25A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72-45F0-9456-157922F25A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72-45F0-9456-157922F25A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72-45F0-9456-157922F25A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72-45F0-9456-157922F25A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72-45F0-9456-157922F25A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72-45F0-9456-157922F25A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72-45F0-9456-157922F25A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72-45F0-9456-157922F25A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572-45F0-9456-157922F25A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72-45F0-9456-157922F25A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72-45F0-9456-157922F25A3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72-45F0-9456-157922F25A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572-45F0-9456-157922F25A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72-45F0-9456-157922F25A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72-45F0-9456-157922F25A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72-45F0-9456-157922F25A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72-45F0-9456-157922F25A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72-45F0-9456-157922F25A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72-45F0-9456-157922F25A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72-45F0-9456-157922F25A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72-45F0-9456-157922F25A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72-45F0-9456-157922F25A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72-45F0-9456-157922F25A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572-45F0-9456-157922F25A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572-45F0-9456-157922F25A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572-45F0-9456-157922F25A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572-45F0-9456-157922F25A3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572-45F0-9456-157922F25A3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572-45F0-9456-157922F25A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572-45F0-9456-157922F25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1-45FB-B507-532B91EE242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1-45FB-B507-532B91EE242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61-45FB-B507-532B91EE2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1-45FB-B507-532B91EE2420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1-45FB-B507-532B91EE2420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61-45FB-B507-532B91EE2420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61-45FB-B507-532B91EE2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5-410E-8842-255CC3F8D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5-410E-8842-255CC3F8D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E-4D43-8F4D-522927938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E-4D43-8F4D-522927938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74-43C1-B5E4-DB2EA8BAB9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4-43C1-B5E4-DB2EA8BAB9C6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74-43C1-B5E4-DB2EA8BAB9C6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74-43C1-B5E4-DB2EA8BAB9C6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74-43C1-B5E4-DB2EA8BAB9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74-43C1-B5E4-DB2EA8BAB9C6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74-43C1-B5E4-DB2EA8BAB9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74-43C1-B5E4-DB2EA8BAB9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12">
                  <c:v>11628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74-43C1-B5E4-DB2EA8BA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74-43C1-B5E4-DB2EA8BAB9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74-43C1-B5E4-DB2EA8BAB9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74-43C1-B5E4-DB2EA8BAB9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74-43C1-B5E4-DB2EA8BAB9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74-43C1-B5E4-DB2EA8BAB9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74-43C1-B5E4-DB2EA8BAB9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74-43C1-B5E4-DB2EA8BAB9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74-43C1-B5E4-DB2EA8BAB9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74-43C1-B5E4-DB2EA8BAB9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74-43C1-B5E4-DB2EA8BAB9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74-43C1-B5E4-DB2EA8BAB9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74-43C1-B5E4-DB2EA8BAB9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74-43C1-B5E4-DB2EA8BAB9C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12">
                  <c:v>4.7473200612557331E-2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74-43C1-B5E4-DB2EA8BAB9C6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12">
                  <c:v>0.42238532110091742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74-43C1-B5E4-DB2EA8BA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D-4722-8FBB-5E6BC0732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D-4722-8FBB-5E6BC0732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5" Type="http://schemas.openxmlformats.org/officeDocument/2006/relationships/chart" Target="../charts/chart78.xml"/><Relationship Id="rId4" Type="http://schemas.openxmlformats.org/officeDocument/2006/relationships/image" Target="../media/image6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4D405-74B3-4957-AD04-45579A01F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B41719-B661-4DBB-99A0-0FD474204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1C56309-A936-4AA9-B3DE-A379092D089C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80676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DFE132-2BF1-4E62-B20B-AD27A73B1C4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D1AA299-5C36-3D62-F795-F9C7EFF736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D8666E4-6778-D5D0-A870-D3DE0ED409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24208D-D589-4595-9E6A-44A8AEAE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86CF170-DFFC-4ED0-894E-00228CFA8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CDBF16E-7AE4-49C2-BED9-7EEF072C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2133A9-36F6-4ABD-852D-E36A9F68E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61729A4-1C7C-4AAB-8959-F2DF6463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4C59BE-8DC4-44DD-9D07-29256A725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32E67D-1F84-44C6-B58D-7AE9C6A1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4B0EF31-52D1-43A2-9794-760DAA5BACD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866A865-4CB2-D256-D49B-E0B6F1CAA4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2633911-9BC5-F106-1132-EED1C342C6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E5E2DE-953B-413B-AB08-C291266BC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5F1EC5-C234-4E45-B14C-96F1B2BE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AEB5D-0A85-4A6E-8DAB-D70B27D71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2851DE-0344-4AEF-8818-0B535D45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ED6F70-3230-4423-9452-630F3355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C973EDA1-AFC5-44AA-BA3B-28A8212E28C5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6096000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92392A7-A969-4CB2-8015-C3A5B83D576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C31AD2-FBDC-EF9F-E9E2-88836F60ED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844FE0B-A22B-17C0-ED89-D3221ED30B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B8BC0E-B889-4938-BAB4-96E2C4C0F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A86000-6EDA-4E7C-8886-FA2AD0D9B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BC758D-D24A-4043-9322-8584CB5F9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915D694-4A80-4440-8C2B-A0A9AA0B5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2F46E58-6B64-4EC5-8EB2-093C74A6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-28,7%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5.252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5.252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63749D-BAA6-4D82-AECE-517B1F336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9133C8-3551-49D2-8D9C-F131812F7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508657-86FF-46BD-9897-BAA21E37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8E32FD-C0F8-4720-B2CD-8DFA2C2F7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6.118 viajeros 
cuota: 73,7%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2.186 viajeros
cuota: 26,3%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1D2D1A-21D7-4AB8-B8DC-34CE4A6B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091971-730A-4759-8183-0A0710BAC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3B56AB8-45AD-4981-AF34-4BA165D22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254CCB-91FC-4E5C-95C1-B45F02841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2.407 viajeros 
cuota: 78,9%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645 viajeros
cuota: 21,1%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505E8F-42F0-4098-8BA5-9A6826BD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424CA35-99CA-46B9-A773-B0510CA65D24}"/>
            </a:ext>
          </a:extLst>
        </xdr:cNvPr>
        <xdr:cNvSpPr txBox="1">
          <a:spLocks noChangeArrowheads="1"/>
        </xdr:cNvSpPr>
      </xdr:nvSpPr>
      <xdr:spPr bwMode="auto">
        <a:xfrm>
          <a:off x="762000" y="8191500"/>
          <a:ext cx="9153525" cy="7696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179952B-16E6-4E3B-84F0-27642EDE1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206D6C-5256-43EF-8199-E9884E3C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83B6F5-9E31-44A2-8B3B-3FDD0FC6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751EDEB-A6EF-433A-8888-7474D5CA5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3.711 viajeros 
cuota: 70,7%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1.541 viajeros
cuota: 29,3%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A6A7307-BFE4-4910-BB2B-B563C6469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31FB23-8672-4FF1-8049-CC495D7D9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AA8D31F-C406-45CE-AE93-5F5781788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1D84BF-CD70-407F-8D28-56B16627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D74326-C91B-4A6C-8302-FA29B09A1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031533E-EC59-48EC-9F44-3A7A70756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8F7E42-8604-4DF4-B632-6FD51759A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126B90-E49D-405D-BEAA-C08EB23F7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A3E2A4C-EFC1-4DA1-9116-138BE11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71E751-7EE7-4CB0-A381-E06EA4F47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95462F-E9B3-47DE-84E5-2AA484EC1FE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0B532F5-9261-9259-A992-2F02AC488B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6F5C9B2-2F65-A05C-CE07-3B36A73926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E013EEE-09F9-4E11-8083-A2978B0A1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7D858D-CC8C-4C93-B95E-256665804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B19C0F0-548E-4E53-9269-88E5E4321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7D13CFA-A57A-475D-8774-C34601496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96803E-F8DB-4EB0-8C43-2D19B4223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754DB7-B9F6-4144-A4C3-AF09AE2A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D241B8-132E-45BA-8F90-ACE8F31EF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68C72-722B-4CA7-BAC0-BD71430A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798884-9F4F-4083-917D-42AAB7410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2F8DDA-6172-4FF2-A5F2-9CCCFD3F3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BFA0A-5BA3-4161-B532-839F40DE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056155-D751-47DF-BD9E-9F29A103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A7EF63-3347-4D7A-9387-D8FFC6487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AAC20F-4599-4F2D-8C5E-D37F394D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417D28-9D24-477E-92AD-3B5BD9037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FE690D3-85FA-4B59-A8E8-1A147B892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CECDA4-47A6-45BE-9340-43F780161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39F9181-41E1-4E5B-9C6A-5D1706BE9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0E4E36-FC1A-428C-BB00-346C61056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7317253-3846-4D20-855C-2790CCE92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8C51836-C828-4EFC-B9E5-237D2E1D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B5BBA4A-05D4-41CB-B60D-4D3715F2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606B40C-B4DD-4DCF-91A5-473A83BB6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07B727C-AC70-40A2-92B9-41FCF2A9C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0EDA39F-06F5-4761-898B-1E541A290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59B854-0468-435A-A5BC-ADC7F76E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7EB6B7-9D21-47AE-A37F-133E2B77D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DDAA1E-DD75-4FEC-9041-79D8EE0B7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2C72F7-3818-48AF-9846-E15CA5C8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DCB9C3-9968-4A8C-8E9E-8AF90782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9666BE-6717-49EC-9B79-E6AE9974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1318E0-F77D-4F03-91B0-A28DA6E4D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96F64E-579F-4719-A7FD-1E0C38D8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6298C9-E532-44B8-9E93-7BEAC2C83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4ABCA4-19A8-4C62-A232-0CD10B0B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1E3667-EB28-419D-847B-FC6831406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789AD8-671E-4701-8CD4-D2C66473D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E89AED-56E0-4325-9D55-41DB08C7D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97667B-B11A-4BD4-951C-1AA223D5E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3814B0-6786-4C2C-A4B5-019E8DFB6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2C80E9-D08F-48E7-B170-AFDC1A37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E8D70C-B1ED-468B-A998-D8341835A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E4DA13-B76A-46EE-8C79-0FCB6C8E1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A839A6-BFA1-422D-B302-6D53DBA81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95A64F-4B6C-4D27-A962-35AB1494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ECE623-B561-4298-BE3E-B54682E04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8C7E8F-E1FD-4F00-ABFC-FAA6A122A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F607EC-AD17-4BEF-95A6-2B18C9472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BA7AC-9FA4-403D-8289-5106D8D9C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485A41F-0843-453F-B14D-EAAB15F50DA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069BEF-BA03-5BB5-1096-30B2D4F40E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77C658A-29A7-A96D-984A-9092D60C9F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3B8B75-BFDD-40C0-8DD9-CE8DD44C9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57ABF3-CCBB-4FD2-94BE-014C712A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787018-567C-411A-826A-DD626BA05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B5EC63-E6B2-4FD7-9AF6-863BDE6F7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38B52D0-8941-49FB-8AC0-BE495EC7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04E577-2BF8-4EB6-B0FE-83F0FC21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505EC0-CBEA-4A39-A9C0-15AFE6F5A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F89898-2AAD-4DFF-8661-1D113E52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99EC4C-23EF-4231-8819-9A0E57CAA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9CE77-795E-450F-8FD1-3C3F738FF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28BEDA-0801-4A42-A8D8-63701D095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98127D5-47E5-4FAE-A867-D50421711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AF3D76-0D5A-45E3-B980-73622FCE3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FA80A9-F7E4-449C-98DA-2469379FB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7411068-0071-4950-8936-DE41BAB7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A3E32-DE50-4EB3-A134-C0DBE0DA9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049A18-0EAF-4645-87A2-91D6B226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2A6001-2D41-4F27-93DD-9374C767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76200</xdr:colOff>
      <xdr:row>56</xdr:row>
      <xdr:rowOff>85725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85D80F6E-FAF3-4D26-8861-30420A5D9ADD}"/>
            </a:ext>
          </a:extLst>
        </xdr:cNvPr>
        <xdr:cNvSpPr txBox="1">
          <a:spLocks noChangeArrowheads="1"/>
        </xdr:cNvSpPr>
      </xdr:nvSpPr>
      <xdr:spPr bwMode="auto">
        <a:xfrm>
          <a:off x="1038225" y="11201400"/>
          <a:ext cx="7724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79E2BF-221B-4D01-A15C-151962500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441BF3-6D6B-4A6E-83E6-5DA9285D1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D9411-CEE5-4057-BBB4-A2427A8D2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471FC-AD55-43D0-B9A3-23767076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84A757-5858-4171-A045-3FB8C51187A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2D118B-6157-BC1B-A90A-B4F8668E68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6E534A4-43AA-06EB-4AFF-351BC92CE4D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F98536-244B-48F1-AD82-0E05B577F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21C764-CA65-453D-9235-65F91468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5F768F1-925A-4459-AB91-F0E7B9F59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47D315-BFFE-4F1A-A2D1-EAED268A2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EE4766-C537-4957-8AFC-4FD3B847B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D49F906-6A49-4A09-862D-D7402A2F5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6FED9C-9790-42C3-B219-C76129A83D3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3C3A7D-C6E8-E5B4-A31E-E2866EB47A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E70839-59B5-FDEE-3A5A-206F98585C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552435A-9F61-4E48-A6D2-5CA79CDC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D057FC-F1BF-4152-9BED-231FCEC9A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738D6B-89F2-427C-A7D9-81BFFA3D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CB44A6-1E11-40FD-A1CD-5297DE2E4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461DC9-51FE-4131-B247-C0829ED36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3B723B-7826-4080-8BEB-99E66F142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35FC69-36EA-4185-9B97-825E03A3A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DCBAC0A-6CC8-4A2F-97F8-B9131A7A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C7F9B89-5EEB-45EE-A6F1-E84989291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39D5521-FCBF-4141-9C78-CD7216D90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855B5BF-ECE2-4901-A800-53583EE86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40B6AAC-3328-4A5F-9135-75DAFA05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D62E4D9-8E14-4DF5-BBB0-B219B854B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FE2A874-79CD-45EA-ADA5-AA26194B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7CAB20-CED5-4B66-9590-B21B1E68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DACE3-7DF5-4786-97CD-DFD5814D0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37C3F6-68D4-40C4-8105-00B65E86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10</xdr:col>
      <xdr:colOff>600075</xdr:colOff>
      <xdr:row>57</xdr:row>
      <xdr:rowOff>85725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F2B8839-D127-4F01-8BA0-69DDF221C49D}"/>
            </a:ext>
          </a:extLst>
        </xdr:cNvPr>
        <xdr:cNvSpPr txBox="1">
          <a:spLocks noChangeArrowheads="1"/>
        </xdr:cNvSpPr>
      </xdr:nvSpPr>
      <xdr:spPr bwMode="auto">
        <a:xfrm>
          <a:off x="1038225" y="11363325"/>
          <a:ext cx="7724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B36EBA-58F0-4A8C-A7FD-2BA9AE5885C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87276D-CA5C-040B-A251-F6EDF020F4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3ECEDA2-CE20-AC31-C237-99BF94AC61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AB8D6C8-B2CE-4920-82DF-A9EBF948C50E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BF29AE-D3B5-4208-9EED-0DBF3A221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7DEB61-9839-4B3C-A02E-93DE0488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2BA986-86DB-4FBD-B121-B1B327C8B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299560-FC6D-410B-8971-30BEE28EB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1831EB-3E93-439C-80F1-172600B5F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8EDA00-6989-47B3-AF08-526F227AA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896B63-EC1A-463E-B080-A244764A0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64A2B2-11C4-48A1-8401-4C74F2CD6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8C6A72-57BF-4C08-AEA0-E8C51969C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6A7E8-B792-45A2-996D-13DFD5AE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EB95A9-C175-445E-A6BB-1DC2D8E4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E00B31-7FF6-4DF1-A58B-813BB60E2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2C88BF-4C1D-45D7-B557-087F0580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28E17-604A-49B4-ABE2-B1F7575D1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EAF36-32F5-4A32-8EDC-5A5BFF781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D9728B-8A2A-483D-88B6-AA11D5EBD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F01C2F-B618-4446-82BF-CCD69ABE2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10574252-F5CA-42E0-AD47-C6308F4D21C1}"/>
            </a:ext>
          </a:extLst>
        </xdr:cNvPr>
        <xdr:cNvSpPr txBox="1">
          <a:spLocks noChangeArrowheads="1"/>
        </xdr:cNvSpPr>
      </xdr:nvSpPr>
      <xdr:spPr bwMode="auto">
        <a:xfrm>
          <a:off x="762000" y="8001000"/>
          <a:ext cx="6886575" cy="1600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CCDB17E-B530-4233-889F-D59CE839845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E4E0B60-BB1C-43E8-EF5D-9CA7FF96DD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B26268E-BFCE-9FDA-3DDD-1180AA288D5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4C6952-09D7-4B11-9C26-99F2034C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187B76-1A38-40FC-92FA-4581D29AD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0CB436-B7B6-4E9B-A98E-5F4E2398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395B9E-2F58-49A1-A768-7D55CFB78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C5E1B3D-F148-4026-A8B0-E80486D0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820E61-0522-4474-865E-DCE540A65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A38FFA-DC61-46C1-8C9C-65E0008F3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869334-8B83-44F4-8CDF-105FACA07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220996F-33AA-4519-B33A-50F65DBE0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3C160D3-166A-4BF9-8D3E-9068EDFA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92F857F-323C-4D1B-A9F8-C7320C36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33587F-2D68-4451-A520-1C795611C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2BA3DCE-AAA3-4D3B-9C39-BB289B7E4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373EDD6-95E4-4210-AA42-0FC5F5B9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DD3FBB7-DC84-4AA0-A64E-F721214F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F5065F-5C8A-43E5-85D3-8293111E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518876-428C-46E6-8ED9-F68B2CBC0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9AF11A-0E63-4191-AE9B-35A52B56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2CF5B6-08E6-4F2C-99EA-F47EC1DE3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DE2A39-E911-4FF9-B267-1245960AB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41A14A-471A-4870-90D7-11D6C87A6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C39C71-055E-40EE-836B-CEC9589A7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A789E-25C6-4A9B-8BE9-C7D6AEEC8EA3}">
  <dimension ref="B1:M6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206</v>
      </c>
    </row>
    <row r="5" spans="2:13" x14ac:dyDescent="0.25">
      <c r="B5" s="4"/>
    </row>
    <row r="6" spans="2:13" ht="19.5" thickBot="1" x14ac:dyDescent="0.35">
      <c r="B6" s="6" t="s">
        <v>320</v>
      </c>
    </row>
    <row r="8" spans="2:13" ht="15.75" x14ac:dyDescent="0.25">
      <c r="B8" s="5" t="s">
        <v>319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321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322</v>
      </c>
    </row>
    <row r="17" spans="2:2" ht="18.75" x14ac:dyDescent="0.3">
      <c r="B17" s="7"/>
    </row>
    <row r="18" spans="2:2" ht="15.75" x14ac:dyDescent="0.25">
      <c r="B18" s="5" t="s">
        <v>323</v>
      </c>
    </row>
    <row r="19" spans="2:2" ht="15.75" x14ac:dyDescent="0.25">
      <c r="B19" s="5" t="s">
        <v>324</v>
      </c>
    </row>
    <row r="20" spans="2:2" ht="15.75" x14ac:dyDescent="0.25">
      <c r="B20" s="5" t="s">
        <v>325</v>
      </c>
    </row>
    <row r="21" spans="2:2" ht="15.75" x14ac:dyDescent="0.25">
      <c r="B21" s="5" t="s">
        <v>326</v>
      </c>
    </row>
    <row r="22" spans="2:2" ht="15.75" x14ac:dyDescent="0.25">
      <c r="B22" s="5"/>
    </row>
    <row r="23" spans="2:2" ht="19.5" thickBot="1" x14ac:dyDescent="0.35">
      <c r="B23" s="6" t="s">
        <v>327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207</v>
      </c>
    </row>
    <row r="27" spans="2:2" ht="15.75" x14ac:dyDescent="0.25">
      <c r="B27" s="5" t="s">
        <v>208</v>
      </c>
    </row>
    <row r="28" spans="2:2" ht="15.75" x14ac:dyDescent="0.25">
      <c r="B28" s="5" t="s">
        <v>209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210</v>
      </c>
    </row>
    <row r="43" spans="2:2" ht="15.75" x14ac:dyDescent="0.25">
      <c r="B43" s="5" t="s">
        <v>211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212</v>
      </c>
    </row>
    <row r="49" spans="2:2" ht="15.75" x14ac:dyDescent="0.25">
      <c r="B49" s="5" t="s">
        <v>213</v>
      </c>
    </row>
    <row r="50" spans="2:2" ht="15.75" x14ac:dyDescent="0.25">
      <c r="B50" s="8" t="s">
        <v>20</v>
      </c>
    </row>
    <row r="51" spans="2:2" ht="15.75" x14ac:dyDescent="0.25">
      <c r="B51" s="5" t="s">
        <v>214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215</v>
      </c>
    </row>
    <row r="56" spans="2:2" ht="15.75" x14ac:dyDescent="0.25">
      <c r="B56" s="5" t="s">
        <v>216</v>
      </c>
    </row>
    <row r="57" spans="2:2" ht="15.75" x14ac:dyDescent="0.25">
      <c r="B57" s="5" t="s">
        <v>217</v>
      </c>
    </row>
    <row r="58" spans="2:2" ht="15.75" x14ac:dyDescent="0.25">
      <c r="B58" s="5" t="s">
        <v>218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24D7F7BA-0025-4497-8FDA-A763229449D8}"/>
    <hyperlink ref="B26" location="'Viajeros entr evol mensu TF'!A1" tooltip="Evolución mensual de viajeros entrentrados en Tenerife según lugar de residencia" display="Evolución mensual de viajeros entrados en Tenerife según lugar de residencia" xr:uid="{5BD349D0-166A-4D4E-B550-018E91D4F89B}"/>
    <hyperlink ref="B14" location="'Establecim aloj islas cat y tip'!A1" tooltip="Establecimientos alojativos Canarias e islas" display="Establecimientos alojativos Canarias e islas" xr:uid="{92811908-6E13-48AF-AAAE-0624579057A7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60913D6-8214-4D50-AC86-B033A261A11B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E2F03CEC-89C8-4FD8-B621-8ACD43623520}"/>
    <hyperlink ref="B44" location="'Pernoctaciones lugar reside'!A1" tooltip="Pernoctaciones registradas en establecimientos alojativos de Canarias e islas según tipología y categoría" display="'Pernoctaciones lugar reside'!A1" xr:uid="{6C5510B0-3097-4E46-B9A7-91BA247B839C}"/>
    <hyperlink ref="B8" location="'Resumen indicadores'!A1" tooltip="Resumen indicadores Tenerife" display="Resumen indicadores Tenerife" xr:uid="{BDEAACA4-2D17-4F81-8449-E552B3EBF6BF}"/>
    <hyperlink ref="B9" location="'Resumen indicadores municipios '!A1" tooltip="Resumen indicadores municipios Tenerife" display="Resumen indicadores municipios Tenerife" xr:uid="{577F077E-44A4-4442-8340-A49A0C40210D}"/>
    <hyperlink ref="B27" location="'Viajeros entr evol mensu TF cat'!A1" tooltip="Evolución mensual de viajeros entrentrados en Tenerife según lugar de residencia" display="'Viajeros entr evol mensu TF cat'!A1" xr:uid="{0B89DCC3-879B-4D91-8396-C9F1149A2734}"/>
    <hyperlink ref="B28" location="'Viajeros entr evol anual TF cat'!A1" tooltip="Evolución mensual de viajeros entrentrados en Tenerife según lugar de residencia" display="'Viajeros entr evol anual TF cat'!A1" xr:uid="{07A0B8A3-31B0-47F7-BD0C-53A224AA2913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F6DF37A-B639-423C-9FBA-01ACF66ED9F2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654B07B-9040-463A-AC35-1FCE02247C9B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410F37A-7382-4DBF-8F2E-F331A6D4FF06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7D04749-C490-43D5-80E1-BC25779AC10C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7088F74-8BEE-4A66-9507-3DCDEBB1DE17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ED5CFBD-98C7-4BB4-A4FA-272464B60046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67E730E-5011-47B6-9799-2864F8098C9A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5D20261-B26F-4E42-A64B-4811945FC8ED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24E3526-5ED8-4302-92DD-BC4D8B43F38E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7188C75-8C30-4A0C-A90B-E076AD326BC6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4C11DB5-832D-4327-92D9-22C047E2FCE1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5370086F-4028-4FE1-AD0C-BC390A8A3484}"/>
    <hyperlink ref="B42" location="'Pernoctaciones evol mensu TF'!A1" tooltip="Evolución mensual de pernoctaciones en Tenerife según lugar de residencia" display="'Pernoctaciones evol mensu TF'!A1" xr:uid="{2318E56C-4C2F-420E-8CAD-8DB28C4AB3F2}"/>
    <hyperlink ref="B43" location="'Pernocta evol mensu TF cat'!A1" tooltip="Evolución mensual de pernoctaciones en Tenerife según lugar de residencia" display="'Pernocta evol mensu TF cat'!A1" xr:uid="{97355A01-E601-4271-8CA6-EBB3AF82B065}"/>
    <hyperlink ref="B45" location="'Pernoctaciones lugar residen ac'!A1" tooltip="Pernoctaciones registradas en establecimientos alojativos de Canarias e islas según tipología y categoría" display="'Pernoctaciones lugar residen ac'!A1" xr:uid="{A4804A29-0C0A-4192-BF62-9262191C51D2}"/>
    <hyperlink ref="B46" location="'Pernoctaciones lugar reside año'!A1" tooltip="Pernoctaciones registradas en establecimientos alojativos de Canarias e islas según tipología y categoría" display="'Pernoctaciones lugar reside año'!A1" xr:uid="{88D6ED67-2797-4A20-AA38-9F265E3CC3CA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85EB9F1-DF9D-486E-9B74-23465F7264C3}"/>
    <hyperlink ref="B48" location="'EM evol menusual lugar resd'!A1" tooltip="Evolución mensual de estancia media en Tenerife según lugar de residencia" display="'EM evol menusual lugar resd'!A1" xr:uid="{D0784B24-C19A-4193-9BC6-4C077E2F9A17}"/>
    <hyperlink ref="B49" location="'EM evol mensu TF cat '!A1" tooltip="Evolución mensual de estancia media en Tenerife según lugar de residencia" display="'EM evol mensu TF cat '!A1" xr:uid="{3BFC92FA-1DCE-4CB0-8032-2F51C62B2326}"/>
    <hyperlink ref="B51" location="'tasa de ocupación evol mens'!A1" tooltip="Evolución mensual de estancia media en Tenerife según lugar de residencia" display="'tasa de ocupación evol mens'!A1" xr:uid="{84ACAFE7-D07E-4FE5-A4CE-AA457FB8A5D5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971CFC0-2396-4B67-8785-1417ED654980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CDB1DC9-A475-4806-91E7-A3EE4E15F9E2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06EF259-696F-46D7-8ED9-81D77EF1E189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02E4D35-BD66-4527-AB9D-9CDE8689FE30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1CA73C5B-EF05-4BD9-B304-3C176B286349}"/>
    <hyperlink ref="B18" location="'plazas aut munic cuota aloj'!A1" display="Plazas turísticas inscritas* según tipología del establecimiento - Distribución por Municipios" xr:uid="{66F66710-ABBC-459D-A9BD-7ECA8EF1F647}"/>
    <hyperlink ref="B19" location="'plazas aut municipio x cat'!A1" display="Plazas turísticas inscritas* según tipología y categoría del establecimiento - Distribución por Municipios" xr:uid="{06A33CAB-CFAF-4DA8-8E63-D4BAE03E1A24}"/>
    <hyperlink ref="B20" location="'estab aut munic cuota aloj'!A1" display="Establecimientos turísticos inscrtios* según tipología del establecimiento - Distribución por Municipios" xr:uid="{A2ED0324-3BDF-4F3E-B00B-A3D03EEAD0C1}"/>
    <hyperlink ref="B21" location="'estab aut municipio x tip y cat'!A1" display="Establecimientos turísticos inscrtios* según tipología y categoría del establecimiento - Distribución por Municipios" xr:uid="{8946D101-52F4-4308-B0EA-2EC5294FFD6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C7ED-0B6B-4EF7-884E-218F14D1BDCC}">
  <sheetPr>
    <tabColor rgb="FF92D050"/>
  </sheetPr>
  <dimension ref="A1:O42"/>
  <sheetViews>
    <sheetView showGridLines="0" topLeftCell="A12" zoomScaleNormal="100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27" t="s">
        <v>388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4" s="4" customFormat="1" ht="6" customHeight="1" x14ac:dyDescent="0.25"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2:14" s="4" customFormat="1" x14ac:dyDescent="0.25">
      <c r="B5" s="323" t="s">
        <v>364</v>
      </c>
      <c r="C5" s="325" t="s">
        <v>0</v>
      </c>
      <c r="D5" s="324"/>
      <c r="E5" s="325" t="s">
        <v>189</v>
      </c>
      <c r="F5" s="324"/>
      <c r="G5" s="325" t="s">
        <v>190</v>
      </c>
      <c r="H5" s="324"/>
      <c r="I5" s="325" t="s">
        <v>363</v>
      </c>
      <c r="J5" s="324"/>
      <c r="K5" s="325" t="s">
        <v>362</v>
      </c>
      <c r="L5" s="324"/>
      <c r="M5" s="325" t="s">
        <v>361</v>
      </c>
      <c r="N5" s="324"/>
    </row>
    <row r="6" spans="2:14" s="4" customFormat="1" ht="27" x14ac:dyDescent="0.25">
      <c r="B6" s="323"/>
      <c r="C6" s="322" t="s">
        <v>387</v>
      </c>
      <c r="D6" s="321" t="s">
        <v>359</v>
      </c>
      <c r="E6" s="322" t="str">
        <f>C6</f>
        <v>Establecimientos</v>
      </c>
      <c r="F6" s="321" t="s">
        <v>359</v>
      </c>
      <c r="G6" s="322" t="str">
        <f>E6</f>
        <v>Establecimientos</v>
      </c>
      <c r="H6" s="321" t="s">
        <v>359</v>
      </c>
      <c r="I6" s="322" t="str">
        <f>G6</f>
        <v>Establecimientos</v>
      </c>
      <c r="J6" s="321" t="s">
        <v>359</v>
      </c>
      <c r="K6" s="322" t="str">
        <f>G6</f>
        <v>Establecimientos</v>
      </c>
      <c r="L6" s="321" t="s">
        <v>359</v>
      </c>
      <c r="M6" s="322" t="str">
        <f>K6</f>
        <v>Establecimientos</v>
      </c>
      <c r="N6" s="321" t="s">
        <v>359</v>
      </c>
    </row>
    <row r="7" spans="2:14" s="317" customFormat="1" ht="15.75" x14ac:dyDescent="0.25">
      <c r="B7" s="320" t="s">
        <v>358</v>
      </c>
      <c r="C7" s="319">
        <v>25482</v>
      </c>
      <c r="D7" s="318">
        <v>1</v>
      </c>
      <c r="E7" s="319">
        <v>280</v>
      </c>
      <c r="F7" s="318">
        <v>1</v>
      </c>
      <c r="G7" s="319">
        <v>228</v>
      </c>
      <c r="H7" s="318">
        <v>1</v>
      </c>
      <c r="I7" s="319">
        <v>24785</v>
      </c>
      <c r="J7" s="318">
        <v>1</v>
      </c>
      <c r="K7" s="319">
        <v>23</v>
      </c>
      <c r="L7" s="318">
        <v>1</v>
      </c>
      <c r="M7" s="319">
        <v>166</v>
      </c>
      <c r="N7" s="318">
        <v>1</v>
      </c>
    </row>
    <row r="8" spans="2:14" s="4" customFormat="1" x14ac:dyDescent="0.25">
      <c r="B8" s="315" t="s">
        <v>41</v>
      </c>
      <c r="C8" s="316">
        <v>4641</v>
      </c>
      <c r="D8" s="308">
        <v>0.18212856133741465</v>
      </c>
      <c r="E8" s="313">
        <v>68</v>
      </c>
      <c r="F8" s="308">
        <v>0.24285714285714285</v>
      </c>
      <c r="G8" s="313">
        <v>50</v>
      </c>
      <c r="H8" s="308">
        <v>0.21929824561403508</v>
      </c>
      <c r="I8" s="313">
        <v>4519</v>
      </c>
      <c r="J8" s="308">
        <v>0.18232802098043172</v>
      </c>
      <c r="K8" s="313">
        <v>1</v>
      </c>
      <c r="L8" s="308">
        <v>4.3478260869565216E-2</v>
      </c>
      <c r="M8" s="313">
        <v>3</v>
      </c>
      <c r="N8" s="308">
        <v>1.8072289156626505E-2</v>
      </c>
    </row>
    <row r="9" spans="2:14" s="4" customFormat="1" x14ac:dyDescent="0.25">
      <c r="B9" s="315" t="s">
        <v>357</v>
      </c>
      <c r="C9" s="316">
        <v>61</v>
      </c>
      <c r="D9" s="308">
        <v>2.393846636841692E-3</v>
      </c>
      <c r="E9" s="313">
        <v>0</v>
      </c>
      <c r="F9" s="308">
        <v>0</v>
      </c>
      <c r="G9" s="313">
        <v>0</v>
      </c>
      <c r="H9" s="308">
        <v>0</v>
      </c>
      <c r="I9" s="313">
        <v>58</v>
      </c>
      <c r="J9" s="308">
        <v>2.3401250756505949E-3</v>
      </c>
      <c r="K9" s="313">
        <v>0</v>
      </c>
      <c r="L9" s="308">
        <v>0</v>
      </c>
      <c r="M9" s="313">
        <v>3</v>
      </c>
      <c r="N9" s="308">
        <v>1.8072289156626505E-2</v>
      </c>
    </row>
    <row r="10" spans="2:14" s="4" customFormat="1" x14ac:dyDescent="0.25">
      <c r="B10" s="315" t="s">
        <v>356</v>
      </c>
      <c r="C10" s="316">
        <v>677</v>
      </c>
      <c r="D10" s="308">
        <v>2.6567773330193861E-2</v>
      </c>
      <c r="E10" s="313">
        <v>1</v>
      </c>
      <c r="F10" s="308">
        <v>3.5714285714285713E-3</v>
      </c>
      <c r="G10" s="313">
        <v>6</v>
      </c>
      <c r="H10" s="308">
        <v>2.6315789473684209E-2</v>
      </c>
      <c r="I10" s="313">
        <v>657</v>
      </c>
      <c r="J10" s="308">
        <v>2.650796852935243E-2</v>
      </c>
      <c r="K10" s="313">
        <v>0</v>
      </c>
      <c r="L10" s="308">
        <v>0</v>
      </c>
      <c r="M10" s="313">
        <v>13</v>
      </c>
      <c r="N10" s="308">
        <v>7.8313253012048195E-2</v>
      </c>
    </row>
    <row r="11" spans="2:14" s="4" customFormat="1" x14ac:dyDescent="0.25">
      <c r="B11" s="315" t="s">
        <v>42</v>
      </c>
      <c r="C11" s="316">
        <v>5566</v>
      </c>
      <c r="D11" s="308">
        <v>0.2184286947649321</v>
      </c>
      <c r="E11" s="313">
        <v>43</v>
      </c>
      <c r="F11" s="308">
        <v>0.15357142857142858</v>
      </c>
      <c r="G11" s="313">
        <v>72</v>
      </c>
      <c r="H11" s="308">
        <v>0.31578947368421051</v>
      </c>
      <c r="I11" s="313">
        <v>5445</v>
      </c>
      <c r="J11" s="308">
        <v>0.21968932822271536</v>
      </c>
      <c r="K11" s="313">
        <v>2</v>
      </c>
      <c r="L11" s="308">
        <v>8.6956521739130432E-2</v>
      </c>
      <c r="M11" s="313">
        <v>4</v>
      </c>
      <c r="N11" s="308">
        <v>2.4096385542168676E-2</v>
      </c>
    </row>
    <row r="12" spans="2:14" s="4" customFormat="1" x14ac:dyDescent="0.25">
      <c r="B12" s="315" t="s">
        <v>355</v>
      </c>
      <c r="C12" s="316">
        <v>88</v>
      </c>
      <c r="D12" s="308">
        <v>3.4534180990503098E-3</v>
      </c>
      <c r="E12" s="313">
        <v>1</v>
      </c>
      <c r="F12" s="308">
        <v>3.5714285714285713E-3</v>
      </c>
      <c r="G12" s="313">
        <v>0</v>
      </c>
      <c r="H12" s="308">
        <v>0</v>
      </c>
      <c r="I12" s="313">
        <v>74</v>
      </c>
      <c r="J12" s="308">
        <v>2.985676820657656E-3</v>
      </c>
      <c r="K12" s="313">
        <v>0</v>
      </c>
      <c r="L12" s="308">
        <v>0</v>
      </c>
      <c r="M12" s="313">
        <v>13</v>
      </c>
      <c r="N12" s="308">
        <v>7.8313253012048195E-2</v>
      </c>
    </row>
    <row r="13" spans="2:14" s="4" customFormat="1" x14ac:dyDescent="0.25">
      <c r="B13" s="315" t="s">
        <v>354</v>
      </c>
      <c r="C13" s="316">
        <v>325</v>
      </c>
      <c r="D13" s="308">
        <v>1.2754100933992622E-2</v>
      </c>
      <c r="E13" s="313">
        <v>2</v>
      </c>
      <c r="F13" s="308">
        <v>7.1428571428571426E-3</v>
      </c>
      <c r="G13" s="313">
        <v>3</v>
      </c>
      <c r="H13" s="308">
        <v>1.3157894736842105E-2</v>
      </c>
      <c r="I13" s="313">
        <v>319</v>
      </c>
      <c r="J13" s="308">
        <v>1.2870687916078273E-2</v>
      </c>
      <c r="K13" s="313">
        <v>0</v>
      </c>
      <c r="L13" s="308">
        <v>0</v>
      </c>
      <c r="M13" s="313">
        <v>1</v>
      </c>
      <c r="N13" s="308">
        <v>6.024096385542169E-3</v>
      </c>
    </row>
    <row r="14" spans="2:14" s="4" customFormat="1" x14ac:dyDescent="0.25">
      <c r="B14" s="315" t="s">
        <v>353</v>
      </c>
      <c r="C14" s="316">
        <v>78</v>
      </c>
      <c r="D14" s="308">
        <v>3.0609842241582294E-3</v>
      </c>
      <c r="E14" s="313">
        <v>0</v>
      </c>
      <c r="F14" s="308">
        <v>0</v>
      </c>
      <c r="G14" s="313">
        <v>1</v>
      </c>
      <c r="H14" s="308">
        <v>4.3859649122807015E-3</v>
      </c>
      <c r="I14" s="313">
        <v>70</v>
      </c>
      <c r="J14" s="308">
        <v>2.8242888844058909E-3</v>
      </c>
      <c r="K14" s="313">
        <v>0</v>
      </c>
      <c r="L14" s="308">
        <v>0</v>
      </c>
      <c r="M14" s="313">
        <v>7</v>
      </c>
      <c r="N14" s="308">
        <v>4.2168674698795178E-2</v>
      </c>
    </row>
    <row r="15" spans="2:14" s="4" customFormat="1" x14ac:dyDescent="0.25">
      <c r="B15" s="315" t="s">
        <v>352</v>
      </c>
      <c r="C15" s="316">
        <v>185</v>
      </c>
      <c r="D15" s="308">
        <v>7.2600266855034927E-3</v>
      </c>
      <c r="E15" s="313">
        <v>3</v>
      </c>
      <c r="F15" s="308">
        <v>1.0714285714285714E-2</v>
      </c>
      <c r="G15" s="313">
        <v>5</v>
      </c>
      <c r="H15" s="308">
        <v>2.1929824561403508E-2</v>
      </c>
      <c r="I15" s="313">
        <v>171</v>
      </c>
      <c r="J15" s="308">
        <v>6.8993342747629615E-3</v>
      </c>
      <c r="K15" s="313">
        <v>2</v>
      </c>
      <c r="L15" s="308">
        <v>8.6956521739130432E-2</v>
      </c>
      <c r="M15" s="313">
        <v>4</v>
      </c>
      <c r="N15" s="308">
        <v>2.4096385542168676E-2</v>
      </c>
    </row>
    <row r="16" spans="2:14" s="4" customFormat="1" x14ac:dyDescent="0.25">
      <c r="B16" s="315" t="s">
        <v>43</v>
      </c>
      <c r="C16" s="316">
        <v>1860</v>
      </c>
      <c r="D16" s="308">
        <v>7.2992700729927001E-2</v>
      </c>
      <c r="E16" s="313">
        <v>8</v>
      </c>
      <c r="F16" s="308">
        <v>2.8571428571428571E-2</v>
      </c>
      <c r="G16" s="313">
        <v>8</v>
      </c>
      <c r="H16" s="308">
        <v>3.5087719298245612E-2</v>
      </c>
      <c r="I16" s="313">
        <v>1830</v>
      </c>
      <c r="J16" s="308">
        <v>7.383498083518257E-2</v>
      </c>
      <c r="K16" s="313">
        <v>2</v>
      </c>
      <c r="L16" s="308">
        <v>8.6956521739130432E-2</v>
      </c>
      <c r="M16" s="313">
        <v>12</v>
      </c>
      <c r="N16" s="308">
        <v>7.2289156626506021E-2</v>
      </c>
    </row>
    <row r="17" spans="2:14" s="4" customFormat="1" x14ac:dyDescent="0.25">
      <c r="B17" s="315" t="s">
        <v>351</v>
      </c>
      <c r="C17" s="316">
        <v>82</v>
      </c>
      <c r="D17" s="308">
        <v>3.2179577741150616E-3</v>
      </c>
      <c r="E17" s="313">
        <v>0</v>
      </c>
      <c r="F17" s="308">
        <v>0</v>
      </c>
      <c r="G17" s="313">
        <v>0</v>
      </c>
      <c r="H17" s="308">
        <v>0</v>
      </c>
      <c r="I17" s="313">
        <v>81</v>
      </c>
      <c r="J17" s="308">
        <v>3.2681057090982448E-3</v>
      </c>
      <c r="K17" s="313">
        <v>0</v>
      </c>
      <c r="L17" s="308">
        <v>0</v>
      </c>
      <c r="M17" s="313">
        <v>1</v>
      </c>
      <c r="N17" s="308">
        <v>6.024096385542169E-3</v>
      </c>
    </row>
    <row r="18" spans="2:14" s="4" customFormat="1" x14ac:dyDescent="0.25">
      <c r="B18" s="315" t="s">
        <v>44</v>
      </c>
      <c r="C18" s="316">
        <v>733</v>
      </c>
      <c r="D18" s="308">
        <v>2.8765403029589513E-2</v>
      </c>
      <c r="E18" s="313">
        <v>8</v>
      </c>
      <c r="F18" s="308">
        <v>2.8571428571428571E-2</v>
      </c>
      <c r="G18" s="313">
        <v>0</v>
      </c>
      <c r="H18" s="308">
        <v>0</v>
      </c>
      <c r="I18" s="313">
        <v>712</v>
      </c>
      <c r="J18" s="308">
        <v>2.8727052652814201E-2</v>
      </c>
      <c r="K18" s="313">
        <v>1</v>
      </c>
      <c r="L18" s="308">
        <v>4.3478260869565216E-2</v>
      </c>
      <c r="M18" s="313">
        <v>12</v>
      </c>
      <c r="N18" s="308">
        <v>7.2289156626506021E-2</v>
      </c>
    </row>
    <row r="19" spans="2:14" s="4" customFormat="1" x14ac:dyDescent="0.25">
      <c r="B19" s="315" t="s">
        <v>350</v>
      </c>
      <c r="C19" s="316">
        <v>402</v>
      </c>
      <c r="D19" s="308">
        <v>1.5775841770661644E-2</v>
      </c>
      <c r="E19" s="313">
        <v>1</v>
      </c>
      <c r="F19" s="308">
        <v>3.5714285714285713E-3</v>
      </c>
      <c r="G19" s="313">
        <v>0</v>
      </c>
      <c r="H19" s="308">
        <v>0</v>
      </c>
      <c r="I19" s="313">
        <v>393</v>
      </c>
      <c r="J19" s="308">
        <v>1.585636473673593E-2</v>
      </c>
      <c r="K19" s="313">
        <v>4</v>
      </c>
      <c r="L19" s="308">
        <v>0.17391304347826086</v>
      </c>
      <c r="M19" s="313">
        <v>4</v>
      </c>
      <c r="N19" s="308">
        <v>2.4096385542168676E-2</v>
      </c>
    </row>
    <row r="20" spans="2:14" s="4" customFormat="1" x14ac:dyDescent="0.25">
      <c r="B20" s="315" t="s">
        <v>349</v>
      </c>
      <c r="C20" s="316">
        <v>709</v>
      </c>
      <c r="D20" s="308">
        <v>2.7823561729848522E-2</v>
      </c>
      <c r="E20" s="313">
        <v>4</v>
      </c>
      <c r="F20" s="308">
        <v>1.4285714285714285E-2</v>
      </c>
      <c r="G20" s="313">
        <v>3</v>
      </c>
      <c r="H20" s="308">
        <v>1.3157894736842105E-2</v>
      </c>
      <c r="I20" s="313">
        <v>681</v>
      </c>
      <c r="J20" s="308">
        <v>2.7476296146863022E-2</v>
      </c>
      <c r="K20" s="313">
        <v>0</v>
      </c>
      <c r="L20" s="308">
        <v>0</v>
      </c>
      <c r="M20" s="313">
        <v>21</v>
      </c>
      <c r="N20" s="308">
        <v>0.12650602409638553</v>
      </c>
    </row>
    <row r="21" spans="2:14" s="4" customFormat="1" x14ac:dyDescent="0.25">
      <c r="B21" s="315" t="s">
        <v>348</v>
      </c>
      <c r="C21" s="316">
        <v>1053</v>
      </c>
      <c r="D21" s="308">
        <v>4.1323287026136094E-2</v>
      </c>
      <c r="E21" s="313">
        <v>14</v>
      </c>
      <c r="F21" s="308">
        <v>0.05</v>
      </c>
      <c r="G21" s="313">
        <v>5</v>
      </c>
      <c r="H21" s="308">
        <v>2.1929824561403508E-2</v>
      </c>
      <c r="I21" s="313">
        <v>1022</v>
      </c>
      <c r="J21" s="308">
        <v>4.1234617712326005E-2</v>
      </c>
      <c r="K21" s="313">
        <v>1</v>
      </c>
      <c r="L21" s="308">
        <v>4.3478260869565216E-2</v>
      </c>
      <c r="M21" s="313">
        <v>11</v>
      </c>
      <c r="N21" s="308">
        <v>6.6265060240963861E-2</v>
      </c>
    </row>
    <row r="22" spans="2:14" s="4" customFormat="1" x14ac:dyDescent="0.25">
      <c r="B22" s="315" t="s">
        <v>347</v>
      </c>
      <c r="C22" s="316">
        <v>202</v>
      </c>
      <c r="D22" s="308">
        <v>7.9271642728200292E-3</v>
      </c>
      <c r="E22" s="313">
        <v>0</v>
      </c>
      <c r="F22" s="308">
        <v>0</v>
      </c>
      <c r="G22" s="313">
        <v>0</v>
      </c>
      <c r="H22" s="308">
        <v>0</v>
      </c>
      <c r="I22" s="313">
        <v>197</v>
      </c>
      <c r="J22" s="308">
        <v>7.9483558603994347E-3</v>
      </c>
      <c r="K22" s="313">
        <v>0</v>
      </c>
      <c r="L22" s="308">
        <v>0</v>
      </c>
      <c r="M22" s="313">
        <v>5</v>
      </c>
      <c r="N22" s="308">
        <v>3.0120481927710843E-2</v>
      </c>
    </row>
    <row r="23" spans="2:14" s="4" customFormat="1" x14ac:dyDescent="0.25">
      <c r="B23" s="315" t="s">
        <v>346</v>
      </c>
      <c r="C23" s="316">
        <v>345</v>
      </c>
      <c r="D23" s="308">
        <v>1.3538968683776784E-2</v>
      </c>
      <c r="E23" s="313">
        <v>5</v>
      </c>
      <c r="F23" s="308">
        <v>1.7857142857142856E-2</v>
      </c>
      <c r="G23" s="313">
        <v>3</v>
      </c>
      <c r="H23" s="308">
        <v>1.3157894736842105E-2</v>
      </c>
      <c r="I23" s="313">
        <v>328</v>
      </c>
      <c r="J23" s="308">
        <v>1.3233810772644745E-2</v>
      </c>
      <c r="K23" s="313">
        <v>1</v>
      </c>
      <c r="L23" s="308">
        <v>4.3478260869565216E-2</v>
      </c>
      <c r="M23" s="313">
        <v>8</v>
      </c>
      <c r="N23" s="308">
        <v>4.8192771084337352E-2</v>
      </c>
    </row>
    <row r="24" spans="2:14" s="4" customFormat="1" x14ac:dyDescent="0.25">
      <c r="B24" s="315" t="s">
        <v>45</v>
      </c>
      <c r="C24" s="316">
        <v>1762</v>
      </c>
      <c r="D24" s="308">
        <v>6.9146848755984619E-2</v>
      </c>
      <c r="E24" s="313">
        <v>60</v>
      </c>
      <c r="F24" s="308">
        <v>0.21428571428571427</v>
      </c>
      <c r="G24" s="313">
        <v>24</v>
      </c>
      <c r="H24" s="308">
        <v>0.10526315789473684</v>
      </c>
      <c r="I24" s="313">
        <v>1677</v>
      </c>
      <c r="J24" s="308">
        <v>6.7661892273552557E-2</v>
      </c>
      <c r="K24" s="313">
        <v>0</v>
      </c>
      <c r="L24" s="308">
        <v>0</v>
      </c>
      <c r="M24" s="313">
        <v>1</v>
      </c>
      <c r="N24" s="308">
        <v>6.024096385542169E-3</v>
      </c>
    </row>
    <row r="25" spans="2:14" s="4" customFormat="1" x14ac:dyDescent="0.25">
      <c r="B25" s="315" t="s">
        <v>345</v>
      </c>
      <c r="C25" s="316">
        <v>266</v>
      </c>
      <c r="D25" s="308">
        <v>1.0438741072129346E-2</v>
      </c>
      <c r="E25" s="313">
        <v>5</v>
      </c>
      <c r="F25" s="308">
        <v>1.7857142857142856E-2</v>
      </c>
      <c r="G25" s="313">
        <v>4</v>
      </c>
      <c r="H25" s="308">
        <v>1.7543859649122806E-2</v>
      </c>
      <c r="I25" s="313">
        <v>239</v>
      </c>
      <c r="J25" s="308">
        <v>9.6429291910429694E-3</v>
      </c>
      <c r="K25" s="313">
        <v>3</v>
      </c>
      <c r="L25" s="308">
        <v>0.13043478260869565</v>
      </c>
      <c r="M25" s="313">
        <v>15</v>
      </c>
      <c r="N25" s="308">
        <v>9.036144578313253E-2</v>
      </c>
    </row>
    <row r="26" spans="2:14" s="4" customFormat="1" x14ac:dyDescent="0.25">
      <c r="B26" s="315" t="s">
        <v>344</v>
      </c>
      <c r="C26" s="316">
        <v>385</v>
      </c>
      <c r="D26" s="308">
        <v>1.5108704183345107E-2</v>
      </c>
      <c r="E26" s="313">
        <v>2</v>
      </c>
      <c r="F26" s="308">
        <v>7.1428571428571426E-3</v>
      </c>
      <c r="G26" s="313">
        <v>1</v>
      </c>
      <c r="H26" s="308">
        <v>4.3859649122807015E-3</v>
      </c>
      <c r="I26" s="313">
        <v>378</v>
      </c>
      <c r="J26" s="308">
        <v>1.5251159975791809E-2</v>
      </c>
      <c r="K26" s="313">
        <v>1</v>
      </c>
      <c r="L26" s="308">
        <v>4.3478260869565216E-2</v>
      </c>
      <c r="M26" s="313">
        <v>3</v>
      </c>
      <c r="N26" s="308">
        <v>1.8072289156626505E-2</v>
      </c>
    </row>
    <row r="27" spans="2:14" s="4" customFormat="1" x14ac:dyDescent="0.25">
      <c r="B27" s="315" t="s">
        <v>343</v>
      </c>
      <c r="C27" s="316">
        <v>57</v>
      </c>
      <c r="D27" s="308">
        <v>2.2368730868848599E-3</v>
      </c>
      <c r="E27" s="313">
        <v>0</v>
      </c>
      <c r="F27" s="308">
        <v>0</v>
      </c>
      <c r="G27" s="313">
        <v>3</v>
      </c>
      <c r="H27" s="308">
        <v>1.3157894736842105E-2</v>
      </c>
      <c r="I27" s="313">
        <v>50</v>
      </c>
      <c r="J27" s="308">
        <v>2.0173492031470646E-3</v>
      </c>
      <c r="K27" s="313">
        <v>1</v>
      </c>
      <c r="L27" s="308">
        <v>4.3478260869565216E-2</v>
      </c>
      <c r="M27" s="313">
        <v>3</v>
      </c>
      <c r="N27" s="308">
        <v>1.8072289156626505E-2</v>
      </c>
    </row>
    <row r="28" spans="2:14" s="4" customFormat="1" x14ac:dyDescent="0.25">
      <c r="B28" s="315" t="s">
        <v>47</v>
      </c>
      <c r="C28" s="316">
        <v>1275</v>
      </c>
      <c r="D28" s="308">
        <v>5.0035319048740284E-2</v>
      </c>
      <c r="E28" s="313">
        <v>7</v>
      </c>
      <c r="F28" s="308">
        <v>2.5000000000000001E-2</v>
      </c>
      <c r="G28" s="313">
        <v>13</v>
      </c>
      <c r="H28" s="308">
        <v>5.701754385964912E-2</v>
      </c>
      <c r="I28" s="313">
        <v>1251</v>
      </c>
      <c r="J28" s="308">
        <v>5.0474077062739563E-2</v>
      </c>
      <c r="K28" s="313">
        <v>1</v>
      </c>
      <c r="L28" s="308">
        <v>4.3478260869565216E-2</v>
      </c>
      <c r="M28" s="313">
        <v>3</v>
      </c>
      <c r="N28" s="308">
        <v>1.8072289156626505E-2</v>
      </c>
    </row>
    <row r="29" spans="2:14" s="4" customFormat="1" x14ac:dyDescent="0.25">
      <c r="B29" s="315" t="s">
        <v>342</v>
      </c>
      <c r="C29" s="316">
        <v>1966</v>
      </c>
      <c r="D29" s="308">
        <v>7.7152499803783067E-2</v>
      </c>
      <c r="E29" s="313">
        <v>32</v>
      </c>
      <c r="F29" s="308">
        <v>0.11428571428571428</v>
      </c>
      <c r="G29" s="313">
        <v>5</v>
      </c>
      <c r="H29" s="308">
        <v>2.1929824561403508E-2</v>
      </c>
      <c r="I29" s="313">
        <v>1926</v>
      </c>
      <c r="J29" s="308">
        <v>7.7708291305224941E-2</v>
      </c>
      <c r="K29" s="313">
        <v>0</v>
      </c>
      <c r="L29" s="308">
        <v>0</v>
      </c>
      <c r="M29" s="313">
        <v>3</v>
      </c>
      <c r="N29" s="308">
        <v>1.8072289156626505E-2</v>
      </c>
    </row>
    <row r="30" spans="2:14" s="4" customFormat="1" x14ac:dyDescent="0.25">
      <c r="B30" s="315" t="s">
        <v>341</v>
      </c>
      <c r="C30" s="316">
        <v>349</v>
      </c>
      <c r="D30" s="308">
        <v>1.3695942233733617E-2</v>
      </c>
      <c r="E30" s="313">
        <v>0</v>
      </c>
      <c r="F30" s="308">
        <v>0</v>
      </c>
      <c r="G30" s="313">
        <v>0</v>
      </c>
      <c r="H30" s="308">
        <v>0</v>
      </c>
      <c r="I30" s="313">
        <v>349</v>
      </c>
      <c r="J30" s="308">
        <v>1.4081097437966513E-2</v>
      </c>
      <c r="K30" s="313">
        <v>0</v>
      </c>
      <c r="L30" s="308">
        <v>0</v>
      </c>
      <c r="M30" s="313">
        <v>0</v>
      </c>
      <c r="N30" s="308">
        <v>0</v>
      </c>
    </row>
    <row r="31" spans="2:14" s="4" customFormat="1" x14ac:dyDescent="0.25">
      <c r="B31" s="315" t="s">
        <v>49</v>
      </c>
      <c r="C31" s="316">
        <v>1300</v>
      </c>
      <c r="D31" s="308">
        <v>5.1016403735970488E-2</v>
      </c>
      <c r="E31" s="313">
        <v>8</v>
      </c>
      <c r="F31" s="308">
        <v>2.8571428571428571E-2</v>
      </c>
      <c r="G31" s="313">
        <v>15</v>
      </c>
      <c r="H31" s="308">
        <v>6.5789473684210523E-2</v>
      </c>
      <c r="I31" s="313">
        <v>1277</v>
      </c>
      <c r="J31" s="308">
        <v>5.1523098648376037E-2</v>
      </c>
      <c r="K31" s="313">
        <v>0</v>
      </c>
      <c r="L31" s="308">
        <v>0</v>
      </c>
      <c r="M31" s="313">
        <v>0</v>
      </c>
      <c r="N31" s="308">
        <v>0</v>
      </c>
    </row>
    <row r="32" spans="2:14" s="4" customFormat="1" x14ac:dyDescent="0.25">
      <c r="B32" s="315" t="s">
        <v>340</v>
      </c>
      <c r="C32" s="316">
        <v>128</v>
      </c>
      <c r="D32" s="308">
        <v>5.0231535986186328E-3</v>
      </c>
      <c r="E32" s="313">
        <v>1</v>
      </c>
      <c r="F32" s="308">
        <v>3.5714285714285713E-3</v>
      </c>
      <c r="G32" s="313">
        <v>0</v>
      </c>
      <c r="H32" s="308">
        <v>0</v>
      </c>
      <c r="I32" s="313">
        <v>126</v>
      </c>
      <c r="J32" s="308">
        <v>5.0837199919306032E-3</v>
      </c>
      <c r="K32" s="313">
        <v>0</v>
      </c>
      <c r="L32" s="308">
        <v>0</v>
      </c>
      <c r="M32" s="313">
        <v>1</v>
      </c>
      <c r="N32" s="308">
        <v>6.024096385542169E-3</v>
      </c>
    </row>
    <row r="33" spans="1:15" s="4" customFormat="1" x14ac:dyDescent="0.25">
      <c r="B33" s="315" t="s">
        <v>339</v>
      </c>
      <c r="C33" s="316">
        <v>124</v>
      </c>
      <c r="D33" s="308">
        <v>4.8661800486618006E-3</v>
      </c>
      <c r="E33" s="313">
        <v>1</v>
      </c>
      <c r="F33" s="308">
        <v>3.5714285714285713E-3</v>
      </c>
      <c r="G33" s="313">
        <v>2</v>
      </c>
      <c r="H33" s="308">
        <v>8.771929824561403E-3</v>
      </c>
      <c r="I33" s="313">
        <v>118</v>
      </c>
      <c r="J33" s="308">
        <v>4.7609441194270729E-3</v>
      </c>
      <c r="K33" s="313">
        <v>1</v>
      </c>
      <c r="L33" s="308">
        <v>4.3478260869565216E-2</v>
      </c>
      <c r="M33" s="313">
        <v>2</v>
      </c>
      <c r="N33" s="308">
        <v>1.2048192771084338E-2</v>
      </c>
    </row>
    <row r="34" spans="1:15" s="4" customFormat="1" x14ac:dyDescent="0.25">
      <c r="B34" s="315" t="s">
        <v>338</v>
      </c>
      <c r="C34" s="316">
        <v>383</v>
      </c>
      <c r="D34" s="308">
        <v>1.503021740836669E-2</v>
      </c>
      <c r="E34" s="313">
        <v>1</v>
      </c>
      <c r="F34" s="308">
        <v>3.5714285714285713E-3</v>
      </c>
      <c r="G34" s="313">
        <v>1</v>
      </c>
      <c r="H34" s="308">
        <v>4.3859649122807015E-3</v>
      </c>
      <c r="I34" s="313">
        <v>376</v>
      </c>
      <c r="J34" s="308">
        <v>1.5170466007665927E-2</v>
      </c>
      <c r="K34" s="313">
        <v>0</v>
      </c>
      <c r="L34" s="308">
        <v>0</v>
      </c>
      <c r="M34" s="313">
        <v>5</v>
      </c>
      <c r="N34" s="308">
        <v>3.0120481927710843E-2</v>
      </c>
    </row>
    <row r="35" spans="1:15" s="4" customFormat="1" x14ac:dyDescent="0.25">
      <c r="B35" s="315" t="s">
        <v>337</v>
      </c>
      <c r="C35" s="316">
        <v>55</v>
      </c>
      <c r="D35" s="308">
        <v>2.1583863119064438E-3</v>
      </c>
      <c r="E35" s="313">
        <v>0</v>
      </c>
      <c r="F35" s="308">
        <v>0</v>
      </c>
      <c r="G35" s="313">
        <v>0</v>
      </c>
      <c r="H35" s="308">
        <v>0</v>
      </c>
      <c r="I35" s="313">
        <v>51</v>
      </c>
      <c r="J35" s="308">
        <v>2.0576961872100061E-3</v>
      </c>
      <c r="K35" s="313">
        <v>1</v>
      </c>
      <c r="L35" s="308">
        <v>4.3478260869565216E-2</v>
      </c>
      <c r="M35" s="313">
        <v>3</v>
      </c>
      <c r="N35" s="308">
        <v>1.8072289156626505E-2</v>
      </c>
    </row>
    <row r="36" spans="1:15" s="4" customFormat="1" x14ac:dyDescent="0.25">
      <c r="B36" s="315" t="s">
        <v>336</v>
      </c>
      <c r="C36" s="316">
        <v>80</v>
      </c>
      <c r="D36" s="308">
        <v>3.1394709991366455E-3</v>
      </c>
      <c r="E36" s="313">
        <v>1</v>
      </c>
      <c r="F36" s="308">
        <v>3.5714285714285713E-3</v>
      </c>
      <c r="G36" s="313">
        <v>3</v>
      </c>
      <c r="H36" s="308">
        <v>1.3157894736842105E-2</v>
      </c>
      <c r="I36" s="313">
        <v>73</v>
      </c>
      <c r="J36" s="308">
        <v>2.9453298365947145E-3</v>
      </c>
      <c r="K36" s="313">
        <v>0</v>
      </c>
      <c r="L36" s="308">
        <v>0</v>
      </c>
      <c r="M36" s="313">
        <v>3</v>
      </c>
      <c r="N36" s="308">
        <v>1.8072289156626505E-2</v>
      </c>
    </row>
    <row r="37" spans="1:15" s="4" customFormat="1" x14ac:dyDescent="0.25">
      <c r="B37" s="315" t="s">
        <v>335</v>
      </c>
      <c r="C37" s="316">
        <v>60</v>
      </c>
      <c r="D37" s="308">
        <v>2.3546032493524842E-3</v>
      </c>
      <c r="E37" s="313">
        <v>0</v>
      </c>
      <c r="F37" s="308">
        <v>0</v>
      </c>
      <c r="G37" s="313">
        <v>0</v>
      </c>
      <c r="H37" s="308">
        <v>0</v>
      </c>
      <c r="I37" s="313">
        <v>59</v>
      </c>
      <c r="J37" s="308">
        <v>2.3804720597135364E-3</v>
      </c>
      <c r="K37" s="313">
        <v>0</v>
      </c>
      <c r="L37" s="308">
        <v>0</v>
      </c>
      <c r="M37" s="313">
        <v>1</v>
      </c>
      <c r="N37" s="308">
        <v>6.024096385542169E-3</v>
      </c>
    </row>
    <row r="38" spans="1:15" s="4" customFormat="1" x14ac:dyDescent="0.25">
      <c r="B38" s="315" t="s">
        <v>334</v>
      </c>
      <c r="C38" s="316">
        <v>77</v>
      </c>
      <c r="D38" s="308">
        <v>3.0217408366690211E-3</v>
      </c>
      <c r="E38" s="313">
        <v>4</v>
      </c>
      <c r="F38" s="308">
        <v>1.4285714285714285E-2</v>
      </c>
      <c r="G38" s="313">
        <v>1</v>
      </c>
      <c r="H38" s="308">
        <v>4.3859649122807015E-3</v>
      </c>
      <c r="I38" s="313">
        <v>70</v>
      </c>
      <c r="J38" s="308">
        <v>2.8242888844058909E-3</v>
      </c>
      <c r="K38" s="313">
        <v>1</v>
      </c>
      <c r="L38" s="308">
        <v>4.3478260869565216E-2</v>
      </c>
      <c r="M38" s="313">
        <v>1</v>
      </c>
      <c r="N38" s="308">
        <v>6.024096385542169E-3</v>
      </c>
    </row>
    <row r="39" spans="1:15" s="4" customFormat="1" ht="15" customHeight="1" x14ac:dyDescent="0.25">
      <c r="B39" s="315" t="s">
        <v>368</v>
      </c>
      <c r="C39" s="316"/>
      <c r="D39" s="308"/>
      <c r="E39" s="313"/>
      <c r="F39" s="308"/>
      <c r="G39" s="313"/>
      <c r="H39" s="308"/>
      <c r="I39" s="313">
        <v>208</v>
      </c>
      <c r="J39" s="308">
        <v>8.3921726850917887E-3</v>
      </c>
      <c r="K39" s="313"/>
      <c r="L39" s="308"/>
      <c r="M39" s="313"/>
      <c r="N39" s="308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10"/>
    </row>
    <row r="41" spans="1:15" s="4" customFormat="1" ht="23.25" customHeight="1" x14ac:dyDescent="0.25">
      <c r="B41" s="365" t="s">
        <v>386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8BF02-96B3-490F-809D-2FE1681B7CBD}">
  <sheetPr>
    <tabColor rgb="FF92D050"/>
  </sheetPr>
  <dimension ref="A1:BS79"/>
  <sheetViews>
    <sheetView showGridLines="0" zoomScaleNormal="100" workbookViewId="0">
      <pane xSplit="2" ySplit="7" topLeftCell="C31" activePane="bottomRight" state="frozen"/>
      <selection activeCell="G33" sqref="G33"/>
      <selection pane="topRight" activeCell="G33" sqref="G33"/>
      <selection pane="bottomLeft" activeCell="G33" sqref="G33"/>
      <selection pane="bottomRight"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396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364"/>
      <c r="AQ3" s="364"/>
      <c r="AR3" s="364"/>
      <c r="AS3" s="364"/>
      <c r="AT3" s="364"/>
      <c r="AU3" s="364"/>
      <c r="AV3" s="364"/>
      <c r="AW3" s="364"/>
      <c r="AX3" s="364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</row>
    <row r="4" spans="1:71" s="4" customFormat="1" ht="6" customHeight="1" x14ac:dyDescent="0.25"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</row>
    <row r="5" spans="1:71" s="4" customFormat="1" x14ac:dyDescent="0.25">
      <c r="B5" s="363"/>
      <c r="C5" s="349" t="s">
        <v>0</v>
      </c>
      <c r="D5" s="349"/>
      <c r="E5" s="349"/>
      <c r="F5" s="361" t="s">
        <v>384</v>
      </c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59" t="s">
        <v>383</v>
      </c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7" t="s">
        <v>363</v>
      </c>
      <c r="BL5" s="356"/>
      <c r="BM5" s="356"/>
      <c r="BN5" s="352" t="s">
        <v>362</v>
      </c>
      <c r="BO5" s="351"/>
      <c r="BP5" s="353"/>
      <c r="BQ5" s="357" t="s">
        <v>361</v>
      </c>
      <c r="BR5" s="356"/>
      <c r="BS5" s="356"/>
    </row>
    <row r="6" spans="1:71" s="4" customFormat="1" x14ac:dyDescent="0.25">
      <c r="B6" s="323" t="s">
        <v>364</v>
      </c>
      <c r="C6" s="349"/>
      <c r="D6" s="349"/>
      <c r="E6" s="349"/>
      <c r="F6" s="325" t="s">
        <v>382</v>
      </c>
      <c r="G6" s="323"/>
      <c r="H6" s="324"/>
      <c r="I6" s="325" t="s">
        <v>179</v>
      </c>
      <c r="J6" s="323"/>
      <c r="K6" s="324"/>
      <c r="L6" s="325" t="s">
        <v>381</v>
      </c>
      <c r="M6" s="323"/>
      <c r="N6" s="324"/>
      <c r="O6" s="325" t="s">
        <v>178</v>
      </c>
      <c r="P6" s="323"/>
      <c r="Q6" s="324"/>
      <c r="R6" s="325" t="s">
        <v>176</v>
      </c>
      <c r="S6" s="323"/>
      <c r="T6" s="324"/>
      <c r="U6" s="325" t="s">
        <v>174</v>
      </c>
      <c r="V6" s="323"/>
      <c r="W6" s="324"/>
      <c r="X6" s="325" t="s">
        <v>380</v>
      </c>
      <c r="Y6" s="323"/>
      <c r="Z6" s="324"/>
      <c r="AA6" s="325" t="s">
        <v>379</v>
      </c>
      <c r="AB6" s="323"/>
      <c r="AC6" s="324"/>
      <c r="AD6" s="325" t="s">
        <v>378</v>
      </c>
      <c r="AE6" s="323"/>
      <c r="AF6" s="323"/>
      <c r="AG6" s="352" t="s">
        <v>377</v>
      </c>
      <c r="AH6" s="351"/>
      <c r="AI6" s="353"/>
      <c r="AJ6" s="352" t="s">
        <v>376</v>
      </c>
      <c r="AK6" s="351"/>
      <c r="AL6" s="353"/>
      <c r="AM6" s="352" t="s">
        <v>375</v>
      </c>
      <c r="AN6" s="351"/>
      <c r="AO6" s="353"/>
      <c r="AP6" s="352" t="s">
        <v>374</v>
      </c>
      <c r="AQ6" s="351"/>
      <c r="AR6" s="353"/>
      <c r="AS6" s="352" t="s">
        <v>373</v>
      </c>
      <c r="AT6" s="351"/>
      <c r="AU6" s="353"/>
      <c r="AV6" s="352" t="s">
        <v>178</v>
      </c>
      <c r="AW6" s="351"/>
      <c r="AX6" s="353"/>
      <c r="AY6" s="352" t="s">
        <v>176</v>
      </c>
      <c r="AZ6" s="351"/>
      <c r="BA6" s="353"/>
      <c r="BB6" s="352" t="s">
        <v>174</v>
      </c>
      <c r="BC6" s="351"/>
      <c r="BD6" s="353"/>
      <c r="BE6" s="352" t="s">
        <v>372</v>
      </c>
      <c r="BF6" s="351"/>
      <c r="BG6" s="353"/>
      <c r="BH6" s="352" t="s">
        <v>371</v>
      </c>
      <c r="BI6" s="351"/>
      <c r="BJ6" s="351"/>
      <c r="BK6" s="347"/>
      <c r="BL6" s="323"/>
      <c r="BM6" s="323"/>
      <c r="BN6" s="350"/>
      <c r="BO6" s="349"/>
      <c r="BP6" s="348"/>
      <c r="BQ6" s="347"/>
      <c r="BR6" s="323"/>
      <c r="BS6" s="323"/>
    </row>
    <row r="7" spans="1:71" s="4" customFormat="1" ht="72.75" customHeight="1" x14ac:dyDescent="0.25">
      <c r="B7" s="323"/>
      <c r="C7" s="346" t="s">
        <v>387</v>
      </c>
      <c r="D7" s="337" t="s">
        <v>370</v>
      </c>
      <c r="E7" s="336" t="s">
        <v>369</v>
      </c>
      <c r="F7" s="322" t="s">
        <v>387</v>
      </c>
      <c r="G7" s="335" t="s">
        <v>370</v>
      </c>
      <c r="H7" s="321" t="s">
        <v>369</v>
      </c>
      <c r="I7" s="322" t="s">
        <v>387</v>
      </c>
      <c r="J7" s="335" t="s">
        <v>370</v>
      </c>
      <c r="K7" s="321" t="s">
        <v>369</v>
      </c>
      <c r="L7" s="322" t="s">
        <v>387</v>
      </c>
      <c r="M7" s="335" t="s">
        <v>370</v>
      </c>
      <c r="N7" s="321" t="s">
        <v>369</v>
      </c>
      <c r="O7" s="322" t="s">
        <v>387</v>
      </c>
      <c r="P7" s="335" t="s">
        <v>370</v>
      </c>
      <c r="Q7" s="321" t="s">
        <v>369</v>
      </c>
      <c r="R7" s="322" t="s">
        <v>387</v>
      </c>
      <c r="S7" s="335" t="s">
        <v>370</v>
      </c>
      <c r="T7" s="321" t="s">
        <v>369</v>
      </c>
      <c r="U7" s="322" t="s">
        <v>387</v>
      </c>
      <c r="V7" s="335" t="s">
        <v>370</v>
      </c>
      <c r="W7" s="321" t="s">
        <v>369</v>
      </c>
      <c r="X7" s="322" t="s">
        <v>387</v>
      </c>
      <c r="Y7" s="335" t="s">
        <v>370</v>
      </c>
      <c r="Z7" s="321" t="s">
        <v>369</v>
      </c>
      <c r="AA7" s="322" t="s">
        <v>387</v>
      </c>
      <c r="AB7" s="335" t="s">
        <v>370</v>
      </c>
      <c r="AC7" s="321" t="s">
        <v>369</v>
      </c>
      <c r="AD7" s="322" t="s">
        <v>387</v>
      </c>
      <c r="AE7" s="335" t="s">
        <v>370</v>
      </c>
      <c r="AF7" s="345" t="s">
        <v>369</v>
      </c>
      <c r="AG7" s="343" t="s">
        <v>387</v>
      </c>
      <c r="AH7" s="342" t="s">
        <v>370</v>
      </c>
      <c r="AI7" s="344" t="s">
        <v>369</v>
      </c>
      <c r="AJ7" s="343" t="s">
        <v>387</v>
      </c>
      <c r="AK7" s="342" t="s">
        <v>370</v>
      </c>
      <c r="AL7" s="344" t="s">
        <v>369</v>
      </c>
      <c r="AM7" s="343" t="s">
        <v>387</v>
      </c>
      <c r="AN7" s="342" t="s">
        <v>370</v>
      </c>
      <c r="AO7" s="344" t="s">
        <v>369</v>
      </c>
      <c r="AP7" s="343" t="s">
        <v>387</v>
      </c>
      <c r="AQ7" s="342" t="s">
        <v>370</v>
      </c>
      <c r="AR7" s="344" t="s">
        <v>369</v>
      </c>
      <c r="AS7" s="343" t="s">
        <v>387</v>
      </c>
      <c r="AT7" s="342" t="s">
        <v>370</v>
      </c>
      <c r="AU7" s="344" t="s">
        <v>369</v>
      </c>
      <c r="AV7" s="343" t="s">
        <v>387</v>
      </c>
      <c r="AW7" s="342" t="s">
        <v>370</v>
      </c>
      <c r="AX7" s="344" t="s">
        <v>369</v>
      </c>
      <c r="AY7" s="343" t="s">
        <v>387</v>
      </c>
      <c r="AZ7" s="342" t="s">
        <v>370</v>
      </c>
      <c r="BA7" s="344" t="s">
        <v>369</v>
      </c>
      <c r="BB7" s="343" t="s">
        <v>387</v>
      </c>
      <c r="BC7" s="342" t="s">
        <v>370</v>
      </c>
      <c r="BD7" s="344" t="s">
        <v>369</v>
      </c>
      <c r="BE7" s="343" t="s">
        <v>387</v>
      </c>
      <c r="BF7" s="342" t="s">
        <v>370</v>
      </c>
      <c r="BG7" s="344" t="s">
        <v>369</v>
      </c>
      <c r="BH7" s="343" t="s">
        <v>387</v>
      </c>
      <c r="BI7" s="342" t="s">
        <v>370</v>
      </c>
      <c r="BJ7" s="341" t="s">
        <v>369</v>
      </c>
      <c r="BK7" s="340" t="s">
        <v>387</v>
      </c>
      <c r="BL7" s="335" t="s">
        <v>370</v>
      </c>
      <c r="BM7" s="339" t="s">
        <v>369</v>
      </c>
      <c r="BN7" s="343" t="s">
        <v>387</v>
      </c>
      <c r="BO7" s="337" t="s">
        <v>370</v>
      </c>
      <c r="BP7" s="336" t="s">
        <v>369</v>
      </c>
      <c r="BQ7" s="322" t="s">
        <v>387</v>
      </c>
      <c r="BR7" s="335" t="s">
        <v>370</v>
      </c>
      <c r="BS7" s="321" t="s">
        <v>369</v>
      </c>
    </row>
    <row r="8" spans="1:71" s="317" customFormat="1" ht="15.75" x14ac:dyDescent="0.25">
      <c r="B8" s="320" t="s">
        <v>358</v>
      </c>
      <c r="C8" s="319">
        <v>25485</v>
      </c>
      <c r="D8" s="333">
        <v>4666</v>
      </c>
      <c r="E8" s="334">
        <v>0.22412219607089678</v>
      </c>
      <c r="F8" s="319">
        <v>280</v>
      </c>
      <c r="G8" s="333">
        <v>6</v>
      </c>
      <c r="H8" s="334">
        <v>2.1897810218978186E-2</v>
      </c>
      <c r="I8" s="319">
        <v>43</v>
      </c>
      <c r="J8" s="333">
        <v>1</v>
      </c>
      <c r="K8" s="318">
        <v>2.3809523809523725E-2</v>
      </c>
      <c r="L8" s="319">
        <v>30</v>
      </c>
      <c r="M8" s="333">
        <v>0</v>
      </c>
      <c r="N8" s="318">
        <v>0</v>
      </c>
      <c r="O8" s="319">
        <v>53</v>
      </c>
      <c r="P8" s="333">
        <v>0</v>
      </c>
      <c r="Q8" s="318">
        <v>0</v>
      </c>
      <c r="R8" s="319">
        <v>112</v>
      </c>
      <c r="S8" s="333">
        <v>2</v>
      </c>
      <c r="T8" s="318">
        <v>1.8181818181818077E-2</v>
      </c>
      <c r="U8" s="319">
        <v>17</v>
      </c>
      <c r="V8" s="333">
        <v>1</v>
      </c>
      <c r="W8" s="318">
        <v>6.25E-2</v>
      </c>
      <c r="X8" s="319">
        <v>4</v>
      </c>
      <c r="Y8" s="333">
        <v>0</v>
      </c>
      <c r="Z8" s="318">
        <v>0</v>
      </c>
      <c r="AA8" s="319">
        <v>9</v>
      </c>
      <c r="AB8" s="333">
        <v>1</v>
      </c>
      <c r="AC8" s="318">
        <v>0.125</v>
      </c>
      <c r="AD8" s="319">
        <v>12</v>
      </c>
      <c r="AE8" s="333">
        <v>1</v>
      </c>
      <c r="AF8" s="318">
        <v>9.0909090909090828E-2</v>
      </c>
      <c r="AG8" s="319">
        <v>231</v>
      </c>
      <c r="AH8" s="333">
        <v>4</v>
      </c>
      <c r="AI8" s="318">
        <v>1.7621145374449254E-2</v>
      </c>
      <c r="AJ8" s="319">
        <v>46</v>
      </c>
      <c r="AK8" s="333">
        <v>0</v>
      </c>
      <c r="AL8" s="318">
        <v>0</v>
      </c>
      <c r="AM8" s="319">
        <v>53</v>
      </c>
      <c r="AN8" s="333">
        <v>0</v>
      </c>
      <c r="AO8" s="318">
        <v>0</v>
      </c>
      <c r="AP8" s="319">
        <v>43</v>
      </c>
      <c r="AQ8" s="333">
        <v>0</v>
      </c>
      <c r="AR8" s="318">
        <v>0</v>
      </c>
      <c r="AS8" s="319">
        <v>1</v>
      </c>
      <c r="AT8" s="333">
        <v>0</v>
      </c>
      <c r="AU8" s="318">
        <v>0</v>
      </c>
      <c r="AV8" s="319">
        <v>24</v>
      </c>
      <c r="AW8" s="333">
        <v>0</v>
      </c>
      <c r="AX8" s="318">
        <v>0</v>
      </c>
      <c r="AY8" s="319">
        <v>9</v>
      </c>
      <c r="AZ8" s="333">
        <v>-1</v>
      </c>
      <c r="BA8" s="318">
        <v>-9.9999999999999978E-2</v>
      </c>
      <c r="BB8" s="319">
        <v>4</v>
      </c>
      <c r="BC8" s="333">
        <v>0</v>
      </c>
      <c r="BD8" s="318">
        <v>0</v>
      </c>
      <c r="BE8" s="319">
        <v>33</v>
      </c>
      <c r="BF8" s="333">
        <v>5</v>
      </c>
      <c r="BG8" s="318">
        <v>0.1785714285714286</v>
      </c>
      <c r="BH8" s="319">
        <v>18</v>
      </c>
      <c r="BI8" s="333">
        <v>0</v>
      </c>
      <c r="BJ8" s="318">
        <v>0</v>
      </c>
      <c r="BK8" s="319">
        <v>24785</v>
      </c>
      <c r="BL8" s="333">
        <v>7784</v>
      </c>
      <c r="BM8" s="318">
        <v>0.45785542026939585</v>
      </c>
      <c r="BN8" s="319">
        <v>23</v>
      </c>
      <c r="BO8" s="333">
        <v>1</v>
      </c>
      <c r="BP8" s="318">
        <v>4.5454545454545414E-2</v>
      </c>
      <c r="BQ8" s="319">
        <v>166</v>
      </c>
      <c r="BR8" s="333">
        <v>1</v>
      </c>
      <c r="BS8" s="318">
        <v>1.2195121951219523E-2</v>
      </c>
    </row>
    <row r="9" spans="1:71" s="4" customFormat="1" x14ac:dyDescent="0.25">
      <c r="A9" s="27"/>
      <c r="B9" s="315" t="s">
        <v>41</v>
      </c>
      <c r="C9" s="316">
        <v>4641</v>
      </c>
      <c r="D9" s="314">
        <v>2089</v>
      </c>
      <c r="E9" s="332">
        <v>0.81857366771159867</v>
      </c>
      <c r="F9" s="316">
        <v>68</v>
      </c>
      <c r="G9" s="314">
        <v>2</v>
      </c>
      <c r="H9" s="332">
        <v>3.0303030303030276E-2</v>
      </c>
      <c r="I9" s="313">
        <v>6</v>
      </c>
      <c r="J9" s="314">
        <v>0</v>
      </c>
      <c r="K9" s="332">
        <v>0</v>
      </c>
      <c r="L9" s="313">
        <v>1</v>
      </c>
      <c r="M9" s="314">
        <v>0</v>
      </c>
      <c r="N9" s="332">
        <v>0</v>
      </c>
      <c r="O9" s="313">
        <v>8</v>
      </c>
      <c r="P9" s="314">
        <v>0</v>
      </c>
      <c r="Q9" s="332">
        <v>0</v>
      </c>
      <c r="R9" s="313">
        <v>34</v>
      </c>
      <c r="S9" s="314">
        <v>1</v>
      </c>
      <c r="T9" s="332">
        <v>3.0303030303030276E-2</v>
      </c>
      <c r="U9" s="313">
        <v>11</v>
      </c>
      <c r="V9" s="314">
        <v>0</v>
      </c>
      <c r="W9" s="332">
        <v>0</v>
      </c>
      <c r="X9" s="313">
        <v>2</v>
      </c>
      <c r="Y9" s="314">
        <v>0</v>
      </c>
      <c r="Z9" s="332">
        <v>0</v>
      </c>
      <c r="AA9" s="313">
        <v>6</v>
      </c>
      <c r="AB9" s="314">
        <v>1</v>
      </c>
      <c r="AC9" s="332">
        <v>0.19999999999999996</v>
      </c>
      <c r="AD9" s="313">
        <v>0</v>
      </c>
      <c r="AE9" s="314">
        <v>0</v>
      </c>
      <c r="AF9" s="332" t="s">
        <v>232</v>
      </c>
      <c r="AG9" s="313">
        <v>50</v>
      </c>
      <c r="AH9" s="314">
        <v>0</v>
      </c>
      <c r="AI9" s="332">
        <v>0</v>
      </c>
      <c r="AJ9" s="313">
        <v>5</v>
      </c>
      <c r="AK9" s="314">
        <v>0</v>
      </c>
      <c r="AL9" s="332">
        <v>0</v>
      </c>
      <c r="AM9" s="313">
        <v>17</v>
      </c>
      <c r="AN9" s="314">
        <v>0</v>
      </c>
      <c r="AO9" s="332">
        <v>0</v>
      </c>
      <c r="AP9" s="313">
        <v>11</v>
      </c>
      <c r="AQ9" s="314">
        <v>0</v>
      </c>
      <c r="AR9" s="332">
        <v>0</v>
      </c>
      <c r="AS9" s="313">
        <v>0</v>
      </c>
      <c r="AT9" s="314">
        <v>0</v>
      </c>
      <c r="AU9" s="332" t="s">
        <v>232</v>
      </c>
      <c r="AV9" s="313">
        <v>10</v>
      </c>
      <c r="AW9" s="314">
        <v>0</v>
      </c>
      <c r="AX9" s="332">
        <v>0</v>
      </c>
      <c r="AY9" s="313">
        <v>1</v>
      </c>
      <c r="AZ9" s="314">
        <v>0</v>
      </c>
      <c r="BA9" s="332">
        <v>0</v>
      </c>
      <c r="BB9" s="313">
        <v>1</v>
      </c>
      <c r="BC9" s="314">
        <v>0</v>
      </c>
      <c r="BD9" s="332">
        <v>0</v>
      </c>
      <c r="BE9" s="313">
        <v>1</v>
      </c>
      <c r="BF9" s="314">
        <v>0</v>
      </c>
      <c r="BG9" s="332">
        <v>0</v>
      </c>
      <c r="BH9" s="313">
        <v>4</v>
      </c>
      <c r="BI9" s="314">
        <v>0</v>
      </c>
      <c r="BJ9" s="332">
        <v>0</v>
      </c>
      <c r="BK9" s="313">
        <v>4519</v>
      </c>
      <c r="BL9" s="314">
        <v>1394</v>
      </c>
      <c r="BM9" s="332">
        <v>0.44608000000000003</v>
      </c>
      <c r="BN9" s="313">
        <v>1</v>
      </c>
      <c r="BO9" s="314">
        <v>0</v>
      </c>
      <c r="BP9" s="332">
        <v>0</v>
      </c>
      <c r="BQ9" s="313">
        <v>3</v>
      </c>
      <c r="BR9" s="314">
        <v>-1</v>
      </c>
      <c r="BS9" s="332">
        <v>-0.25</v>
      </c>
    </row>
    <row r="10" spans="1:71" s="4" customFormat="1" x14ac:dyDescent="0.25">
      <c r="A10" s="27"/>
      <c r="B10" s="315" t="s">
        <v>357</v>
      </c>
      <c r="C10" s="316">
        <v>61</v>
      </c>
      <c r="D10" s="314">
        <v>-12</v>
      </c>
      <c r="E10" s="332">
        <v>-0.16438356164383561</v>
      </c>
      <c r="F10" s="316">
        <v>0</v>
      </c>
      <c r="G10" s="314">
        <v>0</v>
      </c>
      <c r="H10" s="332" t="s">
        <v>232</v>
      </c>
      <c r="I10" s="313">
        <v>0</v>
      </c>
      <c r="J10" s="314">
        <v>0</v>
      </c>
      <c r="K10" s="332" t="s">
        <v>232</v>
      </c>
      <c r="L10" s="313">
        <v>0</v>
      </c>
      <c r="M10" s="314">
        <v>0</v>
      </c>
      <c r="N10" s="332" t="s">
        <v>232</v>
      </c>
      <c r="O10" s="313">
        <v>0</v>
      </c>
      <c r="P10" s="314">
        <v>0</v>
      </c>
      <c r="Q10" s="332" t="s">
        <v>232</v>
      </c>
      <c r="R10" s="313">
        <v>0</v>
      </c>
      <c r="S10" s="314">
        <v>0</v>
      </c>
      <c r="T10" s="332" t="s">
        <v>232</v>
      </c>
      <c r="U10" s="313">
        <v>0</v>
      </c>
      <c r="V10" s="314">
        <v>0</v>
      </c>
      <c r="W10" s="332" t="s">
        <v>232</v>
      </c>
      <c r="X10" s="313">
        <v>0</v>
      </c>
      <c r="Y10" s="314">
        <v>0</v>
      </c>
      <c r="Z10" s="332" t="s">
        <v>232</v>
      </c>
      <c r="AA10" s="313">
        <v>0</v>
      </c>
      <c r="AB10" s="314">
        <v>0</v>
      </c>
      <c r="AC10" s="332" t="s">
        <v>232</v>
      </c>
      <c r="AD10" s="313">
        <v>0</v>
      </c>
      <c r="AE10" s="314">
        <v>0</v>
      </c>
      <c r="AF10" s="332" t="s">
        <v>232</v>
      </c>
      <c r="AG10" s="313">
        <v>0</v>
      </c>
      <c r="AH10" s="314">
        <v>0</v>
      </c>
      <c r="AI10" s="332" t="s">
        <v>232</v>
      </c>
      <c r="AJ10" s="313">
        <v>0</v>
      </c>
      <c r="AK10" s="314">
        <v>0</v>
      </c>
      <c r="AL10" s="332" t="s">
        <v>232</v>
      </c>
      <c r="AM10" s="313">
        <v>0</v>
      </c>
      <c r="AN10" s="314">
        <v>0</v>
      </c>
      <c r="AO10" s="332" t="s">
        <v>232</v>
      </c>
      <c r="AP10" s="313">
        <v>0</v>
      </c>
      <c r="AQ10" s="314">
        <v>0</v>
      </c>
      <c r="AR10" s="332" t="s">
        <v>232</v>
      </c>
      <c r="AS10" s="313">
        <v>0</v>
      </c>
      <c r="AT10" s="314">
        <v>0</v>
      </c>
      <c r="AU10" s="332" t="s">
        <v>232</v>
      </c>
      <c r="AV10" s="313">
        <v>0</v>
      </c>
      <c r="AW10" s="314">
        <v>0</v>
      </c>
      <c r="AX10" s="332" t="s">
        <v>232</v>
      </c>
      <c r="AY10" s="313">
        <v>0</v>
      </c>
      <c r="AZ10" s="314">
        <v>0</v>
      </c>
      <c r="BA10" s="332" t="s">
        <v>232</v>
      </c>
      <c r="BB10" s="313">
        <v>0</v>
      </c>
      <c r="BC10" s="314">
        <v>0</v>
      </c>
      <c r="BD10" s="332" t="s">
        <v>232</v>
      </c>
      <c r="BE10" s="313">
        <v>0</v>
      </c>
      <c r="BF10" s="314">
        <v>0</v>
      </c>
      <c r="BG10" s="332" t="s">
        <v>232</v>
      </c>
      <c r="BH10" s="313">
        <v>0</v>
      </c>
      <c r="BI10" s="314">
        <v>0</v>
      </c>
      <c r="BJ10" s="332" t="s">
        <v>232</v>
      </c>
      <c r="BK10" s="313">
        <v>58</v>
      </c>
      <c r="BL10" s="314">
        <v>23</v>
      </c>
      <c r="BM10" s="332">
        <v>0.65714285714285725</v>
      </c>
      <c r="BN10" s="313">
        <v>0</v>
      </c>
      <c r="BO10" s="314">
        <v>0</v>
      </c>
      <c r="BP10" s="332" t="s">
        <v>232</v>
      </c>
      <c r="BQ10" s="313">
        <v>3</v>
      </c>
      <c r="BR10" s="314">
        <v>0</v>
      </c>
      <c r="BS10" s="332">
        <v>0</v>
      </c>
    </row>
    <row r="11" spans="1:71" s="4" customFormat="1" x14ac:dyDescent="0.25">
      <c r="A11" s="27"/>
      <c r="B11" s="315" t="s">
        <v>356</v>
      </c>
      <c r="C11" s="316">
        <v>677</v>
      </c>
      <c r="D11" s="314">
        <v>358</v>
      </c>
      <c r="E11" s="332">
        <v>1.1222570532915359</v>
      </c>
      <c r="F11" s="316">
        <v>1</v>
      </c>
      <c r="G11" s="314">
        <v>0</v>
      </c>
      <c r="H11" s="332">
        <v>0</v>
      </c>
      <c r="I11" s="313">
        <v>0</v>
      </c>
      <c r="J11" s="314">
        <v>0</v>
      </c>
      <c r="K11" s="332" t="s">
        <v>232</v>
      </c>
      <c r="L11" s="313">
        <v>1</v>
      </c>
      <c r="M11" s="314">
        <v>0</v>
      </c>
      <c r="N11" s="332">
        <v>0</v>
      </c>
      <c r="O11" s="313">
        <v>0</v>
      </c>
      <c r="P11" s="314">
        <v>0</v>
      </c>
      <c r="Q11" s="332" t="s">
        <v>232</v>
      </c>
      <c r="R11" s="313">
        <v>0</v>
      </c>
      <c r="S11" s="314">
        <v>0</v>
      </c>
      <c r="T11" s="332" t="s">
        <v>232</v>
      </c>
      <c r="U11" s="313">
        <v>0</v>
      </c>
      <c r="V11" s="314">
        <v>0</v>
      </c>
      <c r="W11" s="332" t="s">
        <v>232</v>
      </c>
      <c r="X11" s="313">
        <v>0</v>
      </c>
      <c r="Y11" s="314">
        <v>0</v>
      </c>
      <c r="Z11" s="332" t="s">
        <v>232</v>
      </c>
      <c r="AA11" s="313">
        <v>0</v>
      </c>
      <c r="AB11" s="314">
        <v>0</v>
      </c>
      <c r="AC11" s="332" t="s">
        <v>232</v>
      </c>
      <c r="AD11" s="313">
        <v>0</v>
      </c>
      <c r="AE11" s="314">
        <v>0</v>
      </c>
      <c r="AF11" s="332" t="s">
        <v>232</v>
      </c>
      <c r="AG11" s="313">
        <v>6</v>
      </c>
      <c r="AH11" s="314">
        <v>0</v>
      </c>
      <c r="AI11" s="332">
        <v>0</v>
      </c>
      <c r="AJ11" s="313">
        <v>0</v>
      </c>
      <c r="AK11" s="314">
        <v>0</v>
      </c>
      <c r="AL11" s="332" t="s">
        <v>232</v>
      </c>
      <c r="AM11" s="313">
        <v>0</v>
      </c>
      <c r="AN11" s="314">
        <v>0</v>
      </c>
      <c r="AO11" s="332" t="s">
        <v>232</v>
      </c>
      <c r="AP11" s="313">
        <v>0</v>
      </c>
      <c r="AQ11" s="314">
        <v>0</v>
      </c>
      <c r="AR11" s="332" t="s">
        <v>232</v>
      </c>
      <c r="AS11" s="313">
        <v>0</v>
      </c>
      <c r="AT11" s="314">
        <v>0</v>
      </c>
      <c r="AU11" s="332" t="s">
        <v>232</v>
      </c>
      <c r="AV11" s="313">
        <v>0</v>
      </c>
      <c r="AW11" s="314">
        <v>0</v>
      </c>
      <c r="AX11" s="332" t="s">
        <v>232</v>
      </c>
      <c r="AY11" s="313">
        <v>0</v>
      </c>
      <c r="AZ11" s="314">
        <v>0</v>
      </c>
      <c r="BA11" s="332" t="s">
        <v>232</v>
      </c>
      <c r="BB11" s="313">
        <v>0</v>
      </c>
      <c r="BC11" s="314">
        <v>0</v>
      </c>
      <c r="BD11" s="332" t="s">
        <v>232</v>
      </c>
      <c r="BE11" s="313">
        <v>1</v>
      </c>
      <c r="BF11" s="314">
        <v>0</v>
      </c>
      <c r="BG11" s="332">
        <v>0</v>
      </c>
      <c r="BH11" s="313">
        <v>5</v>
      </c>
      <c r="BI11" s="314">
        <v>0</v>
      </c>
      <c r="BJ11" s="332">
        <v>0</v>
      </c>
      <c r="BK11" s="313">
        <v>657</v>
      </c>
      <c r="BL11" s="314">
        <v>176</v>
      </c>
      <c r="BM11" s="332">
        <v>0.36590436590436592</v>
      </c>
      <c r="BN11" s="313">
        <v>0</v>
      </c>
      <c r="BO11" s="314">
        <v>0</v>
      </c>
      <c r="BP11" s="332" t="s">
        <v>232</v>
      </c>
      <c r="BQ11" s="313">
        <v>13</v>
      </c>
      <c r="BR11" s="314">
        <v>-1</v>
      </c>
      <c r="BS11" s="332">
        <v>-7.1428571428571397E-2</v>
      </c>
    </row>
    <row r="12" spans="1:71" s="4" customFormat="1" x14ac:dyDescent="0.25">
      <c r="A12" s="27"/>
      <c r="B12" s="315" t="s">
        <v>42</v>
      </c>
      <c r="C12" s="316">
        <v>5566</v>
      </c>
      <c r="D12" s="314">
        <v>1613</v>
      </c>
      <c r="E12" s="332">
        <v>0.40804452314697692</v>
      </c>
      <c r="F12" s="316">
        <v>43</v>
      </c>
      <c r="G12" s="314">
        <v>0</v>
      </c>
      <c r="H12" s="332">
        <v>0</v>
      </c>
      <c r="I12" s="313">
        <v>10</v>
      </c>
      <c r="J12" s="314">
        <v>0</v>
      </c>
      <c r="K12" s="332">
        <v>0</v>
      </c>
      <c r="L12" s="313">
        <v>2</v>
      </c>
      <c r="M12" s="314">
        <v>0</v>
      </c>
      <c r="N12" s="332">
        <v>0</v>
      </c>
      <c r="O12" s="313">
        <v>7</v>
      </c>
      <c r="P12" s="314">
        <v>-1</v>
      </c>
      <c r="Q12" s="332">
        <v>-0.125</v>
      </c>
      <c r="R12" s="313">
        <v>21</v>
      </c>
      <c r="S12" s="314">
        <v>0</v>
      </c>
      <c r="T12" s="332">
        <v>0</v>
      </c>
      <c r="U12" s="313">
        <v>2</v>
      </c>
      <c r="V12" s="314">
        <v>1</v>
      </c>
      <c r="W12" s="332">
        <v>1</v>
      </c>
      <c r="X12" s="313">
        <v>0</v>
      </c>
      <c r="Y12" s="314">
        <v>0</v>
      </c>
      <c r="Z12" s="332" t="s">
        <v>232</v>
      </c>
      <c r="AA12" s="313">
        <v>1</v>
      </c>
      <c r="AB12" s="314">
        <v>0</v>
      </c>
      <c r="AC12" s="332">
        <v>0</v>
      </c>
      <c r="AD12" s="313">
        <v>0</v>
      </c>
      <c r="AE12" s="314">
        <v>0</v>
      </c>
      <c r="AF12" s="332" t="s">
        <v>232</v>
      </c>
      <c r="AG12" s="313">
        <v>72</v>
      </c>
      <c r="AH12" s="314">
        <v>-1</v>
      </c>
      <c r="AI12" s="332">
        <v>-1.3698630136986356E-2</v>
      </c>
      <c r="AJ12" s="313">
        <v>20</v>
      </c>
      <c r="AK12" s="314">
        <v>0</v>
      </c>
      <c r="AL12" s="332">
        <v>0</v>
      </c>
      <c r="AM12" s="313">
        <v>22</v>
      </c>
      <c r="AN12" s="314">
        <v>0</v>
      </c>
      <c r="AO12" s="332">
        <v>0</v>
      </c>
      <c r="AP12" s="313">
        <v>17</v>
      </c>
      <c r="AQ12" s="314">
        <v>0</v>
      </c>
      <c r="AR12" s="332">
        <v>0</v>
      </c>
      <c r="AS12" s="313">
        <v>1</v>
      </c>
      <c r="AT12" s="314">
        <v>0</v>
      </c>
      <c r="AU12" s="332">
        <v>0</v>
      </c>
      <c r="AV12" s="313">
        <v>9</v>
      </c>
      <c r="AW12" s="314">
        <v>0</v>
      </c>
      <c r="AX12" s="332">
        <v>0</v>
      </c>
      <c r="AY12" s="313">
        <v>3</v>
      </c>
      <c r="AZ12" s="314">
        <v>-1</v>
      </c>
      <c r="BA12" s="332">
        <v>-0.25</v>
      </c>
      <c r="BB12" s="313">
        <v>0</v>
      </c>
      <c r="BC12" s="314">
        <v>0</v>
      </c>
      <c r="BD12" s="332" t="s">
        <v>232</v>
      </c>
      <c r="BE12" s="313">
        <v>0</v>
      </c>
      <c r="BF12" s="314">
        <v>0</v>
      </c>
      <c r="BG12" s="332" t="s">
        <v>232</v>
      </c>
      <c r="BH12" s="313">
        <v>0</v>
      </c>
      <c r="BI12" s="314">
        <v>0</v>
      </c>
      <c r="BJ12" s="332" t="s">
        <v>232</v>
      </c>
      <c r="BK12" s="313">
        <v>5445</v>
      </c>
      <c r="BL12" s="314">
        <v>1464</v>
      </c>
      <c r="BM12" s="332">
        <v>0.36774679728711379</v>
      </c>
      <c r="BN12" s="313">
        <v>2</v>
      </c>
      <c r="BO12" s="314">
        <v>1</v>
      </c>
      <c r="BP12" s="332">
        <v>1</v>
      </c>
      <c r="BQ12" s="313">
        <v>4</v>
      </c>
      <c r="BR12" s="314">
        <v>-1</v>
      </c>
      <c r="BS12" s="332">
        <v>-0.19999999999999996</v>
      </c>
    </row>
    <row r="13" spans="1:71" s="4" customFormat="1" x14ac:dyDescent="0.25">
      <c r="A13" s="29"/>
      <c r="B13" s="315" t="s">
        <v>355</v>
      </c>
      <c r="C13" s="316">
        <v>88</v>
      </c>
      <c r="D13" s="314">
        <v>-32</v>
      </c>
      <c r="E13" s="332">
        <v>-0.26666666666666672</v>
      </c>
      <c r="F13" s="316">
        <v>1</v>
      </c>
      <c r="G13" s="314">
        <v>0</v>
      </c>
      <c r="H13" s="332">
        <v>0</v>
      </c>
      <c r="I13" s="313">
        <v>0</v>
      </c>
      <c r="J13" s="314">
        <v>0</v>
      </c>
      <c r="K13" s="332" t="s">
        <v>232</v>
      </c>
      <c r="L13" s="313">
        <v>0</v>
      </c>
      <c r="M13" s="314">
        <v>0</v>
      </c>
      <c r="N13" s="332" t="s">
        <v>232</v>
      </c>
      <c r="O13" s="313">
        <v>0</v>
      </c>
      <c r="P13" s="314">
        <v>0</v>
      </c>
      <c r="Q13" s="332" t="s">
        <v>232</v>
      </c>
      <c r="R13" s="313">
        <v>0</v>
      </c>
      <c r="S13" s="314">
        <v>0</v>
      </c>
      <c r="T13" s="332" t="s">
        <v>232</v>
      </c>
      <c r="U13" s="313">
        <v>0</v>
      </c>
      <c r="V13" s="314">
        <v>0</v>
      </c>
      <c r="W13" s="332" t="s">
        <v>232</v>
      </c>
      <c r="X13" s="313">
        <v>0</v>
      </c>
      <c r="Y13" s="314">
        <v>0</v>
      </c>
      <c r="Z13" s="332" t="s">
        <v>232</v>
      </c>
      <c r="AA13" s="313">
        <v>1</v>
      </c>
      <c r="AB13" s="314">
        <v>0</v>
      </c>
      <c r="AC13" s="332">
        <v>0</v>
      </c>
      <c r="AD13" s="313">
        <v>0</v>
      </c>
      <c r="AE13" s="314">
        <v>0</v>
      </c>
      <c r="AF13" s="332" t="s">
        <v>232</v>
      </c>
      <c r="AG13" s="313">
        <v>0</v>
      </c>
      <c r="AH13" s="314">
        <v>0</v>
      </c>
      <c r="AI13" s="332" t="s">
        <v>232</v>
      </c>
      <c r="AJ13" s="313">
        <v>0</v>
      </c>
      <c r="AK13" s="314">
        <v>0</v>
      </c>
      <c r="AL13" s="332" t="s">
        <v>232</v>
      </c>
      <c r="AM13" s="313">
        <v>0</v>
      </c>
      <c r="AN13" s="314">
        <v>0</v>
      </c>
      <c r="AO13" s="332" t="s">
        <v>232</v>
      </c>
      <c r="AP13" s="313">
        <v>0</v>
      </c>
      <c r="AQ13" s="314">
        <v>0</v>
      </c>
      <c r="AR13" s="332" t="s">
        <v>232</v>
      </c>
      <c r="AS13" s="313">
        <v>0</v>
      </c>
      <c r="AT13" s="314">
        <v>0</v>
      </c>
      <c r="AU13" s="332" t="s">
        <v>232</v>
      </c>
      <c r="AV13" s="313">
        <v>0</v>
      </c>
      <c r="AW13" s="314">
        <v>0</v>
      </c>
      <c r="AX13" s="332" t="s">
        <v>232</v>
      </c>
      <c r="AY13" s="313">
        <v>0</v>
      </c>
      <c r="AZ13" s="314">
        <v>0</v>
      </c>
      <c r="BA13" s="332" t="s">
        <v>232</v>
      </c>
      <c r="BB13" s="313">
        <v>0</v>
      </c>
      <c r="BC13" s="314">
        <v>0</v>
      </c>
      <c r="BD13" s="332" t="s">
        <v>232</v>
      </c>
      <c r="BE13" s="313">
        <v>0</v>
      </c>
      <c r="BF13" s="314">
        <v>0</v>
      </c>
      <c r="BG13" s="332" t="s">
        <v>232</v>
      </c>
      <c r="BH13" s="313">
        <v>0</v>
      </c>
      <c r="BI13" s="314">
        <v>0</v>
      </c>
      <c r="BJ13" s="332" t="s">
        <v>232</v>
      </c>
      <c r="BK13" s="313">
        <v>74</v>
      </c>
      <c r="BL13" s="314">
        <v>25</v>
      </c>
      <c r="BM13" s="332">
        <v>0.51020408163265296</v>
      </c>
      <c r="BN13" s="313">
        <v>0</v>
      </c>
      <c r="BO13" s="314">
        <v>0</v>
      </c>
      <c r="BP13" s="332" t="s">
        <v>232</v>
      </c>
      <c r="BQ13" s="313">
        <v>13</v>
      </c>
      <c r="BR13" s="314">
        <v>2</v>
      </c>
      <c r="BS13" s="332">
        <v>0.18181818181818188</v>
      </c>
    </row>
    <row r="14" spans="1:71" s="4" customFormat="1" x14ac:dyDescent="0.25">
      <c r="A14" s="29"/>
      <c r="B14" s="315" t="s">
        <v>354</v>
      </c>
      <c r="C14" s="316">
        <v>325</v>
      </c>
      <c r="D14" s="314">
        <v>-177</v>
      </c>
      <c r="E14" s="332">
        <v>-0.35258964143426297</v>
      </c>
      <c r="F14" s="316">
        <v>2</v>
      </c>
      <c r="G14" s="314">
        <v>0</v>
      </c>
      <c r="H14" s="332">
        <v>0</v>
      </c>
      <c r="I14" s="313">
        <v>0</v>
      </c>
      <c r="J14" s="314">
        <v>0</v>
      </c>
      <c r="K14" s="332" t="s">
        <v>232</v>
      </c>
      <c r="L14" s="313">
        <v>0</v>
      </c>
      <c r="M14" s="314">
        <v>0</v>
      </c>
      <c r="N14" s="332" t="s">
        <v>232</v>
      </c>
      <c r="O14" s="313">
        <v>1</v>
      </c>
      <c r="P14" s="314">
        <v>0</v>
      </c>
      <c r="Q14" s="332">
        <v>0</v>
      </c>
      <c r="R14" s="313">
        <v>1</v>
      </c>
      <c r="S14" s="314">
        <v>0</v>
      </c>
      <c r="T14" s="332">
        <v>0</v>
      </c>
      <c r="U14" s="313">
        <v>0</v>
      </c>
      <c r="V14" s="314">
        <v>0</v>
      </c>
      <c r="W14" s="332" t="s">
        <v>232</v>
      </c>
      <c r="X14" s="313">
        <v>0</v>
      </c>
      <c r="Y14" s="314">
        <v>0</v>
      </c>
      <c r="Z14" s="332" t="s">
        <v>232</v>
      </c>
      <c r="AA14" s="313">
        <v>0</v>
      </c>
      <c r="AB14" s="314">
        <v>0</v>
      </c>
      <c r="AC14" s="332" t="s">
        <v>232</v>
      </c>
      <c r="AD14" s="313">
        <v>0</v>
      </c>
      <c r="AE14" s="314">
        <v>0</v>
      </c>
      <c r="AF14" s="332" t="s">
        <v>232</v>
      </c>
      <c r="AG14" s="313">
        <v>3</v>
      </c>
      <c r="AH14" s="314">
        <v>0</v>
      </c>
      <c r="AI14" s="332">
        <v>0</v>
      </c>
      <c r="AJ14" s="313">
        <v>0</v>
      </c>
      <c r="AK14" s="314">
        <v>0</v>
      </c>
      <c r="AL14" s="332" t="s">
        <v>232</v>
      </c>
      <c r="AM14" s="313">
        <v>1</v>
      </c>
      <c r="AN14" s="314">
        <v>0</v>
      </c>
      <c r="AO14" s="332">
        <v>0</v>
      </c>
      <c r="AP14" s="313">
        <v>0</v>
      </c>
      <c r="AQ14" s="314">
        <v>0</v>
      </c>
      <c r="AR14" s="332" t="s">
        <v>232</v>
      </c>
      <c r="AS14" s="313">
        <v>0</v>
      </c>
      <c r="AT14" s="314">
        <v>0</v>
      </c>
      <c r="AU14" s="332" t="s">
        <v>232</v>
      </c>
      <c r="AV14" s="313">
        <v>0</v>
      </c>
      <c r="AW14" s="314">
        <v>0</v>
      </c>
      <c r="AX14" s="332" t="s">
        <v>232</v>
      </c>
      <c r="AY14" s="313">
        <v>0</v>
      </c>
      <c r="AZ14" s="314">
        <v>0</v>
      </c>
      <c r="BA14" s="332" t="s">
        <v>232</v>
      </c>
      <c r="BB14" s="313">
        <v>0</v>
      </c>
      <c r="BC14" s="314">
        <v>0</v>
      </c>
      <c r="BD14" s="332" t="s">
        <v>232</v>
      </c>
      <c r="BE14" s="313">
        <v>2</v>
      </c>
      <c r="BF14" s="314">
        <v>0</v>
      </c>
      <c r="BG14" s="332">
        <v>0</v>
      </c>
      <c r="BH14" s="313">
        <v>0</v>
      </c>
      <c r="BI14" s="314">
        <v>0</v>
      </c>
      <c r="BJ14" s="332" t="s">
        <v>232</v>
      </c>
      <c r="BK14" s="313">
        <v>319</v>
      </c>
      <c r="BL14" s="314">
        <v>149</v>
      </c>
      <c r="BM14" s="332">
        <v>0.87647058823529411</v>
      </c>
      <c r="BN14" s="313">
        <v>0</v>
      </c>
      <c r="BO14" s="314">
        <v>0</v>
      </c>
      <c r="BP14" s="332" t="s">
        <v>232</v>
      </c>
      <c r="BQ14" s="313">
        <v>1</v>
      </c>
      <c r="BR14" s="314">
        <v>-1</v>
      </c>
      <c r="BS14" s="332">
        <v>-0.5</v>
      </c>
    </row>
    <row r="15" spans="1:71" s="4" customFormat="1" x14ac:dyDescent="0.25">
      <c r="A15" s="29"/>
      <c r="B15" s="315" t="s">
        <v>353</v>
      </c>
      <c r="C15" s="316">
        <v>78</v>
      </c>
      <c r="D15" s="314">
        <v>18</v>
      </c>
      <c r="E15" s="332">
        <v>0.30000000000000004</v>
      </c>
      <c r="F15" s="316">
        <v>0</v>
      </c>
      <c r="G15" s="314">
        <v>0</v>
      </c>
      <c r="H15" s="332" t="s">
        <v>232</v>
      </c>
      <c r="I15" s="313">
        <v>0</v>
      </c>
      <c r="J15" s="314">
        <v>0</v>
      </c>
      <c r="K15" s="332" t="s">
        <v>232</v>
      </c>
      <c r="L15" s="313">
        <v>0</v>
      </c>
      <c r="M15" s="314">
        <v>0</v>
      </c>
      <c r="N15" s="332" t="s">
        <v>232</v>
      </c>
      <c r="O15" s="313">
        <v>0</v>
      </c>
      <c r="P15" s="314">
        <v>0</v>
      </c>
      <c r="Q15" s="332" t="s">
        <v>232</v>
      </c>
      <c r="R15" s="313">
        <v>0</v>
      </c>
      <c r="S15" s="314">
        <v>0</v>
      </c>
      <c r="T15" s="332" t="s">
        <v>232</v>
      </c>
      <c r="U15" s="313">
        <v>0</v>
      </c>
      <c r="V15" s="314">
        <v>0</v>
      </c>
      <c r="W15" s="332" t="s">
        <v>232</v>
      </c>
      <c r="X15" s="313">
        <v>0</v>
      </c>
      <c r="Y15" s="314">
        <v>0</v>
      </c>
      <c r="Z15" s="332" t="s">
        <v>232</v>
      </c>
      <c r="AA15" s="313">
        <v>0</v>
      </c>
      <c r="AB15" s="314">
        <v>0</v>
      </c>
      <c r="AC15" s="332" t="s">
        <v>232</v>
      </c>
      <c r="AD15" s="313">
        <v>0</v>
      </c>
      <c r="AE15" s="314">
        <v>0</v>
      </c>
      <c r="AF15" s="332" t="s">
        <v>232</v>
      </c>
      <c r="AG15" s="313">
        <v>1</v>
      </c>
      <c r="AH15" s="314">
        <v>0</v>
      </c>
      <c r="AI15" s="332">
        <v>0</v>
      </c>
      <c r="AJ15" s="313">
        <v>0</v>
      </c>
      <c r="AK15" s="314">
        <v>0</v>
      </c>
      <c r="AL15" s="332" t="s">
        <v>232</v>
      </c>
      <c r="AM15" s="313">
        <v>0</v>
      </c>
      <c r="AN15" s="314">
        <v>0</v>
      </c>
      <c r="AO15" s="332" t="s">
        <v>232</v>
      </c>
      <c r="AP15" s="313">
        <v>0</v>
      </c>
      <c r="AQ15" s="314">
        <v>0</v>
      </c>
      <c r="AR15" s="332" t="s">
        <v>232</v>
      </c>
      <c r="AS15" s="313">
        <v>0</v>
      </c>
      <c r="AT15" s="314">
        <v>0</v>
      </c>
      <c r="AU15" s="332" t="s">
        <v>232</v>
      </c>
      <c r="AV15" s="313">
        <v>0</v>
      </c>
      <c r="AW15" s="314">
        <v>0</v>
      </c>
      <c r="AX15" s="332" t="s">
        <v>232</v>
      </c>
      <c r="AY15" s="313">
        <v>0</v>
      </c>
      <c r="AZ15" s="314">
        <v>0</v>
      </c>
      <c r="BA15" s="332" t="s">
        <v>232</v>
      </c>
      <c r="BB15" s="313">
        <v>0</v>
      </c>
      <c r="BC15" s="314">
        <v>0</v>
      </c>
      <c r="BD15" s="332" t="s">
        <v>232</v>
      </c>
      <c r="BE15" s="313">
        <v>1</v>
      </c>
      <c r="BF15" s="314">
        <v>0</v>
      </c>
      <c r="BG15" s="332">
        <v>0</v>
      </c>
      <c r="BH15" s="313">
        <v>0</v>
      </c>
      <c r="BI15" s="314">
        <v>0</v>
      </c>
      <c r="BJ15" s="332" t="s">
        <v>232</v>
      </c>
      <c r="BK15" s="313">
        <v>70</v>
      </c>
      <c r="BL15" s="314">
        <v>28</v>
      </c>
      <c r="BM15" s="332">
        <v>0.66666666666666674</v>
      </c>
      <c r="BN15" s="313">
        <v>0</v>
      </c>
      <c r="BO15" s="314">
        <v>0</v>
      </c>
      <c r="BP15" s="332" t="s">
        <v>232</v>
      </c>
      <c r="BQ15" s="313">
        <v>7</v>
      </c>
      <c r="BR15" s="314">
        <v>0</v>
      </c>
      <c r="BS15" s="332">
        <v>0</v>
      </c>
    </row>
    <row r="16" spans="1:71" s="4" customFormat="1" x14ac:dyDescent="0.25">
      <c r="A16" s="29"/>
      <c r="B16" s="315" t="s">
        <v>352</v>
      </c>
      <c r="C16" s="316">
        <v>185</v>
      </c>
      <c r="D16" s="314">
        <v>7</v>
      </c>
      <c r="E16" s="332">
        <v>3.9325842696629199E-2</v>
      </c>
      <c r="F16" s="316">
        <v>3</v>
      </c>
      <c r="G16" s="314">
        <v>0</v>
      </c>
      <c r="H16" s="332">
        <v>0</v>
      </c>
      <c r="I16" s="313">
        <v>1</v>
      </c>
      <c r="J16" s="314">
        <v>0</v>
      </c>
      <c r="K16" s="332">
        <v>0</v>
      </c>
      <c r="L16" s="313">
        <v>0</v>
      </c>
      <c r="M16" s="314">
        <v>0</v>
      </c>
      <c r="N16" s="332" t="s">
        <v>232</v>
      </c>
      <c r="O16" s="313">
        <v>0</v>
      </c>
      <c r="P16" s="314">
        <v>0</v>
      </c>
      <c r="Q16" s="332" t="s">
        <v>232</v>
      </c>
      <c r="R16" s="313">
        <v>1</v>
      </c>
      <c r="S16" s="314">
        <v>0</v>
      </c>
      <c r="T16" s="332">
        <v>0</v>
      </c>
      <c r="U16" s="313">
        <v>0</v>
      </c>
      <c r="V16" s="314">
        <v>0</v>
      </c>
      <c r="W16" s="332" t="s">
        <v>232</v>
      </c>
      <c r="X16" s="313">
        <v>0</v>
      </c>
      <c r="Y16" s="314">
        <v>0</v>
      </c>
      <c r="Z16" s="332" t="s">
        <v>232</v>
      </c>
      <c r="AA16" s="313">
        <v>0</v>
      </c>
      <c r="AB16" s="314">
        <v>0</v>
      </c>
      <c r="AC16" s="332" t="s">
        <v>232</v>
      </c>
      <c r="AD16" s="313">
        <v>1</v>
      </c>
      <c r="AE16" s="314">
        <v>0</v>
      </c>
      <c r="AF16" s="332">
        <v>0</v>
      </c>
      <c r="AG16" s="313">
        <v>5</v>
      </c>
      <c r="AH16" s="314">
        <v>0</v>
      </c>
      <c r="AI16" s="332">
        <v>0</v>
      </c>
      <c r="AJ16" s="313">
        <v>0</v>
      </c>
      <c r="AK16" s="314">
        <v>0</v>
      </c>
      <c r="AL16" s="332" t="s">
        <v>232</v>
      </c>
      <c r="AM16" s="313">
        <v>0</v>
      </c>
      <c r="AN16" s="314">
        <v>0</v>
      </c>
      <c r="AO16" s="332" t="s">
        <v>232</v>
      </c>
      <c r="AP16" s="313">
        <v>0</v>
      </c>
      <c r="AQ16" s="314">
        <v>0</v>
      </c>
      <c r="AR16" s="332" t="s">
        <v>232</v>
      </c>
      <c r="AS16" s="313">
        <v>0</v>
      </c>
      <c r="AT16" s="314">
        <v>0</v>
      </c>
      <c r="AU16" s="332" t="s">
        <v>232</v>
      </c>
      <c r="AV16" s="313">
        <v>0</v>
      </c>
      <c r="AW16" s="314">
        <v>0</v>
      </c>
      <c r="AX16" s="332" t="s">
        <v>232</v>
      </c>
      <c r="AY16" s="313">
        <v>0</v>
      </c>
      <c r="AZ16" s="314">
        <v>0</v>
      </c>
      <c r="BA16" s="332" t="s">
        <v>232</v>
      </c>
      <c r="BB16" s="313">
        <v>0</v>
      </c>
      <c r="BC16" s="314">
        <v>0</v>
      </c>
      <c r="BD16" s="332" t="s">
        <v>232</v>
      </c>
      <c r="BE16" s="313">
        <v>4</v>
      </c>
      <c r="BF16" s="314">
        <v>0</v>
      </c>
      <c r="BG16" s="332">
        <v>0</v>
      </c>
      <c r="BH16" s="313">
        <v>1</v>
      </c>
      <c r="BI16" s="314">
        <v>0</v>
      </c>
      <c r="BJ16" s="332">
        <v>0</v>
      </c>
      <c r="BK16" s="313">
        <v>171</v>
      </c>
      <c r="BL16" s="314">
        <v>51</v>
      </c>
      <c r="BM16" s="332">
        <v>0.42500000000000004</v>
      </c>
      <c r="BN16" s="313">
        <v>2</v>
      </c>
      <c r="BO16" s="314">
        <v>0</v>
      </c>
      <c r="BP16" s="332">
        <v>0</v>
      </c>
      <c r="BQ16" s="313">
        <v>4</v>
      </c>
      <c r="BR16" s="314">
        <v>0</v>
      </c>
      <c r="BS16" s="332">
        <v>0</v>
      </c>
    </row>
    <row r="17" spans="2:71" s="4" customFormat="1" x14ac:dyDescent="0.25">
      <c r="B17" s="315" t="s">
        <v>43</v>
      </c>
      <c r="C17" s="316">
        <v>1860</v>
      </c>
      <c r="D17" s="314">
        <v>644</v>
      </c>
      <c r="E17" s="332">
        <v>0.52960526315789469</v>
      </c>
      <c r="F17" s="316">
        <v>8</v>
      </c>
      <c r="G17" s="314">
        <v>0</v>
      </c>
      <c r="H17" s="332">
        <v>0</v>
      </c>
      <c r="I17" s="313">
        <v>2</v>
      </c>
      <c r="J17" s="314">
        <v>0</v>
      </c>
      <c r="K17" s="332">
        <v>0</v>
      </c>
      <c r="L17" s="313">
        <v>2</v>
      </c>
      <c r="M17" s="314">
        <v>0</v>
      </c>
      <c r="N17" s="332">
        <v>0</v>
      </c>
      <c r="O17" s="313">
        <v>3</v>
      </c>
      <c r="P17" s="314">
        <v>0</v>
      </c>
      <c r="Q17" s="332">
        <v>0</v>
      </c>
      <c r="R17" s="313">
        <v>1</v>
      </c>
      <c r="S17" s="314">
        <v>0</v>
      </c>
      <c r="T17" s="332">
        <v>0</v>
      </c>
      <c r="U17" s="313">
        <v>0</v>
      </c>
      <c r="V17" s="314">
        <v>0</v>
      </c>
      <c r="W17" s="332" t="s">
        <v>232</v>
      </c>
      <c r="X17" s="313">
        <v>0</v>
      </c>
      <c r="Y17" s="314">
        <v>0</v>
      </c>
      <c r="Z17" s="332" t="s">
        <v>232</v>
      </c>
      <c r="AA17" s="313">
        <v>0</v>
      </c>
      <c r="AB17" s="314">
        <v>0</v>
      </c>
      <c r="AC17" s="332" t="s">
        <v>232</v>
      </c>
      <c r="AD17" s="313">
        <v>0</v>
      </c>
      <c r="AE17" s="314">
        <v>0</v>
      </c>
      <c r="AF17" s="332" t="s">
        <v>232</v>
      </c>
      <c r="AG17" s="313">
        <v>8</v>
      </c>
      <c r="AH17" s="314">
        <v>0</v>
      </c>
      <c r="AI17" s="332">
        <v>0</v>
      </c>
      <c r="AJ17" s="313">
        <v>4</v>
      </c>
      <c r="AK17" s="314">
        <v>0</v>
      </c>
      <c r="AL17" s="332">
        <v>0</v>
      </c>
      <c r="AM17" s="313">
        <v>2</v>
      </c>
      <c r="AN17" s="314">
        <v>0</v>
      </c>
      <c r="AO17" s="332">
        <v>0</v>
      </c>
      <c r="AP17" s="313">
        <v>0</v>
      </c>
      <c r="AQ17" s="314">
        <v>0</v>
      </c>
      <c r="AR17" s="332" t="s">
        <v>232</v>
      </c>
      <c r="AS17" s="313">
        <v>0</v>
      </c>
      <c r="AT17" s="314">
        <v>0</v>
      </c>
      <c r="AU17" s="332" t="s">
        <v>232</v>
      </c>
      <c r="AV17" s="313">
        <v>0</v>
      </c>
      <c r="AW17" s="314">
        <v>0</v>
      </c>
      <c r="AX17" s="332" t="s">
        <v>232</v>
      </c>
      <c r="AY17" s="313">
        <v>0</v>
      </c>
      <c r="AZ17" s="314">
        <v>0</v>
      </c>
      <c r="BA17" s="332" t="s">
        <v>232</v>
      </c>
      <c r="BB17" s="313">
        <v>0</v>
      </c>
      <c r="BC17" s="314">
        <v>0</v>
      </c>
      <c r="BD17" s="332" t="s">
        <v>232</v>
      </c>
      <c r="BE17" s="313">
        <v>1</v>
      </c>
      <c r="BF17" s="314">
        <v>0</v>
      </c>
      <c r="BG17" s="332">
        <v>0</v>
      </c>
      <c r="BH17" s="313">
        <v>1</v>
      </c>
      <c r="BI17" s="314">
        <v>0</v>
      </c>
      <c r="BJ17" s="332">
        <v>0</v>
      </c>
      <c r="BK17" s="313">
        <v>1830</v>
      </c>
      <c r="BL17" s="314">
        <v>477</v>
      </c>
      <c r="BM17" s="332">
        <v>0.35254988913525498</v>
      </c>
      <c r="BN17" s="313">
        <v>2</v>
      </c>
      <c r="BO17" s="314">
        <v>0</v>
      </c>
      <c r="BP17" s="332">
        <v>0</v>
      </c>
      <c r="BQ17" s="313">
        <v>12</v>
      </c>
      <c r="BR17" s="314">
        <v>0</v>
      </c>
      <c r="BS17" s="332">
        <v>0</v>
      </c>
    </row>
    <row r="18" spans="2:71" s="4" customFormat="1" x14ac:dyDescent="0.25">
      <c r="B18" s="315" t="s">
        <v>351</v>
      </c>
      <c r="C18" s="316">
        <v>82</v>
      </c>
      <c r="D18" s="314">
        <v>10</v>
      </c>
      <c r="E18" s="332">
        <v>0.13888888888888884</v>
      </c>
      <c r="F18" s="316">
        <v>0</v>
      </c>
      <c r="G18" s="314">
        <v>0</v>
      </c>
      <c r="H18" s="332" t="s">
        <v>232</v>
      </c>
      <c r="I18" s="313">
        <v>0</v>
      </c>
      <c r="J18" s="314">
        <v>0</v>
      </c>
      <c r="K18" s="332" t="s">
        <v>232</v>
      </c>
      <c r="L18" s="313">
        <v>0</v>
      </c>
      <c r="M18" s="314">
        <v>0</v>
      </c>
      <c r="N18" s="332" t="s">
        <v>232</v>
      </c>
      <c r="O18" s="313">
        <v>0</v>
      </c>
      <c r="P18" s="314">
        <v>0</v>
      </c>
      <c r="Q18" s="332" t="s">
        <v>232</v>
      </c>
      <c r="R18" s="313">
        <v>0</v>
      </c>
      <c r="S18" s="314">
        <v>0</v>
      </c>
      <c r="T18" s="332" t="s">
        <v>232</v>
      </c>
      <c r="U18" s="313">
        <v>0</v>
      </c>
      <c r="V18" s="314">
        <v>0</v>
      </c>
      <c r="W18" s="332" t="s">
        <v>232</v>
      </c>
      <c r="X18" s="313">
        <v>0</v>
      </c>
      <c r="Y18" s="314">
        <v>0</v>
      </c>
      <c r="Z18" s="332" t="s">
        <v>232</v>
      </c>
      <c r="AA18" s="313">
        <v>0</v>
      </c>
      <c r="AB18" s="314">
        <v>0</v>
      </c>
      <c r="AC18" s="332" t="s">
        <v>232</v>
      </c>
      <c r="AD18" s="313">
        <v>0</v>
      </c>
      <c r="AE18" s="314">
        <v>0</v>
      </c>
      <c r="AF18" s="332" t="s">
        <v>232</v>
      </c>
      <c r="AG18" s="313">
        <v>0</v>
      </c>
      <c r="AH18" s="314">
        <v>0</v>
      </c>
      <c r="AI18" s="332" t="s">
        <v>232</v>
      </c>
      <c r="AJ18" s="313">
        <v>0</v>
      </c>
      <c r="AK18" s="314">
        <v>0</v>
      </c>
      <c r="AL18" s="332" t="s">
        <v>232</v>
      </c>
      <c r="AM18" s="313">
        <v>0</v>
      </c>
      <c r="AN18" s="314">
        <v>0</v>
      </c>
      <c r="AO18" s="332" t="s">
        <v>232</v>
      </c>
      <c r="AP18" s="313">
        <v>0</v>
      </c>
      <c r="AQ18" s="314">
        <v>0</v>
      </c>
      <c r="AR18" s="332" t="s">
        <v>232</v>
      </c>
      <c r="AS18" s="313">
        <v>0</v>
      </c>
      <c r="AT18" s="314">
        <v>0</v>
      </c>
      <c r="AU18" s="332" t="s">
        <v>232</v>
      </c>
      <c r="AV18" s="313">
        <v>0</v>
      </c>
      <c r="AW18" s="314">
        <v>0</v>
      </c>
      <c r="AX18" s="332" t="s">
        <v>232</v>
      </c>
      <c r="AY18" s="313">
        <v>0</v>
      </c>
      <c r="AZ18" s="314">
        <v>0</v>
      </c>
      <c r="BA18" s="332" t="s">
        <v>232</v>
      </c>
      <c r="BB18" s="313">
        <v>0</v>
      </c>
      <c r="BC18" s="314">
        <v>0</v>
      </c>
      <c r="BD18" s="332" t="s">
        <v>232</v>
      </c>
      <c r="BE18" s="313">
        <v>0</v>
      </c>
      <c r="BF18" s="314">
        <v>0</v>
      </c>
      <c r="BG18" s="332" t="s">
        <v>232</v>
      </c>
      <c r="BH18" s="313">
        <v>0</v>
      </c>
      <c r="BI18" s="314">
        <v>0</v>
      </c>
      <c r="BJ18" s="332" t="s">
        <v>232</v>
      </c>
      <c r="BK18" s="313">
        <v>81</v>
      </c>
      <c r="BL18" s="314">
        <v>35</v>
      </c>
      <c r="BM18" s="332">
        <v>0.76086956521739135</v>
      </c>
      <c r="BN18" s="313">
        <v>0</v>
      </c>
      <c r="BO18" s="314">
        <v>0</v>
      </c>
      <c r="BP18" s="332" t="s">
        <v>232</v>
      </c>
      <c r="BQ18" s="313">
        <v>1</v>
      </c>
      <c r="BR18" s="314">
        <v>0</v>
      </c>
      <c r="BS18" s="332">
        <v>0</v>
      </c>
    </row>
    <row r="19" spans="2:71" s="4" customFormat="1" x14ac:dyDescent="0.25">
      <c r="B19" s="315" t="s">
        <v>395</v>
      </c>
      <c r="C19" s="316">
        <v>734</v>
      </c>
      <c r="D19" s="314">
        <v>221</v>
      </c>
      <c r="E19" s="332">
        <v>0.43079922027290452</v>
      </c>
      <c r="F19" s="316">
        <v>8</v>
      </c>
      <c r="G19" s="314">
        <v>1</v>
      </c>
      <c r="H19" s="332">
        <v>0.14285714285714279</v>
      </c>
      <c r="I19" s="313">
        <v>3</v>
      </c>
      <c r="J19" s="314">
        <v>0</v>
      </c>
      <c r="K19" s="332">
        <v>0</v>
      </c>
      <c r="L19" s="313">
        <v>1</v>
      </c>
      <c r="M19" s="314">
        <v>0</v>
      </c>
      <c r="N19" s="332">
        <v>0</v>
      </c>
      <c r="O19" s="313">
        <v>1</v>
      </c>
      <c r="P19" s="314">
        <v>1</v>
      </c>
      <c r="Q19" s="332" t="s">
        <v>232</v>
      </c>
      <c r="R19" s="313">
        <v>1</v>
      </c>
      <c r="S19" s="314">
        <v>0</v>
      </c>
      <c r="T19" s="332">
        <v>0</v>
      </c>
      <c r="U19" s="313">
        <v>0</v>
      </c>
      <c r="V19" s="314">
        <v>0</v>
      </c>
      <c r="W19" s="332" t="s">
        <v>232</v>
      </c>
      <c r="X19" s="313">
        <v>1</v>
      </c>
      <c r="Y19" s="314">
        <v>0</v>
      </c>
      <c r="Z19" s="332">
        <v>0</v>
      </c>
      <c r="AA19" s="313">
        <v>1</v>
      </c>
      <c r="AB19" s="314">
        <v>0</v>
      </c>
      <c r="AC19" s="332">
        <v>0</v>
      </c>
      <c r="AD19" s="313">
        <v>0</v>
      </c>
      <c r="AE19" s="314">
        <v>0</v>
      </c>
      <c r="AF19" s="332" t="s">
        <v>232</v>
      </c>
      <c r="AG19" s="313">
        <v>1</v>
      </c>
      <c r="AH19" s="314">
        <v>0</v>
      </c>
      <c r="AI19" s="332">
        <v>0</v>
      </c>
      <c r="AJ19" s="313">
        <v>0</v>
      </c>
      <c r="AK19" s="314">
        <v>0</v>
      </c>
      <c r="AL19" s="332" t="s">
        <v>232</v>
      </c>
      <c r="AM19" s="313">
        <v>0</v>
      </c>
      <c r="AN19" s="314">
        <v>0</v>
      </c>
      <c r="AO19" s="332" t="s">
        <v>232</v>
      </c>
      <c r="AP19" s="313">
        <v>0</v>
      </c>
      <c r="AQ19" s="314">
        <v>0</v>
      </c>
      <c r="AR19" s="332" t="s">
        <v>232</v>
      </c>
      <c r="AS19" s="313">
        <v>0</v>
      </c>
      <c r="AT19" s="314">
        <v>0</v>
      </c>
      <c r="AU19" s="332" t="s">
        <v>232</v>
      </c>
      <c r="AV19" s="313">
        <v>0</v>
      </c>
      <c r="AW19" s="314">
        <v>0</v>
      </c>
      <c r="AX19" s="332" t="s">
        <v>232</v>
      </c>
      <c r="AY19" s="313">
        <v>0</v>
      </c>
      <c r="AZ19" s="314">
        <v>0</v>
      </c>
      <c r="BA19" s="332" t="s">
        <v>232</v>
      </c>
      <c r="BB19" s="313">
        <v>1</v>
      </c>
      <c r="BC19" s="314">
        <v>0</v>
      </c>
      <c r="BD19" s="332">
        <v>0</v>
      </c>
      <c r="BE19" s="313">
        <v>0</v>
      </c>
      <c r="BF19" s="314">
        <v>0</v>
      </c>
      <c r="BG19" s="332" t="s">
        <v>232</v>
      </c>
      <c r="BH19" s="313">
        <v>0</v>
      </c>
      <c r="BI19" s="314">
        <v>0</v>
      </c>
      <c r="BJ19" s="332" t="s">
        <v>232</v>
      </c>
      <c r="BK19" s="313">
        <v>712</v>
      </c>
      <c r="BL19" s="314">
        <v>237</v>
      </c>
      <c r="BM19" s="332">
        <v>0.49894736842105258</v>
      </c>
      <c r="BN19" s="313">
        <v>1</v>
      </c>
      <c r="BO19" s="314">
        <v>0</v>
      </c>
      <c r="BP19" s="332">
        <v>0</v>
      </c>
      <c r="BQ19" s="313">
        <v>12</v>
      </c>
      <c r="BR19" s="314">
        <v>2</v>
      </c>
      <c r="BS19" s="332">
        <v>0.19999999999999996</v>
      </c>
    </row>
    <row r="20" spans="2:71" s="4" customFormat="1" x14ac:dyDescent="0.25">
      <c r="B20" s="315" t="s">
        <v>394</v>
      </c>
      <c r="C20" s="316">
        <v>403</v>
      </c>
      <c r="D20" s="314">
        <v>4</v>
      </c>
      <c r="E20" s="332">
        <v>1.0025062656641603E-2</v>
      </c>
      <c r="F20" s="316">
        <v>1</v>
      </c>
      <c r="G20" s="314">
        <v>0</v>
      </c>
      <c r="H20" s="332">
        <v>0</v>
      </c>
      <c r="I20" s="313">
        <v>0</v>
      </c>
      <c r="J20" s="314">
        <v>0</v>
      </c>
      <c r="K20" s="332" t="s">
        <v>232</v>
      </c>
      <c r="L20" s="313">
        <v>0</v>
      </c>
      <c r="M20" s="314">
        <v>0</v>
      </c>
      <c r="N20" s="332" t="s">
        <v>232</v>
      </c>
      <c r="O20" s="313">
        <v>0</v>
      </c>
      <c r="P20" s="314">
        <v>0</v>
      </c>
      <c r="Q20" s="332" t="s">
        <v>232</v>
      </c>
      <c r="R20" s="313">
        <v>0</v>
      </c>
      <c r="S20" s="314">
        <v>0</v>
      </c>
      <c r="T20" s="332" t="s">
        <v>232</v>
      </c>
      <c r="U20" s="313">
        <v>0</v>
      </c>
      <c r="V20" s="314">
        <v>0</v>
      </c>
      <c r="W20" s="332" t="s">
        <v>232</v>
      </c>
      <c r="X20" s="313">
        <v>0</v>
      </c>
      <c r="Y20" s="314">
        <v>0</v>
      </c>
      <c r="Z20" s="332" t="s">
        <v>232</v>
      </c>
      <c r="AA20" s="313">
        <v>0</v>
      </c>
      <c r="AB20" s="314">
        <v>0</v>
      </c>
      <c r="AC20" s="332" t="s">
        <v>232</v>
      </c>
      <c r="AD20" s="313">
        <v>1</v>
      </c>
      <c r="AE20" s="314">
        <v>0</v>
      </c>
      <c r="AF20" s="332">
        <v>0</v>
      </c>
      <c r="AG20" s="313">
        <v>1</v>
      </c>
      <c r="AH20" s="314">
        <v>1</v>
      </c>
      <c r="AI20" s="332" t="s">
        <v>232</v>
      </c>
      <c r="AJ20" s="313">
        <v>0</v>
      </c>
      <c r="AK20" s="314">
        <v>0</v>
      </c>
      <c r="AL20" s="332" t="s">
        <v>232</v>
      </c>
      <c r="AM20" s="313">
        <v>0</v>
      </c>
      <c r="AN20" s="314">
        <v>0</v>
      </c>
      <c r="AO20" s="332" t="s">
        <v>232</v>
      </c>
      <c r="AP20" s="313">
        <v>0</v>
      </c>
      <c r="AQ20" s="314">
        <v>0</v>
      </c>
      <c r="AR20" s="332" t="s">
        <v>232</v>
      </c>
      <c r="AS20" s="313">
        <v>0</v>
      </c>
      <c r="AT20" s="314">
        <v>0</v>
      </c>
      <c r="AU20" s="332" t="s">
        <v>232</v>
      </c>
      <c r="AV20" s="313">
        <v>0</v>
      </c>
      <c r="AW20" s="314">
        <v>0</v>
      </c>
      <c r="AX20" s="332" t="s">
        <v>232</v>
      </c>
      <c r="AY20" s="313">
        <v>0</v>
      </c>
      <c r="AZ20" s="314">
        <v>0</v>
      </c>
      <c r="BA20" s="332" t="s">
        <v>232</v>
      </c>
      <c r="BB20" s="313">
        <v>0</v>
      </c>
      <c r="BC20" s="314">
        <v>0</v>
      </c>
      <c r="BD20" s="332" t="s">
        <v>232</v>
      </c>
      <c r="BE20" s="313">
        <v>1</v>
      </c>
      <c r="BF20" s="314">
        <v>1</v>
      </c>
      <c r="BG20" s="332" t="s">
        <v>232</v>
      </c>
      <c r="BH20" s="313">
        <v>0</v>
      </c>
      <c r="BI20" s="314">
        <v>0</v>
      </c>
      <c r="BJ20" s="332" t="s">
        <v>232</v>
      </c>
      <c r="BK20" s="313">
        <v>393</v>
      </c>
      <c r="BL20" s="314">
        <v>121</v>
      </c>
      <c r="BM20" s="332">
        <v>0.44485294117647056</v>
      </c>
      <c r="BN20" s="313">
        <v>4</v>
      </c>
      <c r="BO20" s="314">
        <v>0</v>
      </c>
      <c r="BP20" s="332">
        <v>0</v>
      </c>
      <c r="BQ20" s="313">
        <v>4</v>
      </c>
      <c r="BR20" s="314">
        <v>0</v>
      </c>
      <c r="BS20" s="332">
        <v>0</v>
      </c>
    </row>
    <row r="21" spans="2:71" s="4" customFormat="1" x14ac:dyDescent="0.25">
      <c r="B21" s="315" t="s">
        <v>349</v>
      </c>
      <c r="C21" s="316">
        <v>709</v>
      </c>
      <c r="D21" s="314">
        <v>204</v>
      </c>
      <c r="E21" s="332">
        <v>0.40396039603960388</v>
      </c>
      <c r="F21" s="316">
        <v>4</v>
      </c>
      <c r="G21" s="314">
        <v>1</v>
      </c>
      <c r="H21" s="332">
        <v>0.33333333333333326</v>
      </c>
      <c r="I21" s="313">
        <v>0</v>
      </c>
      <c r="J21" s="314">
        <v>0</v>
      </c>
      <c r="K21" s="332" t="s">
        <v>232</v>
      </c>
      <c r="L21" s="313">
        <v>0</v>
      </c>
      <c r="M21" s="314">
        <v>0</v>
      </c>
      <c r="N21" s="332" t="s">
        <v>232</v>
      </c>
      <c r="O21" s="313">
        <v>1</v>
      </c>
      <c r="P21" s="314">
        <v>0</v>
      </c>
      <c r="Q21" s="332">
        <v>0</v>
      </c>
      <c r="R21" s="313">
        <v>0</v>
      </c>
      <c r="S21" s="314">
        <v>0</v>
      </c>
      <c r="T21" s="332" t="s">
        <v>232</v>
      </c>
      <c r="U21" s="313">
        <v>0</v>
      </c>
      <c r="V21" s="314">
        <v>0</v>
      </c>
      <c r="W21" s="332" t="s">
        <v>232</v>
      </c>
      <c r="X21" s="313">
        <v>0</v>
      </c>
      <c r="Y21" s="314">
        <v>0</v>
      </c>
      <c r="Z21" s="332" t="s">
        <v>232</v>
      </c>
      <c r="AA21" s="313">
        <v>0</v>
      </c>
      <c r="AB21" s="314">
        <v>0</v>
      </c>
      <c r="AC21" s="332" t="s">
        <v>232</v>
      </c>
      <c r="AD21" s="313">
        <v>3</v>
      </c>
      <c r="AE21" s="314">
        <v>1</v>
      </c>
      <c r="AF21" s="332">
        <v>0.5</v>
      </c>
      <c r="AG21" s="313">
        <v>3</v>
      </c>
      <c r="AH21" s="314">
        <v>1</v>
      </c>
      <c r="AI21" s="332">
        <v>0.5</v>
      </c>
      <c r="AJ21" s="313">
        <v>0</v>
      </c>
      <c r="AK21" s="314">
        <v>0</v>
      </c>
      <c r="AL21" s="332" t="s">
        <v>232</v>
      </c>
      <c r="AM21" s="313">
        <v>0</v>
      </c>
      <c r="AN21" s="314">
        <v>0</v>
      </c>
      <c r="AO21" s="332" t="s">
        <v>232</v>
      </c>
      <c r="AP21" s="313">
        <v>0</v>
      </c>
      <c r="AQ21" s="314">
        <v>0</v>
      </c>
      <c r="AR21" s="332" t="s">
        <v>232</v>
      </c>
      <c r="AS21" s="313">
        <v>0</v>
      </c>
      <c r="AT21" s="314">
        <v>0</v>
      </c>
      <c r="AU21" s="332" t="s">
        <v>232</v>
      </c>
      <c r="AV21" s="313">
        <v>0</v>
      </c>
      <c r="AW21" s="314">
        <v>0</v>
      </c>
      <c r="AX21" s="332" t="s">
        <v>232</v>
      </c>
      <c r="AY21" s="313">
        <v>0</v>
      </c>
      <c r="AZ21" s="314">
        <v>0</v>
      </c>
      <c r="BA21" s="332" t="s">
        <v>232</v>
      </c>
      <c r="BB21" s="313">
        <v>0</v>
      </c>
      <c r="BC21" s="314">
        <v>0</v>
      </c>
      <c r="BD21" s="332" t="s">
        <v>232</v>
      </c>
      <c r="BE21" s="313">
        <v>3</v>
      </c>
      <c r="BF21" s="314">
        <v>1</v>
      </c>
      <c r="BG21" s="332">
        <v>0.5</v>
      </c>
      <c r="BH21" s="313">
        <v>0</v>
      </c>
      <c r="BI21" s="314">
        <v>0</v>
      </c>
      <c r="BJ21" s="332" t="s">
        <v>232</v>
      </c>
      <c r="BK21" s="313">
        <v>681</v>
      </c>
      <c r="BL21" s="314">
        <v>201</v>
      </c>
      <c r="BM21" s="332">
        <v>0.41874999999999996</v>
      </c>
      <c r="BN21" s="313">
        <v>0</v>
      </c>
      <c r="BO21" s="314">
        <v>0</v>
      </c>
      <c r="BP21" s="332" t="s">
        <v>232</v>
      </c>
      <c r="BQ21" s="313">
        <v>21</v>
      </c>
      <c r="BR21" s="314">
        <v>1</v>
      </c>
      <c r="BS21" s="332">
        <v>5.0000000000000044E-2</v>
      </c>
    </row>
    <row r="22" spans="2:71" s="4" customFormat="1" x14ac:dyDescent="0.25">
      <c r="B22" s="315" t="s">
        <v>348</v>
      </c>
      <c r="C22" s="316">
        <v>1053</v>
      </c>
      <c r="D22" s="314">
        <v>-972</v>
      </c>
      <c r="E22" s="332">
        <v>-0.48</v>
      </c>
      <c r="F22" s="316">
        <v>14</v>
      </c>
      <c r="G22" s="314">
        <v>0</v>
      </c>
      <c r="H22" s="332">
        <v>0</v>
      </c>
      <c r="I22" s="313">
        <v>6</v>
      </c>
      <c r="J22" s="314">
        <v>0</v>
      </c>
      <c r="K22" s="332">
        <v>0</v>
      </c>
      <c r="L22" s="313">
        <v>2</v>
      </c>
      <c r="M22" s="314">
        <v>0</v>
      </c>
      <c r="N22" s="332">
        <v>0</v>
      </c>
      <c r="O22" s="313">
        <v>2</v>
      </c>
      <c r="P22" s="314">
        <v>0</v>
      </c>
      <c r="Q22" s="332">
        <v>0</v>
      </c>
      <c r="R22" s="313">
        <v>3</v>
      </c>
      <c r="S22" s="314">
        <v>0</v>
      </c>
      <c r="T22" s="332">
        <v>0</v>
      </c>
      <c r="U22" s="313">
        <v>0</v>
      </c>
      <c r="V22" s="314">
        <v>0</v>
      </c>
      <c r="W22" s="332" t="s">
        <v>232</v>
      </c>
      <c r="X22" s="313">
        <v>0</v>
      </c>
      <c r="Y22" s="314">
        <v>0</v>
      </c>
      <c r="Z22" s="332" t="s">
        <v>232</v>
      </c>
      <c r="AA22" s="313">
        <v>0</v>
      </c>
      <c r="AB22" s="314">
        <v>0</v>
      </c>
      <c r="AC22" s="332" t="s">
        <v>232</v>
      </c>
      <c r="AD22" s="313">
        <v>1</v>
      </c>
      <c r="AE22" s="314">
        <v>0</v>
      </c>
      <c r="AF22" s="332">
        <v>0</v>
      </c>
      <c r="AG22" s="313">
        <v>5</v>
      </c>
      <c r="AH22" s="314">
        <v>1</v>
      </c>
      <c r="AI22" s="332">
        <v>0.25</v>
      </c>
      <c r="AJ22" s="313">
        <v>1</v>
      </c>
      <c r="AK22" s="314">
        <v>0</v>
      </c>
      <c r="AL22" s="332">
        <v>0</v>
      </c>
      <c r="AM22" s="313">
        <v>0</v>
      </c>
      <c r="AN22" s="314">
        <v>0</v>
      </c>
      <c r="AO22" s="332" t="s">
        <v>232</v>
      </c>
      <c r="AP22" s="313">
        <v>0</v>
      </c>
      <c r="AQ22" s="314">
        <v>0</v>
      </c>
      <c r="AR22" s="332" t="s">
        <v>232</v>
      </c>
      <c r="AS22" s="313">
        <v>0</v>
      </c>
      <c r="AT22" s="314">
        <v>0</v>
      </c>
      <c r="AU22" s="332" t="s">
        <v>232</v>
      </c>
      <c r="AV22" s="313">
        <v>0</v>
      </c>
      <c r="AW22" s="314">
        <v>0</v>
      </c>
      <c r="AX22" s="332" t="s">
        <v>232</v>
      </c>
      <c r="AY22" s="313">
        <v>0</v>
      </c>
      <c r="AZ22" s="314">
        <v>0</v>
      </c>
      <c r="BA22" s="332" t="s">
        <v>232</v>
      </c>
      <c r="BB22" s="313">
        <v>0</v>
      </c>
      <c r="BC22" s="314">
        <v>0</v>
      </c>
      <c r="BD22" s="332" t="s">
        <v>232</v>
      </c>
      <c r="BE22" s="313">
        <v>3</v>
      </c>
      <c r="BF22" s="314">
        <v>1</v>
      </c>
      <c r="BG22" s="332">
        <v>0.5</v>
      </c>
      <c r="BH22" s="313">
        <v>1</v>
      </c>
      <c r="BI22" s="314">
        <v>0</v>
      </c>
      <c r="BJ22" s="332">
        <v>0</v>
      </c>
      <c r="BK22" s="313">
        <v>1022</v>
      </c>
      <c r="BL22" s="314">
        <v>327</v>
      </c>
      <c r="BM22" s="332">
        <v>0.47050359712230216</v>
      </c>
      <c r="BN22" s="313">
        <v>1</v>
      </c>
      <c r="BO22" s="314">
        <v>0</v>
      </c>
      <c r="BP22" s="332">
        <v>0</v>
      </c>
      <c r="BQ22" s="313">
        <v>11</v>
      </c>
      <c r="BR22" s="314">
        <v>0</v>
      </c>
      <c r="BS22" s="332">
        <v>0</v>
      </c>
    </row>
    <row r="23" spans="2:71" s="4" customFormat="1" x14ac:dyDescent="0.25">
      <c r="B23" s="315" t="s">
        <v>347</v>
      </c>
      <c r="C23" s="316">
        <v>202</v>
      </c>
      <c r="D23" s="314">
        <v>-27</v>
      </c>
      <c r="E23" s="332">
        <v>-0.11790393013100442</v>
      </c>
      <c r="F23" s="316">
        <v>0</v>
      </c>
      <c r="G23" s="314">
        <v>0</v>
      </c>
      <c r="H23" s="332" t="s">
        <v>232</v>
      </c>
      <c r="I23" s="313">
        <v>0</v>
      </c>
      <c r="J23" s="314">
        <v>0</v>
      </c>
      <c r="K23" s="332" t="s">
        <v>232</v>
      </c>
      <c r="L23" s="313">
        <v>0</v>
      </c>
      <c r="M23" s="314">
        <v>0</v>
      </c>
      <c r="N23" s="332" t="s">
        <v>232</v>
      </c>
      <c r="O23" s="313">
        <v>0</v>
      </c>
      <c r="P23" s="314">
        <v>0</v>
      </c>
      <c r="Q23" s="332" t="s">
        <v>232</v>
      </c>
      <c r="R23" s="313">
        <v>0</v>
      </c>
      <c r="S23" s="314">
        <v>0</v>
      </c>
      <c r="T23" s="332" t="s">
        <v>232</v>
      </c>
      <c r="U23" s="313">
        <v>0</v>
      </c>
      <c r="V23" s="314">
        <v>0</v>
      </c>
      <c r="W23" s="332" t="s">
        <v>232</v>
      </c>
      <c r="X23" s="313">
        <v>0</v>
      </c>
      <c r="Y23" s="314">
        <v>0</v>
      </c>
      <c r="Z23" s="332" t="s">
        <v>232</v>
      </c>
      <c r="AA23" s="313">
        <v>0</v>
      </c>
      <c r="AB23" s="314">
        <v>0</v>
      </c>
      <c r="AC23" s="332" t="s">
        <v>232</v>
      </c>
      <c r="AD23" s="313">
        <v>0</v>
      </c>
      <c r="AE23" s="314">
        <v>0</v>
      </c>
      <c r="AF23" s="332" t="s">
        <v>232</v>
      </c>
      <c r="AG23" s="313">
        <v>0</v>
      </c>
      <c r="AH23" s="314">
        <v>0</v>
      </c>
      <c r="AI23" s="332" t="s">
        <v>232</v>
      </c>
      <c r="AJ23" s="313">
        <v>0</v>
      </c>
      <c r="AK23" s="314">
        <v>0</v>
      </c>
      <c r="AL23" s="332" t="s">
        <v>232</v>
      </c>
      <c r="AM23" s="313">
        <v>0</v>
      </c>
      <c r="AN23" s="314">
        <v>0</v>
      </c>
      <c r="AO23" s="332" t="s">
        <v>232</v>
      </c>
      <c r="AP23" s="313">
        <v>0</v>
      </c>
      <c r="AQ23" s="314">
        <v>0</v>
      </c>
      <c r="AR23" s="332" t="s">
        <v>232</v>
      </c>
      <c r="AS23" s="313">
        <v>0</v>
      </c>
      <c r="AT23" s="314">
        <v>0</v>
      </c>
      <c r="AU23" s="332" t="s">
        <v>232</v>
      </c>
      <c r="AV23" s="313">
        <v>0</v>
      </c>
      <c r="AW23" s="314">
        <v>0</v>
      </c>
      <c r="AX23" s="332" t="s">
        <v>232</v>
      </c>
      <c r="AY23" s="313">
        <v>0</v>
      </c>
      <c r="AZ23" s="314">
        <v>0</v>
      </c>
      <c r="BA23" s="332" t="s">
        <v>232</v>
      </c>
      <c r="BB23" s="313">
        <v>0</v>
      </c>
      <c r="BC23" s="314">
        <v>0</v>
      </c>
      <c r="BD23" s="332" t="s">
        <v>232</v>
      </c>
      <c r="BE23" s="313">
        <v>0</v>
      </c>
      <c r="BF23" s="314">
        <v>0</v>
      </c>
      <c r="BG23" s="332" t="s">
        <v>232</v>
      </c>
      <c r="BH23" s="313">
        <v>0</v>
      </c>
      <c r="BI23" s="314">
        <v>0</v>
      </c>
      <c r="BJ23" s="332" t="s">
        <v>232</v>
      </c>
      <c r="BK23" s="313">
        <v>197</v>
      </c>
      <c r="BL23" s="314">
        <v>62</v>
      </c>
      <c r="BM23" s="332">
        <v>0.45925925925925926</v>
      </c>
      <c r="BN23" s="313">
        <v>0</v>
      </c>
      <c r="BO23" s="314">
        <v>0</v>
      </c>
      <c r="BP23" s="332" t="s">
        <v>232</v>
      </c>
      <c r="BQ23" s="313">
        <v>5</v>
      </c>
      <c r="BR23" s="314">
        <v>0</v>
      </c>
      <c r="BS23" s="332">
        <v>0</v>
      </c>
    </row>
    <row r="24" spans="2:71" s="4" customFormat="1" x14ac:dyDescent="0.25">
      <c r="B24" s="315" t="s">
        <v>346</v>
      </c>
      <c r="C24" s="316">
        <v>345</v>
      </c>
      <c r="D24" s="314">
        <v>-219</v>
      </c>
      <c r="E24" s="332">
        <v>-0.38829787234042556</v>
      </c>
      <c r="F24" s="316">
        <v>5</v>
      </c>
      <c r="G24" s="314">
        <v>0</v>
      </c>
      <c r="H24" s="332">
        <v>0</v>
      </c>
      <c r="I24" s="313">
        <v>1</v>
      </c>
      <c r="J24" s="314">
        <v>0</v>
      </c>
      <c r="K24" s="332">
        <v>0</v>
      </c>
      <c r="L24" s="313">
        <v>2</v>
      </c>
      <c r="M24" s="314">
        <v>0</v>
      </c>
      <c r="N24" s="332">
        <v>0</v>
      </c>
      <c r="O24" s="313">
        <v>1</v>
      </c>
      <c r="P24" s="314">
        <v>0</v>
      </c>
      <c r="Q24" s="332">
        <v>0</v>
      </c>
      <c r="R24" s="313">
        <v>0</v>
      </c>
      <c r="S24" s="314">
        <v>0</v>
      </c>
      <c r="T24" s="332" t="s">
        <v>232</v>
      </c>
      <c r="U24" s="313">
        <v>0</v>
      </c>
      <c r="V24" s="314">
        <v>0</v>
      </c>
      <c r="W24" s="332" t="s">
        <v>232</v>
      </c>
      <c r="X24" s="313">
        <v>0</v>
      </c>
      <c r="Y24" s="314">
        <v>0</v>
      </c>
      <c r="Z24" s="332" t="s">
        <v>232</v>
      </c>
      <c r="AA24" s="313">
        <v>0</v>
      </c>
      <c r="AB24" s="314">
        <v>0</v>
      </c>
      <c r="AC24" s="332" t="s">
        <v>232</v>
      </c>
      <c r="AD24" s="313">
        <v>1</v>
      </c>
      <c r="AE24" s="314">
        <v>0</v>
      </c>
      <c r="AF24" s="332">
        <v>0</v>
      </c>
      <c r="AG24" s="313">
        <v>3</v>
      </c>
      <c r="AH24" s="314">
        <v>0</v>
      </c>
      <c r="AI24" s="332">
        <v>0</v>
      </c>
      <c r="AJ24" s="313">
        <v>1</v>
      </c>
      <c r="AK24" s="314">
        <v>0</v>
      </c>
      <c r="AL24" s="332">
        <v>0</v>
      </c>
      <c r="AM24" s="313">
        <v>0</v>
      </c>
      <c r="AN24" s="314">
        <v>0</v>
      </c>
      <c r="AO24" s="332" t="s">
        <v>232</v>
      </c>
      <c r="AP24" s="313">
        <v>0</v>
      </c>
      <c r="AQ24" s="314">
        <v>0</v>
      </c>
      <c r="AR24" s="332" t="s">
        <v>232</v>
      </c>
      <c r="AS24" s="313">
        <v>0</v>
      </c>
      <c r="AT24" s="314">
        <v>0</v>
      </c>
      <c r="AU24" s="332" t="s">
        <v>232</v>
      </c>
      <c r="AV24" s="313">
        <v>0</v>
      </c>
      <c r="AW24" s="314">
        <v>0</v>
      </c>
      <c r="AX24" s="332" t="s">
        <v>232</v>
      </c>
      <c r="AY24" s="313">
        <v>0</v>
      </c>
      <c r="AZ24" s="314">
        <v>0</v>
      </c>
      <c r="BA24" s="332" t="s">
        <v>232</v>
      </c>
      <c r="BB24" s="313">
        <v>0</v>
      </c>
      <c r="BC24" s="314">
        <v>0</v>
      </c>
      <c r="BD24" s="332" t="s">
        <v>232</v>
      </c>
      <c r="BE24" s="313">
        <v>1</v>
      </c>
      <c r="BF24" s="314">
        <v>0</v>
      </c>
      <c r="BG24" s="332">
        <v>0</v>
      </c>
      <c r="BH24" s="313">
        <v>1</v>
      </c>
      <c r="BI24" s="314">
        <v>0</v>
      </c>
      <c r="BJ24" s="332">
        <v>0</v>
      </c>
      <c r="BK24" s="313">
        <v>328</v>
      </c>
      <c r="BL24" s="314">
        <v>132</v>
      </c>
      <c r="BM24" s="332">
        <v>0.67346938775510212</v>
      </c>
      <c r="BN24" s="313">
        <v>1</v>
      </c>
      <c r="BO24" s="314">
        <v>0</v>
      </c>
      <c r="BP24" s="332">
        <v>0</v>
      </c>
      <c r="BQ24" s="313">
        <v>8</v>
      </c>
      <c r="BR24" s="314">
        <v>0</v>
      </c>
      <c r="BS24" s="332">
        <v>0</v>
      </c>
    </row>
    <row r="25" spans="2:71" s="4" customFormat="1" x14ac:dyDescent="0.25">
      <c r="B25" s="315" t="s">
        <v>45</v>
      </c>
      <c r="C25" s="316">
        <v>1762</v>
      </c>
      <c r="D25" s="314">
        <v>325</v>
      </c>
      <c r="E25" s="332">
        <v>0.22616562282533059</v>
      </c>
      <c r="F25" s="316">
        <v>60</v>
      </c>
      <c r="G25" s="314">
        <v>1</v>
      </c>
      <c r="H25" s="332">
        <v>1.6949152542372836E-2</v>
      </c>
      <c r="I25" s="313">
        <v>4</v>
      </c>
      <c r="J25" s="314">
        <v>1</v>
      </c>
      <c r="K25" s="332">
        <v>0.33333333333333326</v>
      </c>
      <c r="L25" s="313">
        <v>10</v>
      </c>
      <c r="M25" s="314">
        <v>0</v>
      </c>
      <c r="N25" s="332">
        <v>0</v>
      </c>
      <c r="O25" s="313">
        <v>16</v>
      </c>
      <c r="P25" s="314">
        <v>0</v>
      </c>
      <c r="Q25" s="332">
        <v>0</v>
      </c>
      <c r="R25" s="313">
        <v>29</v>
      </c>
      <c r="S25" s="314">
        <v>0</v>
      </c>
      <c r="T25" s="332">
        <v>0</v>
      </c>
      <c r="U25" s="313">
        <v>0</v>
      </c>
      <c r="V25" s="314">
        <v>0</v>
      </c>
      <c r="W25" s="332" t="s">
        <v>232</v>
      </c>
      <c r="X25" s="313">
        <v>1</v>
      </c>
      <c r="Y25" s="314">
        <v>0</v>
      </c>
      <c r="Z25" s="332">
        <v>0</v>
      </c>
      <c r="AA25" s="313">
        <v>0</v>
      </c>
      <c r="AB25" s="314">
        <v>0</v>
      </c>
      <c r="AC25" s="332" t="s">
        <v>232</v>
      </c>
      <c r="AD25" s="313">
        <v>0</v>
      </c>
      <c r="AE25" s="314">
        <v>0</v>
      </c>
      <c r="AF25" s="332" t="s">
        <v>232</v>
      </c>
      <c r="AG25" s="313">
        <v>24</v>
      </c>
      <c r="AH25" s="314">
        <v>0</v>
      </c>
      <c r="AI25" s="332">
        <v>0</v>
      </c>
      <c r="AJ25" s="313">
        <v>2</v>
      </c>
      <c r="AK25" s="314">
        <v>0</v>
      </c>
      <c r="AL25" s="332">
        <v>0</v>
      </c>
      <c r="AM25" s="313">
        <v>6</v>
      </c>
      <c r="AN25" s="314">
        <v>0</v>
      </c>
      <c r="AO25" s="332">
        <v>0</v>
      </c>
      <c r="AP25" s="313">
        <v>10</v>
      </c>
      <c r="AQ25" s="314">
        <v>0</v>
      </c>
      <c r="AR25" s="332">
        <v>0</v>
      </c>
      <c r="AS25" s="313">
        <v>0</v>
      </c>
      <c r="AT25" s="314">
        <v>0</v>
      </c>
      <c r="AU25" s="332" t="s">
        <v>232</v>
      </c>
      <c r="AV25" s="313">
        <v>2</v>
      </c>
      <c r="AW25" s="314">
        <v>0</v>
      </c>
      <c r="AX25" s="332">
        <v>0</v>
      </c>
      <c r="AY25" s="313">
        <v>4</v>
      </c>
      <c r="AZ25" s="314">
        <v>0</v>
      </c>
      <c r="BA25" s="332">
        <v>0</v>
      </c>
      <c r="BB25" s="313">
        <v>0</v>
      </c>
      <c r="BC25" s="314">
        <v>0</v>
      </c>
      <c r="BD25" s="332" t="s">
        <v>232</v>
      </c>
      <c r="BE25" s="313">
        <v>0</v>
      </c>
      <c r="BF25" s="314">
        <v>0</v>
      </c>
      <c r="BG25" s="332" t="s">
        <v>232</v>
      </c>
      <c r="BH25" s="313">
        <v>0</v>
      </c>
      <c r="BI25" s="314">
        <v>0</v>
      </c>
      <c r="BJ25" s="332" t="s">
        <v>232</v>
      </c>
      <c r="BK25" s="313">
        <v>1677</v>
      </c>
      <c r="BL25" s="314">
        <v>605</v>
      </c>
      <c r="BM25" s="332">
        <v>0.56436567164179108</v>
      </c>
      <c r="BN25" s="313">
        <v>0</v>
      </c>
      <c r="BO25" s="314">
        <v>0</v>
      </c>
      <c r="BP25" s="332" t="s">
        <v>232</v>
      </c>
      <c r="BQ25" s="313">
        <v>1</v>
      </c>
      <c r="BR25" s="314">
        <v>0</v>
      </c>
      <c r="BS25" s="332">
        <v>0</v>
      </c>
    </row>
    <row r="26" spans="2:71" s="4" customFormat="1" x14ac:dyDescent="0.25">
      <c r="B26" s="315" t="s">
        <v>345</v>
      </c>
      <c r="C26" s="316">
        <v>266</v>
      </c>
      <c r="D26" s="314">
        <v>-162</v>
      </c>
      <c r="E26" s="332">
        <v>-0.37850467289719625</v>
      </c>
      <c r="F26" s="316">
        <v>5</v>
      </c>
      <c r="G26" s="314">
        <v>0</v>
      </c>
      <c r="H26" s="332">
        <v>0</v>
      </c>
      <c r="I26" s="313">
        <v>0</v>
      </c>
      <c r="J26" s="314">
        <v>0</v>
      </c>
      <c r="K26" s="332" t="s">
        <v>232</v>
      </c>
      <c r="L26" s="313">
        <v>0</v>
      </c>
      <c r="M26" s="314">
        <v>0</v>
      </c>
      <c r="N26" s="332" t="s">
        <v>232</v>
      </c>
      <c r="O26" s="313">
        <v>2</v>
      </c>
      <c r="P26" s="314">
        <v>0</v>
      </c>
      <c r="Q26" s="332">
        <v>0</v>
      </c>
      <c r="R26" s="313">
        <v>3</v>
      </c>
      <c r="S26" s="314">
        <v>0</v>
      </c>
      <c r="T26" s="332">
        <v>0</v>
      </c>
      <c r="U26" s="313">
        <v>0</v>
      </c>
      <c r="V26" s="314">
        <v>0</v>
      </c>
      <c r="W26" s="332" t="s">
        <v>232</v>
      </c>
      <c r="X26" s="313">
        <v>0</v>
      </c>
      <c r="Y26" s="314">
        <v>0</v>
      </c>
      <c r="Z26" s="332" t="s">
        <v>232</v>
      </c>
      <c r="AA26" s="313">
        <v>0</v>
      </c>
      <c r="AB26" s="314">
        <v>0</v>
      </c>
      <c r="AC26" s="332" t="s">
        <v>232</v>
      </c>
      <c r="AD26" s="313">
        <v>0</v>
      </c>
      <c r="AE26" s="314">
        <v>0</v>
      </c>
      <c r="AF26" s="332" t="s">
        <v>232</v>
      </c>
      <c r="AG26" s="313">
        <v>4</v>
      </c>
      <c r="AH26" s="314">
        <v>0</v>
      </c>
      <c r="AI26" s="332">
        <v>0</v>
      </c>
      <c r="AJ26" s="313">
        <v>1</v>
      </c>
      <c r="AK26" s="314">
        <v>0</v>
      </c>
      <c r="AL26" s="332">
        <v>0</v>
      </c>
      <c r="AM26" s="313">
        <v>0</v>
      </c>
      <c r="AN26" s="314">
        <v>0</v>
      </c>
      <c r="AO26" s="332" t="s">
        <v>232</v>
      </c>
      <c r="AP26" s="313">
        <v>1</v>
      </c>
      <c r="AQ26" s="314">
        <v>0</v>
      </c>
      <c r="AR26" s="332">
        <v>0</v>
      </c>
      <c r="AS26" s="313">
        <v>0</v>
      </c>
      <c r="AT26" s="314">
        <v>0</v>
      </c>
      <c r="AU26" s="332" t="s">
        <v>232</v>
      </c>
      <c r="AV26" s="313">
        <v>0</v>
      </c>
      <c r="AW26" s="314">
        <v>0</v>
      </c>
      <c r="AX26" s="332" t="s">
        <v>232</v>
      </c>
      <c r="AY26" s="313">
        <v>0</v>
      </c>
      <c r="AZ26" s="314">
        <v>0</v>
      </c>
      <c r="BA26" s="332" t="s">
        <v>232</v>
      </c>
      <c r="BB26" s="313">
        <v>0</v>
      </c>
      <c r="BC26" s="314">
        <v>0</v>
      </c>
      <c r="BD26" s="332" t="s">
        <v>232</v>
      </c>
      <c r="BE26" s="313">
        <v>2</v>
      </c>
      <c r="BF26" s="314">
        <v>0</v>
      </c>
      <c r="BG26" s="332">
        <v>0</v>
      </c>
      <c r="BH26" s="313">
        <v>0</v>
      </c>
      <c r="BI26" s="314">
        <v>0</v>
      </c>
      <c r="BJ26" s="332" t="s">
        <v>232</v>
      </c>
      <c r="BK26" s="313">
        <v>239</v>
      </c>
      <c r="BL26" s="314">
        <v>100</v>
      </c>
      <c r="BM26" s="332">
        <v>0.71942446043165464</v>
      </c>
      <c r="BN26" s="313">
        <v>3</v>
      </c>
      <c r="BO26" s="314">
        <v>0</v>
      </c>
      <c r="BP26" s="332">
        <v>0</v>
      </c>
      <c r="BQ26" s="313">
        <v>15</v>
      </c>
      <c r="BR26" s="314">
        <v>1</v>
      </c>
      <c r="BS26" s="332">
        <v>7.1428571428571397E-2</v>
      </c>
    </row>
    <row r="27" spans="2:71" s="4" customFormat="1" x14ac:dyDescent="0.25">
      <c r="B27" s="315" t="s">
        <v>344</v>
      </c>
      <c r="C27" s="316">
        <v>385</v>
      </c>
      <c r="D27" s="314">
        <v>1</v>
      </c>
      <c r="E27" s="332">
        <v>2.6041666666667407E-3</v>
      </c>
      <c r="F27" s="316">
        <v>2</v>
      </c>
      <c r="G27" s="314">
        <v>0</v>
      </c>
      <c r="H27" s="332">
        <v>0</v>
      </c>
      <c r="I27" s="313">
        <v>1</v>
      </c>
      <c r="J27" s="314">
        <v>0</v>
      </c>
      <c r="K27" s="332">
        <v>0</v>
      </c>
      <c r="L27" s="313">
        <v>1</v>
      </c>
      <c r="M27" s="314">
        <v>0</v>
      </c>
      <c r="N27" s="332">
        <v>0</v>
      </c>
      <c r="O27" s="313">
        <v>0</v>
      </c>
      <c r="P27" s="314">
        <v>0</v>
      </c>
      <c r="Q27" s="332" t="s">
        <v>232</v>
      </c>
      <c r="R27" s="313">
        <v>0</v>
      </c>
      <c r="S27" s="314">
        <v>0</v>
      </c>
      <c r="T27" s="332" t="s">
        <v>232</v>
      </c>
      <c r="U27" s="313">
        <v>0</v>
      </c>
      <c r="V27" s="314">
        <v>0</v>
      </c>
      <c r="W27" s="332" t="s">
        <v>232</v>
      </c>
      <c r="X27" s="313">
        <v>0</v>
      </c>
      <c r="Y27" s="314">
        <v>0</v>
      </c>
      <c r="Z27" s="332" t="s">
        <v>232</v>
      </c>
      <c r="AA27" s="313">
        <v>0</v>
      </c>
      <c r="AB27" s="314">
        <v>0</v>
      </c>
      <c r="AC27" s="332" t="s">
        <v>232</v>
      </c>
      <c r="AD27" s="313">
        <v>0</v>
      </c>
      <c r="AE27" s="314">
        <v>0</v>
      </c>
      <c r="AF27" s="332" t="s">
        <v>232</v>
      </c>
      <c r="AG27" s="313">
        <v>1</v>
      </c>
      <c r="AH27" s="314">
        <v>0</v>
      </c>
      <c r="AI27" s="332">
        <v>0</v>
      </c>
      <c r="AJ27" s="313">
        <v>0</v>
      </c>
      <c r="AK27" s="314">
        <v>0</v>
      </c>
      <c r="AL27" s="332" t="s">
        <v>232</v>
      </c>
      <c r="AM27" s="313">
        <v>0</v>
      </c>
      <c r="AN27" s="314">
        <v>0</v>
      </c>
      <c r="AO27" s="332" t="s">
        <v>232</v>
      </c>
      <c r="AP27" s="313">
        <v>0</v>
      </c>
      <c r="AQ27" s="314">
        <v>0</v>
      </c>
      <c r="AR27" s="332" t="s">
        <v>232</v>
      </c>
      <c r="AS27" s="313">
        <v>0</v>
      </c>
      <c r="AT27" s="314">
        <v>0</v>
      </c>
      <c r="AU27" s="332" t="s">
        <v>232</v>
      </c>
      <c r="AV27" s="313">
        <v>0</v>
      </c>
      <c r="AW27" s="314">
        <v>0</v>
      </c>
      <c r="AX27" s="332" t="s">
        <v>232</v>
      </c>
      <c r="AY27" s="313">
        <v>0</v>
      </c>
      <c r="AZ27" s="314">
        <v>0</v>
      </c>
      <c r="BA27" s="332" t="s">
        <v>232</v>
      </c>
      <c r="BB27" s="313">
        <v>0</v>
      </c>
      <c r="BC27" s="314">
        <v>0</v>
      </c>
      <c r="BD27" s="332" t="s">
        <v>232</v>
      </c>
      <c r="BE27" s="313">
        <v>0</v>
      </c>
      <c r="BF27" s="314">
        <v>0</v>
      </c>
      <c r="BG27" s="332" t="s">
        <v>232</v>
      </c>
      <c r="BH27" s="313">
        <v>1</v>
      </c>
      <c r="BI27" s="314">
        <v>0</v>
      </c>
      <c r="BJ27" s="332">
        <v>0</v>
      </c>
      <c r="BK27" s="313">
        <v>378</v>
      </c>
      <c r="BL27" s="314">
        <v>150</v>
      </c>
      <c r="BM27" s="332">
        <v>0.65789473684210531</v>
      </c>
      <c r="BN27" s="313">
        <v>1</v>
      </c>
      <c r="BO27" s="314">
        <v>0</v>
      </c>
      <c r="BP27" s="332">
        <v>0</v>
      </c>
      <c r="BQ27" s="313">
        <v>3</v>
      </c>
      <c r="BR27" s="314">
        <v>0</v>
      </c>
      <c r="BS27" s="332">
        <v>0</v>
      </c>
    </row>
    <row r="28" spans="2:71" s="4" customFormat="1" x14ac:dyDescent="0.25">
      <c r="B28" s="315" t="s">
        <v>343</v>
      </c>
      <c r="C28" s="316">
        <v>57</v>
      </c>
      <c r="D28" s="314">
        <v>-15</v>
      </c>
      <c r="E28" s="332">
        <v>-0.20833333333333337</v>
      </c>
      <c r="F28" s="316">
        <v>0</v>
      </c>
      <c r="G28" s="314">
        <v>0</v>
      </c>
      <c r="H28" s="332" t="s">
        <v>232</v>
      </c>
      <c r="I28" s="313">
        <v>0</v>
      </c>
      <c r="J28" s="314">
        <v>0</v>
      </c>
      <c r="K28" s="332" t="s">
        <v>232</v>
      </c>
      <c r="L28" s="313">
        <v>0</v>
      </c>
      <c r="M28" s="314">
        <v>0</v>
      </c>
      <c r="N28" s="332" t="s">
        <v>232</v>
      </c>
      <c r="O28" s="313">
        <v>0</v>
      </c>
      <c r="P28" s="314">
        <v>0</v>
      </c>
      <c r="Q28" s="332" t="s">
        <v>232</v>
      </c>
      <c r="R28" s="313">
        <v>0</v>
      </c>
      <c r="S28" s="314">
        <v>0</v>
      </c>
      <c r="T28" s="332" t="s">
        <v>232</v>
      </c>
      <c r="U28" s="313">
        <v>0</v>
      </c>
      <c r="V28" s="314">
        <v>0</v>
      </c>
      <c r="W28" s="332" t="s">
        <v>232</v>
      </c>
      <c r="X28" s="313">
        <v>0</v>
      </c>
      <c r="Y28" s="314">
        <v>0</v>
      </c>
      <c r="Z28" s="332" t="s">
        <v>232</v>
      </c>
      <c r="AA28" s="313">
        <v>0</v>
      </c>
      <c r="AB28" s="314">
        <v>0</v>
      </c>
      <c r="AC28" s="332" t="s">
        <v>232</v>
      </c>
      <c r="AD28" s="313">
        <v>0</v>
      </c>
      <c r="AE28" s="314">
        <v>0</v>
      </c>
      <c r="AF28" s="332" t="s">
        <v>232</v>
      </c>
      <c r="AG28" s="313">
        <v>3</v>
      </c>
      <c r="AH28" s="314">
        <v>0</v>
      </c>
      <c r="AI28" s="332">
        <v>0</v>
      </c>
      <c r="AJ28" s="313">
        <v>0</v>
      </c>
      <c r="AK28" s="314">
        <v>0</v>
      </c>
      <c r="AL28" s="332" t="s">
        <v>232</v>
      </c>
      <c r="AM28" s="313">
        <v>0</v>
      </c>
      <c r="AN28" s="314">
        <v>0</v>
      </c>
      <c r="AO28" s="332" t="s">
        <v>232</v>
      </c>
      <c r="AP28" s="313">
        <v>0</v>
      </c>
      <c r="AQ28" s="314">
        <v>0</v>
      </c>
      <c r="AR28" s="332" t="s">
        <v>232</v>
      </c>
      <c r="AS28" s="313">
        <v>0</v>
      </c>
      <c r="AT28" s="314">
        <v>0</v>
      </c>
      <c r="AU28" s="332" t="s">
        <v>232</v>
      </c>
      <c r="AV28" s="313">
        <v>0</v>
      </c>
      <c r="AW28" s="314">
        <v>0</v>
      </c>
      <c r="AX28" s="332" t="s">
        <v>232</v>
      </c>
      <c r="AY28" s="313">
        <v>0</v>
      </c>
      <c r="AZ28" s="314">
        <v>0</v>
      </c>
      <c r="BA28" s="332" t="s">
        <v>232</v>
      </c>
      <c r="BB28" s="313">
        <v>0</v>
      </c>
      <c r="BC28" s="314">
        <v>0</v>
      </c>
      <c r="BD28" s="332" t="s">
        <v>232</v>
      </c>
      <c r="BE28" s="313">
        <v>3</v>
      </c>
      <c r="BF28" s="314">
        <v>0</v>
      </c>
      <c r="BG28" s="332">
        <v>0</v>
      </c>
      <c r="BH28" s="313">
        <v>0</v>
      </c>
      <c r="BI28" s="314">
        <v>0</v>
      </c>
      <c r="BJ28" s="332" t="s">
        <v>232</v>
      </c>
      <c r="BK28" s="313">
        <v>50</v>
      </c>
      <c r="BL28" s="314">
        <v>18</v>
      </c>
      <c r="BM28" s="332">
        <v>0.5625</v>
      </c>
      <c r="BN28" s="313">
        <v>1</v>
      </c>
      <c r="BO28" s="314">
        <v>0</v>
      </c>
      <c r="BP28" s="332">
        <v>0</v>
      </c>
      <c r="BQ28" s="313">
        <v>3</v>
      </c>
      <c r="BR28" s="314">
        <v>0</v>
      </c>
      <c r="BS28" s="332">
        <v>0</v>
      </c>
    </row>
    <row r="29" spans="2:71" s="4" customFormat="1" x14ac:dyDescent="0.25">
      <c r="B29" s="315" t="s">
        <v>47</v>
      </c>
      <c r="C29" s="316">
        <v>1275</v>
      </c>
      <c r="D29" s="314">
        <v>824</v>
      </c>
      <c r="E29" s="332">
        <v>1.8270509977827052</v>
      </c>
      <c r="F29" s="316">
        <v>7</v>
      </c>
      <c r="G29" s="314">
        <v>0</v>
      </c>
      <c r="H29" s="332">
        <v>0</v>
      </c>
      <c r="I29" s="313">
        <v>0</v>
      </c>
      <c r="J29" s="314">
        <v>0</v>
      </c>
      <c r="K29" s="332" t="s">
        <v>232</v>
      </c>
      <c r="L29" s="313">
        <v>0</v>
      </c>
      <c r="M29" s="314">
        <v>0</v>
      </c>
      <c r="N29" s="332" t="s">
        <v>232</v>
      </c>
      <c r="O29" s="313">
        <v>1</v>
      </c>
      <c r="P29" s="314">
        <v>0</v>
      </c>
      <c r="Q29" s="332">
        <v>0</v>
      </c>
      <c r="R29" s="313">
        <v>2</v>
      </c>
      <c r="S29" s="314">
        <v>0</v>
      </c>
      <c r="T29" s="332">
        <v>0</v>
      </c>
      <c r="U29" s="313">
        <v>3</v>
      </c>
      <c r="V29" s="314">
        <v>0</v>
      </c>
      <c r="W29" s="332">
        <v>0</v>
      </c>
      <c r="X29" s="313">
        <v>0</v>
      </c>
      <c r="Y29" s="314">
        <v>0</v>
      </c>
      <c r="Z29" s="332" t="s">
        <v>232</v>
      </c>
      <c r="AA29" s="313">
        <v>0</v>
      </c>
      <c r="AB29" s="314">
        <v>0</v>
      </c>
      <c r="AC29" s="332" t="s">
        <v>232</v>
      </c>
      <c r="AD29" s="313">
        <v>1</v>
      </c>
      <c r="AE29" s="314">
        <v>0</v>
      </c>
      <c r="AF29" s="332">
        <v>0</v>
      </c>
      <c r="AG29" s="313">
        <v>13</v>
      </c>
      <c r="AH29" s="314">
        <v>0</v>
      </c>
      <c r="AI29" s="332">
        <v>0</v>
      </c>
      <c r="AJ29" s="313">
        <v>3</v>
      </c>
      <c r="AK29" s="314">
        <v>0</v>
      </c>
      <c r="AL29" s="332">
        <v>0</v>
      </c>
      <c r="AM29" s="313">
        <v>2</v>
      </c>
      <c r="AN29" s="314">
        <v>0</v>
      </c>
      <c r="AO29" s="332">
        <v>0</v>
      </c>
      <c r="AP29" s="313">
        <v>3</v>
      </c>
      <c r="AQ29" s="314">
        <v>0</v>
      </c>
      <c r="AR29" s="332">
        <v>0</v>
      </c>
      <c r="AS29" s="313">
        <v>0</v>
      </c>
      <c r="AT29" s="314">
        <v>0</v>
      </c>
      <c r="AU29" s="332" t="s">
        <v>232</v>
      </c>
      <c r="AV29" s="313">
        <v>3</v>
      </c>
      <c r="AW29" s="314">
        <v>0</v>
      </c>
      <c r="AX29" s="332">
        <v>0</v>
      </c>
      <c r="AY29" s="313">
        <v>0</v>
      </c>
      <c r="AZ29" s="314">
        <v>0</v>
      </c>
      <c r="BA29" s="332" t="s">
        <v>232</v>
      </c>
      <c r="BB29" s="313">
        <v>0</v>
      </c>
      <c r="BC29" s="314">
        <v>0</v>
      </c>
      <c r="BD29" s="332" t="s">
        <v>232</v>
      </c>
      <c r="BE29" s="313">
        <v>2</v>
      </c>
      <c r="BF29" s="314">
        <v>0</v>
      </c>
      <c r="BG29" s="332">
        <v>0</v>
      </c>
      <c r="BH29" s="313">
        <v>0</v>
      </c>
      <c r="BI29" s="314">
        <v>0</v>
      </c>
      <c r="BJ29" s="332" t="s">
        <v>232</v>
      </c>
      <c r="BK29" s="313">
        <v>1251</v>
      </c>
      <c r="BL29" s="314">
        <v>545</v>
      </c>
      <c r="BM29" s="332">
        <v>0.77195467422096309</v>
      </c>
      <c r="BN29" s="313">
        <v>1</v>
      </c>
      <c r="BO29" s="314">
        <v>0</v>
      </c>
      <c r="BP29" s="332">
        <v>0</v>
      </c>
      <c r="BQ29" s="313">
        <v>3</v>
      </c>
      <c r="BR29" s="314">
        <v>0</v>
      </c>
      <c r="BS29" s="332">
        <v>0</v>
      </c>
    </row>
    <row r="30" spans="2:71" s="4" customFormat="1" x14ac:dyDescent="0.25">
      <c r="B30" s="315" t="s">
        <v>342</v>
      </c>
      <c r="C30" s="316">
        <v>1966</v>
      </c>
      <c r="D30" s="314">
        <v>-727</v>
      </c>
      <c r="E30" s="332">
        <v>-0.26995915336056442</v>
      </c>
      <c r="F30" s="316">
        <v>32</v>
      </c>
      <c r="G30" s="314">
        <v>1</v>
      </c>
      <c r="H30" s="332">
        <v>3.2258064516129004E-2</v>
      </c>
      <c r="I30" s="313">
        <v>8</v>
      </c>
      <c r="J30" s="314">
        <v>0</v>
      </c>
      <c r="K30" s="332">
        <v>0</v>
      </c>
      <c r="L30" s="313">
        <v>6</v>
      </c>
      <c r="M30" s="314">
        <v>0</v>
      </c>
      <c r="N30" s="332">
        <v>0</v>
      </c>
      <c r="O30" s="313">
        <v>7</v>
      </c>
      <c r="P30" s="314">
        <v>0</v>
      </c>
      <c r="Q30" s="332">
        <v>0</v>
      </c>
      <c r="R30" s="313">
        <v>8</v>
      </c>
      <c r="S30" s="314">
        <v>1</v>
      </c>
      <c r="T30" s="332">
        <v>0.14285714285714279</v>
      </c>
      <c r="U30" s="313">
        <v>1</v>
      </c>
      <c r="V30" s="314">
        <v>0</v>
      </c>
      <c r="W30" s="332">
        <v>0</v>
      </c>
      <c r="X30" s="313">
        <v>0</v>
      </c>
      <c r="Y30" s="314">
        <v>0</v>
      </c>
      <c r="Z30" s="332" t="s">
        <v>232</v>
      </c>
      <c r="AA30" s="313">
        <v>0</v>
      </c>
      <c r="AB30" s="314">
        <v>0</v>
      </c>
      <c r="AC30" s="332" t="s">
        <v>232</v>
      </c>
      <c r="AD30" s="313">
        <v>2</v>
      </c>
      <c r="AE30" s="314">
        <v>0</v>
      </c>
      <c r="AF30" s="332">
        <v>0</v>
      </c>
      <c r="AG30" s="313">
        <v>5</v>
      </c>
      <c r="AH30" s="314">
        <v>1</v>
      </c>
      <c r="AI30" s="332">
        <v>0.25</v>
      </c>
      <c r="AJ30" s="313">
        <v>0</v>
      </c>
      <c r="AK30" s="314">
        <v>0</v>
      </c>
      <c r="AL30" s="332" t="s">
        <v>232</v>
      </c>
      <c r="AM30" s="313">
        <v>0</v>
      </c>
      <c r="AN30" s="314">
        <v>0</v>
      </c>
      <c r="AO30" s="332" t="s">
        <v>232</v>
      </c>
      <c r="AP30" s="313">
        <v>0</v>
      </c>
      <c r="AQ30" s="314">
        <v>0</v>
      </c>
      <c r="AR30" s="332" t="s">
        <v>232</v>
      </c>
      <c r="AS30" s="313">
        <v>0</v>
      </c>
      <c r="AT30" s="314">
        <v>0</v>
      </c>
      <c r="AU30" s="332" t="s">
        <v>232</v>
      </c>
      <c r="AV30" s="313">
        <v>0</v>
      </c>
      <c r="AW30" s="314">
        <v>0</v>
      </c>
      <c r="AX30" s="332" t="s">
        <v>232</v>
      </c>
      <c r="AY30" s="313">
        <v>0</v>
      </c>
      <c r="AZ30" s="314">
        <v>0</v>
      </c>
      <c r="BA30" s="332" t="s">
        <v>232</v>
      </c>
      <c r="BB30" s="313">
        <v>0</v>
      </c>
      <c r="BC30" s="314">
        <v>0</v>
      </c>
      <c r="BD30" s="332" t="s">
        <v>232</v>
      </c>
      <c r="BE30" s="313">
        <v>4</v>
      </c>
      <c r="BF30" s="314">
        <v>1</v>
      </c>
      <c r="BG30" s="332">
        <v>0.33333333333333326</v>
      </c>
      <c r="BH30" s="313">
        <v>1</v>
      </c>
      <c r="BI30" s="314">
        <v>0</v>
      </c>
      <c r="BJ30" s="332">
        <v>0</v>
      </c>
      <c r="BK30" s="313">
        <v>1926</v>
      </c>
      <c r="BL30" s="314">
        <v>603</v>
      </c>
      <c r="BM30" s="332">
        <v>0.45578231292517013</v>
      </c>
      <c r="BN30" s="313">
        <v>0</v>
      </c>
      <c r="BO30" s="314">
        <v>0</v>
      </c>
      <c r="BP30" s="332" t="s">
        <v>232</v>
      </c>
      <c r="BQ30" s="313">
        <v>3</v>
      </c>
      <c r="BR30" s="314">
        <v>1</v>
      </c>
      <c r="BS30" s="332">
        <v>0.5</v>
      </c>
    </row>
    <row r="31" spans="2:71" s="4" customFormat="1" x14ac:dyDescent="0.25">
      <c r="B31" s="315" t="s">
        <v>341</v>
      </c>
      <c r="C31" s="316">
        <v>349</v>
      </c>
      <c r="D31" s="314">
        <v>27</v>
      </c>
      <c r="E31" s="332">
        <v>8.3850931677018625E-2</v>
      </c>
      <c r="F31" s="316">
        <v>0</v>
      </c>
      <c r="G31" s="314">
        <v>0</v>
      </c>
      <c r="H31" s="332" t="s">
        <v>232</v>
      </c>
      <c r="I31" s="313">
        <v>0</v>
      </c>
      <c r="J31" s="314">
        <v>0</v>
      </c>
      <c r="K31" s="332" t="s">
        <v>232</v>
      </c>
      <c r="L31" s="313">
        <v>0</v>
      </c>
      <c r="M31" s="314">
        <v>0</v>
      </c>
      <c r="N31" s="332" t="s">
        <v>232</v>
      </c>
      <c r="O31" s="313">
        <v>0</v>
      </c>
      <c r="P31" s="314">
        <v>0</v>
      </c>
      <c r="Q31" s="332" t="s">
        <v>232</v>
      </c>
      <c r="R31" s="313">
        <v>0</v>
      </c>
      <c r="S31" s="314">
        <v>0</v>
      </c>
      <c r="T31" s="332" t="s">
        <v>232</v>
      </c>
      <c r="U31" s="313">
        <v>0</v>
      </c>
      <c r="V31" s="314">
        <v>0</v>
      </c>
      <c r="W31" s="332" t="s">
        <v>232</v>
      </c>
      <c r="X31" s="313">
        <v>0</v>
      </c>
      <c r="Y31" s="314">
        <v>0</v>
      </c>
      <c r="Z31" s="332" t="s">
        <v>232</v>
      </c>
      <c r="AA31" s="313">
        <v>0</v>
      </c>
      <c r="AB31" s="314">
        <v>0</v>
      </c>
      <c r="AC31" s="332" t="s">
        <v>232</v>
      </c>
      <c r="AD31" s="313">
        <v>0</v>
      </c>
      <c r="AE31" s="314">
        <v>0</v>
      </c>
      <c r="AF31" s="332" t="s">
        <v>232</v>
      </c>
      <c r="AG31" s="313">
        <v>0</v>
      </c>
      <c r="AH31" s="314">
        <v>0</v>
      </c>
      <c r="AI31" s="332" t="s">
        <v>232</v>
      </c>
      <c r="AJ31" s="313">
        <v>0</v>
      </c>
      <c r="AK31" s="314">
        <v>0</v>
      </c>
      <c r="AL31" s="332" t="s">
        <v>232</v>
      </c>
      <c r="AM31" s="313">
        <v>0</v>
      </c>
      <c r="AN31" s="314">
        <v>0</v>
      </c>
      <c r="AO31" s="332" t="s">
        <v>232</v>
      </c>
      <c r="AP31" s="313">
        <v>0</v>
      </c>
      <c r="AQ31" s="314">
        <v>0</v>
      </c>
      <c r="AR31" s="332" t="s">
        <v>232</v>
      </c>
      <c r="AS31" s="313">
        <v>0</v>
      </c>
      <c r="AT31" s="314">
        <v>0</v>
      </c>
      <c r="AU31" s="332" t="s">
        <v>232</v>
      </c>
      <c r="AV31" s="313">
        <v>0</v>
      </c>
      <c r="AW31" s="314">
        <v>0</v>
      </c>
      <c r="AX31" s="332" t="s">
        <v>232</v>
      </c>
      <c r="AY31" s="313">
        <v>0</v>
      </c>
      <c r="AZ31" s="314">
        <v>0</v>
      </c>
      <c r="BA31" s="332" t="s">
        <v>232</v>
      </c>
      <c r="BB31" s="313">
        <v>0</v>
      </c>
      <c r="BC31" s="314">
        <v>0</v>
      </c>
      <c r="BD31" s="332" t="s">
        <v>232</v>
      </c>
      <c r="BE31" s="313">
        <v>0</v>
      </c>
      <c r="BF31" s="314">
        <v>0</v>
      </c>
      <c r="BG31" s="332" t="s">
        <v>232</v>
      </c>
      <c r="BH31" s="313">
        <v>0</v>
      </c>
      <c r="BI31" s="314">
        <v>0</v>
      </c>
      <c r="BJ31" s="332" t="s">
        <v>232</v>
      </c>
      <c r="BK31" s="313">
        <v>349</v>
      </c>
      <c r="BL31" s="314">
        <v>75</v>
      </c>
      <c r="BM31" s="332">
        <v>0.27372262773722622</v>
      </c>
      <c r="BN31" s="313">
        <v>0</v>
      </c>
      <c r="BO31" s="314">
        <v>0</v>
      </c>
      <c r="BP31" s="332" t="s">
        <v>232</v>
      </c>
      <c r="BQ31" s="313">
        <v>0</v>
      </c>
      <c r="BR31" s="314" t="s">
        <v>232</v>
      </c>
      <c r="BS31" s="332" t="s">
        <v>232</v>
      </c>
    </row>
    <row r="32" spans="2:71" s="4" customFormat="1" x14ac:dyDescent="0.25">
      <c r="B32" s="315" t="s">
        <v>49</v>
      </c>
      <c r="C32" s="316">
        <v>1300</v>
      </c>
      <c r="D32" s="314">
        <v>691</v>
      </c>
      <c r="E32" s="332">
        <v>1.1346469622331692</v>
      </c>
      <c r="F32" s="316">
        <v>8</v>
      </c>
      <c r="G32" s="314">
        <v>0</v>
      </c>
      <c r="H32" s="332">
        <v>0</v>
      </c>
      <c r="I32" s="313">
        <v>0</v>
      </c>
      <c r="J32" s="314">
        <v>0</v>
      </c>
      <c r="K32" s="332" t="s">
        <v>232</v>
      </c>
      <c r="L32" s="313">
        <v>0</v>
      </c>
      <c r="M32" s="314">
        <v>0</v>
      </c>
      <c r="N32" s="332" t="s">
        <v>232</v>
      </c>
      <c r="O32" s="313">
        <v>2</v>
      </c>
      <c r="P32" s="314">
        <v>0</v>
      </c>
      <c r="Q32" s="332">
        <v>0</v>
      </c>
      <c r="R32" s="313">
        <v>6</v>
      </c>
      <c r="S32" s="314">
        <v>0</v>
      </c>
      <c r="T32" s="332">
        <v>0</v>
      </c>
      <c r="U32" s="313">
        <v>0</v>
      </c>
      <c r="V32" s="314">
        <v>0</v>
      </c>
      <c r="W32" s="332" t="s">
        <v>232</v>
      </c>
      <c r="X32" s="313">
        <v>0</v>
      </c>
      <c r="Y32" s="314">
        <v>0</v>
      </c>
      <c r="Z32" s="332" t="s">
        <v>232</v>
      </c>
      <c r="AA32" s="313">
        <v>0</v>
      </c>
      <c r="AB32" s="314">
        <v>0</v>
      </c>
      <c r="AC32" s="332" t="s">
        <v>232</v>
      </c>
      <c r="AD32" s="313">
        <v>0</v>
      </c>
      <c r="AE32" s="314">
        <v>0</v>
      </c>
      <c r="AF32" s="332" t="s">
        <v>232</v>
      </c>
      <c r="AG32" s="313">
        <v>15</v>
      </c>
      <c r="AH32" s="314">
        <v>0</v>
      </c>
      <c r="AI32" s="332">
        <v>0</v>
      </c>
      <c r="AJ32" s="313">
        <v>9</v>
      </c>
      <c r="AK32" s="314">
        <v>0</v>
      </c>
      <c r="AL32" s="332">
        <v>0</v>
      </c>
      <c r="AM32" s="313">
        <v>3</v>
      </c>
      <c r="AN32" s="314">
        <v>0</v>
      </c>
      <c r="AO32" s="332">
        <v>0</v>
      </c>
      <c r="AP32" s="313">
        <v>0</v>
      </c>
      <c r="AQ32" s="314">
        <v>0</v>
      </c>
      <c r="AR32" s="332" t="s">
        <v>232</v>
      </c>
      <c r="AS32" s="313">
        <v>0</v>
      </c>
      <c r="AT32" s="314">
        <v>0</v>
      </c>
      <c r="AU32" s="332" t="s">
        <v>232</v>
      </c>
      <c r="AV32" s="313">
        <v>0</v>
      </c>
      <c r="AW32" s="314">
        <v>0</v>
      </c>
      <c r="AX32" s="332" t="s">
        <v>232</v>
      </c>
      <c r="AY32" s="313">
        <v>1</v>
      </c>
      <c r="AZ32" s="314">
        <v>0</v>
      </c>
      <c r="BA32" s="332">
        <v>0</v>
      </c>
      <c r="BB32" s="313">
        <v>2</v>
      </c>
      <c r="BC32" s="314">
        <v>0</v>
      </c>
      <c r="BD32" s="332">
        <v>0</v>
      </c>
      <c r="BE32" s="313">
        <v>0</v>
      </c>
      <c r="BF32" s="314">
        <v>0</v>
      </c>
      <c r="BG32" s="332" t="s">
        <v>232</v>
      </c>
      <c r="BH32" s="313">
        <v>0</v>
      </c>
      <c r="BI32" s="314">
        <v>0</v>
      </c>
      <c r="BJ32" s="332" t="s">
        <v>232</v>
      </c>
      <c r="BK32" s="313">
        <v>1277</v>
      </c>
      <c r="BL32" s="314">
        <v>281</v>
      </c>
      <c r="BM32" s="332">
        <v>0.28212851405622486</v>
      </c>
      <c r="BN32" s="313">
        <v>0</v>
      </c>
      <c r="BO32" s="314">
        <v>0</v>
      </c>
      <c r="BP32" s="332" t="s">
        <v>232</v>
      </c>
      <c r="BQ32" s="313">
        <v>0</v>
      </c>
      <c r="BR32" s="314" t="s">
        <v>232</v>
      </c>
      <c r="BS32" s="332" t="s">
        <v>232</v>
      </c>
    </row>
    <row r="33" spans="1:71" s="4" customFormat="1" x14ac:dyDescent="0.25">
      <c r="B33" s="315" t="s">
        <v>340</v>
      </c>
      <c r="C33" s="316">
        <v>128</v>
      </c>
      <c r="D33" s="314">
        <v>-74</v>
      </c>
      <c r="E33" s="332">
        <v>-0.36633663366336633</v>
      </c>
      <c r="F33" s="316">
        <v>1</v>
      </c>
      <c r="G33" s="314">
        <v>0</v>
      </c>
      <c r="H33" s="332">
        <v>0</v>
      </c>
      <c r="I33" s="313">
        <v>0</v>
      </c>
      <c r="J33" s="314">
        <v>0</v>
      </c>
      <c r="K33" s="332" t="s">
        <v>232</v>
      </c>
      <c r="L33" s="313">
        <v>1</v>
      </c>
      <c r="M33" s="314">
        <v>0</v>
      </c>
      <c r="N33" s="332">
        <v>0</v>
      </c>
      <c r="O33" s="313">
        <v>0</v>
      </c>
      <c r="P33" s="314">
        <v>0</v>
      </c>
      <c r="Q33" s="332" t="s">
        <v>232</v>
      </c>
      <c r="R33" s="313">
        <v>0</v>
      </c>
      <c r="S33" s="314">
        <v>0</v>
      </c>
      <c r="T33" s="332" t="s">
        <v>232</v>
      </c>
      <c r="U33" s="313">
        <v>0</v>
      </c>
      <c r="V33" s="314">
        <v>0</v>
      </c>
      <c r="W33" s="332" t="s">
        <v>232</v>
      </c>
      <c r="X33" s="313">
        <v>0</v>
      </c>
      <c r="Y33" s="314">
        <v>0</v>
      </c>
      <c r="Z33" s="332" t="s">
        <v>232</v>
      </c>
      <c r="AA33" s="313">
        <v>0</v>
      </c>
      <c r="AB33" s="314">
        <v>0</v>
      </c>
      <c r="AC33" s="332" t="s">
        <v>232</v>
      </c>
      <c r="AD33" s="313">
        <v>0</v>
      </c>
      <c r="AE33" s="314">
        <v>0</v>
      </c>
      <c r="AF33" s="332" t="s">
        <v>232</v>
      </c>
      <c r="AG33" s="313">
        <v>0</v>
      </c>
      <c r="AH33" s="314">
        <v>0</v>
      </c>
      <c r="AI33" s="332" t="s">
        <v>232</v>
      </c>
      <c r="AJ33" s="313">
        <v>0</v>
      </c>
      <c r="AK33" s="314">
        <v>0</v>
      </c>
      <c r="AL33" s="332" t="s">
        <v>232</v>
      </c>
      <c r="AM33" s="313">
        <v>0</v>
      </c>
      <c r="AN33" s="314">
        <v>0</v>
      </c>
      <c r="AO33" s="332" t="s">
        <v>232</v>
      </c>
      <c r="AP33" s="313">
        <v>0</v>
      </c>
      <c r="AQ33" s="314">
        <v>0</v>
      </c>
      <c r="AR33" s="332" t="s">
        <v>232</v>
      </c>
      <c r="AS33" s="313">
        <v>0</v>
      </c>
      <c r="AT33" s="314">
        <v>0</v>
      </c>
      <c r="AU33" s="332" t="s">
        <v>232</v>
      </c>
      <c r="AV33" s="313">
        <v>0</v>
      </c>
      <c r="AW33" s="314">
        <v>0</v>
      </c>
      <c r="AX33" s="332" t="s">
        <v>232</v>
      </c>
      <c r="AY33" s="313">
        <v>0</v>
      </c>
      <c r="AZ33" s="314">
        <v>0</v>
      </c>
      <c r="BA33" s="332" t="s">
        <v>232</v>
      </c>
      <c r="BB33" s="313">
        <v>0</v>
      </c>
      <c r="BC33" s="314">
        <v>0</v>
      </c>
      <c r="BD33" s="332" t="s">
        <v>232</v>
      </c>
      <c r="BE33" s="313">
        <v>0</v>
      </c>
      <c r="BF33" s="314">
        <v>0</v>
      </c>
      <c r="BG33" s="332" t="s">
        <v>232</v>
      </c>
      <c r="BH33" s="313">
        <v>0</v>
      </c>
      <c r="BI33" s="314">
        <v>0</v>
      </c>
      <c r="BJ33" s="332" t="s">
        <v>232</v>
      </c>
      <c r="BK33" s="313">
        <v>126</v>
      </c>
      <c r="BL33" s="314">
        <v>41</v>
      </c>
      <c r="BM33" s="332">
        <v>0.48235294117647065</v>
      </c>
      <c r="BN33" s="313">
        <v>0</v>
      </c>
      <c r="BO33" s="314">
        <v>0</v>
      </c>
      <c r="BP33" s="332" t="s">
        <v>232</v>
      </c>
      <c r="BQ33" s="313">
        <v>1</v>
      </c>
      <c r="BR33" s="314">
        <v>0</v>
      </c>
      <c r="BS33" s="332">
        <v>0</v>
      </c>
    </row>
    <row r="34" spans="1:71" s="4" customFormat="1" x14ac:dyDescent="0.25">
      <c r="B34" s="315" t="s">
        <v>339</v>
      </c>
      <c r="C34" s="316">
        <v>124</v>
      </c>
      <c r="D34" s="314">
        <v>16</v>
      </c>
      <c r="E34" s="332">
        <v>0.14814814814814814</v>
      </c>
      <c r="F34" s="316">
        <v>1</v>
      </c>
      <c r="G34" s="314">
        <v>0</v>
      </c>
      <c r="H34" s="332">
        <v>0</v>
      </c>
      <c r="I34" s="313">
        <v>0</v>
      </c>
      <c r="J34" s="314">
        <v>0</v>
      </c>
      <c r="K34" s="332" t="s">
        <v>232</v>
      </c>
      <c r="L34" s="313">
        <v>0</v>
      </c>
      <c r="M34" s="314">
        <v>0</v>
      </c>
      <c r="N34" s="332" t="s">
        <v>232</v>
      </c>
      <c r="O34" s="313">
        <v>0</v>
      </c>
      <c r="P34" s="314">
        <v>0</v>
      </c>
      <c r="Q34" s="332" t="s">
        <v>232</v>
      </c>
      <c r="R34" s="313">
        <v>1</v>
      </c>
      <c r="S34" s="314">
        <v>0</v>
      </c>
      <c r="T34" s="332">
        <v>0</v>
      </c>
      <c r="U34" s="313">
        <v>0</v>
      </c>
      <c r="V34" s="314">
        <v>0</v>
      </c>
      <c r="W34" s="332" t="s">
        <v>232</v>
      </c>
      <c r="X34" s="313">
        <v>0</v>
      </c>
      <c r="Y34" s="314">
        <v>0</v>
      </c>
      <c r="Z34" s="332" t="s">
        <v>232</v>
      </c>
      <c r="AA34" s="313">
        <v>0</v>
      </c>
      <c r="AB34" s="314">
        <v>0</v>
      </c>
      <c r="AC34" s="332" t="s">
        <v>232</v>
      </c>
      <c r="AD34" s="313">
        <v>0</v>
      </c>
      <c r="AE34" s="314">
        <v>0</v>
      </c>
      <c r="AF34" s="332" t="s">
        <v>232</v>
      </c>
      <c r="AG34" s="313">
        <v>2</v>
      </c>
      <c r="AH34" s="314">
        <v>1</v>
      </c>
      <c r="AI34" s="332">
        <v>1</v>
      </c>
      <c r="AJ34" s="313">
        <v>0</v>
      </c>
      <c r="AK34" s="314">
        <v>0</v>
      </c>
      <c r="AL34" s="332" t="s">
        <v>232</v>
      </c>
      <c r="AM34" s="313">
        <v>0</v>
      </c>
      <c r="AN34" s="314">
        <v>0</v>
      </c>
      <c r="AO34" s="332" t="s">
        <v>232</v>
      </c>
      <c r="AP34" s="313">
        <v>0</v>
      </c>
      <c r="AQ34" s="314">
        <v>0</v>
      </c>
      <c r="AR34" s="332" t="s">
        <v>232</v>
      </c>
      <c r="AS34" s="313">
        <v>0</v>
      </c>
      <c r="AT34" s="314">
        <v>0</v>
      </c>
      <c r="AU34" s="332" t="s">
        <v>232</v>
      </c>
      <c r="AV34" s="313">
        <v>0</v>
      </c>
      <c r="AW34" s="314">
        <v>0</v>
      </c>
      <c r="AX34" s="332" t="s">
        <v>232</v>
      </c>
      <c r="AY34" s="313">
        <v>0</v>
      </c>
      <c r="AZ34" s="314">
        <v>0</v>
      </c>
      <c r="BA34" s="332" t="s">
        <v>232</v>
      </c>
      <c r="BB34" s="313">
        <v>0</v>
      </c>
      <c r="BC34" s="314">
        <v>0</v>
      </c>
      <c r="BD34" s="332" t="s">
        <v>232</v>
      </c>
      <c r="BE34" s="313">
        <v>1</v>
      </c>
      <c r="BF34" s="314">
        <v>1</v>
      </c>
      <c r="BG34" s="332" t="s">
        <v>232</v>
      </c>
      <c r="BH34" s="313">
        <v>1</v>
      </c>
      <c r="BI34" s="314">
        <v>0</v>
      </c>
      <c r="BJ34" s="332">
        <v>0</v>
      </c>
      <c r="BK34" s="313">
        <v>118</v>
      </c>
      <c r="BL34" s="314">
        <v>32</v>
      </c>
      <c r="BM34" s="332">
        <v>0.37209302325581395</v>
      </c>
      <c r="BN34" s="313">
        <v>1</v>
      </c>
      <c r="BO34" s="314">
        <v>0</v>
      </c>
      <c r="BP34" s="332">
        <v>0</v>
      </c>
      <c r="BQ34" s="313">
        <v>2</v>
      </c>
      <c r="BR34" s="314">
        <v>0</v>
      </c>
      <c r="BS34" s="332">
        <v>0</v>
      </c>
    </row>
    <row r="35" spans="1:71" s="4" customFormat="1" x14ac:dyDescent="0.25">
      <c r="B35" s="315" t="s">
        <v>338</v>
      </c>
      <c r="C35" s="316">
        <v>383</v>
      </c>
      <c r="D35" s="314">
        <v>-46</v>
      </c>
      <c r="E35" s="332">
        <v>-0.10722610722610726</v>
      </c>
      <c r="F35" s="316">
        <v>1</v>
      </c>
      <c r="G35" s="314">
        <v>0</v>
      </c>
      <c r="H35" s="332">
        <v>0</v>
      </c>
      <c r="I35" s="313">
        <v>0</v>
      </c>
      <c r="J35" s="314">
        <v>0</v>
      </c>
      <c r="K35" s="332" t="s">
        <v>232</v>
      </c>
      <c r="L35" s="313">
        <v>0</v>
      </c>
      <c r="M35" s="314">
        <v>0</v>
      </c>
      <c r="N35" s="332" t="s">
        <v>232</v>
      </c>
      <c r="O35" s="313">
        <v>0</v>
      </c>
      <c r="P35" s="314">
        <v>0</v>
      </c>
      <c r="Q35" s="332" t="s">
        <v>232</v>
      </c>
      <c r="R35" s="313">
        <v>0</v>
      </c>
      <c r="S35" s="314">
        <v>0</v>
      </c>
      <c r="T35" s="332" t="s">
        <v>232</v>
      </c>
      <c r="U35" s="313">
        <v>0</v>
      </c>
      <c r="V35" s="314">
        <v>0</v>
      </c>
      <c r="W35" s="332" t="s">
        <v>232</v>
      </c>
      <c r="X35" s="313">
        <v>0</v>
      </c>
      <c r="Y35" s="314">
        <v>0</v>
      </c>
      <c r="Z35" s="332" t="s">
        <v>232</v>
      </c>
      <c r="AA35" s="313">
        <v>0</v>
      </c>
      <c r="AB35" s="314">
        <v>0</v>
      </c>
      <c r="AC35" s="332" t="s">
        <v>232</v>
      </c>
      <c r="AD35" s="313">
        <v>1</v>
      </c>
      <c r="AE35" s="314">
        <v>0</v>
      </c>
      <c r="AF35" s="332">
        <v>0</v>
      </c>
      <c r="AG35" s="313">
        <v>1</v>
      </c>
      <c r="AH35" s="314">
        <v>0</v>
      </c>
      <c r="AI35" s="332">
        <v>0</v>
      </c>
      <c r="AJ35" s="313">
        <v>0</v>
      </c>
      <c r="AK35" s="314">
        <v>0</v>
      </c>
      <c r="AL35" s="332" t="s">
        <v>232</v>
      </c>
      <c r="AM35" s="313">
        <v>0</v>
      </c>
      <c r="AN35" s="314">
        <v>0</v>
      </c>
      <c r="AO35" s="332" t="s">
        <v>232</v>
      </c>
      <c r="AP35" s="313">
        <v>1</v>
      </c>
      <c r="AQ35" s="314">
        <v>0</v>
      </c>
      <c r="AR35" s="332">
        <v>0</v>
      </c>
      <c r="AS35" s="313">
        <v>0</v>
      </c>
      <c r="AT35" s="314">
        <v>0</v>
      </c>
      <c r="AU35" s="332" t="s">
        <v>232</v>
      </c>
      <c r="AV35" s="313">
        <v>0</v>
      </c>
      <c r="AW35" s="314">
        <v>0</v>
      </c>
      <c r="AX35" s="332" t="s">
        <v>232</v>
      </c>
      <c r="AY35" s="313">
        <v>0</v>
      </c>
      <c r="AZ35" s="314">
        <v>0</v>
      </c>
      <c r="BA35" s="332" t="s">
        <v>232</v>
      </c>
      <c r="BB35" s="313">
        <v>0</v>
      </c>
      <c r="BC35" s="314">
        <v>0</v>
      </c>
      <c r="BD35" s="332" t="s">
        <v>232</v>
      </c>
      <c r="BE35" s="313">
        <v>0</v>
      </c>
      <c r="BF35" s="314">
        <v>0</v>
      </c>
      <c r="BG35" s="332" t="s">
        <v>232</v>
      </c>
      <c r="BH35" s="313">
        <v>0</v>
      </c>
      <c r="BI35" s="314">
        <v>0</v>
      </c>
      <c r="BJ35" s="332" t="s">
        <v>232</v>
      </c>
      <c r="BK35" s="313">
        <v>376</v>
      </c>
      <c r="BL35" s="314">
        <v>136</v>
      </c>
      <c r="BM35" s="332">
        <v>0.56666666666666665</v>
      </c>
      <c r="BN35" s="313">
        <v>0</v>
      </c>
      <c r="BO35" s="314">
        <v>0</v>
      </c>
      <c r="BP35" s="332" t="s">
        <v>232</v>
      </c>
      <c r="BQ35" s="313">
        <v>5</v>
      </c>
      <c r="BR35" s="314">
        <v>0</v>
      </c>
      <c r="BS35" s="332">
        <v>0</v>
      </c>
    </row>
    <row r="36" spans="1:71" s="4" customFormat="1" x14ac:dyDescent="0.25">
      <c r="B36" s="315" t="s">
        <v>393</v>
      </c>
      <c r="C36" s="316">
        <v>56</v>
      </c>
      <c r="D36" s="314">
        <v>-8</v>
      </c>
      <c r="E36" s="332">
        <v>-0.125</v>
      </c>
      <c r="F36" s="316">
        <v>0</v>
      </c>
      <c r="G36" s="314">
        <v>0</v>
      </c>
      <c r="H36" s="332" t="s">
        <v>232</v>
      </c>
      <c r="I36" s="313">
        <v>0</v>
      </c>
      <c r="J36" s="314">
        <v>0</v>
      </c>
      <c r="K36" s="332" t="s">
        <v>232</v>
      </c>
      <c r="L36" s="313">
        <v>0</v>
      </c>
      <c r="M36" s="314">
        <v>0</v>
      </c>
      <c r="N36" s="332" t="s">
        <v>232</v>
      </c>
      <c r="O36" s="313">
        <v>0</v>
      </c>
      <c r="P36" s="314">
        <v>0</v>
      </c>
      <c r="Q36" s="332" t="s">
        <v>232</v>
      </c>
      <c r="R36" s="313">
        <v>0</v>
      </c>
      <c r="S36" s="314">
        <v>0</v>
      </c>
      <c r="T36" s="332" t="s">
        <v>232</v>
      </c>
      <c r="U36" s="313">
        <v>0</v>
      </c>
      <c r="V36" s="314">
        <v>0</v>
      </c>
      <c r="W36" s="332" t="s">
        <v>232</v>
      </c>
      <c r="X36" s="313">
        <v>0</v>
      </c>
      <c r="Y36" s="314">
        <v>0</v>
      </c>
      <c r="Z36" s="332" t="s">
        <v>232</v>
      </c>
      <c r="AA36" s="313">
        <v>0</v>
      </c>
      <c r="AB36" s="314">
        <v>0</v>
      </c>
      <c r="AC36" s="332" t="s">
        <v>232</v>
      </c>
      <c r="AD36" s="313">
        <v>0</v>
      </c>
      <c r="AE36" s="314">
        <v>0</v>
      </c>
      <c r="AF36" s="332" t="s">
        <v>232</v>
      </c>
      <c r="AG36" s="313">
        <v>1</v>
      </c>
      <c r="AH36" s="314">
        <v>0</v>
      </c>
      <c r="AI36" s="332">
        <v>0</v>
      </c>
      <c r="AJ36" s="313">
        <v>0</v>
      </c>
      <c r="AK36" s="314">
        <v>0</v>
      </c>
      <c r="AL36" s="332" t="s">
        <v>232</v>
      </c>
      <c r="AM36" s="313">
        <v>0</v>
      </c>
      <c r="AN36" s="314">
        <v>0</v>
      </c>
      <c r="AO36" s="332" t="s">
        <v>232</v>
      </c>
      <c r="AP36" s="313">
        <v>0</v>
      </c>
      <c r="AQ36" s="314">
        <v>0</v>
      </c>
      <c r="AR36" s="332" t="s">
        <v>232</v>
      </c>
      <c r="AS36" s="313">
        <v>0</v>
      </c>
      <c r="AT36" s="314">
        <v>0</v>
      </c>
      <c r="AU36" s="332" t="s">
        <v>232</v>
      </c>
      <c r="AV36" s="313">
        <v>0</v>
      </c>
      <c r="AW36" s="314">
        <v>0</v>
      </c>
      <c r="AX36" s="332" t="s">
        <v>232</v>
      </c>
      <c r="AY36" s="313">
        <v>0</v>
      </c>
      <c r="AZ36" s="314">
        <v>0</v>
      </c>
      <c r="BA36" s="332" t="s">
        <v>232</v>
      </c>
      <c r="BB36" s="313">
        <v>0</v>
      </c>
      <c r="BC36" s="314">
        <v>0</v>
      </c>
      <c r="BD36" s="332" t="s">
        <v>232</v>
      </c>
      <c r="BE36" s="313">
        <v>1</v>
      </c>
      <c r="BF36" s="314">
        <v>0</v>
      </c>
      <c r="BG36" s="332">
        <v>0</v>
      </c>
      <c r="BH36" s="313">
        <v>0</v>
      </c>
      <c r="BI36" s="314">
        <v>0</v>
      </c>
      <c r="BJ36" s="332" t="s">
        <v>232</v>
      </c>
      <c r="BK36" s="313">
        <v>51</v>
      </c>
      <c r="BL36" s="314">
        <v>-207</v>
      </c>
      <c r="BM36" s="332">
        <v>-0.80232558139534882</v>
      </c>
      <c r="BN36" s="313">
        <v>1</v>
      </c>
      <c r="BO36" s="314">
        <v>0</v>
      </c>
      <c r="BP36" s="332">
        <v>0</v>
      </c>
      <c r="BQ36" s="313">
        <v>3</v>
      </c>
      <c r="BR36" s="314" t="s">
        <v>232</v>
      </c>
      <c r="BS36" s="332" t="s">
        <v>232</v>
      </c>
    </row>
    <row r="37" spans="1:71" s="4" customFormat="1" x14ac:dyDescent="0.25">
      <c r="B37" s="315" t="s">
        <v>336</v>
      </c>
      <c r="C37" s="316">
        <v>80</v>
      </c>
      <c r="D37" s="314">
        <v>-62</v>
      </c>
      <c r="E37" s="332">
        <v>-0.43661971830985913</v>
      </c>
      <c r="F37" s="316">
        <v>1</v>
      </c>
      <c r="G37" s="314">
        <v>0</v>
      </c>
      <c r="H37" s="332">
        <v>0</v>
      </c>
      <c r="I37" s="313">
        <v>0</v>
      </c>
      <c r="J37" s="314">
        <v>0</v>
      </c>
      <c r="K37" s="332" t="s">
        <v>232</v>
      </c>
      <c r="L37" s="313">
        <v>0</v>
      </c>
      <c r="M37" s="314">
        <v>0</v>
      </c>
      <c r="N37" s="332" t="s">
        <v>232</v>
      </c>
      <c r="O37" s="313">
        <v>0</v>
      </c>
      <c r="P37" s="314">
        <v>0</v>
      </c>
      <c r="Q37" s="332" t="s">
        <v>232</v>
      </c>
      <c r="R37" s="313">
        <v>0</v>
      </c>
      <c r="S37" s="314">
        <v>0</v>
      </c>
      <c r="T37" s="332" t="s">
        <v>232</v>
      </c>
      <c r="U37" s="313">
        <v>0</v>
      </c>
      <c r="V37" s="314">
        <v>0</v>
      </c>
      <c r="W37" s="332" t="s">
        <v>232</v>
      </c>
      <c r="X37" s="313">
        <v>0</v>
      </c>
      <c r="Y37" s="314">
        <v>0</v>
      </c>
      <c r="Z37" s="332" t="s">
        <v>232</v>
      </c>
      <c r="AA37" s="313">
        <v>0</v>
      </c>
      <c r="AB37" s="314">
        <v>0</v>
      </c>
      <c r="AC37" s="332" t="s">
        <v>232</v>
      </c>
      <c r="AD37" s="313">
        <v>1</v>
      </c>
      <c r="AE37" s="314">
        <v>0</v>
      </c>
      <c r="AF37" s="332">
        <v>0</v>
      </c>
      <c r="AG37" s="313">
        <v>3</v>
      </c>
      <c r="AH37" s="314">
        <v>0</v>
      </c>
      <c r="AI37" s="332">
        <v>0</v>
      </c>
      <c r="AJ37" s="313">
        <v>0</v>
      </c>
      <c r="AK37" s="314">
        <v>0</v>
      </c>
      <c r="AL37" s="332" t="s">
        <v>232</v>
      </c>
      <c r="AM37" s="313">
        <v>0</v>
      </c>
      <c r="AN37" s="314">
        <v>0</v>
      </c>
      <c r="AO37" s="332" t="s">
        <v>232</v>
      </c>
      <c r="AP37" s="313">
        <v>0</v>
      </c>
      <c r="AQ37" s="314">
        <v>0</v>
      </c>
      <c r="AR37" s="332" t="s">
        <v>232</v>
      </c>
      <c r="AS37" s="313">
        <v>0</v>
      </c>
      <c r="AT37" s="314">
        <v>0</v>
      </c>
      <c r="AU37" s="332" t="s">
        <v>232</v>
      </c>
      <c r="AV37" s="313">
        <v>0</v>
      </c>
      <c r="AW37" s="314">
        <v>0</v>
      </c>
      <c r="AX37" s="332" t="s">
        <v>232</v>
      </c>
      <c r="AY37" s="313">
        <v>0</v>
      </c>
      <c r="AZ37" s="314">
        <v>0</v>
      </c>
      <c r="BA37" s="332" t="s">
        <v>232</v>
      </c>
      <c r="BB37" s="313">
        <v>0</v>
      </c>
      <c r="BC37" s="314">
        <v>0</v>
      </c>
      <c r="BD37" s="332" t="s">
        <v>232</v>
      </c>
      <c r="BE37" s="313">
        <v>2</v>
      </c>
      <c r="BF37" s="314">
        <v>0</v>
      </c>
      <c r="BG37" s="332">
        <v>0</v>
      </c>
      <c r="BH37" s="313">
        <v>1</v>
      </c>
      <c r="BI37" s="314">
        <v>0</v>
      </c>
      <c r="BJ37" s="332">
        <v>0</v>
      </c>
      <c r="BK37" s="313">
        <v>73</v>
      </c>
      <c r="BL37" s="314">
        <v>22</v>
      </c>
      <c r="BM37" s="332">
        <v>0.43137254901960786</v>
      </c>
      <c r="BN37" s="313">
        <v>0</v>
      </c>
      <c r="BO37" s="314">
        <v>0</v>
      </c>
      <c r="BP37" s="332" t="s">
        <v>232</v>
      </c>
      <c r="BQ37" s="313">
        <v>3</v>
      </c>
      <c r="BR37" s="314">
        <v>0</v>
      </c>
      <c r="BS37" s="332">
        <v>0</v>
      </c>
    </row>
    <row r="38" spans="1:71" s="4" customFormat="1" x14ac:dyDescent="0.25">
      <c r="B38" s="315" t="s">
        <v>335</v>
      </c>
      <c r="C38" s="316">
        <v>60</v>
      </c>
      <c r="D38" s="314">
        <v>-76</v>
      </c>
      <c r="E38" s="332">
        <v>-0.55882352941176472</v>
      </c>
      <c r="F38" s="316">
        <v>0</v>
      </c>
      <c r="G38" s="314">
        <v>0</v>
      </c>
      <c r="H38" s="332" t="s">
        <v>232</v>
      </c>
      <c r="I38" s="313">
        <v>0</v>
      </c>
      <c r="J38" s="314">
        <v>0</v>
      </c>
      <c r="K38" s="332" t="s">
        <v>232</v>
      </c>
      <c r="L38" s="313">
        <v>0</v>
      </c>
      <c r="M38" s="314">
        <v>0</v>
      </c>
      <c r="N38" s="332" t="s">
        <v>232</v>
      </c>
      <c r="O38" s="313">
        <v>0</v>
      </c>
      <c r="P38" s="314">
        <v>0</v>
      </c>
      <c r="Q38" s="332" t="s">
        <v>232</v>
      </c>
      <c r="R38" s="313">
        <v>0</v>
      </c>
      <c r="S38" s="314">
        <v>0</v>
      </c>
      <c r="T38" s="332" t="s">
        <v>232</v>
      </c>
      <c r="U38" s="313">
        <v>0</v>
      </c>
      <c r="V38" s="314">
        <v>0</v>
      </c>
      <c r="W38" s="332" t="s">
        <v>232</v>
      </c>
      <c r="X38" s="313">
        <v>0</v>
      </c>
      <c r="Y38" s="314">
        <v>0</v>
      </c>
      <c r="Z38" s="332" t="s">
        <v>232</v>
      </c>
      <c r="AA38" s="313">
        <v>0</v>
      </c>
      <c r="AB38" s="314">
        <v>0</v>
      </c>
      <c r="AC38" s="332" t="s">
        <v>232</v>
      </c>
      <c r="AD38" s="313">
        <v>0</v>
      </c>
      <c r="AE38" s="314">
        <v>0</v>
      </c>
      <c r="AF38" s="332" t="s">
        <v>232</v>
      </c>
      <c r="AG38" s="313">
        <v>0</v>
      </c>
      <c r="AH38" s="314">
        <v>0</v>
      </c>
      <c r="AI38" s="332" t="s">
        <v>232</v>
      </c>
      <c r="AJ38" s="313">
        <v>0</v>
      </c>
      <c r="AK38" s="314">
        <v>0</v>
      </c>
      <c r="AL38" s="332" t="s">
        <v>232</v>
      </c>
      <c r="AM38" s="313">
        <v>0</v>
      </c>
      <c r="AN38" s="314">
        <v>0</v>
      </c>
      <c r="AO38" s="332" t="s">
        <v>232</v>
      </c>
      <c r="AP38" s="313">
        <v>0</v>
      </c>
      <c r="AQ38" s="314">
        <v>0</v>
      </c>
      <c r="AR38" s="332" t="s">
        <v>232</v>
      </c>
      <c r="AS38" s="313">
        <v>0</v>
      </c>
      <c r="AT38" s="314">
        <v>0</v>
      </c>
      <c r="AU38" s="332" t="s">
        <v>232</v>
      </c>
      <c r="AV38" s="313">
        <v>0</v>
      </c>
      <c r="AW38" s="314">
        <v>0</v>
      </c>
      <c r="AX38" s="332" t="s">
        <v>232</v>
      </c>
      <c r="AY38" s="313">
        <v>0</v>
      </c>
      <c r="AZ38" s="314">
        <v>0</v>
      </c>
      <c r="BA38" s="332" t="s">
        <v>232</v>
      </c>
      <c r="BB38" s="313">
        <v>0</v>
      </c>
      <c r="BC38" s="314">
        <v>0</v>
      </c>
      <c r="BD38" s="332" t="s">
        <v>232</v>
      </c>
      <c r="BE38" s="313">
        <v>0</v>
      </c>
      <c r="BF38" s="314">
        <v>0</v>
      </c>
      <c r="BG38" s="332" t="s">
        <v>232</v>
      </c>
      <c r="BH38" s="313">
        <v>0</v>
      </c>
      <c r="BI38" s="314">
        <v>0</v>
      </c>
      <c r="BJ38" s="332" t="s">
        <v>232</v>
      </c>
      <c r="BK38" s="313">
        <v>59</v>
      </c>
      <c r="BL38" s="314">
        <v>22</v>
      </c>
      <c r="BM38" s="332">
        <v>0.59459459459459452</v>
      </c>
      <c r="BN38" s="313">
        <v>0</v>
      </c>
      <c r="BO38" s="314">
        <v>0</v>
      </c>
      <c r="BP38" s="332" t="s">
        <v>232</v>
      </c>
      <c r="BQ38" s="313">
        <v>1</v>
      </c>
      <c r="BR38" s="314">
        <v>0</v>
      </c>
      <c r="BS38" s="332">
        <v>0</v>
      </c>
    </row>
    <row r="39" spans="1:71" s="4" customFormat="1" x14ac:dyDescent="0.25">
      <c r="B39" s="315" t="s">
        <v>334</v>
      </c>
      <c r="C39" s="316">
        <v>77</v>
      </c>
      <c r="D39" s="314">
        <v>15</v>
      </c>
      <c r="E39" s="332">
        <v>0.24193548387096775</v>
      </c>
      <c r="F39" s="316">
        <v>4</v>
      </c>
      <c r="G39" s="314">
        <v>0</v>
      </c>
      <c r="H39" s="332">
        <v>0</v>
      </c>
      <c r="I39" s="313">
        <v>1</v>
      </c>
      <c r="J39" s="314">
        <v>0</v>
      </c>
      <c r="K39" s="332">
        <v>0</v>
      </c>
      <c r="L39" s="313">
        <v>1</v>
      </c>
      <c r="M39" s="314">
        <v>0</v>
      </c>
      <c r="N39" s="332">
        <v>0</v>
      </c>
      <c r="O39" s="313">
        <v>1</v>
      </c>
      <c r="P39" s="314">
        <v>0</v>
      </c>
      <c r="Q39" s="332">
        <v>0</v>
      </c>
      <c r="R39" s="313">
        <v>1</v>
      </c>
      <c r="S39" s="314">
        <v>0</v>
      </c>
      <c r="T39" s="332">
        <v>0</v>
      </c>
      <c r="U39" s="313">
        <v>0</v>
      </c>
      <c r="V39" s="314">
        <v>0</v>
      </c>
      <c r="W39" s="332" t="s">
        <v>232</v>
      </c>
      <c r="X39" s="313">
        <v>0</v>
      </c>
      <c r="Y39" s="314">
        <v>0</v>
      </c>
      <c r="Z39" s="332" t="s">
        <v>232</v>
      </c>
      <c r="AA39" s="313">
        <v>0</v>
      </c>
      <c r="AB39" s="314">
        <v>0</v>
      </c>
      <c r="AC39" s="332" t="s">
        <v>232</v>
      </c>
      <c r="AD39" s="313">
        <v>0</v>
      </c>
      <c r="AE39" s="314">
        <v>0</v>
      </c>
      <c r="AF39" s="332" t="s">
        <v>232</v>
      </c>
      <c r="AG39" s="313">
        <v>1</v>
      </c>
      <c r="AH39" s="314">
        <v>0</v>
      </c>
      <c r="AI39" s="332">
        <v>0</v>
      </c>
      <c r="AJ39" s="313">
        <v>0</v>
      </c>
      <c r="AK39" s="314">
        <v>0</v>
      </c>
      <c r="AL39" s="332" t="s">
        <v>232</v>
      </c>
      <c r="AM39" s="313">
        <v>0</v>
      </c>
      <c r="AN39" s="314">
        <v>0</v>
      </c>
      <c r="AO39" s="332" t="s">
        <v>232</v>
      </c>
      <c r="AP39" s="313">
        <v>0</v>
      </c>
      <c r="AQ39" s="314">
        <v>0</v>
      </c>
      <c r="AR39" s="332" t="s">
        <v>232</v>
      </c>
      <c r="AS39" s="313">
        <v>0</v>
      </c>
      <c r="AT39" s="314">
        <v>0</v>
      </c>
      <c r="AU39" s="332" t="s">
        <v>232</v>
      </c>
      <c r="AV39" s="313">
        <v>0</v>
      </c>
      <c r="AW39" s="314">
        <v>0</v>
      </c>
      <c r="AX39" s="332" t="s">
        <v>232</v>
      </c>
      <c r="AY39" s="313">
        <v>0</v>
      </c>
      <c r="AZ39" s="314">
        <v>0</v>
      </c>
      <c r="BA39" s="332" t="s">
        <v>232</v>
      </c>
      <c r="BB39" s="313">
        <v>0</v>
      </c>
      <c r="BC39" s="314">
        <v>0</v>
      </c>
      <c r="BD39" s="332" t="s">
        <v>232</v>
      </c>
      <c r="BE39" s="313">
        <v>0</v>
      </c>
      <c r="BF39" s="314">
        <v>0</v>
      </c>
      <c r="BG39" s="332" t="s">
        <v>232</v>
      </c>
      <c r="BH39" s="313">
        <v>1</v>
      </c>
      <c r="BI39" s="314">
        <v>0</v>
      </c>
      <c r="BJ39" s="332">
        <v>0</v>
      </c>
      <c r="BK39" s="313">
        <v>70</v>
      </c>
      <c r="BL39" s="314">
        <v>44</v>
      </c>
      <c r="BM39" s="332">
        <v>1.6923076923076925</v>
      </c>
      <c r="BN39" s="313">
        <v>1</v>
      </c>
      <c r="BO39" s="314">
        <v>0</v>
      </c>
      <c r="BP39" s="332">
        <v>0</v>
      </c>
      <c r="BQ39" s="313">
        <v>1</v>
      </c>
      <c r="BR39" s="314">
        <v>-1</v>
      </c>
      <c r="BS39" s="332">
        <v>-0.5</v>
      </c>
    </row>
    <row r="40" spans="1:71" s="4" customFormat="1" ht="13.5" customHeight="1" x14ac:dyDescent="0.25">
      <c r="B40" s="99" t="s">
        <v>392</v>
      </c>
      <c r="C40" s="99">
        <v>208</v>
      </c>
      <c r="D40" s="99"/>
      <c r="E40" s="99"/>
      <c r="F40" s="99"/>
      <c r="G40" s="99"/>
      <c r="H40" s="99"/>
      <c r="I40" s="99"/>
      <c r="J40" s="99"/>
      <c r="K40" s="332"/>
      <c r="L40" s="99"/>
      <c r="M40" s="99"/>
      <c r="N40" s="332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32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09" t="s">
        <v>386</v>
      </c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30"/>
      <c r="Z41" s="331"/>
      <c r="AA41" s="331"/>
      <c r="AB41" s="330"/>
      <c r="AC41" s="331"/>
      <c r="AD41" s="331"/>
      <c r="AE41" s="330"/>
      <c r="AF41" s="331"/>
      <c r="AG41" s="331"/>
      <c r="AH41" s="330"/>
      <c r="AI41" s="331"/>
      <c r="AJ41" s="331"/>
      <c r="AK41" s="330"/>
      <c r="AL41" s="331"/>
      <c r="AM41" s="331"/>
      <c r="AN41" s="330"/>
      <c r="AO41" s="331"/>
      <c r="AP41" s="331"/>
      <c r="AQ41" s="330"/>
      <c r="AR41" s="331"/>
      <c r="AS41" s="331"/>
      <c r="AT41" s="330"/>
      <c r="AU41" s="331"/>
      <c r="AV41" s="331"/>
      <c r="AW41" s="330"/>
      <c r="AX41" s="331"/>
      <c r="AY41" s="331"/>
      <c r="AZ41" s="330"/>
      <c r="BA41" s="331"/>
      <c r="BB41" s="331"/>
      <c r="BC41" s="330"/>
      <c r="BD41" s="331"/>
      <c r="BE41" s="331"/>
      <c r="BF41" s="330"/>
      <c r="BG41" s="331"/>
      <c r="BH41" s="331"/>
      <c r="BI41" s="330"/>
      <c r="BJ41" s="331"/>
      <c r="BK41" s="331"/>
      <c r="BL41" s="330"/>
      <c r="BM41" s="331"/>
      <c r="BN41" s="331"/>
      <c r="BO41" s="330"/>
      <c r="BP41" s="331"/>
      <c r="BQ41" s="331"/>
      <c r="BR41" s="330"/>
      <c r="BS41" s="331"/>
    </row>
    <row r="42" spans="1:71" s="4" customFormat="1" x14ac:dyDescent="0.25"/>
    <row r="44" spans="1:71" hidden="1" x14ac:dyDescent="0.25">
      <c r="A44" s="368" t="s">
        <v>391</v>
      </c>
      <c r="B44" s="315" t="s">
        <v>41</v>
      </c>
    </row>
    <row r="45" spans="1:71" hidden="1" x14ac:dyDescent="0.25">
      <c r="A45" s="368"/>
      <c r="B45" s="315" t="s">
        <v>357</v>
      </c>
    </row>
    <row r="46" spans="1:71" hidden="1" x14ac:dyDescent="0.25">
      <c r="A46" s="368"/>
      <c r="B46" s="315" t="s">
        <v>356</v>
      </c>
    </row>
    <row r="47" spans="1:71" hidden="1" x14ac:dyDescent="0.25">
      <c r="A47" s="368"/>
      <c r="B47" s="315" t="s">
        <v>42</v>
      </c>
    </row>
    <row r="48" spans="1:71" hidden="1" x14ac:dyDescent="0.25">
      <c r="A48" s="368"/>
      <c r="B48" s="315" t="s">
        <v>354</v>
      </c>
    </row>
    <row r="49" spans="1:2" hidden="1" x14ac:dyDescent="0.25">
      <c r="A49" s="368"/>
      <c r="B49" s="315" t="s">
        <v>353</v>
      </c>
    </row>
    <row r="50" spans="1:2" hidden="1" x14ac:dyDescent="0.25">
      <c r="A50" s="368"/>
      <c r="B50" s="315" t="s">
        <v>43</v>
      </c>
    </row>
    <row r="51" spans="1:2" hidden="1" x14ac:dyDescent="0.25">
      <c r="A51" s="368"/>
      <c r="B51" s="315" t="s">
        <v>44</v>
      </c>
    </row>
    <row r="52" spans="1:2" hidden="1" x14ac:dyDescent="0.25">
      <c r="A52" s="368"/>
      <c r="B52" s="315" t="s">
        <v>350</v>
      </c>
    </row>
    <row r="53" spans="1:2" hidden="1" x14ac:dyDescent="0.25">
      <c r="A53" s="368"/>
      <c r="B53" s="315" t="s">
        <v>344</v>
      </c>
    </row>
    <row r="54" spans="1:2" hidden="1" x14ac:dyDescent="0.25">
      <c r="A54" s="368"/>
      <c r="B54" s="315" t="s">
        <v>47</v>
      </c>
    </row>
    <row r="55" spans="1:2" hidden="1" x14ac:dyDescent="0.25">
      <c r="A55" s="368"/>
      <c r="B55" s="315" t="s">
        <v>49</v>
      </c>
    </row>
    <row r="56" spans="1:2" hidden="1" x14ac:dyDescent="0.25">
      <c r="A56" s="368"/>
      <c r="B56" s="315" t="s">
        <v>334</v>
      </c>
    </row>
    <row r="57" spans="1:2" hidden="1" x14ac:dyDescent="0.25"/>
    <row r="58" spans="1:2" hidden="1" x14ac:dyDescent="0.25"/>
    <row r="59" spans="1:2" hidden="1" x14ac:dyDescent="0.25">
      <c r="A59" s="368" t="s">
        <v>390</v>
      </c>
      <c r="B59" s="315" t="s">
        <v>355</v>
      </c>
    </row>
    <row r="60" spans="1:2" hidden="1" x14ac:dyDescent="0.25">
      <c r="A60" s="368"/>
      <c r="B60" s="315" t="s">
        <v>352</v>
      </c>
    </row>
    <row r="61" spans="1:2" hidden="1" x14ac:dyDescent="0.25">
      <c r="A61" s="368"/>
      <c r="B61" s="315" t="s">
        <v>351</v>
      </c>
    </row>
    <row r="62" spans="1:2" hidden="1" x14ac:dyDescent="0.25">
      <c r="A62" s="368"/>
      <c r="B62" s="315" t="s">
        <v>349</v>
      </c>
    </row>
    <row r="63" spans="1:2" hidden="1" x14ac:dyDescent="0.25">
      <c r="A63" s="368"/>
      <c r="B63" s="315" t="s">
        <v>347</v>
      </c>
    </row>
    <row r="64" spans="1:2" hidden="1" x14ac:dyDescent="0.25">
      <c r="A64" s="368"/>
      <c r="B64" s="315" t="s">
        <v>346</v>
      </c>
    </row>
    <row r="65" spans="1:2" hidden="1" x14ac:dyDescent="0.25">
      <c r="A65" s="368"/>
      <c r="B65" s="315" t="s">
        <v>45</v>
      </c>
    </row>
    <row r="66" spans="1:2" hidden="1" x14ac:dyDescent="0.25">
      <c r="A66" s="368"/>
      <c r="B66" s="315" t="s">
        <v>345</v>
      </c>
    </row>
    <row r="67" spans="1:2" hidden="1" x14ac:dyDescent="0.25">
      <c r="A67" s="368"/>
      <c r="B67" s="315" t="s">
        <v>343</v>
      </c>
    </row>
    <row r="68" spans="1:2" hidden="1" x14ac:dyDescent="0.25">
      <c r="A68" s="368"/>
      <c r="B68" s="315" t="s">
        <v>341</v>
      </c>
    </row>
    <row r="69" spans="1:2" hidden="1" x14ac:dyDescent="0.25">
      <c r="A69" s="368"/>
      <c r="B69" s="315" t="s">
        <v>340</v>
      </c>
    </row>
    <row r="70" spans="1:2" hidden="1" x14ac:dyDescent="0.25">
      <c r="A70" s="368"/>
      <c r="B70" s="315" t="s">
        <v>339</v>
      </c>
    </row>
    <row r="71" spans="1:2" hidden="1" x14ac:dyDescent="0.25">
      <c r="A71" s="368"/>
      <c r="B71" s="315" t="s">
        <v>337</v>
      </c>
    </row>
    <row r="72" spans="1:2" hidden="1" x14ac:dyDescent="0.25">
      <c r="A72" s="368"/>
      <c r="B72" s="315" t="s">
        <v>335</v>
      </c>
    </row>
    <row r="73" spans="1:2" hidden="1" x14ac:dyDescent="0.25"/>
    <row r="74" spans="1:2" hidden="1" x14ac:dyDescent="0.25">
      <c r="A74" s="367" t="s">
        <v>329</v>
      </c>
      <c r="B74" s="315" t="s">
        <v>348</v>
      </c>
    </row>
    <row r="75" spans="1:2" hidden="1" x14ac:dyDescent="0.25">
      <c r="A75" s="367"/>
      <c r="B75" s="315" t="s">
        <v>338</v>
      </c>
    </row>
    <row r="76" spans="1:2" hidden="1" x14ac:dyDescent="0.25">
      <c r="A76" s="367"/>
      <c r="B76" s="315" t="s">
        <v>336</v>
      </c>
    </row>
    <row r="77" spans="1:2" hidden="1" x14ac:dyDescent="0.25"/>
    <row r="78" spans="1:2" hidden="1" x14ac:dyDescent="0.25">
      <c r="A78" s="366" t="s">
        <v>389</v>
      </c>
      <c r="B78" s="315" t="s">
        <v>342</v>
      </c>
    </row>
    <row r="79" spans="1:2" hidden="1" x14ac:dyDescent="0.25"/>
  </sheetData>
  <mergeCells count="31">
    <mergeCell ref="BN5:BP6"/>
    <mergeCell ref="AD6:AF6"/>
    <mergeCell ref="AG6:AI6"/>
    <mergeCell ref="AJ6:AL6"/>
    <mergeCell ref="AM6:AO6"/>
    <mergeCell ref="AA6:AC6"/>
    <mergeCell ref="B3:Z3"/>
    <mergeCell ref="C5:E6"/>
    <mergeCell ref="F5:AF5"/>
    <mergeCell ref="AG5:BJ5"/>
    <mergeCell ref="BK5:BM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03DED-4FA5-4442-9FF3-026819C1500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30CA-2EDB-4B97-8FC6-0085C8D92495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231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19740</v>
      </c>
      <c r="D9" s="114">
        <v>-5.9731351814804268E-2</v>
      </c>
      <c r="E9" s="113">
        <v>21031</v>
      </c>
      <c r="F9" s="114">
        <f t="shared" ref="F9:N21" si="0">IFERROR(E9/C9-1,"-")</f>
        <v>6.5400202634245286E-2</v>
      </c>
      <c r="G9" s="113">
        <v>6223</v>
      </c>
      <c r="H9" s="114">
        <f>IFERROR(G9/E9-1,"-")</f>
        <v>-0.70410346631163523</v>
      </c>
      <c r="I9" s="113">
        <v>15598</v>
      </c>
      <c r="J9" s="114">
        <f t="shared" si="0"/>
        <v>1.5065081150570463</v>
      </c>
      <c r="K9" s="113">
        <v>22490</v>
      </c>
      <c r="L9" s="114">
        <f t="shared" si="0"/>
        <v>0.44185151942556744</v>
      </c>
      <c r="M9" s="113">
        <v>22650</v>
      </c>
      <c r="N9" s="114">
        <f t="shared" si="0"/>
        <v>7.1142730102267127E-3</v>
      </c>
      <c r="O9" s="114">
        <f>M9/C9-1</f>
        <v>0.14741641337386024</v>
      </c>
    </row>
    <row r="10" spans="1:16" x14ac:dyDescent="0.25">
      <c r="A10" s="1" t="s">
        <v>69</v>
      </c>
      <c r="B10" s="112" t="s">
        <v>70</v>
      </c>
      <c r="C10" s="113">
        <v>19223</v>
      </c>
      <c r="D10" s="114">
        <v>-8.7919908901119781E-2</v>
      </c>
      <c r="E10" s="113">
        <v>22403</v>
      </c>
      <c r="F10" s="114">
        <f t="shared" si="0"/>
        <v>0.16542683244030587</v>
      </c>
      <c r="G10" s="113">
        <v>5135</v>
      </c>
      <c r="H10" s="114">
        <f t="shared" si="0"/>
        <v>-0.7707896263893228</v>
      </c>
      <c r="I10" s="113">
        <v>21666</v>
      </c>
      <c r="J10" s="114">
        <f t="shared" si="0"/>
        <v>3.2192794547224928</v>
      </c>
      <c r="K10" s="113">
        <v>23086</v>
      </c>
      <c r="L10" s="114">
        <f t="shared" si="0"/>
        <v>6.5540478168559124E-2</v>
      </c>
      <c r="M10" s="113">
        <v>23921</v>
      </c>
      <c r="N10" s="114">
        <f>IFERROR(M10/K10-1,"-")</f>
        <v>3.6169106817985019E-2</v>
      </c>
      <c r="O10" s="114">
        <f>IFERROR(M10/C10-1,"-")</f>
        <v>0.24439473547313106</v>
      </c>
    </row>
    <row r="11" spans="1:16" x14ac:dyDescent="0.25">
      <c r="A11" s="1" t="s">
        <v>71</v>
      </c>
      <c r="B11" s="112" t="s">
        <v>72</v>
      </c>
      <c r="C11" s="113">
        <v>21973</v>
      </c>
      <c r="D11" s="114">
        <v>-8.6171761280931625E-2</v>
      </c>
      <c r="E11" s="113">
        <v>8865</v>
      </c>
      <c r="F11" s="114">
        <f t="shared" si="0"/>
        <v>-0.59655031174623407</v>
      </c>
      <c r="G11" s="113">
        <v>5413</v>
      </c>
      <c r="H11" s="114">
        <f t="shared" si="0"/>
        <v>-0.38939650310208684</v>
      </c>
      <c r="I11" s="113">
        <v>22231</v>
      </c>
      <c r="J11" s="114">
        <f t="shared" si="0"/>
        <v>3.1069647145760211</v>
      </c>
      <c r="K11" s="113">
        <v>21689</v>
      </c>
      <c r="L11" s="114">
        <f t="shared" si="0"/>
        <v>-2.4380369753947195E-2</v>
      </c>
      <c r="M11" s="113">
        <v>27356</v>
      </c>
      <c r="N11" s="114">
        <f t="shared" si="0"/>
        <v>0.26128452210798092</v>
      </c>
      <c r="O11" s="114">
        <f t="shared" ref="O11:O13" si="1">IFERROR(M11/C11-1,"-")</f>
        <v>0.24498247849633636</v>
      </c>
    </row>
    <row r="12" spans="1:16" x14ac:dyDescent="0.25">
      <c r="A12" s="1" t="s">
        <v>73</v>
      </c>
      <c r="B12" s="112" t="s">
        <v>74</v>
      </c>
      <c r="C12" s="113">
        <v>20119</v>
      </c>
      <c r="D12" s="114">
        <v>2.0750887874175561E-2</v>
      </c>
      <c r="E12" s="113">
        <v>0</v>
      </c>
      <c r="F12" s="114">
        <f t="shared" si="0"/>
        <v>-1</v>
      </c>
      <c r="G12" s="113">
        <v>6463</v>
      </c>
      <c r="H12" s="114" t="str">
        <f t="shared" si="0"/>
        <v>-</v>
      </c>
      <c r="I12" s="113">
        <v>23894</v>
      </c>
      <c r="J12" s="114">
        <f t="shared" si="0"/>
        <v>2.6970447160761255</v>
      </c>
      <c r="K12" s="113">
        <v>23484</v>
      </c>
      <c r="L12" s="114">
        <f t="shared" si="0"/>
        <v>-1.715911944421189E-2</v>
      </c>
      <c r="M12" s="113">
        <v>22205</v>
      </c>
      <c r="N12" s="114">
        <f t="shared" si="0"/>
        <v>-5.4462612842786529E-2</v>
      </c>
      <c r="O12" s="114">
        <f t="shared" si="1"/>
        <v>0.10368308564043938</v>
      </c>
    </row>
    <row r="13" spans="1:16" x14ac:dyDescent="0.25">
      <c r="A13" s="1" t="s">
        <v>75</v>
      </c>
      <c r="B13" s="112" t="s">
        <v>76</v>
      </c>
      <c r="C13" s="113">
        <v>14799</v>
      </c>
      <c r="D13" s="114">
        <v>-0.34206197483661582</v>
      </c>
      <c r="E13" s="113">
        <v>0</v>
      </c>
      <c r="F13" s="114">
        <f t="shared" si="0"/>
        <v>-1</v>
      </c>
      <c r="G13" s="113">
        <v>6823</v>
      </c>
      <c r="H13" s="114" t="str">
        <f t="shared" si="0"/>
        <v>-</v>
      </c>
      <c r="I13" s="113">
        <v>20251</v>
      </c>
      <c r="J13" s="114">
        <f t="shared" si="0"/>
        <v>1.9680492452000586</v>
      </c>
      <c r="K13" s="113">
        <v>21547</v>
      </c>
      <c r="L13" s="114">
        <f t="shared" si="0"/>
        <v>6.3996839662238791E-2</v>
      </c>
      <c r="M13" s="113">
        <v>23449</v>
      </c>
      <c r="N13" s="114">
        <f t="shared" si="0"/>
        <v>8.8272149255116616E-2</v>
      </c>
      <c r="O13" s="114">
        <f t="shared" si="1"/>
        <v>0.58449895263193463</v>
      </c>
    </row>
    <row r="14" spans="1:16" x14ac:dyDescent="0.25">
      <c r="A14" s="1" t="s">
        <v>77</v>
      </c>
      <c r="B14" s="112" t="s">
        <v>78</v>
      </c>
      <c r="C14" s="113">
        <v>19316</v>
      </c>
      <c r="D14" s="114">
        <v>-0.20660478107286617</v>
      </c>
      <c r="E14" s="113">
        <v>0</v>
      </c>
      <c r="F14" s="114">
        <f t="shared" si="0"/>
        <v>-1</v>
      </c>
      <c r="G14" s="113">
        <v>3802</v>
      </c>
      <c r="H14" s="114" t="str">
        <f t="shared" si="0"/>
        <v>-</v>
      </c>
      <c r="I14" s="113">
        <v>18886</v>
      </c>
      <c r="J14" s="114">
        <f t="shared" si="0"/>
        <v>3.9673855865334033</v>
      </c>
      <c r="K14" s="113">
        <v>21065</v>
      </c>
      <c r="L14" s="114">
        <f t="shared" si="0"/>
        <v>0.11537646934237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24858</v>
      </c>
      <c r="D15" s="114">
        <v>-2.0474527279296106E-3</v>
      </c>
      <c r="E15" s="113">
        <v>0</v>
      </c>
      <c r="F15" s="114">
        <f t="shared" si="0"/>
        <v>-1</v>
      </c>
      <c r="G15" s="113">
        <v>10219</v>
      </c>
      <c r="H15" s="114" t="str">
        <f t="shared" si="0"/>
        <v>-</v>
      </c>
      <c r="I15" s="113">
        <v>23111</v>
      </c>
      <c r="J15" s="114">
        <f t="shared" si="0"/>
        <v>1.2615715823466092</v>
      </c>
      <c r="K15" s="113">
        <v>24276</v>
      </c>
      <c r="L15" s="114">
        <f t="shared" si="0"/>
        <v>5.040889619661626E-2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24709</v>
      </c>
      <c r="D16" s="114">
        <v>-6.8358344016288375E-2</v>
      </c>
      <c r="E16" s="113">
        <v>13295</v>
      </c>
      <c r="F16" s="114">
        <f t="shared" si="0"/>
        <v>-0.46193694605204583</v>
      </c>
      <c r="G16" s="113">
        <v>18239</v>
      </c>
      <c r="H16" s="114">
        <f t="shared" si="0"/>
        <v>0.37186912373072589</v>
      </c>
      <c r="I16" s="113">
        <v>24659</v>
      </c>
      <c r="J16" s="114">
        <f t="shared" si="0"/>
        <v>0.35199298207138541</v>
      </c>
      <c r="K16" s="113">
        <v>25495</v>
      </c>
      <c r="L16" s="114">
        <f t="shared" si="0"/>
        <v>3.3902429133379375E-2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22149</v>
      </c>
      <c r="D17" s="114">
        <v>-7.0307253190060481E-2</v>
      </c>
      <c r="E17" s="113">
        <v>5725</v>
      </c>
      <c r="F17" s="114">
        <f t="shared" si="0"/>
        <v>-0.74152331933721616</v>
      </c>
      <c r="G17" s="113">
        <v>15267</v>
      </c>
      <c r="H17" s="114">
        <f t="shared" si="0"/>
        <v>1.6667248908296943</v>
      </c>
      <c r="I17" s="113">
        <v>20130</v>
      </c>
      <c r="J17" s="114">
        <f t="shared" si="0"/>
        <v>0.31853016309687554</v>
      </c>
      <c r="K17" s="113">
        <v>22106</v>
      </c>
      <c r="L17" s="114">
        <f t="shared" si="0"/>
        <v>9.8161947342275235E-2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22803</v>
      </c>
      <c r="D18" s="114">
        <v>-1.7154432998577662E-2</v>
      </c>
      <c r="E18" s="113">
        <v>6665</v>
      </c>
      <c r="F18" s="114">
        <f t="shared" si="0"/>
        <v>-0.70771389729421563</v>
      </c>
      <c r="G18" s="113">
        <v>23140</v>
      </c>
      <c r="H18" s="114">
        <f t="shared" si="0"/>
        <v>2.471867966991748</v>
      </c>
      <c r="I18" s="113">
        <v>22327</v>
      </c>
      <c r="J18" s="114">
        <f t="shared" si="0"/>
        <v>-3.5133967156439017E-2</v>
      </c>
      <c r="K18" s="113">
        <v>25007</v>
      </c>
      <c r="L18" s="114">
        <f t="shared" si="0"/>
        <v>0.12003403950373981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19561</v>
      </c>
      <c r="D19" s="114">
        <v>-1.3515558021080287E-2</v>
      </c>
      <c r="E19" s="113">
        <v>4928</v>
      </c>
      <c r="F19" s="114">
        <f t="shared" si="0"/>
        <v>-0.74807013956341706</v>
      </c>
      <c r="G19" s="113">
        <v>19838</v>
      </c>
      <c r="H19" s="114">
        <f t="shared" si="0"/>
        <v>3.0255681818181817</v>
      </c>
      <c r="I19" s="113">
        <v>21079</v>
      </c>
      <c r="J19" s="114">
        <f t="shared" si="0"/>
        <v>6.2556709345700234E-2</v>
      </c>
      <c r="K19" s="113">
        <v>24207</v>
      </c>
      <c r="L19" s="114">
        <f t="shared" si="0"/>
        <v>0.14839413634422893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20974</v>
      </c>
      <c r="D20" s="114">
        <v>-2.3511336654406634E-2</v>
      </c>
      <c r="E20" s="113">
        <v>6261</v>
      </c>
      <c r="F20" s="114">
        <f t="shared" si="0"/>
        <v>-0.70148755602174118</v>
      </c>
      <c r="G20" s="113">
        <v>19784</v>
      </c>
      <c r="H20" s="114">
        <f t="shared" si="0"/>
        <v>2.1598786136399934</v>
      </c>
      <c r="I20" s="113">
        <v>23285</v>
      </c>
      <c r="J20" s="114">
        <f t="shared" si="0"/>
        <v>0.17696118075212297</v>
      </c>
      <c r="K20" s="113">
        <v>24142</v>
      </c>
      <c r="L20" s="114">
        <f t="shared" si="0"/>
        <v>3.6804809963495888E-2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250224</v>
      </c>
      <c r="D21" s="117">
        <v>-8.1504103836609998E-2</v>
      </c>
      <c r="E21" s="116">
        <v>96681</v>
      </c>
      <c r="F21" s="117">
        <f t="shared" si="0"/>
        <v>-0.61362219451371569</v>
      </c>
      <c r="G21" s="116">
        <v>140346</v>
      </c>
      <c r="H21" s="117">
        <f t="shared" si="0"/>
        <v>0.45163992925186958</v>
      </c>
      <c r="I21" s="116">
        <v>257117</v>
      </c>
      <c r="J21" s="117">
        <f t="shared" si="0"/>
        <v>0.83202228777450027</v>
      </c>
      <c r="K21" s="116">
        <v>278594</v>
      </c>
      <c r="L21" s="117">
        <f t="shared" si="0"/>
        <v>8.3530066078866927E-2</v>
      </c>
      <c r="M21" s="116">
        <v>119581</v>
      </c>
      <c r="N21" s="117">
        <v>6.4873192277552283E-2</v>
      </c>
      <c r="O21" s="117">
        <v>0.24753270599036026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2" t="s">
        <v>233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1628</v>
      </c>
      <c r="D31" s="114">
        <v>-8.5906793935990988E-2</v>
      </c>
      <c r="E31" s="113">
        <v>827</v>
      </c>
      <c r="F31" s="114">
        <f t="shared" ref="F31:L43" si="2">IFERROR(E31/C31-1,"-")</f>
        <v>-0.49201474201474205</v>
      </c>
      <c r="G31" s="113">
        <v>3353</v>
      </c>
      <c r="H31" s="114">
        <f t="shared" si="2"/>
        <v>3.0544135429262393</v>
      </c>
      <c r="I31" s="113">
        <v>744</v>
      </c>
      <c r="J31" s="114">
        <f t="shared" si="2"/>
        <v>-0.77810915597971964</v>
      </c>
      <c r="K31" s="113">
        <v>1649</v>
      </c>
      <c r="L31" s="114">
        <f t="shared" si="2"/>
        <v>1.2163978494623655</v>
      </c>
      <c r="M31" s="113">
        <v>1032</v>
      </c>
      <c r="N31" s="114">
        <f t="shared" ref="N31:N35" si="3">IFERROR(M31/K31-1,"-")</f>
        <v>-0.37416616130988478</v>
      </c>
      <c r="O31" s="114">
        <f>M31/C31-1</f>
        <v>-0.36609336609336607</v>
      </c>
    </row>
    <row r="32" spans="1:16" x14ac:dyDescent="0.25">
      <c r="B32" s="112" t="s">
        <v>70</v>
      </c>
      <c r="C32" s="113">
        <v>1556</v>
      </c>
      <c r="D32" s="114">
        <v>-0.22855726326227066</v>
      </c>
      <c r="E32" s="113">
        <v>1316</v>
      </c>
      <c r="F32" s="114">
        <f t="shared" si="2"/>
        <v>-0.15424164524421591</v>
      </c>
      <c r="G32" s="113">
        <v>2820</v>
      </c>
      <c r="H32" s="114">
        <f t="shared" si="2"/>
        <v>1.1428571428571428</v>
      </c>
      <c r="I32" s="113">
        <v>1386</v>
      </c>
      <c r="J32" s="114">
        <f t="shared" si="2"/>
        <v>-0.50851063829787235</v>
      </c>
      <c r="K32" s="113">
        <v>1146</v>
      </c>
      <c r="L32" s="114">
        <f t="shared" si="2"/>
        <v>-0.17316017316017318</v>
      </c>
      <c r="M32" s="113">
        <v>1343</v>
      </c>
      <c r="N32" s="114">
        <f>IFERROR(M32/K32-1,"-")</f>
        <v>0.17190226876090753</v>
      </c>
      <c r="O32" s="114">
        <f>IFERROR(M32/C32-1,"-")</f>
        <v>-0.13688946015424164</v>
      </c>
    </row>
    <row r="33" spans="2:16" x14ac:dyDescent="0.25">
      <c r="B33" s="112" t="s">
        <v>72</v>
      </c>
      <c r="C33" s="113">
        <v>4005</v>
      </c>
      <c r="D33" s="114">
        <v>3.5418821096173669E-2</v>
      </c>
      <c r="E33" s="113">
        <v>486</v>
      </c>
      <c r="F33" s="114">
        <f t="shared" si="2"/>
        <v>-0.87865168539325844</v>
      </c>
      <c r="G33" s="113">
        <v>3098</v>
      </c>
      <c r="H33" s="114">
        <f t="shared" si="2"/>
        <v>5.3744855967078191</v>
      </c>
      <c r="I33" s="113">
        <v>1477</v>
      </c>
      <c r="J33" s="114">
        <f t="shared" si="2"/>
        <v>-0.52324080051646216</v>
      </c>
      <c r="K33" s="113">
        <v>1783</v>
      </c>
      <c r="L33" s="114">
        <f t="shared" si="2"/>
        <v>0.2071767095463779</v>
      </c>
      <c r="M33" s="113">
        <v>2340</v>
      </c>
      <c r="N33" s="114">
        <f t="shared" si="3"/>
        <v>0.31239484015703867</v>
      </c>
      <c r="O33" s="114">
        <f t="shared" ref="O33:O35" si="4">IFERROR(M33/C33-1,"-")</f>
        <v>-0.4157303370786517</v>
      </c>
    </row>
    <row r="34" spans="2:16" x14ac:dyDescent="0.25">
      <c r="B34" s="112" t="s">
        <v>74</v>
      </c>
      <c r="C34" s="113">
        <v>4972</v>
      </c>
      <c r="D34" s="114">
        <v>0.37386018237082075</v>
      </c>
      <c r="E34" s="113">
        <v>0</v>
      </c>
      <c r="F34" s="114">
        <f t="shared" si="2"/>
        <v>-1</v>
      </c>
      <c r="G34" s="113">
        <v>4325</v>
      </c>
      <c r="H34" s="114" t="str">
        <f t="shared" si="2"/>
        <v>-</v>
      </c>
      <c r="I34" s="113">
        <v>3054</v>
      </c>
      <c r="J34" s="114">
        <f t="shared" si="2"/>
        <v>-0.29387283236994222</v>
      </c>
      <c r="K34" s="113">
        <v>3984</v>
      </c>
      <c r="L34" s="114">
        <f t="shared" si="2"/>
        <v>0.30451866404715133</v>
      </c>
      <c r="M34" s="113">
        <v>1383</v>
      </c>
      <c r="N34" s="114">
        <f t="shared" si="3"/>
        <v>-0.65286144578313254</v>
      </c>
      <c r="O34" s="114">
        <f t="shared" si="4"/>
        <v>-0.72184231697506029</v>
      </c>
    </row>
    <row r="35" spans="2:16" x14ac:dyDescent="0.25">
      <c r="B35" s="112" t="s">
        <v>76</v>
      </c>
      <c r="C35" s="113">
        <v>3331</v>
      </c>
      <c r="D35" s="114">
        <v>-0.34234945705824282</v>
      </c>
      <c r="E35" s="113">
        <v>0</v>
      </c>
      <c r="F35" s="114">
        <f t="shared" si="2"/>
        <v>-1</v>
      </c>
      <c r="G35" s="113">
        <v>4087</v>
      </c>
      <c r="H35" s="114" t="str">
        <f t="shared" si="2"/>
        <v>-</v>
      </c>
      <c r="I35" s="113">
        <v>2857</v>
      </c>
      <c r="J35" s="114">
        <f t="shared" si="2"/>
        <v>-0.30095424516760461</v>
      </c>
      <c r="K35" s="113">
        <v>2472</v>
      </c>
      <c r="L35" s="114">
        <f t="shared" si="2"/>
        <v>-0.13475673783689179</v>
      </c>
      <c r="M35" s="113">
        <v>2206</v>
      </c>
      <c r="N35" s="114">
        <f t="shared" si="3"/>
        <v>-0.10760517799352753</v>
      </c>
      <c r="O35" s="114">
        <f t="shared" si="4"/>
        <v>-0.33773641549084354</v>
      </c>
    </row>
    <row r="36" spans="2:16" x14ac:dyDescent="0.25">
      <c r="B36" s="112" t="s">
        <v>78</v>
      </c>
      <c r="C36" s="113">
        <v>2375</v>
      </c>
      <c r="D36" s="114">
        <v>-0.69235751295336789</v>
      </c>
      <c r="E36" s="113">
        <v>0</v>
      </c>
      <c r="F36" s="114">
        <f t="shared" si="2"/>
        <v>-1</v>
      </c>
      <c r="G36" s="113">
        <v>2007</v>
      </c>
      <c r="H36" s="114" t="str">
        <f t="shared" si="2"/>
        <v>-</v>
      </c>
      <c r="I36" s="113">
        <v>1981</v>
      </c>
      <c r="J36" s="114">
        <f t="shared" si="2"/>
        <v>-1.2954658694569021E-2</v>
      </c>
      <c r="K36" s="113">
        <v>3499</v>
      </c>
      <c r="L36" s="114">
        <f t="shared" si="2"/>
        <v>0.76627965673902065</v>
      </c>
      <c r="M36" s="113"/>
      <c r="N36" s="114"/>
      <c r="O36" s="114"/>
    </row>
    <row r="37" spans="2:16" x14ac:dyDescent="0.25">
      <c r="B37" s="112" t="s">
        <v>80</v>
      </c>
      <c r="C37" s="113">
        <v>6726</v>
      </c>
      <c r="D37" s="114">
        <v>8.0481927710843282E-2</v>
      </c>
      <c r="E37" s="113">
        <v>0</v>
      </c>
      <c r="F37" s="114">
        <f t="shared" si="2"/>
        <v>-1</v>
      </c>
      <c r="G37" s="113">
        <v>4124</v>
      </c>
      <c r="H37" s="114" t="str">
        <f t="shared" si="2"/>
        <v>-</v>
      </c>
      <c r="I37" s="113">
        <v>4035</v>
      </c>
      <c r="J37" s="114">
        <f t="shared" si="2"/>
        <v>-2.1580989330746814E-2</v>
      </c>
      <c r="K37" s="113">
        <v>4301</v>
      </c>
      <c r="L37" s="114">
        <f t="shared" si="2"/>
        <v>6.5923172242874806E-2</v>
      </c>
      <c r="M37" s="113"/>
      <c r="N37" s="114"/>
      <c r="O37" s="114"/>
    </row>
    <row r="38" spans="2:16" x14ac:dyDescent="0.25">
      <c r="B38" s="112" t="s">
        <v>82</v>
      </c>
      <c r="C38" s="113">
        <v>7145</v>
      </c>
      <c r="D38" s="114">
        <v>-0.1658883959841233</v>
      </c>
      <c r="E38" s="113">
        <v>8045</v>
      </c>
      <c r="F38" s="114">
        <f t="shared" si="2"/>
        <v>0.12596221133659902</v>
      </c>
      <c r="G38" s="113">
        <v>8610</v>
      </c>
      <c r="H38" s="114">
        <f t="shared" si="2"/>
        <v>7.0229956494717305E-2</v>
      </c>
      <c r="I38" s="113">
        <v>5520</v>
      </c>
      <c r="J38" s="114">
        <f t="shared" si="2"/>
        <v>-0.35888501742160284</v>
      </c>
      <c r="K38" s="113">
        <v>4258</v>
      </c>
      <c r="L38" s="114">
        <f t="shared" si="2"/>
        <v>-0.2286231884057971</v>
      </c>
      <c r="M38" s="113"/>
      <c r="N38" s="114"/>
      <c r="O38" s="114"/>
    </row>
    <row r="39" spans="2:16" x14ac:dyDescent="0.25">
      <c r="B39" s="112" t="s">
        <v>84</v>
      </c>
      <c r="C39" s="113">
        <v>5836</v>
      </c>
      <c r="D39" s="114">
        <v>-8.6697965571205016E-2</v>
      </c>
      <c r="E39" s="113">
        <v>3978</v>
      </c>
      <c r="F39" s="114">
        <f t="shared" si="2"/>
        <v>-0.31836874571624396</v>
      </c>
      <c r="G39" s="113">
        <v>5192</v>
      </c>
      <c r="H39" s="114">
        <f t="shared" si="2"/>
        <v>0.30517848164906991</v>
      </c>
      <c r="I39" s="113">
        <v>3446</v>
      </c>
      <c r="J39" s="114">
        <f t="shared" si="2"/>
        <v>-0.33628659476117106</v>
      </c>
      <c r="K39" s="113">
        <v>3382</v>
      </c>
      <c r="L39" s="114">
        <f t="shared" si="2"/>
        <v>-1.8572257690075422E-2</v>
      </c>
      <c r="M39" s="113"/>
      <c r="N39" s="114"/>
      <c r="O39" s="114"/>
    </row>
    <row r="40" spans="2:16" x14ac:dyDescent="0.25">
      <c r="B40" s="112" t="s">
        <v>86</v>
      </c>
      <c r="C40" s="113">
        <v>3858</v>
      </c>
      <c r="D40" s="114">
        <v>0.50233644859813076</v>
      </c>
      <c r="E40" s="113">
        <v>3756</v>
      </c>
      <c r="F40" s="114">
        <f t="shared" si="2"/>
        <v>-2.6438569206842955E-2</v>
      </c>
      <c r="G40" s="113">
        <v>4314</v>
      </c>
      <c r="H40" s="114">
        <f t="shared" si="2"/>
        <v>0.14856230031948892</v>
      </c>
      <c r="I40" s="113">
        <v>1651</v>
      </c>
      <c r="J40" s="114">
        <f t="shared" si="2"/>
        <v>-0.61729253592953182</v>
      </c>
      <c r="K40" s="113">
        <v>2377</v>
      </c>
      <c r="L40" s="114">
        <f t="shared" si="2"/>
        <v>0.43973349485160518</v>
      </c>
      <c r="M40" s="113"/>
      <c r="N40" s="114"/>
      <c r="O40" s="114"/>
    </row>
    <row r="41" spans="2:16" x14ac:dyDescent="0.25">
      <c r="B41" s="112" t="s">
        <v>88</v>
      </c>
      <c r="C41" s="113">
        <v>1929</v>
      </c>
      <c r="D41" s="114">
        <v>0.3546348314606742</v>
      </c>
      <c r="E41" s="113">
        <v>1562</v>
      </c>
      <c r="F41" s="114">
        <f t="shared" si="2"/>
        <v>-0.19025401762571281</v>
      </c>
      <c r="G41" s="113">
        <v>1248</v>
      </c>
      <c r="H41" s="114">
        <f t="shared" si="2"/>
        <v>-0.20102432778489121</v>
      </c>
      <c r="I41" s="113">
        <v>1088</v>
      </c>
      <c r="J41" s="114">
        <f t="shared" si="2"/>
        <v>-0.12820512820512819</v>
      </c>
      <c r="K41" s="113">
        <v>1284</v>
      </c>
      <c r="L41" s="114">
        <f t="shared" si="2"/>
        <v>0.18014705882352944</v>
      </c>
      <c r="M41" s="113"/>
      <c r="N41" s="114"/>
      <c r="O41" s="114"/>
    </row>
    <row r="42" spans="2:16" x14ac:dyDescent="0.25">
      <c r="B42" s="112" t="s">
        <v>90</v>
      </c>
      <c r="C42" s="113">
        <v>2216</v>
      </c>
      <c r="D42" s="114">
        <v>-0.18678899082568812</v>
      </c>
      <c r="E42" s="113">
        <v>1855</v>
      </c>
      <c r="F42" s="114">
        <f t="shared" si="2"/>
        <v>-0.16290613718411551</v>
      </c>
      <c r="G42" s="113">
        <v>2038</v>
      </c>
      <c r="H42" s="114">
        <f t="shared" si="2"/>
        <v>9.8652291105121304E-2</v>
      </c>
      <c r="I42" s="113">
        <v>1822</v>
      </c>
      <c r="J42" s="114">
        <f t="shared" si="2"/>
        <v>-0.10598626104023556</v>
      </c>
      <c r="K42" s="113">
        <v>1883</v>
      </c>
      <c r="L42" s="114">
        <f t="shared" si="2"/>
        <v>3.3479692645444592E-2</v>
      </c>
      <c r="M42" s="113"/>
      <c r="N42" s="114"/>
      <c r="O42" s="114"/>
    </row>
    <row r="43" spans="2:16" ht="15.75" x14ac:dyDescent="0.25">
      <c r="B43" s="115" t="s">
        <v>27</v>
      </c>
      <c r="C43" s="116">
        <v>45577</v>
      </c>
      <c r="D43" s="117">
        <v>-0.12297952586206895</v>
      </c>
      <c r="E43" s="116">
        <v>26839</v>
      </c>
      <c r="F43" s="117">
        <f t="shared" si="2"/>
        <v>-0.41112842003642192</v>
      </c>
      <c r="G43" s="116">
        <v>45216</v>
      </c>
      <c r="H43" s="117">
        <f t="shared" si="2"/>
        <v>0.68471254517679503</v>
      </c>
      <c r="I43" s="116">
        <v>29061</v>
      </c>
      <c r="J43" s="117">
        <f t="shared" si="2"/>
        <v>-0.35728503184713378</v>
      </c>
      <c r="K43" s="116">
        <v>32018</v>
      </c>
      <c r="L43" s="117">
        <f t="shared" si="2"/>
        <v>0.10175148824885594</v>
      </c>
      <c r="M43" s="116">
        <v>8304</v>
      </c>
      <c r="N43" s="117">
        <v>-0.24741707449700923</v>
      </c>
      <c r="O43" s="117">
        <v>-0.46398140975987612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234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913</v>
      </c>
      <c r="D53" s="114">
        <v>1.0021929824561404</v>
      </c>
      <c r="E53" s="113">
        <v>332</v>
      </c>
      <c r="F53" s="114">
        <f>IFERROR(E53/C53-1,"-")</f>
        <v>-0.63636363636363635</v>
      </c>
      <c r="G53" s="113">
        <v>460</v>
      </c>
      <c r="H53" s="114">
        <f>IFERROR(G53/E53-1,"-")</f>
        <v>0.3855421686746987</v>
      </c>
      <c r="I53" s="113">
        <v>515</v>
      </c>
      <c r="J53" s="114">
        <f>IFERROR(I53/G53-1,"-")</f>
        <v>0.11956521739130443</v>
      </c>
      <c r="K53" s="113">
        <v>722</v>
      </c>
      <c r="L53" s="114">
        <f>IFERROR(K53/I53-1,"-")</f>
        <v>0.40194174757281553</v>
      </c>
      <c r="M53" s="113">
        <v>461</v>
      </c>
      <c r="N53" s="114">
        <f t="shared" ref="N53:N57" si="5">IFERROR(M53/K53-1,"-")</f>
        <v>-0.36149584487534625</v>
      </c>
      <c r="O53" s="114">
        <f>IFERROR(M53/C53-1,"-")</f>
        <v>-0.49507119386637455</v>
      </c>
    </row>
    <row r="54" spans="1:16" x14ac:dyDescent="0.25">
      <c r="A54" s="1">
        <v>2</v>
      </c>
      <c r="B54" s="112" t="s">
        <v>70</v>
      </c>
      <c r="C54" s="113">
        <v>793</v>
      </c>
      <c r="D54" s="114">
        <v>0.52499999999999991</v>
      </c>
      <c r="E54" s="113">
        <v>399</v>
      </c>
      <c r="F54" s="114">
        <f t="shared" ref="F54:L65" si="6">IFERROR(E54/C54-1,"-")</f>
        <v>-0.49684741488020179</v>
      </c>
      <c r="G54" s="113">
        <v>243</v>
      </c>
      <c r="H54" s="114">
        <f t="shared" si="6"/>
        <v>-0.39097744360902253</v>
      </c>
      <c r="I54" s="113">
        <v>515</v>
      </c>
      <c r="J54" s="114">
        <f t="shared" si="6"/>
        <v>1.119341563786008</v>
      </c>
      <c r="K54" s="113">
        <v>509</v>
      </c>
      <c r="L54" s="114">
        <f t="shared" si="6"/>
        <v>-1.1650485436893177E-2</v>
      </c>
      <c r="M54" s="113">
        <v>473</v>
      </c>
      <c r="N54" s="114">
        <f t="shared" si="5"/>
        <v>-7.0726915520628708E-2</v>
      </c>
      <c r="O54" s="114">
        <f>IFERROR(M54/C54-1,"-")</f>
        <v>-0.40353089533417408</v>
      </c>
    </row>
    <row r="55" spans="1:16" x14ac:dyDescent="0.25">
      <c r="A55" s="1">
        <v>3</v>
      </c>
      <c r="B55" s="112" t="s">
        <v>72</v>
      </c>
      <c r="C55" s="113">
        <v>1749</v>
      </c>
      <c r="D55" s="114">
        <v>0.81055900621118004</v>
      </c>
      <c r="E55" s="113">
        <v>135</v>
      </c>
      <c r="F55" s="114">
        <f t="shared" si="6"/>
        <v>-0.92281303602058318</v>
      </c>
      <c r="G55" s="113">
        <v>377</v>
      </c>
      <c r="H55" s="114">
        <f t="shared" si="6"/>
        <v>1.7925925925925927</v>
      </c>
      <c r="I55" s="113">
        <v>541</v>
      </c>
      <c r="J55" s="114">
        <f t="shared" si="6"/>
        <v>0.4350132625994696</v>
      </c>
      <c r="K55" s="113">
        <v>747</v>
      </c>
      <c r="L55" s="114">
        <f t="shared" si="6"/>
        <v>0.38077634011090566</v>
      </c>
      <c r="M55" s="113">
        <v>813</v>
      </c>
      <c r="N55" s="114">
        <f t="shared" si="5"/>
        <v>8.8353413654618462E-2</v>
      </c>
      <c r="O55" s="114">
        <f t="shared" ref="O55:O57" si="7">IFERROR(M55/C55-1,"-")</f>
        <v>-0.53516295025728988</v>
      </c>
    </row>
    <row r="56" spans="1:16" x14ac:dyDescent="0.25">
      <c r="A56" s="1">
        <v>4</v>
      </c>
      <c r="B56" s="112" t="s">
        <v>74</v>
      </c>
      <c r="C56" s="113">
        <v>1554</v>
      </c>
      <c r="D56" s="114">
        <v>0.77803203661327225</v>
      </c>
      <c r="E56" s="113">
        <v>0</v>
      </c>
      <c r="F56" s="114">
        <f t="shared" si="6"/>
        <v>-1</v>
      </c>
      <c r="G56" s="113">
        <v>439</v>
      </c>
      <c r="H56" s="114" t="str">
        <f t="shared" si="6"/>
        <v>-</v>
      </c>
      <c r="I56" s="113">
        <v>688</v>
      </c>
      <c r="J56" s="114">
        <f t="shared" si="6"/>
        <v>0.56719817767653757</v>
      </c>
      <c r="K56" s="113">
        <v>838</v>
      </c>
      <c r="L56" s="114">
        <f t="shared" si="6"/>
        <v>0.21802325581395343</v>
      </c>
      <c r="M56" s="113">
        <v>563</v>
      </c>
      <c r="N56" s="114">
        <f t="shared" si="5"/>
        <v>-0.32816229116945106</v>
      </c>
      <c r="O56" s="114">
        <f t="shared" si="7"/>
        <v>-0.63770913770913773</v>
      </c>
    </row>
    <row r="57" spans="1:16" x14ac:dyDescent="0.25">
      <c r="A57" s="1">
        <v>5</v>
      </c>
      <c r="B57" s="112" t="s">
        <v>76</v>
      </c>
      <c r="C57" s="113">
        <v>834</v>
      </c>
      <c r="D57" s="114">
        <v>-0.19029126213592229</v>
      </c>
      <c r="E57" s="113">
        <v>0</v>
      </c>
      <c r="F57" s="114">
        <f t="shared" si="6"/>
        <v>-1</v>
      </c>
      <c r="G57" s="113">
        <v>689</v>
      </c>
      <c r="H57" s="114" t="str">
        <f t="shared" si="6"/>
        <v>-</v>
      </c>
      <c r="I57" s="113">
        <v>629</v>
      </c>
      <c r="J57" s="114">
        <f t="shared" si="6"/>
        <v>-8.7082728592162595E-2</v>
      </c>
      <c r="K57" s="113">
        <v>849</v>
      </c>
      <c r="L57" s="114">
        <f t="shared" si="6"/>
        <v>0.34976152623211454</v>
      </c>
      <c r="M57" s="113">
        <v>742</v>
      </c>
      <c r="N57" s="114">
        <f t="shared" si="5"/>
        <v>-0.12603062426383982</v>
      </c>
      <c r="O57" s="114">
        <f t="shared" si="7"/>
        <v>-0.11031175059952036</v>
      </c>
    </row>
    <row r="58" spans="1:16" x14ac:dyDescent="0.25">
      <c r="A58" s="1">
        <v>6</v>
      </c>
      <c r="B58" s="112" t="s">
        <v>78</v>
      </c>
      <c r="C58" s="113">
        <v>1360</v>
      </c>
      <c r="D58" s="114">
        <v>-0.29497148781752203</v>
      </c>
      <c r="E58" s="113">
        <v>0</v>
      </c>
      <c r="F58" s="114">
        <f t="shared" si="6"/>
        <v>-1</v>
      </c>
      <c r="G58" s="113">
        <v>850</v>
      </c>
      <c r="H58" s="114" t="str">
        <f t="shared" si="6"/>
        <v>-</v>
      </c>
      <c r="I58" s="113">
        <v>736</v>
      </c>
      <c r="J58" s="114">
        <f t="shared" si="6"/>
        <v>-0.13411764705882356</v>
      </c>
      <c r="K58" s="113">
        <v>1281</v>
      </c>
      <c r="L58" s="114">
        <f t="shared" si="6"/>
        <v>0.74048913043478271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2538</v>
      </c>
      <c r="D59" s="114">
        <v>0.18875878220140518</v>
      </c>
      <c r="E59" s="113">
        <v>0</v>
      </c>
      <c r="F59" s="114">
        <f t="shared" si="6"/>
        <v>-1</v>
      </c>
      <c r="G59" s="113">
        <v>1976</v>
      </c>
      <c r="H59" s="114" t="str">
        <f t="shared" si="6"/>
        <v>-</v>
      </c>
      <c r="I59" s="113">
        <v>1359</v>
      </c>
      <c r="J59" s="114">
        <f t="shared" si="6"/>
        <v>-0.31224696356275305</v>
      </c>
      <c r="K59" s="113">
        <v>1503</v>
      </c>
      <c r="L59" s="114">
        <f t="shared" si="6"/>
        <v>0.10596026490066235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2653</v>
      </c>
      <c r="D60" s="114">
        <v>7.7141697117336649E-2</v>
      </c>
      <c r="E60" s="113">
        <v>2124</v>
      </c>
      <c r="F60" s="114">
        <f t="shared" si="6"/>
        <v>-0.19939690915944219</v>
      </c>
      <c r="G60" s="113">
        <v>2642</v>
      </c>
      <c r="H60" s="114">
        <f t="shared" si="6"/>
        <v>0.24387947269303201</v>
      </c>
      <c r="I60" s="113">
        <v>1359</v>
      </c>
      <c r="J60" s="114">
        <f t="shared" si="6"/>
        <v>-0.48561695685087058</v>
      </c>
      <c r="K60" s="113">
        <v>1534</v>
      </c>
      <c r="L60" s="114">
        <f t="shared" si="6"/>
        <v>0.1287711552612214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4013</v>
      </c>
      <c r="D61" s="114">
        <v>1.1210359408033828</v>
      </c>
      <c r="E61" s="113">
        <v>1597</v>
      </c>
      <c r="F61" s="114">
        <f t="shared" si="6"/>
        <v>-0.60204335908298034</v>
      </c>
      <c r="G61" s="113">
        <v>1343</v>
      </c>
      <c r="H61" s="114">
        <f t="shared" si="6"/>
        <v>-0.15904821540388225</v>
      </c>
      <c r="I61" s="113">
        <v>914</v>
      </c>
      <c r="J61" s="114">
        <f t="shared" si="6"/>
        <v>-0.31943410275502604</v>
      </c>
      <c r="K61" s="113">
        <v>1027</v>
      </c>
      <c r="L61" s="114">
        <f t="shared" si="6"/>
        <v>0.12363238512035002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2009</v>
      </c>
      <c r="D62" s="114">
        <v>0.59191759112519815</v>
      </c>
      <c r="E62" s="113">
        <v>502</v>
      </c>
      <c r="F62" s="114">
        <f t="shared" si="6"/>
        <v>-0.75012444001991041</v>
      </c>
      <c r="G62" s="113">
        <v>980</v>
      </c>
      <c r="H62" s="114">
        <f t="shared" si="6"/>
        <v>0.952191235059761</v>
      </c>
      <c r="I62" s="113">
        <v>587</v>
      </c>
      <c r="J62" s="114">
        <f t="shared" si="6"/>
        <v>-0.40102040816326534</v>
      </c>
      <c r="K62" s="113">
        <v>688</v>
      </c>
      <c r="L62" s="114">
        <f t="shared" si="6"/>
        <v>0.17206132879045999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995</v>
      </c>
      <c r="D63" s="114">
        <v>0.74868189806678376</v>
      </c>
      <c r="E63" s="113">
        <v>239</v>
      </c>
      <c r="F63" s="114">
        <f t="shared" si="6"/>
        <v>-0.75979899497487435</v>
      </c>
      <c r="G63" s="113">
        <v>317</v>
      </c>
      <c r="H63" s="114">
        <f t="shared" si="6"/>
        <v>0.32635983263598334</v>
      </c>
      <c r="I63" s="113">
        <v>454</v>
      </c>
      <c r="J63" s="114">
        <f t="shared" si="6"/>
        <v>0.43217665615141954</v>
      </c>
      <c r="K63" s="113">
        <v>605</v>
      </c>
      <c r="L63" s="114">
        <f t="shared" si="6"/>
        <v>0.33259911894273131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1276</v>
      </c>
      <c r="D64" s="114">
        <v>0.10285220397579953</v>
      </c>
      <c r="E64" s="113">
        <v>288</v>
      </c>
      <c r="F64" s="114">
        <f t="shared" si="6"/>
        <v>-0.77429467084639492</v>
      </c>
      <c r="G64" s="113">
        <v>705</v>
      </c>
      <c r="H64" s="114">
        <f t="shared" si="6"/>
        <v>1.4479166666666665</v>
      </c>
      <c r="I64" s="113">
        <v>821</v>
      </c>
      <c r="J64" s="114">
        <f t="shared" si="6"/>
        <v>0.1645390070921986</v>
      </c>
      <c r="K64" s="113">
        <v>977</v>
      </c>
      <c r="L64" s="114">
        <f t="shared" si="6"/>
        <v>0.19001218026796596</v>
      </c>
      <c r="M64" s="113"/>
      <c r="N64" s="114"/>
      <c r="O64" s="114"/>
    </row>
    <row r="65" spans="1:16" ht="15.75" x14ac:dyDescent="0.25">
      <c r="B65" s="115" t="s">
        <v>27</v>
      </c>
      <c r="C65" s="116">
        <v>20687</v>
      </c>
      <c r="D65" s="117">
        <v>0.35625778535370101</v>
      </c>
      <c r="E65" s="116">
        <v>6781</v>
      </c>
      <c r="F65" s="117">
        <f t="shared" si="6"/>
        <v>-0.6722096002320298</v>
      </c>
      <c r="G65" s="116">
        <v>11021</v>
      </c>
      <c r="H65" s="117">
        <f t="shared" si="6"/>
        <v>0.6252765078896918</v>
      </c>
      <c r="I65" s="116">
        <v>9118</v>
      </c>
      <c r="J65" s="117">
        <f t="shared" si="6"/>
        <v>-0.17267035659196084</v>
      </c>
      <c r="K65" s="116">
        <v>11280</v>
      </c>
      <c r="L65" s="117">
        <f t="shared" si="6"/>
        <v>0.23711340206185572</v>
      </c>
      <c r="M65" s="116">
        <v>3052</v>
      </c>
      <c r="N65" s="117">
        <v>-0.16725784447476122</v>
      </c>
      <c r="O65" s="117">
        <v>-0.47766558274858806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2" t="s">
        <v>235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715</v>
      </c>
      <c r="D75" s="114">
        <v>-0.46037735849056605</v>
      </c>
      <c r="E75" s="113">
        <v>495</v>
      </c>
      <c r="F75" s="114">
        <f>IFERROR(E75/C75-1,"-")</f>
        <v>-0.30769230769230771</v>
      </c>
      <c r="G75" s="113">
        <v>2893</v>
      </c>
      <c r="H75" s="114">
        <f>IFERROR(G75/E75-1,"-")</f>
        <v>4.8444444444444441</v>
      </c>
      <c r="I75" s="113">
        <v>229</v>
      </c>
      <c r="J75" s="114">
        <f>IFERROR(I75/G75-1,"-")</f>
        <v>-0.92084341513999313</v>
      </c>
      <c r="K75" s="113">
        <v>927</v>
      </c>
      <c r="L75" s="114">
        <f>IFERROR(K75/I75-1,"-")</f>
        <v>3.0480349344978164</v>
      </c>
      <c r="M75" s="113">
        <v>571</v>
      </c>
      <c r="N75" s="114">
        <f t="shared" ref="N75:N79" si="8">IFERROR(M75/K75-1,"-")</f>
        <v>-0.38403451995685001</v>
      </c>
      <c r="O75" s="114">
        <f>M75/C75-1</f>
        <v>-0.20139860139860144</v>
      </c>
    </row>
    <row r="76" spans="1:16" x14ac:dyDescent="0.25">
      <c r="A76" s="1">
        <v>2</v>
      </c>
      <c r="B76" s="112" t="s">
        <v>70</v>
      </c>
      <c r="C76" s="113">
        <v>763</v>
      </c>
      <c r="D76" s="114">
        <v>-0.49031396125584503</v>
      </c>
      <c r="E76" s="113">
        <v>917</v>
      </c>
      <c r="F76" s="114">
        <f t="shared" ref="F76:L87" si="9">IFERROR(E76/C76-1,"-")</f>
        <v>0.201834862385321</v>
      </c>
      <c r="G76" s="113">
        <v>2577</v>
      </c>
      <c r="H76" s="114">
        <f t="shared" si="9"/>
        <v>1.8102508178844054</v>
      </c>
      <c r="I76" s="113">
        <v>871</v>
      </c>
      <c r="J76" s="114">
        <f t="shared" si="9"/>
        <v>-0.66201008925106719</v>
      </c>
      <c r="K76" s="113">
        <v>637</v>
      </c>
      <c r="L76" s="114">
        <f t="shared" si="9"/>
        <v>-0.26865671641791045</v>
      </c>
      <c r="M76" s="113">
        <v>870</v>
      </c>
      <c r="N76" s="114">
        <f t="shared" si="8"/>
        <v>0.36577708006279441</v>
      </c>
      <c r="O76" s="114">
        <f>IFERROR(M76/C76-1,"-")</f>
        <v>0.14023591087811282</v>
      </c>
    </row>
    <row r="77" spans="1:16" x14ac:dyDescent="0.25">
      <c r="A77" s="1">
        <v>3</v>
      </c>
      <c r="B77" s="112" t="s">
        <v>72</v>
      </c>
      <c r="C77" s="113">
        <v>2256</v>
      </c>
      <c r="D77" s="114">
        <v>-0.22260509993108202</v>
      </c>
      <c r="E77" s="113">
        <v>351</v>
      </c>
      <c r="F77" s="114">
        <f t="shared" si="9"/>
        <v>-0.84441489361702127</v>
      </c>
      <c r="G77" s="113">
        <v>2721</v>
      </c>
      <c r="H77" s="114">
        <f t="shared" si="9"/>
        <v>6.7521367521367521</v>
      </c>
      <c r="I77" s="113">
        <v>936</v>
      </c>
      <c r="J77" s="114">
        <f t="shared" si="9"/>
        <v>-0.6560088202866593</v>
      </c>
      <c r="K77" s="113">
        <v>1036</v>
      </c>
      <c r="L77" s="114">
        <f t="shared" si="9"/>
        <v>0.1068376068376069</v>
      </c>
      <c r="M77" s="113">
        <v>1527</v>
      </c>
      <c r="N77" s="114">
        <f t="shared" si="8"/>
        <v>0.47393822393822393</v>
      </c>
      <c r="O77" s="114">
        <f t="shared" ref="O77:O79" si="10">IFERROR(M77/C77-1,"-")</f>
        <v>-0.32313829787234039</v>
      </c>
    </row>
    <row r="78" spans="1:16" x14ac:dyDescent="0.25">
      <c r="A78" s="1">
        <v>4</v>
      </c>
      <c r="B78" s="112" t="s">
        <v>74</v>
      </c>
      <c r="C78" s="113">
        <v>3418</v>
      </c>
      <c r="D78" s="114">
        <v>0.24517304189435341</v>
      </c>
      <c r="E78" s="113">
        <v>0</v>
      </c>
      <c r="F78" s="114">
        <f t="shared" si="9"/>
        <v>-1</v>
      </c>
      <c r="G78" s="113">
        <v>3886</v>
      </c>
      <c r="H78" s="114" t="str">
        <f t="shared" si="9"/>
        <v>-</v>
      </c>
      <c r="I78" s="113">
        <v>2366</v>
      </c>
      <c r="J78" s="114">
        <f t="shared" si="9"/>
        <v>-0.3911477097272259</v>
      </c>
      <c r="K78" s="113">
        <v>3146</v>
      </c>
      <c r="L78" s="114">
        <f t="shared" si="9"/>
        <v>0.32967032967032961</v>
      </c>
      <c r="M78" s="113">
        <v>820</v>
      </c>
      <c r="N78" s="114">
        <f t="shared" si="8"/>
        <v>-0.73935155753337578</v>
      </c>
      <c r="O78" s="114">
        <f t="shared" si="10"/>
        <v>-0.76009362200117025</v>
      </c>
    </row>
    <row r="79" spans="1:16" x14ac:dyDescent="0.25">
      <c r="A79" s="1">
        <v>5</v>
      </c>
      <c r="B79" s="112" t="s">
        <v>76</v>
      </c>
      <c r="C79" s="113">
        <v>2497</v>
      </c>
      <c r="D79" s="114">
        <v>-0.38116480793060714</v>
      </c>
      <c r="E79" s="113">
        <v>0</v>
      </c>
      <c r="F79" s="114">
        <f t="shared" si="9"/>
        <v>-1</v>
      </c>
      <c r="G79" s="113">
        <v>3398</v>
      </c>
      <c r="H79" s="114" t="str">
        <f t="shared" si="9"/>
        <v>-</v>
      </c>
      <c r="I79" s="113">
        <v>2228</v>
      </c>
      <c r="J79" s="114">
        <f t="shared" si="9"/>
        <v>-0.34432018834608591</v>
      </c>
      <c r="K79" s="113">
        <v>1623</v>
      </c>
      <c r="L79" s="114">
        <f t="shared" si="9"/>
        <v>-0.27154398563734294</v>
      </c>
      <c r="M79" s="113">
        <v>1464</v>
      </c>
      <c r="N79" s="114">
        <f t="shared" si="8"/>
        <v>-9.7966728280961202E-2</v>
      </c>
      <c r="O79" s="114">
        <f t="shared" si="10"/>
        <v>-0.41369643572286741</v>
      </c>
    </row>
    <row r="80" spans="1:16" x14ac:dyDescent="0.25">
      <c r="A80" s="1">
        <v>6</v>
      </c>
      <c r="B80" s="112" t="s">
        <v>78</v>
      </c>
      <c r="C80" s="113">
        <v>1015</v>
      </c>
      <c r="D80" s="114">
        <v>-0.82472802624762565</v>
      </c>
      <c r="E80" s="113">
        <v>0</v>
      </c>
      <c r="F80" s="114">
        <f t="shared" si="9"/>
        <v>-1</v>
      </c>
      <c r="G80" s="113">
        <v>1157</v>
      </c>
      <c r="H80" s="114" t="str">
        <f t="shared" si="9"/>
        <v>-</v>
      </c>
      <c r="I80" s="113">
        <v>1245</v>
      </c>
      <c r="J80" s="114">
        <f t="shared" si="9"/>
        <v>7.605877268798622E-2</v>
      </c>
      <c r="K80" s="113">
        <v>2218</v>
      </c>
      <c r="L80" s="114">
        <f t="shared" si="9"/>
        <v>0.78152610441767068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4188</v>
      </c>
      <c r="D81" s="114">
        <v>2.3960880195599055E-2</v>
      </c>
      <c r="E81" s="113">
        <v>0</v>
      </c>
      <c r="F81" s="114">
        <f t="shared" si="9"/>
        <v>-1</v>
      </c>
      <c r="G81" s="113">
        <v>2148</v>
      </c>
      <c r="H81" s="114" t="str">
        <f t="shared" si="9"/>
        <v>-</v>
      </c>
      <c r="I81" s="113">
        <v>2676</v>
      </c>
      <c r="J81" s="114">
        <f t="shared" si="9"/>
        <v>0.24581005586592175</v>
      </c>
      <c r="K81" s="113">
        <v>2798</v>
      </c>
      <c r="L81" s="114">
        <f t="shared" si="9"/>
        <v>4.5590433482810111E-2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4492</v>
      </c>
      <c r="D82" s="114">
        <v>-0.26396854006226445</v>
      </c>
      <c r="E82" s="113">
        <v>5921</v>
      </c>
      <c r="F82" s="114">
        <f t="shared" si="9"/>
        <v>0.31812110418521811</v>
      </c>
      <c r="G82" s="113">
        <v>5968</v>
      </c>
      <c r="H82" s="114">
        <f t="shared" si="9"/>
        <v>7.9378483364296315E-3</v>
      </c>
      <c r="I82" s="113">
        <v>4161</v>
      </c>
      <c r="J82" s="114">
        <f t="shared" si="9"/>
        <v>-0.30278150134048254</v>
      </c>
      <c r="K82" s="113">
        <v>2724</v>
      </c>
      <c r="L82" s="114">
        <f t="shared" si="9"/>
        <v>-0.34534967555875995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1823</v>
      </c>
      <c r="D83" s="114">
        <v>-0.59470875944864376</v>
      </c>
      <c r="E83" s="113">
        <v>2381</v>
      </c>
      <c r="F83" s="114">
        <f t="shared" si="9"/>
        <v>0.30608886450905093</v>
      </c>
      <c r="G83" s="113">
        <v>3849</v>
      </c>
      <c r="H83" s="114">
        <f t="shared" si="9"/>
        <v>0.61654766904661917</v>
      </c>
      <c r="I83" s="113">
        <v>2532</v>
      </c>
      <c r="J83" s="114">
        <f t="shared" si="9"/>
        <v>-0.34216679657053783</v>
      </c>
      <c r="K83" s="113">
        <v>2355</v>
      </c>
      <c r="L83" s="114">
        <f t="shared" si="9"/>
        <v>-6.9905213270142208E-2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1849</v>
      </c>
      <c r="D84" s="114">
        <v>0.41577335375191415</v>
      </c>
      <c r="E84" s="113">
        <v>3254</v>
      </c>
      <c r="F84" s="114">
        <f t="shared" si="9"/>
        <v>0.75987020010816653</v>
      </c>
      <c r="G84" s="113">
        <v>3334</v>
      </c>
      <c r="H84" s="114">
        <f t="shared" si="9"/>
        <v>2.4585125998770829E-2</v>
      </c>
      <c r="I84" s="113">
        <v>1064</v>
      </c>
      <c r="J84" s="114">
        <f t="shared" si="9"/>
        <v>-0.68086382723455308</v>
      </c>
      <c r="K84" s="113">
        <v>1689</v>
      </c>
      <c r="L84" s="114">
        <f t="shared" si="9"/>
        <v>0.58740601503759393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934</v>
      </c>
      <c r="D85" s="114">
        <v>9.2397660818713367E-2</v>
      </c>
      <c r="E85" s="113">
        <v>1323</v>
      </c>
      <c r="F85" s="114">
        <f t="shared" si="9"/>
        <v>0.41648822269807284</v>
      </c>
      <c r="G85" s="113">
        <v>931</v>
      </c>
      <c r="H85" s="114">
        <f t="shared" si="9"/>
        <v>-0.29629629629629628</v>
      </c>
      <c r="I85" s="113">
        <v>634</v>
      </c>
      <c r="J85" s="114">
        <f t="shared" si="9"/>
        <v>-0.31901181525241673</v>
      </c>
      <c r="K85" s="113">
        <v>679</v>
      </c>
      <c r="L85" s="114">
        <f t="shared" si="9"/>
        <v>7.0977917981072558E-2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940</v>
      </c>
      <c r="D86" s="114">
        <v>-0.40051020408163263</v>
      </c>
      <c r="E86" s="113">
        <v>1567</v>
      </c>
      <c r="F86" s="114">
        <f t="shared" si="9"/>
        <v>0.66702127659574462</v>
      </c>
      <c r="G86" s="113">
        <v>1333</v>
      </c>
      <c r="H86" s="114">
        <f t="shared" si="9"/>
        <v>-0.14932992980216975</v>
      </c>
      <c r="I86" s="113">
        <v>1001</v>
      </c>
      <c r="J86" s="114">
        <f t="shared" si="9"/>
        <v>-0.24906226556639155</v>
      </c>
      <c r="K86" s="113">
        <v>906</v>
      </c>
      <c r="L86" s="114">
        <f t="shared" si="9"/>
        <v>-9.4905094905094911E-2</v>
      </c>
      <c r="M86" s="113"/>
      <c r="N86" s="114"/>
      <c r="O86" s="114"/>
    </row>
    <row r="87" spans="1:16" ht="15.75" x14ac:dyDescent="0.25">
      <c r="B87" s="115" t="s">
        <v>27</v>
      </c>
      <c r="C87" s="116">
        <v>24890</v>
      </c>
      <c r="D87" s="117">
        <v>-0.32207544600299609</v>
      </c>
      <c r="E87" s="116">
        <v>20058</v>
      </c>
      <c r="F87" s="117">
        <f t="shared" si="9"/>
        <v>-0.1941341904379269</v>
      </c>
      <c r="G87" s="116">
        <v>34195</v>
      </c>
      <c r="H87" s="117">
        <f t="shared" si="9"/>
        <v>0.70480606241898491</v>
      </c>
      <c r="I87" s="116">
        <v>19943</v>
      </c>
      <c r="J87" s="117">
        <f t="shared" si="9"/>
        <v>-0.41678607983623339</v>
      </c>
      <c r="K87" s="116">
        <v>20738</v>
      </c>
      <c r="L87" s="117">
        <f t="shared" si="9"/>
        <v>3.9863611292182632E-2</v>
      </c>
      <c r="M87" s="116">
        <v>5252</v>
      </c>
      <c r="N87" s="117">
        <v>-0.28728457049803224</v>
      </c>
      <c r="O87" s="117">
        <v>-0.45569489066224478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2" t="s">
        <v>236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18112</v>
      </c>
      <c r="D97" s="114">
        <v>-5.7304949773590796E-2</v>
      </c>
      <c r="E97" s="113">
        <v>20204</v>
      </c>
      <c r="F97" s="114">
        <f t="shared" ref="F97:L109" si="11">IFERROR(E97/C97-1,"-")</f>
        <v>0.11550353356890453</v>
      </c>
      <c r="G97" s="113">
        <v>2870</v>
      </c>
      <c r="H97" s="114">
        <f t="shared" si="11"/>
        <v>-0.85794892100574138</v>
      </c>
      <c r="I97" s="113">
        <v>14854</v>
      </c>
      <c r="J97" s="114">
        <f t="shared" si="11"/>
        <v>4.1756097560975611</v>
      </c>
      <c r="K97" s="113">
        <v>20841</v>
      </c>
      <c r="L97" s="114">
        <f t="shared" si="11"/>
        <v>0.40305641578026119</v>
      </c>
      <c r="M97" s="113">
        <v>21618</v>
      </c>
      <c r="N97" s="114">
        <f t="shared" ref="N97:N101" si="12">IFERROR(M97/K97-1,"-")</f>
        <v>3.7282280120915612E-2</v>
      </c>
      <c r="O97" s="114">
        <f>M97/C97-1</f>
        <v>0.19357332155477036</v>
      </c>
    </row>
    <row r="98" spans="2:15" x14ac:dyDescent="0.25">
      <c r="B98" s="112" t="s">
        <v>70</v>
      </c>
      <c r="C98" s="113">
        <v>17667</v>
      </c>
      <c r="D98" s="114">
        <v>-7.3036360774437314E-2</v>
      </c>
      <c r="E98" s="113">
        <v>21087</v>
      </c>
      <c r="F98" s="114">
        <f t="shared" si="11"/>
        <v>0.19358125318390229</v>
      </c>
      <c r="G98" s="113">
        <v>2315</v>
      </c>
      <c r="H98" s="114">
        <f t="shared" si="11"/>
        <v>-0.89021672120263673</v>
      </c>
      <c r="I98" s="113">
        <v>20280</v>
      </c>
      <c r="J98" s="114">
        <f t="shared" si="11"/>
        <v>7.7602591792656579</v>
      </c>
      <c r="K98" s="113">
        <v>21940</v>
      </c>
      <c r="L98" s="114">
        <f t="shared" si="11"/>
        <v>8.1854043392505016E-2</v>
      </c>
      <c r="M98" s="113">
        <v>22578</v>
      </c>
      <c r="N98" s="114">
        <f t="shared" si="12"/>
        <v>2.9079307201458571E-2</v>
      </c>
      <c r="O98" s="114">
        <f>IFERROR(M98/C98-1,"-")</f>
        <v>0.27797588724741051</v>
      </c>
    </row>
    <row r="99" spans="2:15" x14ac:dyDescent="0.25">
      <c r="B99" s="112" t="s">
        <v>72</v>
      </c>
      <c r="C99" s="113">
        <v>17968</v>
      </c>
      <c r="D99" s="114">
        <v>-0.10948109233285419</v>
      </c>
      <c r="E99" s="113">
        <v>8379</v>
      </c>
      <c r="F99" s="114">
        <f t="shared" si="11"/>
        <v>-0.53367097061442559</v>
      </c>
      <c r="G99" s="113">
        <v>2315</v>
      </c>
      <c r="H99" s="114">
        <f t="shared" si="11"/>
        <v>-0.72371404702231767</v>
      </c>
      <c r="I99" s="113">
        <v>20754</v>
      </c>
      <c r="J99" s="114">
        <f t="shared" si="11"/>
        <v>7.9650107991360688</v>
      </c>
      <c r="K99" s="113">
        <v>19906</v>
      </c>
      <c r="L99" s="114">
        <f t="shared" si="11"/>
        <v>-4.0859593331405986E-2</v>
      </c>
      <c r="M99" s="113">
        <v>25016</v>
      </c>
      <c r="N99" s="114">
        <f t="shared" si="12"/>
        <v>0.25670652064704114</v>
      </c>
      <c r="O99" s="114">
        <f t="shared" ref="O99:O101" si="13">IFERROR(M99/C99-1,"-")</f>
        <v>0.3922528940338379</v>
      </c>
    </row>
    <row r="100" spans="2:15" x14ac:dyDescent="0.25">
      <c r="B100" s="112" t="s">
        <v>74</v>
      </c>
      <c r="C100" s="113">
        <v>15147</v>
      </c>
      <c r="D100" s="114">
        <v>-5.8666335218445109E-2</v>
      </c>
      <c r="E100" s="113">
        <v>0</v>
      </c>
      <c r="F100" s="114">
        <f t="shared" si="11"/>
        <v>-1</v>
      </c>
      <c r="G100" s="113">
        <v>2138</v>
      </c>
      <c r="H100" s="114" t="str">
        <f t="shared" si="11"/>
        <v>-</v>
      </c>
      <c r="I100" s="113">
        <v>20840</v>
      </c>
      <c r="J100" s="114">
        <f t="shared" si="11"/>
        <v>8.7474275023386348</v>
      </c>
      <c r="K100" s="113">
        <v>19500</v>
      </c>
      <c r="L100" s="114">
        <f t="shared" si="11"/>
        <v>-6.4299424184261045E-2</v>
      </c>
      <c r="M100" s="113">
        <v>20822</v>
      </c>
      <c r="N100" s="114">
        <f t="shared" si="12"/>
        <v>6.7794871794871758E-2</v>
      </c>
      <c r="O100" s="114">
        <f t="shared" si="13"/>
        <v>0.37466164917145317</v>
      </c>
    </row>
    <row r="101" spans="2:15" x14ac:dyDescent="0.25">
      <c r="B101" s="112" t="s">
        <v>76</v>
      </c>
      <c r="C101" s="113">
        <v>11468</v>
      </c>
      <c r="D101" s="114">
        <v>-0.3419784255221483</v>
      </c>
      <c r="E101" s="113">
        <v>0</v>
      </c>
      <c r="F101" s="114">
        <f t="shared" si="11"/>
        <v>-1</v>
      </c>
      <c r="G101" s="113">
        <v>2736</v>
      </c>
      <c r="H101" s="114" t="str">
        <f t="shared" si="11"/>
        <v>-</v>
      </c>
      <c r="I101" s="113">
        <v>17394</v>
      </c>
      <c r="J101" s="114">
        <f t="shared" si="11"/>
        <v>5.3574561403508776</v>
      </c>
      <c r="K101" s="113">
        <v>19075</v>
      </c>
      <c r="L101" s="114">
        <f t="shared" si="11"/>
        <v>9.664252040933663E-2</v>
      </c>
      <c r="M101" s="113">
        <v>21243</v>
      </c>
      <c r="N101" s="114">
        <f t="shared" si="12"/>
        <v>0.11365661861074705</v>
      </c>
      <c r="O101" s="114">
        <f t="shared" si="13"/>
        <v>0.85237181723055455</v>
      </c>
    </row>
    <row r="102" spans="2:15" x14ac:dyDescent="0.25">
      <c r="B102" s="112" t="s">
        <v>78</v>
      </c>
      <c r="C102" s="113">
        <v>16941</v>
      </c>
      <c r="D102" s="114">
        <v>1.8946228798267795E-2</v>
      </c>
      <c r="E102" s="113">
        <v>0</v>
      </c>
      <c r="F102" s="114">
        <f t="shared" si="11"/>
        <v>-1</v>
      </c>
      <c r="G102" s="113">
        <v>1795</v>
      </c>
      <c r="H102" s="114" t="str">
        <f t="shared" si="11"/>
        <v>-</v>
      </c>
      <c r="I102" s="113">
        <v>16905</v>
      </c>
      <c r="J102" s="114">
        <f t="shared" si="11"/>
        <v>8.4178272980501401</v>
      </c>
      <c r="K102" s="113">
        <v>17566</v>
      </c>
      <c r="L102" s="114">
        <f t="shared" si="11"/>
        <v>3.9100857734398087E-2</v>
      </c>
      <c r="M102" s="113"/>
      <c r="N102" s="114"/>
      <c r="O102" s="114"/>
    </row>
    <row r="103" spans="2:15" x14ac:dyDescent="0.25">
      <c r="B103" s="112" t="s">
        <v>80</v>
      </c>
      <c r="C103" s="113">
        <v>18132</v>
      </c>
      <c r="D103" s="114">
        <v>-2.9543994861913947E-2</v>
      </c>
      <c r="E103" s="113">
        <v>0</v>
      </c>
      <c r="F103" s="114">
        <f t="shared" si="11"/>
        <v>-1</v>
      </c>
      <c r="G103" s="113">
        <v>6095</v>
      </c>
      <c r="H103" s="114" t="str">
        <f t="shared" si="11"/>
        <v>-</v>
      </c>
      <c r="I103" s="113">
        <v>19076</v>
      </c>
      <c r="J103" s="114">
        <f t="shared" si="11"/>
        <v>2.1297785069729285</v>
      </c>
      <c r="K103" s="113">
        <v>19975</v>
      </c>
      <c r="L103" s="114">
        <f t="shared" si="11"/>
        <v>4.7127280352275092E-2</v>
      </c>
      <c r="M103" s="113"/>
      <c r="N103" s="114"/>
      <c r="O103" s="114"/>
    </row>
    <row r="104" spans="2:15" x14ac:dyDescent="0.25">
      <c r="B104" s="112" t="s">
        <v>82</v>
      </c>
      <c r="C104" s="113">
        <v>17564</v>
      </c>
      <c r="D104" s="114">
        <v>-2.1831142793495184E-2</v>
      </c>
      <c r="E104" s="113">
        <v>5250</v>
      </c>
      <c r="F104" s="114">
        <f t="shared" si="11"/>
        <v>-0.70109314506946019</v>
      </c>
      <c r="G104" s="113">
        <v>9629</v>
      </c>
      <c r="H104" s="114">
        <f t="shared" si="11"/>
        <v>0.834095238095238</v>
      </c>
      <c r="I104" s="113">
        <v>19139</v>
      </c>
      <c r="J104" s="114">
        <f t="shared" si="11"/>
        <v>0.9876414996365146</v>
      </c>
      <c r="K104" s="113">
        <v>21237</v>
      </c>
      <c r="L104" s="114">
        <f t="shared" si="11"/>
        <v>0.10961910235644501</v>
      </c>
      <c r="M104" s="113"/>
      <c r="N104" s="114"/>
      <c r="O104" s="114"/>
    </row>
    <row r="105" spans="2:15" x14ac:dyDescent="0.25">
      <c r="B105" s="112" t="s">
        <v>84</v>
      </c>
      <c r="C105" s="113">
        <v>16313</v>
      </c>
      <c r="D105" s="114">
        <v>-6.4299644373064124E-2</v>
      </c>
      <c r="E105" s="113">
        <v>1747</v>
      </c>
      <c r="F105" s="114">
        <f t="shared" si="11"/>
        <v>-0.89290749708821182</v>
      </c>
      <c r="G105" s="113">
        <v>10075</v>
      </c>
      <c r="H105" s="114">
        <f t="shared" si="11"/>
        <v>4.7670291929021182</v>
      </c>
      <c r="I105" s="113">
        <v>16684</v>
      </c>
      <c r="J105" s="114">
        <f t="shared" si="11"/>
        <v>0.65598014888337475</v>
      </c>
      <c r="K105" s="113">
        <v>18724</v>
      </c>
      <c r="L105" s="114">
        <f t="shared" si="11"/>
        <v>0.12227283625029961</v>
      </c>
      <c r="M105" s="113"/>
      <c r="N105" s="114"/>
      <c r="O105" s="114"/>
    </row>
    <row r="106" spans="2:15" x14ac:dyDescent="0.25">
      <c r="B106" s="112" t="s">
        <v>86</v>
      </c>
      <c r="C106" s="113">
        <v>18945</v>
      </c>
      <c r="D106" s="114">
        <v>-8.1810691610526787E-2</v>
      </c>
      <c r="E106" s="113">
        <v>2909</v>
      </c>
      <c r="F106" s="114">
        <f t="shared" si="11"/>
        <v>-0.84645025072578517</v>
      </c>
      <c r="G106" s="113">
        <v>18826</v>
      </c>
      <c r="H106" s="114">
        <f t="shared" si="11"/>
        <v>5.4716397387418354</v>
      </c>
      <c r="I106" s="113">
        <v>20676</v>
      </c>
      <c r="J106" s="114">
        <f t="shared" si="11"/>
        <v>9.8268352278763516E-2</v>
      </c>
      <c r="K106" s="113">
        <v>22630</v>
      </c>
      <c r="L106" s="114">
        <f t="shared" si="11"/>
        <v>9.4505707100019265E-2</v>
      </c>
      <c r="M106" s="113"/>
      <c r="N106" s="114"/>
      <c r="O106" s="114"/>
    </row>
    <row r="107" spans="2:15" x14ac:dyDescent="0.25">
      <c r="B107" s="112" t="s">
        <v>88</v>
      </c>
      <c r="C107" s="113">
        <v>17632</v>
      </c>
      <c r="D107" s="114">
        <v>-4.1999456669383317E-2</v>
      </c>
      <c r="E107" s="113">
        <v>3366</v>
      </c>
      <c r="F107" s="114">
        <f t="shared" si="11"/>
        <v>-0.8090970961887477</v>
      </c>
      <c r="G107" s="113">
        <v>18590</v>
      </c>
      <c r="H107" s="114">
        <f t="shared" si="11"/>
        <v>4.522875816993464</v>
      </c>
      <c r="I107" s="113">
        <v>19991</v>
      </c>
      <c r="J107" s="114">
        <f t="shared" si="11"/>
        <v>7.5363098440021536E-2</v>
      </c>
      <c r="K107" s="113">
        <v>22923</v>
      </c>
      <c r="L107" s="114">
        <f t="shared" si="11"/>
        <v>0.14666599969986494</v>
      </c>
      <c r="M107" s="113"/>
      <c r="N107" s="114"/>
      <c r="O107" s="114"/>
    </row>
    <row r="108" spans="2:15" x14ac:dyDescent="0.25">
      <c r="B108" s="112" t="s">
        <v>90</v>
      </c>
      <c r="C108" s="113">
        <v>18758</v>
      </c>
      <c r="D108" s="114">
        <v>2.1328783192919865E-4</v>
      </c>
      <c r="E108" s="113">
        <v>4406</v>
      </c>
      <c r="F108" s="114">
        <f t="shared" si="11"/>
        <v>-0.76511355155133809</v>
      </c>
      <c r="G108" s="113">
        <v>17746</v>
      </c>
      <c r="H108" s="114">
        <f t="shared" si="11"/>
        <v>3.0276895142986833</v>
      </c>
      <c r="I108" s="113">
        <v>21463</v>
      </c>
      <c r="J108" s="114">
        <f t="shared" si="11"/>
        <v>0.2094556519779105</v>
      </c>
      <c r="K108" s="113">
        <v>22259</v>
      </c>
      <c r="L108" s="114">
        <f t="shared" si="11"/>
        <v>3.7087080091319891E-2</v>
      </c>
      <c r="M108" s="113"/>
      <c r="N108" s="114"/>
      <c r="O108" s="114"/>
    </row>
    <row r="109" spans="2:15" ht="15.75" x14ac:dyDescent="0.25">
      <c r="B109" s="115" t="s">
        <v>27</v>
      </c>
      <c r="C109" s="116">
        <v>204647</v>
      </c>
      <c r="D109" s="117">
        <v>-7.1727297468928586E-2</v>
      </c>
      <c r="E109" s="116">
        <v>69842</v>
      </c>
      <c r="F109" s="117">
        <f t="shared" si="11"/>
        <v>-0.65871964895649582</v>
      </c>
      <c r="G109" s="116">
        <v>95130</v>
      </c>
      <c r="H109" s="117">
        <f t="shared" si="11"/>
        <v>0.36207439649494577</v>
      </c>
      <c r="I109" s="116">
        <v>228056</v>
      </c>
      <c r="J109" s="117">
        <f t="shared" si="11"/>
        <v>1.3973089456533163</v>
      </c>
      <c r="K109" s="116">
        <v>246576</v>
      </c>
      <c r="L109" s="117">
        <f t="shared" si="11"/>
        <v>8.1208124320342412E-2</v>
      </c>
      <c r="M109" s="116">
        <v>111277</v>
      </c>
      <c r="N109" s="117">
        <v>9.8901858545159982E-2</v>
      </c>
      <c r="O109" s="117">
        <v>0.38469674721883473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2" t="s">
        <v>237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7969</v>
      </c>
      <c r="D119" s="114">
        <v>-7.4555800720009335E-2</v>
      </c>
      <c r="E119" s="113">
        <v>8678</v>
      </c>
      <c r="F119" s="114">
        <f t="shared" ref="F119:L131" si="14">IFERROR(E119/C119-1,"-")</f>
        <v>8.8969757811519612E-2</v>
      </c>
      <c r="G119" s="113">
        <v>119</v>
      </c>
      <c r="H119" s="114">
        <f t="shared" si="14"/>
        <v>-0.98628716294076979</v>
      </c>
      <c r="I119" s="113">
        <v>4593</v>
      </c>
      <c r="J119" s="114">
        <f t="shared" si="14"/>
        <v>37.596638655462186</v>
      </c>
      <c r="K119" s="113">
        <v>7748</v>
      </c>
      <c r="L119" s="114">
        <f t="shared" si="14"/>
        <v>0.68691487045504029</v>
      </c>
      <c r="M119" s="113">
        <v>8574</v>
      </c>
      <c r="N119" s="114">
        <f t="shared" ref="N119:N123" si="15">IFERROR(M119/K119-1,"-")</f>
        <v>0.10660815694372738</v>
      </c>
      <c r="O119" s="114">
        <f>M119/C119-1</f>
        <v>7.5919186849040088E-2</v>
      </c>
    </row>
    <row r="120" spans="1:16" x14ac:dyDescent="0.25">
      <c r="B120" s="112" t="s">
        <v>70</v>
      </c>
      <c r="C120" s="113">
        <v>8106</v>
      </c>
      <c r="D120" s="114">
        <v>-6.1805555555555558E-2</v>
      </c>
      <c r="E120" s="113">
        <v>8839</v>
      </c>
      <c r="F120" s="114">
        <f t="shared" si="14"/>
        <v>9.0426844312854637E-2</v>
      </c>
      <c r="G120" s="113">
        <v>85</v>
      </c>
      <c r="H120" s="114">
        <f t="shared" si="14"/>
        <v>-0.99038352754836523</v>
      </c>
      <c r="I120" s="113">
        <v>7429</v>
      </c>
      <c r="J120" s="114">
        <f t="shared" si="14"/>
        <v>86.4</v>
      </c>
      <c r="K120" s="113">
        <v>8576</v>
      </c>
      <c r="L120" s="114">
        <f t="shared" si="14"/>
        <v>0.15439493875353349</v>
      </c>
      <c r="M120" s="113">
        <v>9308</v>
      </c>
      <c r="N120" s="114">
        <f t="shared" si="15"/>
        <v>8.5354477611940371E-2</v>
      </c>
      <c r="O120" s="114">
        <f>IFERROR(M120/C120-1,"-")</f>
        <v>0.14828522082408102</v>
      </c>
    </row>
    <row r="121" spans="1:16" x14ac:dyDescent="0.25">
      <c r="B121" s="112" t="s">
        <v>72</v>
      </c>
      <c r="C121" s="113">
        <v>7978</v>
      </c>
      <c r="D121" s="114">
        <v>-0.1250274182934854</v>
      </c>
      <c r="E121" s="113">
        <v>4215</v>
      </c>
      <c r="F121" s="114">
        <f t="shared" si="14"/>
        <v>-0.47167209827024315</v>
      </c>
      <c r="G121" s="113">
        <v>65</v>
      </c>
      <c r="H121" s="114">
        <f t="shared" si="14"/>
        <v>-0.98457888493475687</v>
      </c>
      <c r="I121" s="113">
        <v>8841</v>
      </c>
      <c r="J121" s="114">
        <f t="shared" si="14"/>
        <v>135.01538461538462</v>
      </c>
      <c r="K121" s="113">
        <v>7226</v>
      </c>
      <c r="L121" s="114">
        <f t="shared" si="14"/>
        <v>-0.18267164347924447</v>
      </c>
      <c r="M121" s="113">
        <v>9445</v>
      </c>
      <c r="N121" s="114">
        <f t="shared" si="15"/>
        <v>0.30708552449487958</v>
      </c>
      <c r="O121" s="114">
        <f t="shared" ref="O121:O123" si="16">IFERROR(M121/C121-1,"-")</f>
        <v>0.18388067184758095</v>
      </c>
    </row>
    <row r="122" spans="1:16" x14ac:dyDescent="0.25">
      <c r="B122" s="112" t="s">
        <v>74</v>
      </c>
      <c r="C122" s="113">
        <v>6646</v>
      </c>
      <c r="D122" s="114">
        <v>-5.1113649343232481E-2</v>
      </c>
      <c r="E122" s="113">
        <v>0</v>
      </c>
      <c r="F122" s="114">
        <f t="shared" si="14"/>
        <v>-1</v>
      </c>
      <c r="G122" s="113">
        <v>43</v>
      </c>
      <c r="H122" s="114" t="str">
        <f t="shared" si="14"/>
        <v>-</v>
      </c>
      <c r="I122" s="113">
        <v>9017</v>
      </c>
      <c r="J122" s="114">
        <f t="shared" si="14"/>
        <v>208.69767441860466</v>
      </c>
      <c r="K122" s="113">
        <v>7139</v>
      </c>
      <c r="L122" s="114">
        <f t="shared" si="14"/>
        <v>-0.20827326161694582</v>
      </c>
      <c r="M122" s="113">
        <v>8977</v>
      </c>
      <c r="N122" s="114">
        <f t="shared" si="15"/>
        <v>0.25745902787505259</v>
      </c>
      <c r="O122" s="114">
        <f t="shared" si="16"/>
        <v>0.35073728558531458</v>
      </c>
    </row>
    <row r="123" spans="1:16" x14ac:dyDescent="0.25">
      <c r="B123" s="112" t="s">
        <v>76</v>
      </c>
      <c r="C123" s="113">
        <v>5591</v>
      </c>
      <c r="D123" s="114">
        <v>-0.43769486070602437</v>
      </c>
      <c r="E123" s="113">
        <v>0</v>
      </c>
      <c r="F123" s="114">
        <f t="shared" si="14"/>
        <v>-1</v>
      </c>
      <c r="G123" s="113">
        <v>56</v>
      </c>
      <c r="H123" s="114" t="str">
        <f t="shared" si="14"/>
        <v>-</v>
      </c>
      <c r="I123" s="113">
        <v>8204</v>
      </c>
      <c r="J123" s="114">
        <f t="shared" si="14"/>
        <v>145.5</v>
      </c>
      <c r="K123" s="113">
        <v>8883</v>
      </c>
      <c r="L123" s="114">
        <f t="shared" si="14"/>
        <v>8.2764505119453879E-2</v>
      </c>
      <c r="M123" s="113">
        <v>10301</v>
      </c>
      <c r="N123" s="114">
        <f t="shared" si="15"/>
        <v>0.15963075537543614</v>
      </c>
      <c r="O123" s="114">
        <f t="shared" si="16"/>
        <v>0.8424253264174566</v>
      </c>
    </row>
    <row r="124" spans="1:16" x14ac:dyDescent="0.25">
      <c r="B124" s="112" t="s">
        <v>78</v>
      </c>
      <c r="C124" s="113">
        <v>9132</v>
      </c>
      <c r="D124" s="114">
        <v>-4.0453924556057563E-2</v>
      </c>
      <c r="E124" s="113">
        <v>0</v>
      </c>
      <c r="F124" s="114">
        <f t="shared" si="14"/>
        <v>-1</v>
      </c>
      <c r="G124" s="113">
        <v>90</v>
      </c>
      <c r="H124" s="114" t="str">
        <f t="shared" si="14"/>
        <v>-</v>
      </c>
      <c r="I124" s="113">
        <v>7353</v>
      </c>
      <c r="J124" s="114">
        <f t="shared" si="14"/>
        <v>80.7</v>
      </c>
      <c r="K124" s="113">
        <v>8301</v>
      </c>
      <c r="L124" s="114">
        <f t="shared" si="14"/>
        <v>0.12892696858425134</v>
      </c>
      <c r="M124" s="113"/>
      <c r="N124" s="114"/>
      <c r="O124" s="114"/>
    </row>
    <row r="125" spans="1:16" x14ac:dyDescent="0.25">
      <c r="B125" s="112" t="s">
        <v>80</v>
      </c>
      <c r="C125" s="113">
        <v>9239</v>
      </c>
      <c r="D125" s="114">
        <v>-0.13726771874124566</v>
      </c>
      <c r="E125" s="113">
        <v>0</v>
      </c>
      <c r="F125" s="114">
        <f t="shared" si="14"/>
        <v>-1</v>
      </c>
      <c r="G125" s="113">
        <v>659</v>
      </c>
      <c r="H125" s="114" t="str">
        <f t="shared" si="14"/>
        <v>-</v>
      </c>
      <c r="I125" s="113">
        <v>8399</v>
      </c>
      <c r="J125" s="114">
        <f t="shared" si="14"/>
        <v>11.745068285280729</v>
      </c>
      <c r="K125" s="113">
        <v>9581</v>
      </c>
      <c r="L125" s="114">
        <f t="shared" si="14"/>
        <v>0.14073103940945342</v>
      </c>
      <c r="M125" s="113"/>
      <c r="N125" s="114"/>
      <c r="O125" s="114"/>
    </row>
    <row r="126" spans="1:16" x14ac:dyDescent="0.25">
      <c r="B126" s="112" t="s">
        <v>82</v>
      </c>
      <c r="C126" s="113">
        <v>10019</v>
      </c>
      <c r="D126" s="114">
        <v>-1.4169044573452694E-2</v>
      </c>
      <c r="E126" s="113">
        <v>302</v>
      </c>
      <c r="F126" s="114">
        <f t="shared" si="14"/>
        <v>-0.96985727118474896</v>
      </c>
      <c r="G126" s="113">
        <v>2900</v>
      </c>
      <c r="H126" s="114">
        <f t="shared" si="14"/>
        <v>8.6026490066225172</v>
      </c>
      <c r="I126" s="113">
        <v>9415</v>
      </c>
      <c r="J126" s="114">
        <f t="shared" si="14"/>
        <v>2.2465517241379311</v>
      </c>
      <c r="K126" s="113">
        <v>10320</v>
      </c>
      <c r="L126" s="114">
        <f t="shared" si="14"/>
        <v>9.6123207647371256E-2</v>
      </c>
      <c r="M126" s="113"/>
      <c r="N126" s="114"/>
      <c r="O126" s="114"/>
    </row>
    <row r="127" spans="1:16" x14ac:dyDescent="0.25">
      <c r="B127" s="112" t="s">
        <v>84</v>
      </c>
      <c r="C127" s="113">
        <v>8668</v>
      </c>
      <c r="D127" s="114">
        <v>-6.3323968013831888E-2</v>
      </c>
      <c r="E127" s="113">
        <v>247</v>
      </c>
      <c r="F127" s="114">
        <f t="shared" si="14"/>
        <v>-0.97150438394093219</v>
      </c>
      <c r="G127" s="113">
        <v>2693</v>
      </c>
      <c r="H127" s="114">
        <f t="shared" si="14"/>
        <v>9.902834008097166</v>
      </c>
      <c r="I127" s="113">
        <v>8053</v>
      </c>
      <c r="J127" s="114">
        <f t="shared" si="14"/>
        <v>1.9903453397697737</v>
      </c>
      <c r="K127" s="113">
        <v>9284</v>
      </c>
      <c r="L127" s="114">
        <f t="shared" si="14"/>
        <v>0.15286228734633056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9864</v>
      </c>
      <c r="D128" s="114">
        <v>-7.9764903442485324E-2</v>
      </c>
      <c r="E128" s="113">
        <v>683</v>
      </c>
      <c r="F128" s="114">
        <f t="shared" si="14"/>
        <v>-0.93075831305758316</v>
      </c>
      <c r="G128" s="113">
        <v>6991</v>
      </c>
      <c r="H128" s="114">
        <f t="shared" si="14"/>
        <v>9.2357247437774532</v>
      </c>
      <c r="I128" s="113">
        <v>9529</v>
      </c>
      <c r="J128" s="114">
        <f t="shared" si="14"/>
        <v>0.36303819196109277</v>
      </c>
      <c r="K128" s="113">
        <v>10847</v>
      </c>
      <c r="L128" s="114">
        <f t="shared" si="14"/>
        <v>0.13831461853289961</v>
      </c>
      <c r="M128" s="113"/>
      <c r="N128" s="114"/>
      <c r="O128" s="114"/>
    </row>
    <row r="129" spans="2:16" x14ac:dyDescent="0.25">
      <c r="B129" s="112" t="s">
        <v>88</v>
      </c>
      <c r="C129" s="113">
        <v>8271</v>
      </c>
      <c r="D129" s="114">
        <v>-9.4383006679075843E-2</v>
      </c>
      <c r="E129" s="113">
        <v>1361</v>
      </c>
      <c r="F129" s="114">
        <f t="shared" si="14"/>
        <v>-0.83544915971466571</v>
      </c>
      <c r="G129" s="113">
        <v>7004</v>
      </c>
      <c r="H129" s="114">
        <f t="shared" si="14"/>
        <v>4.1462160176340923</v>
      </c>
      <c r="I129" s="113">
        <v>7510</v>
      </c>
      <c r="J129" s="114">
        <f t="shared" si="14"/>
        <v>7.2244431753283767E-2</v>
      </c>
      <c r="K129" s="113">
        <v>9244</v>
      </c>
      <c r="L129" s="114">
        <f t="shared" si="14"/>
        <v>0.23089214380825562</v>
      </c>
      <c r="M129" s="113"/>
      <c r="N129" s="114"/>
      <c r="O129" s="114"/>
    </row>
    <row r="130" spans="2:16" x14ac:dyDescent="0.25">
      <c r="B130" s="112" t="s">
        <v>90</v>
      </c>
      <c r="C130" s="113">
        <v>9100</v>
      </c>
      <c r="D130" s="114">
        <v>7.8582434514637978E-2</v>
      </c>
      <c r="E130" s="113">
        <v>1252</v>
      </c>
      <c r="F130" s="114">
        <f t="shared" si="14"/>
        <v>-0.86241758241758237</v>
      </c>
      <c r="G130" s="113">
        <v>5762</v>
      </c>
      <c r="H130" s="114">
        <f t="shared" si="14"/>
        <v>3.6022364217252401</v>
      </c>
      <c r="I130" s="113">
        <v>8219</v>
      </c>
      <c r="J130" s="114">
        <f t="shared" si="14"/>
        <v>0.42641443943075319</v>
      </c>
      <c r="K130" s="113">
        <v>8681</v>
      </c>
      <c r="L130" s="114">
        <f t="shared" si="14"/>
        <v>5.6211217909721389E-2</v>
      </c>
      <c r="M130" s="113"/>
      <c r="N130" s="114"/>
      <c r="O130" s="114"/>
    </row>
    <row r="131" spans="2:16" ht="15.75" x14ac:dyDescent="0.25">
      <c r="B131" s="115" t="s">
        <v>27</v>
      </c>
      <c r="C131" s="116">
        <v>100583</v>
      </c>
      <c r="D131" s="117">
        <v>-9.5866891989069503E-2</v>
      </c>
      <c r="E131" s="116">
        <v>26093</v>
      </c>
      <c r="F131" s="117">
        <f t="shared" si="14"/>
        <v>-0.7405824045812911</v>
      </c>
      <c r="G131" s="116">
        <v>26467</v>
      </c>
      <c r="H131" s="117">
        <f t="shared" si="14"/>
        <v>1.4333346108151623E-2</v>
      </c>
      <c r="I131" s="116">
        <v>96562</v>
      </c>
      <c r="J131" s="117">
        <f t="shared" si="14"/>
        <v>2.6483923376279894</v>
      </c>
      <c r="K131" s="116">
        <v>105830</v>
      </c>
      <c r="L131" s="117">
        <f t="shared" si="14"/>
        <v>9.5979785008595497E-2</v>
      </c>
      <c r="M131" s="116">
        <v>46605</v>
      </c>
      <c r="N131" s="117">
        <v>0.17772667542706966</v>
      </c>
      <c r="O131" s="117">
        <v>0.28423808211628554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238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1160</v>
      </c>
      <c r="D141" s="114">
        <v>3.7567084078711899E-2</v>
      </c>
      <c r="E141" s="113">
        <v>1507</v>
      </c>
      <c r="F141" s="114">
        <f t="shared" ref="F141:L153" si="17">IFERROR(E141/C141-1,"-")</f>
        <v>0.29913793103448283</v>
      </c>
      <c r="G141" s="113">
        <v>239</v>
      </c>
      <c r="H141" s="114">
        <f t="shared" si="17"/>
        <v>-0.8414067684140677</v>
      </c>
      <c r="I141" s="113">
        <v>1070</v>
      </c>
      <c r="J141" s="114">
        <f t="shared" si="17"/>
        <v>3.476987447698745</v>
      </c>
      <c r="K141" s="113">
        <v>1623</v>
      </c>
      <c r="L141" s="114">
        <f t="shared" si="17"/>
        <v>0.51682242990654204</v>
      </c>
      <c r="M141" s="113">
        <v>1605</v>
      </c>
      <c r="N141" s="114">
        <f t="shared" ref="N141:N145" si="18">IFERROR(M141/K141-1,"-")</f>
        <v>-1.1090573012939031E-2</v>
      </c>
      <c r="O141" s="114">
        <f>M141/C141-1</f>
        <v>0.38362068965517238</v>
      </c>
    </row>
    <row r="142" spans="2:16" x14ac:dyDescent="0.25">
      <c r="B142" s="112" t="s">
        <v>70</v>
      </c>
      <c r="C142" s="113">
        <v>1192</v>
      </c>
      <c r="D142" s="114">
        <v>3.3670033670034627E-3</v>
      </c>
      <c r="E142" s="113">
        <v>1212</v>
      </c>
      <c r="F142" s="114">
        <f t="shared" si="17"/>
        <v>1.6778523489932917E-2</v>
      </c>
      <c r="G142" s="113">
        <v>192</v>
      </c>
      <c r="H142" s="114">
        <f t="shared" si="17"/>
        <v>-0.84158415841584155</v>
      </c>
      <c r="I142" s="113">
        <v>1299</v>
      </c>
      <c r="J142" s="114">
        <f t="shared" si="17"/>
        <v>5.765625</v>
      </c>
      <c r="K142" s="113">
        <v>1902</v>
      </c>
      <c r="L142" s="114">
        <f t="shared" si="17"/>
        <v>0.46420323325635104</v>
      </c>
      <c r="M142" s="113">
        <v>2028</v>
      </c>
      <c r="N142" s="114">
        <f t="shared" si="18"/>
        <v>6.6246056782334417E-2</v>
      </c>
      <c r="O142" s="114">
        <f>IFERROR(M142/C142-1,"-")</f>
        <v>0.70134228187919456</v>
      </c>
    </row>
    <row r="143" spans="2:16" x14ac:dyDescent="0.25">
      <c r="B143" s="112" t="s">
        <v>72</v>
      </c>
      <c r="C143" s="113">
        <v>1320</v>
      </c>
      <c r="D143" s="114">
        <v>-0.12350597609561753</v>
      </c>
      <c r="E143" s="113">
        <v>620</v>
      </c>
      <c r="F143" s="114">
        <f t="shared" si="17"/>
        <v>-0.53030303030303028</v>
      </c>
      <c r="G143" s="113">
        <v>316</v>
      </c>
      <c r="H143" s="114">
        <f t="shared" si="17"/>
        <v>-0.49032258064516132</v>
      </c>
      <c r="I143" s="113">
        <v>1553</v>
      </c>
      <c r="J143" s="114">
        <f t="shared" si="17"/>
        <v>3.9145569620253164</v>
      </c>
      <c r="K143" s="113">
        <v>2140</v>
      </c>
      <c r="L143" s="114">
        <f t="shared" si="17"/>
        <v>0.37797810688989064</v>
      </c>
      <c r="M143" s="113">
        <v>3428</v>
      </c>
      <c r="N143" s="114">
        <f t="shared" si="18"/>
        <v>0.60186915887850456</v>
      </c>
      <c r="O143" s="114">
        <f t="shared" ref="O143:O145" si="19">IFERROR(M143/C143-1,"-")</f>
        <v>1.5969696969696972</v>
      </c>
    </row>
    <row r="144" spans="2:16" x14ac:dyDescent="0.25">
      <c r="B144" s="112" t="s">
        <v>74</v>
      </c>
      <c r="C144" s="113">
        <v>1227</v>
      </c>
      <c r="D144" s="114">
        <v>0.43173862310385069</v>
      </c>
      <c r="E144" s="113">
        <v>0</v>
      </c>
      <c r="F144" s="114">
        <f t="shared" si="17"/>
        <v>-1</v>
      </c>
      <c r="G144" s="113">
        <v>269</v>
      </c>
      <c r="H144" s="114" t="str">
        <f t="shared" si="17"/>
        <v>-</v>
      </c>
      <c r="I144" s="113">
        <v>1519</v>
      </c>
      <c r="J144" s="114">
        <f t="shared" si="17"/>
        <v>4.6468401486988844</v>
      </c>
      <c r="K144" s="113">
        <v>1573</v>
      </c>
      <c r="L144" s="114">
        <f t="shared" si="17"/>
        <v>3.5549703752468798E-2</v>
      </c>
      <c r="M144" s="113">
        <v>1590</v>
      </c>
      <c r="N144" s="114">
        <f t="shared" si="18"/>
        <v>1.0807374443738027E-2</v>
      </c>
      <c r="O144" s="114">
        <f t="shared" si="19"/>
        <v>0.29584352078239617</v>
      </c>
    </row>
    <row r="145" spans="1:16" x14ac:dyDescent="0.25">
      <c r="B145" s="112" t="s">
        <v>76</v>
      </c>
      <c r="C145" s="113">
        <v>790</v>
      </c>
      <c r="D145" s="114">
        <v>-0.34925864909390447</v>
      </c>
      <c r="E145" s="113">
        <v>0</v>
      </c>
      <c r="F145" s="114">
        <f t="shared" si="17"/>
        <v>-1</v>
      </c>
      <c r="G145" s="113">
        <v>262</v>
      </c>
      <c r="H145" s="114" t="str">
        <f t="shared" si="17"/>
        <v>-</v>
      </c>
      <c r="I145" s="113">
        <v>881</v>
      </c>
      <c r="J145" s="114">
        <f t="shared" si="17"/>
        <v>2.3625954198473282</v>
      </c>
      <c r="K145" s="113">
        <v>1613</v>
      </c>
      <c r="L145" s="114">
        <f t="shared" si="17"/>
        <v>0.83087400681044277</v>
      </c>
      <c r="M145" s="113">
        <v>1681</v>
      </c>
      <c r="N145" s="114">
        <f t="shared" si="18"/>
        <v>4.2157470551766885E-2</v>
      </c>
      <c r="O145" s="114">
        <f t="shared" si="19"/>
        <v>1.1278481012658226</v>
      </c>
    </row>
    <row r="146" spans="1:16" x14ac:dyDescent="0.25">
      <c r="B146" s="112" t="s">
        <v>78</v>
      </c>
      <c r="C146" s="113">
        <v>1007</v>
      </c>
      <c r="D146" s="114">
        <v>-2.7992277992277992E-2</v>
      </c>
      <c r="E146" s="113">
        <v>0</v>
      </c>
      <c r="F146" s="114">
        <f t="shared" si="17"/>
        <v>-1</v>
      </c>
      <c r="G146" s="113">
        <v>231</v>
      </c>
      <c r="H146" s="114" t="str">
        <f t="shared" si="17"/>
        <v>-</v>
      </c>
      <c r="I146" s="113">
        <v>1321</v>
      </c>
      <c r="J146" s="114">
        <f t="shared" si="17"/>
        <v>4.7186147186147185</v>
      </c>
      <c r="K146" s="113">
        <v>1398</v>
      </c>
      <c r="L146" s="114">
        <f t="shared" si="17"/>
        <v>5.8289174867524496E-2</v>
      </c>
      <c r="M146" s="113"/>
      <c r="N146" s="114"/>
      <c r="O146" s="114"/>
    </row>
    <row r="147" spans="1:16" x14ac:dyDescent="0.25">
      <c r="B147" s="112" t="s">
        <v>80</v>
      </c>
      <c r="C147" s="113">
        <v>1544</v>
      </c>
      <c r="D147" s="114">
        <v>0.16090225563909777</v>
      </c>
      <c r="E147" s="113">
        <v>0</v>
      </c>
      <c r="F147" s="114">
        <f t="shared" si="17"/>
        <v>-1</v>
      </c>
      <c r="G147" s="113">
        <v>675</v>
      </c>
      <c r="H147" s="114" t="str">
        <f t="shared" si="17"/>
        <v>-</v>
      </c>
      <c r="I147" s="113">
        <v>1114</v>
      </c>
      <c r="J147" s="114">
        <f t="shared" si="17"/>
        <v>0.65037037037037027</v>
      </c>
      <c r="K147" s="113">
        <v>1435</v>
      </c>
      <c r="L147" s="114">
        <f t="shared" si="17"/>
        <v>0.28815080789946146</v>
      </c>
      <c r="M147" s="113"/>
      <c r="N147" s="114"/>
      <c r="O147" s="114"/>
    </row>
    <row r="148" spans="1:16" x14ac:dyDescent="0.25">
      <c r="B148" s="112" t="s">
        <v>82</v>
      </c>
      <c r="C148" s="113">
        <v>1093</v>
      </c>
      <c r="D148" s="114">
        <v>-7.1367884451996599E-2</v>
      </c>
      <c r="E148" s="113">
        <v>902</v>
      </c>
      <c r="F148" s="114">
        <f t="shared" si="17"/>
        <v>-0.17474839890210425</v>
      </c>
      <c r="G148" s="113">
        <v>905</v>
      </c>
      <c r="H148" s="114">
        <f t="shared" si="17"/>
        <v>3.3259423503326779E-3</v>
      </c>
      <c r="I148" s="113">
        <v>998</v>
      </c>
      <c r="J148" s="114">
        <f t="shared" si="17"/>
        <v>0.10276243093922655</v>
      </c>
      <c r="K148" s="113">
        <v>1506</v>
      </c>
      <c r="L148" s="114">
        <f t="shared" si="17"/>
        <v>0.50901803607214435</v>
      </c>
      <c r="M148" s="113"/>
      <c r="N148" s="114"/>
      <c r="O148" s="114"/>
    </row>
    <row r="149" spans="1:16" x14ac:dyDescent="0.25">
      <c r="B149" s="112" t="s">
        <v>84</v>
      </c>
      <c r="C149" s="113">
        <v>1430</v>
      </c>
      <c r="D149" s="114">
        <v>8.3333333333333259E-2</v>
      </c>
      <c r="E149" s="113">
        <v>76</v>
      </c>
      <c r="F149" s="114">
        <f t="shared" si="17"/>
        <v>-0.94685314685314681</v>
      </c>
      <c r="G149" s="113">
        <v>827</v>
      </c>
      <c r="H149" s="114">
        <f t="shared" si="17"/>
        <v>9.8815789473684212</v>
      </c>
      <c r="I149" s="113">
        <v>1047</v>
      </c>
      <c r="J149" s="114">
        <f t="shared" si="17"/>
        <v>0.2660217654171706</v>
      </c>
      <c r="K149" s="113">
        <v>1465</v>
      </c>
      <c r="L149" s="114">
        <f t="shared" si="17"/>
        <v>0.39923591212989495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1458</v>
      </c>
      <c r="D150" s="114">
        <v>-0.27857496288965855</v>
      </c>
      <c r="E150" s="113">
        <v>194</v>
      </c>
      <c r="F150" s="114">
        <f t="shared" si="17"/>
        <v>-0.86694101508916321</v>
      </c>
      <c r="G150" s="113">
        <v>1854</v>
      </c>
      <c r="H150" s="114">
        <f t="shared" si="17"/>
        <v>8.5567010309278349</v>
      </c>
      <c r="I150" s="113">
        <v>1679</v>
      </c>
      <c r="J150" s="114">
        <f t="shared" si="17"/>
        <v>-9.4390507011866243E-2</v>
      </c>
      <c r="K150" s="113">
        <v>1982</v>
      </c>
      <c r="L150" s="114">
        <f t="shared" si="17"/>
        <v>0.18046456223942831</v>
      </c>
      <c r="M150" s="113"/>
      <c r="N150" s="114"/>
      <c r="O150" s="114"/>
    </row>
    <row r="151" spans="1:16" x14ac:dyDescent="0.25">
      <c r="B151" s="112" t="s">
        <v>88</v>
      </c>
      <c r="C151" s="113">
        <v>1496</v>
      </c>
      <c r="D151" s="114">
        <v>5.0561797752809001E-2</v>
      </c>
      <c r="E151" s="113">
        <v>606</v>
      </c>
      <c r="F151" s="114">
        <f t="shared" si="17"/>
        <v>-0.59491978609625673</v>
      </c>
      <c r="G151" s="113">
        <v>1955</v>
      </c>
      <c r="H151" s="114">
        <f t="shared" si="17"/>
        <v>2.226072607260726</v>
      </c>
      <c r="I151" s="113">
        <v>2421</v>
      </c>
      <c r="J151" s="114">
        <f t="shared" si="17"/>
        <v>0.23836317135549878</v>
      </c>
      <c r="K151" s="113">
        <v>2298</v>
      </c>
      <c r="L151" s="114">
        <f t="shared" si="17"/>
        <v>-5.0805452292441156E-2</v>
      </c>
      <c r="M151" s="113"/>
      <c r="N151" s="114"/>
      <c r="O151" s="114"/>
    </row>
    <row r="152" spans="1:16" x14ac:dyDescent="0.25">
      <c r="B152" s="112" t="s">
        <v>90</v>
      </c>
      <c r="C152" s="113">
        <v>1376</v>
      </c>
      <c r="D152" s="114">
        <v>0.12879409351927817</v>
      </c>
      <c r="E152" s="113">
        <v>440</v>
      </c>
      <c r="F152" s="114">
        <f t="shared" si="17"/>
        <v>-0.68023255813953487</v>
      </c>
      <c r="G152" s="113">
        <v>1573</v>
      </c>
      <c r="H152" s="114">
        <f t="shared" si="17"/>
        <v>2.5750000000000002</v>
      </c>
      <c r="I152" s="113">
        <v>1685</v>
      </c>
      <c r="J152" s="114">
        <f t="shared" si="17"/>
        <v>7.1201525746980243E-2</v>
      </c>
      <c r="K152" s="113">
        <v>1850</v>
      </c>
      <c r="L152" s="114">
        <f t="shared" si="17"/>
        <v>9.7922848664688367E-2</v>
      </c>
      <c r="M152" s="113"/>
      <c r="N152" s="114"/>
      <c r="O152" s="114"/>
    </row>
    <row r="153" spans="1:16" ht="15.75" x14ac:dyDescent="0.25">
      <c r="B153" s="115" t="s">
        <v>27</v>
      </c>
      <c r="C153" s="116">
        <v>15093</v>
      </c>
      <c r="D153" s="117">
        <v>-2.0571057754704691E-2</v>
      </c>
      <c r="E153" s="116">
        <v>6042</v>
      </c>
      <c r="F153" s="117">
        <f t="shared" si="17"/>
        <v>-0.59968197177499505</v>
      </c>
      <c r="G153" s="116">
        <v>9298</v>
      </c>
      <c r="H153" s="117">
        <f t="shared" si="17"/>
        <v>0.53889440582588555</v>
      </c>
      <c r="I153" s="116">
        <v>16587</v>
      </c>
      <c r="J153" s="117">
        <f t="shared" si="17"/>
        <v>0.78393202839320275</v>
      </c>
      <c r="K153" s="116">
        <v>20785</v>
      </c>
      <c r="L153" s="117">
        <f t="shared" si="17"/>
        <v>0.25308976909628011</v>
      </c>
      <c r="M153" s="116">
        <v>10332</v>
      </c>
      <c r="N153" s="117">
        <v>0.16732572590667716</v>
      </c>
      <c r="O153" s="117">
        <v>0.81613640358586736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239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1272</v>
      </c>
      <c r="D163" s="114">
        <v>-0.23832335329341314</v>
      </c>
      <c r="E163" s="113">
        <v>1411</v>
      </c>
      <c r="F163" s="114">
        <f t="shared" ref="F163:L175" si="20">IFERROR(E163/C163-1,"-")</f>
        <v>0.10927672955974832</v>
      </c>
      <c r="G163" s="113">
        <v>1035</v>
      </c>
      <c r="H163" s="114">
        <f t="shared" si="20"/>
        <v>-0.26647767540751244</v>
      </c>
      <c r="I163" s="113">
        <v>1353</v>
      </c>
      <c r="J163" s="114">
        <f t="shared" si="20"/>
        <v>0.30724637681159428</v>
      </c>
      <c r="K163" s="113">
        <v>1657</v>
      </c>
      <c r="L163" s="114">
        <f t="shared" si="20"/>
        <v>0.22468588322246852</v>
      </c>
      <c r="M163" s="113">
        <v>1470</v>
      </c>
      <c r="N163" s="114">
        <f t="shared" ref="N163:N167" si="21">IFERROR(M163/K163-1,"-")</f>
        <v>-0.11285455642727826</v>
      </c>
      <c r="O163" s="114">
        <f>M163/C163-1</f>
        <v>0.15566037735849059</v>
      </c>
    </row>
    <row r="164" spans="2:15" x14ac:dyDescent="0.25">
      <c r="B164" s="112" t="s">
        <v>70</v>
      </c>
      <c r="C164" s="113">
        <v>1663</v>
      </c>
      <c r="D164" s="114">
        <v>-0.1958413926499033</v>
      </c>
      <c r="E164" s="113">
        <v>1560</v>
      </c>
      <c r="F164" s="114">
        <f t="shared" si="20"/>
        <v>-6.1936259771497304E-2</v>
      </c>
      <c r="G164" s="113">
        <v>945</v>
      </c>
      <c r="H164" s="114">
        <f t="shared" si="20"/>
        <v>-0.39423076923076927</v>
      </c>
      <c r="I164" s="113">
        <v>2904</v>
      </c>
      <c r="J164" s="114">
        <f t="shared" si="20"/>
        <v>2.0730158730158732</v>
      </c>
      <c r="K164" s="113">
        <v>2192</v>
      </c>
      <c r="L164" s="114">
        <f t="shared" si="20"/>
        <v>-0.24517906336088158</v>
      </c>
      <c r="M164" s="113">
        <v>2057</v>
      </c>
      <c r="N164" s="114">
        <f t="shared" si="21"/>
        <v>-6.1587591240875872E-2</v>
      </c>
      <c r="O164" s="114">
        <f>IFERROR(M164/C164-1,"-")</f>
        <v>0.23692122669873728</v>
      </c>
    </row>
    <row r="165" spans="2:15" x14ac:dyDescent="0.25">
      <c r="B165" s="112" t="s">
        <v>72</v>
      </c>
      <c r="C165" s="113">
        <v>1659</v>
      </c>
      <c r="D165" s="114">
        <v>-0.32888349514563109</v>
      </c>
      <c r="E165" s="113">
        <v>592</v>
      </c>
      <c r="F165" s="114">
        <f t="shared" si="20"/>
        <v>-0.64315852923447858</v>
      </c>
      <c r="G165" s="113">
        <v>728</v>
      </c>
      <c r="H165" s="114">
        <f t="shared" si="20"/>
        <v>0.22972972972972983</v>
      </c>
      <c r="I165" s="113">
        <v>2196</v>
      </c>
      <c r="J165" s="114">
        <f t="shared" si="20"/>
        <v>2.0164835164835164</v>
      </c>
      <c r="K165" s="113">
        <v>1764</v>
      </c>
      <c r="L165" s="114">
        <f t="shared" si="20"/>
        <v>-0.19672131147540983</v>
      </c>
      <c r="M165" s="113">
        <v>2459</v>
      </c>
      <c r="N165" s="114">
        <f t="shared" si="21"/>
        <v>0.39399092970521532</v>
      </c>
      <c r="O165" s="114">
        <f t="shared" ref="O165:O167" si="22">IFERROR(M165/C165-1,"-")</f>
        <v>0.48221820373719115</v>
      </c>
    </row>
    <row r="166" spans="2:15" x14ac:dyDescent="0.25">
      <c r="B166" s="112" t="s">
        <v>74</v>
      </c>
      <c r="C166" s="113">
        <v>2167</v>
      </c>
      <c r="D166" s="114">
        <v>-0.31683480453972257</v>
      </c>
      <c r="E166" s="113">
        <v>0</v>
      </c>
      <c r="F166" s="114">
        <f t="shared" si="20"/>
        <v>-1</v>
      </c>
      <c r="G166" s="113">
        <v>473</v>
      </c>
      <c r="H166" s="114" t="str">
        <f t="shared" si="20"/>
        <v>-</v>
      </c>
      <c r="I166" s="113">
        <v>2930</v>
      </c>
      <c r="J166" s="114">
        <f t="shared" si="20"/>
        <v>5.1945031712473577</v>
      </c>
      <c r="K166" s="113">
        <v>2972</v>
      </c>
      <c r="L166" s="114">
        <f t="shared" si="20"/>
        <v>1.4334470989761039E-2</v>
      </c>
      <c r="M166" s="113">
        <v>3165</v>
      </c>
      <c r="N166" s="114">
        <f t="shared" si="21"/>
        <v>6.4939434724091472E-2</v>
      </c>
      <c r="O166" s="114">
        <f t="shared" si="22"/>
        <v>0.46054453161052145</v>
      </c>
    </row>
    <row r="167" spans="2:15" x14ac:dyDescent="0.25">
      <c r="B167" s="112" t="s">
        <v>76</v>
      </c>
      <c r="C167" s="113">
        <v>1414</v>
      </c>
      <c r="D167" s="114">
        <v>-0.32376853180296505</v>
      </c>
      <c r="E167" s="113">
        <v>0</v>
      </c>
      <c r="F167" s="114">
        <f t="shared" si="20"/>
        <v>-1</v>
      </c>
      <c r="G167" s="113">
        <v>899</v>
      </c>
      <c r="H167" s="114" t="str">
        <f t="shared" si="20"/>
        <v>-</v>
      </c>
      <c r="I167" s="113">
        <v>2517</v>
      </c>
      <c r="J167" s="114">
        <f t="shared" si="20"/>
        <v>1.799777530589544</v>
      </c>
      <c r="K167" s="113">
        <v>2516</v>
      </c>
      <c r="L167" s="114">
        <f t="shared" si="20"/>
        <v>-3.9729837107671528E-4</v>
      </c>
      <c r="M167" s="113">
        <v>2477</v>
      </c>
      <c r="N167" s="114">
        <f t="shared" si="21"/>
        <v>-1.5500794912559623E-2</v>
      </c>
      <c r="O167" s="114">
        <f t="shared" si="22"/>
        <v>0.7517680339462518</v>
      </c>
    </row>
    <row r="168" spans="2:15" x14ac:dyDescent="0.25">
      <c r="B168" s="112" t="s">
        <v>78</v>
      </c>
      <c r="C168" s="113">
        <v>1498</v>
      </c>
      <c r="D168" s="114">
        <v>-0.251</v>
      </c>
      <c r="E168" s="113">
        <v>0</v>
      </c>
      <c r="F168" s="114">
        <f t="shared" si="20"/>
        <v>-1</v>
      </c>
      <c r="G168" s="113">
        <v>377</v>
      </c>
      <c r="H168" s="114" t="str">
        <f t="shared" si="20"/>
        <v>-</v>
      </c>
      <c r="I168" s="113">
        <v>1955</v>
      </c>
      <c r="J168" s="114">
        <f t="shared" si="20"/>
        <v>4.1856763925729439</v>
      </c>
      <c r="K168" s="113">
        <v>1820</v>
      </c>
      <c r="L168" s="114">
        <f t="shared" si="20"/>
        <v>-6.9053708439897665E-2</v>
      </c>
      <c r="M168" s="113"/>
      <c r="N168" s="114"/>
      <c r="O168" s="114"/>
    </row>
    <row r="169" spans="2:15" x14ac:dyDescent="0.25">
      <c r="B169" s="112" t="s">
        <v>80</v>
      </c>
      <c r="C169" s="113">
        <v>2067</v>
      </c>
      <c r="D169" s="114">
        <v>-9.4612352168199743E-2</v>
      </c>
      <c r="E169" s="113">
        <v>0</v>
      </c>
      <c r="F169" s="114">
        <f t="shared" si="20"/>
        <v>-1</v>
      </c>
      <c r="G169" s="113">
        <v>1143</v>
      </c>
      <c r="H169" s="114" t="str">
        <f t="shared" si="20"/>
        <v>-</v>
      </c>
      <c r="I169" s="113">
        <v>2623</v>
      </c>
      <c r="J169" s="114">
        <f t="shared" si="20"/>
        <v>1.294838145231846</v>
      </c>
      <c r="K169" s="113">
        <v>1969</v>
      </c>
      <c r="L169" s="114">
        <f t="shared" si="20"/>
        <v>-0.24933282500953102</v>
      </c>
      <c r="M169" s="113"/>
      <c r="N169" s="114"/>
      <c r="O169" s="114"/>
    </row>
    <row r="170" spans="2:15" x14ac:dyDescent="0.25">
      <c r="B170" s="112" t="s">
        <v>82</v>
      </c>
      <c r="C170" s="113">
        <v>1971</v>
      </c>
      <c r="D170" s="114">
        <v>1.5243902439023849E-3</v>
      </c>
      <c r="E170" s="113">
        <v>877</v>
      </c>
      <c r="F170" s="114">
        <f t="shared" si="20"/>
        <v>-0.5550481988838154</v>
      </c>
      <c r="G170" s="113">
        <v>1745</v>
      </c>
      <c r="H170" s="114">
        <f t="shared" si="20"/>
        <v>0.98973774230330669</v>
      </c>
      <c r="I170" s="113">
        <v>2466</v>
      </c>
      <c r="J170" s="114">
        <f t="shared" si="20"/>
        <v>0.41318051575931225</v>
      </c>
      <c r="K170" s="113">
        <v>2255</v>
      </c>
      <c r="L170" s="114">
        <f t="shared" si="20"/>
        <v>-8.5563665855636684E-2</v>
      </c>
      <c r="M170" s="113"/>
      <c r="N170" s="114"/>
      <c r="O170" s="114"/>
    </row>
    <row r="171" spans="2:15" x14ac:dyDescent="0.25">
      <c r="B171" s="112" t="s">
        <v>84</v>
      </c>
      <c r="C171" s="113">
        <v>1513</v>
      </c>
      <c r="D171" s="114">
        <v>-0.24236354531797699</v>
      </c>
      <c r="E171" s="113">
        <v>256</v>
      </c>
      <c r="F171" s="114">
        <f t="shared" si="20"/>
        <v>-0.83079973562458687</v>
      </c>
      <c r="G171" s="113">
        <v>1185</v>
      </c>
      <c r="H171" s="114">
        <f t="shared" si="20"/>
        <v>3.62890625</v>
      </c>
      <c r="I171" s="113">
        <v>1641</v>
      </c>
      <c r="J171" s="114">
        <f t="shared" si="20"/>
        <v>0.38481012658227853</v>
      </c>
      <c r="K171" s="113">
        <v>2059</v>
      </c>
      <c r="L171" s="114">
        <f t="shared" si="20"/>
        <v>0.25472273004265689</v>
      </c>
      <c r="M171" s="113"/>
      <c r="N171" s="114"/>
      <c r="O171" s="114"/>
    </row>
    <row r="172" spans="2:15" x14ac:dyDescent="0.25">
      <c r="B172" s="112" t="s">
        <v>86</v>
      </c>
      <c r="C172" s="113">
        <v>1970</v>
      </c>
      <c r="D172" s="114">
        <v>-5.8317399617590859E-2</v>
      </c>
      <c r="E172" s="113">
        <v>841</v>
      </c>
      <c r="F172" s="114">
        <f t="shared" si="20"/>
        <v>-0.57309644670050763</v>
      </c>
      <c r="G172" s="113">
        <v>2808</v>
      </c>
      <c r="H172" s="114">
        <f t="shared" si="20"/>
        <v>2.3388822829964329</v>
      </c>
      <c r="I172" s="113">
        <v>2797</v>
      </c>
      <c r="J172" s="114">
        <f t="shared" si="20"/>
        <v>-3.9173789173788665E-3</v>
      </c>
      <c r="K172" s="113">
        <v>2556</v>
      </c>
      <c r="L172" s="114">
        <f t="shared" si="20"/>
        <v>-8.6163746871648184E-2</v>
      </c>
      <c r="M172" s="113"/>
      <c r="N172" s="114"/>
      <c r="O172" s="114"/>
    </row>
    <row r="173" spans="2:15" x14ac:dyDescent="0.25">
      <c r="B173" s="112" t="s">
        <v>88</v>
      </c>
      <c r="C173" s="113">
        <v>1104</v>
      </c>
      <c r="D173" s="114">
        <v>-0.13682564503518369</v>
      </c>
      <c r="E173" s="113">
        <v>60</v>
      </c>
      <c r="F173" s="114">
        <f t="shared" si="20"/>
        <v>-0.94565217391304346</v>
      </c>
      <c r="G173" s="113">
        <v>2009</v>
      </c>
      <c r="H173" s="114">
        <f t="shared" si="20"/>
        <v>32.483333333333334</v>
      </c>
      <c r="I173" s="113">
        <v>1616</v>
      </c>
      <c r="J173" s="114">
        <f t="shared" si="20"/>
        <v>-0.19561971129915379</v>
      </c>
      <c r="K173" s="113">
        <v>1504</v>
      </c>
      <c r="L173" s="114">
        <f t="shared" si="20"/>
        <v>-6.9306930693069257E-2</v>
      </c>
      <c r="M173" s="113"/>
      <c r="N173" s="114"/>
      <c r="O173" s="114"/>
    </row>
    <row r="174" spans="2:15" x14ac:dyDescent="0.25">
      <c r="B174" s="112" t="s">
        <v>90</v>
      </c>
      <c r="C174" s="113">
        <v>1324</v>
      </c>
      <c r="D174" s="114">
        <v>-4.1968162083936278E-2</v>
      </c>
      <c r="E174" s="113">
        <v>767</v>
      </c>
      <c r="F174" s="114">
        <f t="shared" si="20"/>
        <v>-0.42069486404833834</v>
      </c>
      <c r="G174" s="113">
        <v>1899</v>
      </c>
      <c r="H174" s="114">
        <f t="shared" si="20"/>
        <v>1.4758800521512385</v>
      </c>
      <c r="I174" s="113">
        <v>1942</v>
      </c>
      <c r="J174" s="114">
        <f t="shared" si="20"/>
        <v>2.2643496577145816E-2</v>
      </c>
      <c r="K174" s="113">
        <v>1825</v>
      </c>
      <c r="L174" s="114">
        <f t="shared" si="20"/>
        <v>-6.0247167868177187E-2</v>
      </c>
      <c r="M174" s="113"/>
      <c r="N174" s="114"/>
      <c r="O174" s="114"/>
    </row>
    <row r="175" spans="2:15" ht="15.75" x14ac:dyDescent="0.25">
      <c r="B175" s="115" t="s">
        <v>27</v>
      </c>
      <c r="C175" s="116">
        <v>19622</v>
      </c>
      <c r="D175" s="117">
        <v>-0.19825120536079099</v>
      </c>
      <c r="E175" s="116">
        <v>6586</v>
      </c>
      <c r="F175" s="117">
        <f t="shared" si="20"/>
        <v>-0.6643563347263276</v>
      </c>
      <c r="G175" s="116">
        <v>15246</v>
      </c>
      <c r="H175" s="117">
        <f t="shared" si="20"/>
        <v>1.3149104160340115</v>
      </c>
      <c r="I175" s="116">
        <v>26940</v>
      </c>
      <c r="J175" s="117">
        <f t="shared" si="20"/>
        <v>0.7670208579299489</v>
      </c>
      <c r="K175" s="116">
        <v>25089</v>
      </c>
      <c r="L175" s="117">
        <f t="shared" si="20"/>
        <v>-6.8708240534521181E-2</v>
      </c>
      <c r="M175" s="116">
        <v>11628</v>
      </c>
      <c r="N175" s="117">
        <v>4.7473200612557331E-2</v>
      </c>
      <c r="O175" s="117">
        <v>0.42238532110091742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240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308</v>
      </c>
      <c r="D185" s="114">
        <v>-0.21227621483375958</v>
      </c>
      <c r="E185" s="113">
        <v>313</v>
      </c>
      <c r="F185" s="114">
        <f t="shared" ref="F185:L197" si="23">IFERROR(E185/C185-1,"-")</f>
        <v>1.6233766233766156E-2</v>
      </c>
      <c r="G185" s="113">
        <v>175</v>
      </c>
      <c r="H185" s="114">
        <f t="shared" si="23"/>
        <v>-0.4408945686900958</v>
      </c>
      <c r="I185" s="113">
        <v>418</v>
      </c>
      <c r="J185" s="114">
        <f t="shared" si="23"/>
        <v>1.3885714285714288</v>
      </c>
      <c r="K185" s="113">
        <v>363</v>
      </c>
      <c r="L185" s="114">
        <f t="shared" si="23"/>
        <v>-0.13157894736842102</v>
      </c>
      <c r="M185" s="113">
        <v>373</v>
      </c>
      <c r="N185" s="114">
        <f t="shared" ref="N185:N189" si="24">IFERROR(M185/K185-1,"-")</f>
        <v>2.7548209366391241E-2</v>
      </c>
      <c r="O185" s="114">
        <f>M185/C185-1</f>
        <v>0.21103896103896114</v>
      </c>
    </row>
    <row r="186" spans="1:16" x14ac:dyDescent="0.25">
      <c r="B186" s="112" t="s">
        <v>70</v>
      </c>
      <c r="C186" s="113">
        <v>300</v>
      </c>
      <c r="D186" s="114">
        <v>-0.27360774818401934</v>
      </c>
      <c r="E186" s="113">
        <v>321</v>
      </c>
      <c r="F186" s="114">
        <f t="shared" si="23"/>
        <v>7.0000000000000062E-2</v>
      </c>
      <c r="G186" s="113">
        <v>18</v>
      </c>
      <c r="H186" s="114">
        <f t="shared" si="23"/>
        <v>-0.94392523364485981</v>
      </c>
      <c r="I186" s="113">
        <v>389</v>
      </c>
      <c r="J186" s="114">
        <f t="shared" si="23"/>
        <v>20.611111111111111</v>
      </c>
      <c r="K186" s="113">
        <v>445</v>
      </c>
      <c r="L186" s="114">
        <f t="shared" si="23"/>
        <v>0.14395886889460163</v>
      </c>
      <c r="M186" s="113">
        <v>462</v>
      </c>
      <c r="N186" s="114">
        <f t="shared" si="24"/>
        <v>3.8202247191011285E-2</v>
      </c>
      <c r="O186" s="114">
        <f>IFERROR(M186/C186-1,"-")</f>
        <v>0.54</v>
      </c>
    </row>
    <row r="187" spans="1:16" x14ac:dyDescent="0.25">
      <c r="B187" s="112" t="s">
        <v>72</v>
      </c>
      <c r="C187" s="113">
        <v>369</v>
      </c>
      <c r="D187" s="114">
        <v>-2.3809523809523836E-2</v>
      </c>
      <c r="E187" s="113">
        <v>227</v>
      </c>
      <c r="F187" s="114">
        <f t="shared" si="23"/>
        <v>-0.38482384823848237</v>
      </c>
      <c r="G187" s="113">
        <v>20</v>
      </c>
      <c r="H187" s="114">
        <f t="shared" si="23"/>
        <v>-0.91189427312775329</v>
      </c>
      <c r="I187" s="113">
        <v>354</v>
      </c>
      <c r="J187" s="114">
        <f t="shared" si="23"/>
        <v>16.7</v>
      </c>
      <c r="K187" s="113">
        <v>318</v>
      </c>
      <c r="L187" s="114">
        <f t="shared" si="23"/>
        <v>-0.10169491525423724</v>
      </c>
      <c r="M187" s="113">
        <v>592</v>
      </c>
      <c r="N187" s="114">
        <f t="shared" si="24"/>
        <v>0.86163522012578619</v>
      </c>
      <c r="O187" s="114">
        <f t="shared" ref="O187:O189" si="25">IFERROR(M187/C187-1,"-")</f>
        <v>0.60433604336043367</v>
      </c>
    </row>
    <row r="188" spans="1:16" x14ac:dyDescent="0.25">
      <c r="B188" s="112" t="s">
        <v>74</v>
      </c>
      <c r="C188" s="113">
        <v>400</v>
      </c>
      <c r="D188" s="114">
        <v>0.16279069767441867</v>
      </c>
      <c r="E188" s="113">
        <v>0</v>
      </c>
      <c r="F188" s="114">
        <f t="shared" si="23"/>
        <v>-1</v>
      </c>
      <c r="G188" s="113">
        <v>33</v>
      </c>
      <c r="H188" s="114" t="str">
        <f t="shared" si="23"/>
        <v>-</v>
      </c>
      <c r="I188" s="113">
        <v>556</v>
      </c>
      <c r="J188" s="114">
        <f t="shared" si="23"/>
        <v>15.848484848484848</v>
      </c>
      <c r="K188" s="113">
        <v>355</v>
      </c>
      <c r="L188" s="114">
        <f t="shared" si="23"/>
        <v>-0.36151079136690645</v>
      </c>
      <c r="M188" s="113">
        <v>404</v>
      </c>
      <c r="N188" s="114">
        <f t="shared" si="24"/>
        <v>0.13802816901408455</v>
      </c>
      <c r="O188" s="114">
        <f t="shared" si="25"/>
        <v>1.0000000000000009E-2</v>
      </c>
    </row>
    <row r="189" spans="1:16" x14ac:dyDescent="0.25">
      <c r="B189" s="112" t="s">
        <v>76</v>
      </c>
      <c r="C189" s="113">
        <v>233</v>
      </c>
      <c r="D189" s="114">
        <v>-7.5396825396825351E-2</v>
      </c>
      <c r="E189" s="113">
        <v>0</v>
      </c>
      <c r="F189" s="114">
        <f t="shared" si="23"/>
        <v>-1</v>
      </c>
      <c r="G189" s="113">
        <v>120</v>
      </c>
      <c r="H189" s="114" t="str">
        <f t="shared" si="23"/>
        <v>-</v>
      </c>
      <c r="I189" s="113">
        <v>214</v>
      </c>
      <c r="J189" s="114">
        <f t="shared" si="23"/>
        <v>0.78333333333333344</v>
      </c>
      <c r="K189" s="113">
        <v>518</v>
      </c>
      <c r="L189" s="114">
        <f t="shared" si="23"/>
        <v>1.4205607476635516</v>
      </c>
      <c r="M189" s="113">
        <v>597</v>
      </c>
      <c r="N189" s="114">
        <f t="shared" si="24"/>
        <v>0.15250965250965254</v>
      </c>
      <c r="O189" s="114">
        <f t="shared" si="25"/>
        <v>1.5622317596566524</v>
      </c>
    </row>
    <row r="190" spans="1:16" x14ac:dyDescent="0.25">
      <c r="B190" s="112" t="s">
        <v>117</v>
      </c>
      <c r="C190" s="113">
        <v>238</v>
      </c>
      <c r="D190" s="114">
        <v>-0.17073170731707321</v>
      </c>
      <c r="E190" s="113">
        <v>0</v>
      </c>
      <c r="F190" s="114">
        <f t="shared" si="23"/>
        <v>-1</v>
      </c>
      <c r="G190" s="113">
        <v>86</v>
      </c>
      <c r="H190" s="114" t="str">
        <f t="shared" si="23"/>
        <v>-</v>
      </c>
      <c r="I190" s="113">
        <v>248</v>
      </c>
      <c r="J190" s="114">
        <f t="shared" si="23"/>
        <v>1.8837209302325579</v>
      </c>
      <c r="K190" s="113">
        <v>365</v>
      </c>
      <c r="L190" s="114">
        <f t="shared" si="23"/>
        <v>0.47177419354838701</v>
      </c>
      <c r="M190" s="113"/>
      <c r="N190" s="114"/>
      <c r="O190" s="114"/>
    </row>
    <row r="191" spans="1:16" x14ac:dyDescent="0.25">
      <c r="B191" s="112" t="s">
        <v>80</v>
      </c>
      <c r="C191" s="113">
        <v>600</v>
      </c>
      <c r="D191" s="114">
        <v>0.63934426229508201</v>
      </c>
      <c r="E191" s="113">
        <v>0</v>
      </c>
      <c r="F191" s="114">
        <f t="shared" si="23"/>
        <v>-1</v>
      </c>
      <c r="G191" s="113">
        <v>202</v>
      </c>
      <c r="H191" s="114" t="str">
        <f t="shared" si="23"/>
        <v>-</v>
      </c>
      <c r="I191" s="113">
        <v>528</v>
      </c>
      <c r="J191" s="114">
        <f t="shared" si="23"/>
        <v>1.613861386138614</v>
      </c>
      <c r="K191" s="113">
        <v>693</v>
      </c>
      <c r="L191" s="114">
        <f t="shared" si="23"/>
        <v>0.3125</v>
      </c>
      <c r="M191" s="113"/>
      <c r="N191" s="114"/>
      <c r="O191" s="114"/>
    </row>
    <row r="192" spans="1:16" x14ac:dyDescent="0.25">
      <c r="B192" s="112" t="s">
        <v>82</v>
      </c>
      <c r="C192" s="113">
        <v>380</v>
      </c>
      <c r="D192" s="114">
        <v>0.30584192439862545</v>
      </c>
      <c r="E192" s="113">
        <v>538</v>
      </c>
      <c r="F192" s="114">
        <f t="shared" si="23"/>
        <v>0.41578947368421049</v>
      </c>
      <c r="G192" s="113">
        <v>605</v>
      </c>
      <c r="H192" s="114">
        <f t="shared" si="23"/>
        <v>0.12453531598513012</v>
      </c>
      <c r="I192" s="113">
        <v>262</v>
      </c>
      <c r="J192" s="114">
        <f t="shared" si="23"/>
        <v>-0.56694214876033056</v>
      </c>
      <c r="K192" s="113">
        <v>497</v>
      </c>
      <c r="L192" s="114">
        <f t="shared" si="23"/>
        <v>0.89694656488549618</v>
      </c>
      <c r="M192" s="113"/>
      <c r="N192" s="114"/>
      <c r="O192" s="114"/>
    </row>
    <row r="193" spans="2:16" x14ac:dyDescent="0.25">
      <c r="B193" s="112" t="s">
        <v>84</v>
      </c>
      <c r="C193" s="113">
        <v>373</v>
      </c>
      <c r="D193" s="114">
        <v>-0.27431906614785995</v>
      </c>
      <c r="E193" s="113">
        <v>168</v>
      </c>
      <c r="F193" s="114">
        <f t="shared" si="23"/>
        <v>-0.54959785522788196</v>
      </c>
      <c r="G193" s="113">
        <v>500</v>
      </c>
      <c r="H193" s="114">
        <f t="shared" si="23"/>
        <v>1.9761904761904763</v>
      </c>
      <c r="I193" s="113">
        <v>331</v>
      </c>
      <c r="J193" s="114">
        <f t="shared" si="23"/>
        <v>-0.33799999999999997</v>
      </c>
      <c r="K193" s="113">
        <v>339</v>
      </c>
      <c r="L193" s="114">
        <f t="shared" si="23"/>
        <v>2.4169184290030232E-2</v>
      </c>
      <c r="M193" s="113"/>
      <c r="N193" s="114"/>
      <c r="O193" s="114"/>
    </row>
    <row r="194" spans="2:16" x14ac:dyDescent="0.25">
      <c r="B194" s="112" t="s">
        <v>86</v>
      </c>
      <c r="C194" s="113">
        <v>272</v>
      </c>
      <c r="D194" s="114">
        <v>-0.27466666666666661</v>
      </c>
      <c r="E194" s="113">
        <v>84</v>
      </c>
      <c r="F194" s="114">
        <f t="shared" si="23"/>
        <v>-0.69117647058823528</v>
      </c>
      <c r="G194" s="113">
        <v>408</v>
      </c>
      <c r="H194" s="114">
        <f t="shared" si="23"/>
        <v>3.8571428571428568</v>
      </c>
      <c r="I194" s="113">
        <v>379</v>
      </c>
      <c r="J194" s="114">
        <f t="shared" si="23"/>
        <v>-7.1078431372548989E-2</v>
      </c>
      <c r="K194" s="113">
        <v>638</v>
      </c>
      <c r="L194" s="114">
        <f t="shared" si="23"/>
        <v>0.68337730870712399</v>
      </c>
      <c r="M194" s="113"/>
      <c r="N194" s="114"/>
      <c r="O194" s="114"/>
    </row>
    <row r="195" spans="2:16" x14ac:dyDescent="0.25">
      <c r="B195" s="112" t="s">
        <v>88</v>
      </c>
      <c r="C195" s="113">
        <v>320</v>
      </c>
      <c r="D195" s="114">
        <v>5.9602649006622599E-2</v>
      </c>
      <c r="E195" s="113">
        <v>72</v>
      </c>
      <c r="F195" s="114">
        <f t="shared" si="23"/>
        <v>-0.77500000000000002</v>
      </c>
      <c r="G195" s="113">
        <v>628</v>
      </c>
      <c r="H195" s="114">
        <f t="shared" si="23"/>
        <v>7.7222222222222214</v>
      </c>
      <c r="I195" s="113">
        <v>412</v>
      </c>
      <c r="J195" s="114">
        <f t="shared" si="23"/>
        <v>-0.3439490445859873</v>
      </c>
      <c r="K195" s="113">
        <v>437</v>
      </c>
      <c r="L195" s="114">
        <f t="shared" si="23"/>
        <v>6.0679611650485521E-2</v>
      </c>
      <c r="M195" s="113"/>
      <c r="N195" s="114"/>
      <c r="O195" s="114"/>
    </row>
    <row r="196" spans="2:16" x14ac:dyDescent="0.25">
      <c r="B196" s="112" t="s">
        <v>90</v>
      </c>
      <c r="C196" s="113">
        <v>432</v>
      </c>
      <c r="D196" s="114">
        <v>-6.8965517241379448E-3</v>
      </c>
      <c r="E196" s="113">
        <v>126</v>
      </c>
      <c r="F196" s="114">
        <f t="shared" si="23"/>
        <v>-0.70833333333333326</v>
      </c>
      <c r="G196" s="113">
        <v>549</v>
      </c>
      <c r="H196" s="114">
        <f t="shared" si="23"/>
        <v>3.3571428571428568</v>
      </c>
      <c r="I196" s="113">
        <v>478</v>
      </c>
      <c r="J196" s="114">
        <f t="shared" si="23"/>
        <v>-0.12932604735883424</v>
      </c>
      <c r="K196" s="113">
        <v>522</v>
      </c>
      <c r="L196" s="114">
        <f t="shared" si="23"/>
        <v>9.2050209205020828E-2</v>
      </c>
      <c r="M196" s="113"/>
      <c r="N196" s="114"/>
      <c r="O196" s="114"/>
    </row>
    <row r="197" spans="2:16" ht="15.75" x14ac:dyDescent="0.25">
      <c r="B197" s="115" t="s">
        <v>27</v>
      </c>
      <c r="C197" s="116">
        <v>4225</v>
      </c>
      <c r="D197" s="117">
        <v>-2.8288868445262239E-2</v>
      </c>
      <c r="E197" s="116">
        <v>1935</v>
      </c>
      <c r="F197" s="117">
        <f t="shared" si="23"/>
        <v>-0.5420118343195266</v>
      </c>
      <c r="G197" s="116">
        <v>3344</v>
      </c>
      <c r="H197" s="117">
        <f t="shared" si="23"/>
        <v>0.72816537467700249</v>
      </c>
      <c r="I197" s="116">
        <v>4569</v>
      </c>
      <c r="J197" s="117">
        <f t="shared" si="23"/>
        <v>0.36632775119617222</v>
      </c>
      <c r="K197" s="116">
        <v>5490</v>
      </c>
      <c r="L197" s="117">
        <f t="shared" si="23"/>
        <v>0.20157583716349303</v>
      </c>
      <c r="M197" s="116">
        <v>2428</v>
      </c>
      <c r="N197" s="117">
        <v>0.2146073036518259</v>
      </c>
      <c r="O197" s="117">
        <v>0.50807453416149073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241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275</v>
      </c>
      <c r="D207" s="114">
        <v>-0.11575562700964626</v>
      </c>
      <c r="E207" s="113">
        <v>349</v>
      </c>
      <c r="F207" s="114">
        <f t="shared" ref="F207:L219" si="26">IFERROR(E207/C207-1,"-")</f>
        <v>0.26909090909090905</v>
      </c>
      <c r="G207" s="113">
        <v>32</v>
      </c>
      <c r="H207" s="114">
        <f t="shared" si="26"/>
        <v>-0.90830945558739251</v>
      </c>
      <c r="I207" s="113">
        <v>928</v>
      </c>
      <c r="J207" s="114">
        <f t="shared" si="26"/>
        <v>28</v>
      </c>
      <c r="K207" s="113">
        <v>676</v>
      </c>
      <c r="L207" s="114">
        <f t="shared" si="26"/>
        <v>-0.27155172413793105</v>
      </c>
      <c r="M207" s="113">
        <v>554</v>
      </c>
      <c r="N207" s="114">
        <f t="shared" ref="N207:N211" si="27">IFERROR(M207/K207-1,"-")</f>
        <v>-0.18047337278106512</v>
      </c>
      <c r="O207" s="114">
        <f>M207/C207-1</f>
        <v>1.0145454545454546</v>
      </c>
    </row>
    <row r="208" spans="2:16" x14ac:dyDescent="0.25">
      <c r="B208" s="112" t="s">
        <v>70</v>
      </c>
      <c r="C208" s="113">
        <v>318</v>
      </c>
      <c r="D208" s="114">
        <v>-0.33333333333333337</v>
      </c>
      <c r="E208" s="113">
        <v>262</v>
      </c>
      <c r="F208" s="114">
        <f t="shared" si="26"/>
        <v>-0.17610062893081757</v>
      </c>
      <c r="G208" s="113">
        <v>43</v>
      </c>
      <c r="H208" s="114">
        <f t="shared" si="26"/>
        <v>-0.83587786259541985</v>
      </c>
      <c r="I208" s="113">
        <v>770</v>
      </c>
      <c r="J208" s="114">
        <f t="shared" si="26"/>
        <v>16.906976744186046</v>
      </c>
      <c r="K208" s="113">
        <v>751</v>
      </c>
      <c r="L208" s="114">
        <f t="shared" si="26"/>
        <v>-2.4675324675324628E-2</v>
      </c>
      <c r="M208" s="113">
        <v>669</v>
      </c>
      <c r="N208" s="114">
        <f t="shared" si="27"/>
        <v>-0.10918774966711053</v>
      </c>
      <c r="O208" s="114">
        <f>IFERROR(M208/C208-1,"-")</f>
        <v>1.1037735849056602</v>
      </c>
    </row>
    <row r="209" spans="2:16" x14ac:dyDescent="0.25">
      <c r="B209" s="112" t="s">
        <v>72</v>
      </c>
      <c r="C209" s="113">
        <v>347</v>
      </c>
      <c r="D209" s="114">
        <v>8.7774294670846409E-2</v>
      </c>
      <c r="E209" s="113">
        <v>154</v>
      </c>
      <c r="F209" s="114">
        <f t="shared" si="26"/>
        <v>-0.55619596541786742</v>
      </c>
      <c r="G209" s="113">
        <v>18</v>
      </c>
      <c r="H209" s="114">
        <f t="shared" si="26"/>
        <v>-0.88311688311688308</v>
      </c>
      <c r="I209" s="113">
        <v>561</v>
      </c>
      <c r="J209" s="114">
        <f t="shared" si="26"/>
        <v>30.166666666666668</v>
      </c>
      <c r="K209" s="113">
        <v>636</v>
      </c>
      <c r="L209" s="114">
        <f t="shared" si="26"/>
        <v>0.1336898395721926</v>
      </c>
      <c r="M209" s="113">
        <v>493</v>
      </c>
      <c r="N209" s="114">
        <f t="shared" si="27"/>
        <v>-0.22484276729559749</v>
      </c>
      <c r="O209" s="114">
        <f t="shared" ref="O209:O211" si="28">IFERROR(M209/C209-1,"-")</f>
        <v>0.42074927953890495</v>
      </c>
    </row>
    <row r="210" spans="2:16" x14ac:dyDescent="0.25">
      <c r="B210" s="112" t="s">
        <v>74</v>
      </c>
      <c r="C210" s="113">
        <v>496</v>
      </c>
      <c r="D210" s="114">
        <v>0.2216748768472907</v>
      </c>
      <c r="E210" s="113">
        <v>0</v>
      </c>
      <c r="F210" s="114">
        <f t="shared" si="26"/>
        <v>-1</v>
      </c>
      <c r="G210" s="113">
        <v>25</v>
      </c>
      <c r="H210" s="114" t="str">
        <f t="shared" si="26"/>
        <v>-</v>
      </c>
      <c r="I210" s="113">
        <v>1074</v>
      </c>
      <c r="J210" s="114">
        <f t="shared" si="26"/>
        <v>41.96</v>
      </c>
      <c r="K210" s="113">
        <v>1013</v>
      </c>
      <c r="L210" s="114">
        <f t="shared" si="26"/>
        <v>-5.6797020484171346E-2</v>
      </c>
      <c r="M210" s="113">
        <v>570</v>
      </c>
      <c r="N210" s="114">
        <f t="shared" si="27"/>
        <v>-0.43731490621915103</v>
      </c>
      <c r="O210" s="114">
        <f t="shared" si="28"/>
        <v>0.14919354838709675</v>
      </c>
    </row>
    <row r="211" spans="2:16" x14ac:dyDescent="0.25">
      <c r="B211" s="112" t="s">
        <v>76</v>
      </c>
      <c r="C211" s="113">
        <v>220</v>
      </c>
      <c r="D211" s="114">
        <v>-0.51434878587196464</v>
      </c>
      <c r="E211" s="113">
        <v>0</v>
      </c>
      <c r="F211" s="114">
        <f t="shared" si="26"/>
        <v>-1</v>
      </c>
      <c r="G211" s="113">
        <v>38</v>
      </c>
      <c r="H211" s="114" t="str">
        <f t="shared" si="26"/>
        <v>-</v>
      </c>
      <c r="I211" s="113">
        <v>827</v>
      </c>
      <c r="J211" s="114">
        <f t="shared" si="26"/>
        <v>20.763157894736842</v>
      </c>
      <c r="K211" s="113">
        <v>516</v>
      </c>
      <c r="L211" s="114">
        <f t="shared" si="26"/>
        <v>-0.37605804111245467</v>
      </c>
      <c r="M211" s="113">
        <v>527</v>
      </c>
      <c r="N211" s="114">
        <f t="shared" si="27"/>
        <v>2.1317829457364379E-2</v>
      </c>
      <c r="O211" s="114">
        <f t="shared" si="28"/>
        <v>1.3954545454545455</v>
      </c>
    </row>
    <row r="212" spans="2:16" x14ac:dyDescent="0.25">
      <c r="B212" s="112" t="s">
        <v>78</v>
      </c>
      <c r="C212" s="113">
        <v>217</v>
      </c>
      <c r="D212" s="114">
        <v>-0.28382838283828382</v>
      </c>
      <c r="E212" s="113">
        <v>0</v>
      </c>
      <c r="F212" s="114">
        <f t="shared" si="26"/>
        <v>-1</v>
      </c>
      <c r="G212" s="113">
        <v>48</v>
      </c>
      <c r="H212" s="114" t="str">
        <f t="shared" si="26"/>
        <v>-</v>
      </c>
      <c r="I212" s="113">
        <v>664</v>
      </c>
      <c r="J212" s="114">
        <f t="shared" si="26"/>
        <v>12.833333333333334</v>
      </c>
      <c r="K212" s="113">
        <v>493</v>
      </c>
      <c r="L212" s="114">
        <f t="shared" si="26"/>
        <v>-0.25753012048192769</v>
      </c>
      <c r="M212" s="113"/>
      <c r="N212" s="114"/>
      <c r="O212" s="114"/>
    </row>
    <row r="213" spans="2:16" x14ac:dyDescent="0.25">
      <c r="B213" s="112" t="s">
        <v>80</v>
      </c>
      <c r="C213" s="113">
        <v>445</v>
      </c>
      <c r="D213" s="114">
        <v>0.17105263157894735</v>
      </c>
      <c r="E213" s="113">
        <v>0</v>
      </c>
      <c r="F213" s="114">
        <f t="shared" si="26"/>
        <v>-1</v>
      </c>
      <c r="G213" s="113">
        <v>160</v>
      </c>
      <c r="H213" s="114" t="str">
        <f t="shared" si="26"/>
        <v>-</v>
      </c>
      <c r="I213" s="113">
        <v>1141</v>
      </c>
      <c r="J213" s="114">
        <f t="shared" si="26"/>
        <v>6.1312499999999996</v>
      </c>
      <c r="K213" s="113">
        <v>865</v>
      </c>
      <c r="L213" s="114">
        <f t="shared" si="26"/>
        <v>-0.24189307624890444</v>
      </c>
      <c r="M213" s="113"/>
      <c r="N213" s="114"/>
      <c r="O213" s="114"/>
    </row>
    <row r="214" spans="2:16" x14ac:dyDescent="0.25">
      <c r="B214" s="112" t="s">
        <v>82</v>
      </c>
      <c r="C214" s="113">
        <v>327</v>
      </c>
      <c r="D214" s="114">
        <v>-0.20823244552058107</v>
      </c>
      <c r="E214" s="113">
        <v>169</v>
      </c>
      <c r="F214" s="114">
        <f t="shared" si="26"/>
        <v>-0.48318042813455653</v>
      </c>
      <c r="G214" s="113">
        <v>167</v>
      </c>
      <c r="H214" s="114">
        <f t="shared" si="26"/>
        <v>-1.1834319526627168E-2</v>
      </c>
      <c r="I214" s="113">
        <v>1213</v>
      </c>
      <c r="J214" s="114">
        <f t="shared" si="26"/>
        <v>6.2634730538922154</v>
      </c>
      <c r="K214" s="113">
        <v>1041</v>
      </c>
      <c r="L214" s="114">
        <f t="shared" si="26"/>
        <v>-0.14179719703215166</v>
      </c>
      <c r="M214" s="113"/>
      <c r="N214" s="114"/>
      <c r="O214" s="114"/>
    </row>
    <row r="215" spans="2:16" x14ac:dyDescent="0.25">
      <c r="B215" s="112" t="s">
        <v>84</v>
      </c>
      <c r="C215" s="113">
        <v>343</v>
      </c>
      <c r="D215" s="114">
        <v>5.2147239263803602E-2</v>
      </c>
      <c r="E215" s="113">
        <v>2</v>
      </c>
      <c r="F215" s="114">
        <f t="shared" si="26"/>
        <v>-0.99416909620991256</v>
      </c>
      <c r="G215" s="113">
        <v>686</v>
      </c>
      <c r="H215" s="114">
        <f t="shared" si="26"/>
        <v>342</v>
      </c>
      <c r="I215" s="113">
        <v>808</v>
      </c>
      <c r="J215" s="114">
        <f t="shared" si="26"/>
        <v>0.17784256559766765</v>
      </c>
      <c r="K215" s="113">
        <v>805</v>
      </c>
      <c r="L215" s="114">
        <f t="shared" si="26"/>
        <v>-3.7128712871287162E-3</v>
      </c>
      <c r="M215" s="113"/>
      <c r="N215" s="114"/>
      <c r="O215" s="114"/>
    </row>
    <row r="216" spans="2:16" x14ac:dyDescent="0.25">
      <c r="B216" s="112" t="s">
        <v>86</v>
      </c>
      <c r="C216" s="113">
        <v>311</v>
      </c>
      <c r="D216" s="114">
        <v>-7.71513353115727E-2</v>
      </c>
      <c r="E216" s="113">
        <v>19</v>
      </c>
      <c r="F216" s="114">
        <f t="shared" si="26"/>
        <v>-0.93890675241157551</v>
      </c>
      <c r="G216" s="113">
        <v>1264</v>
      </c>
      <c r="H216" s="114">
        <f t="shared" si="26"/>
        <v>65.526315789473685</v>
      </c>
      <c r="I216" s="113">
        <v>709</v>
      </c>
      <c r="J216" s="114">
        <f t="shared" si="26"/>
        <v>-0.43908227848101267</v>
      </c>
      <c r="K216" s="113">
        <v>743</v>
      </c>
      <c r="L216" s="114">
        <f t="shared" si="26"/>
        <v>4.7954866008462549E-2</v>
      </c>
      <c r="M216" s="113"/>
      <c r="N216" s="114"/>
      <c r="O216" s="114"/>
    </row>
    <row r="217" spans="2:16" x14ac:dyDescent="0.25">
      <c r="B217" s="112" t="s">
        <v>88</v>
      </c>
      <c r="C217" s="113">
        <v>328</v>
      </c>
      <c r="D217" s="114">
        <v>-0.17171717171717171</v>
      </c>
      <c r="E217" s="113">
        <v>114</v>
      </c>
      <c r="F217" s="114">
        <f t="shared" si="26"/>
        <v>-0.65243902439024393</v>
      </c>
      <c r="G217" s="113">
        <v>1006</v>
      </c>
      <c r="H217" s="114">
        <f t="shared" si="26"/>
        <v>7.8245614035087723</v>
      </c>
      <c r="I217" s="113">
        <v>646</v>
      </c>
      <c r="J217" s="114">
        <f t="shared" si="26"/>
        <v>-0.35785288270377735</v>
      </c>
      <c r="K217" s="113">
        <v>719</v>
      </c>
      <c r="L217" s="114">
        <f t="shared" si="26"/>
        <v>0.11300309597523217</v>
      </c>
      <c r="M217" s="113"/>
      <c r="N217" s="114"/>
      <c r="O217" s="114"/>
    </row>
    <row r="218" spans="2:16" x14ac:dyDescent="0.25">
      <c r="B218" s="112" t="s">
        <v>90</v>
      </c>
      <c r="C218" s="113">
        <v>328</v>
      </c>
      <c r="D218" s="114">
        <v>0.12328767123287676</v>
      </c>
      <c r="E218" s="113">
        <v>81</v>
      </c>
      <c r="F218" s="114">
        <f t="shared" si="26"/>
        <v>-0.75304878048780488</v>
      </c>
      <c r="G218" s="113">
        <v>879</v>
      </c>
      <c r="H218" s="114">
        <f t="shared" si="26"/>
        <v>9.8518518518518512</v>
      </c>
      <c r="I218" s="113">
        <v>624</v>
      </c>
      <c r="J218" s="114">
        <f t="shared" si="26"/>
        <v>-0.29010238907849828</v>
      </c>
      <c r="K218" s="113">
        <v>620</v>
      </c>
      <c r="L218" s="114">
        <f t="shared" si="26"/>
        <v>-6.4102564102563875E-3</v>
      </c>
      <c r="M218" s="113"/>
      <c r="N218" s="114"/>
      <c r="O218" s="114"/>
    </row>
    <row r="219" spans="2:16" ht="15.75" x14ac:dyDescent="0.25">
      <c r="B219" s="115" t="s">
        <v>27</v>
      </c>
      <c r="C219" s="116">
        <v>3955</v>
      </c>
      <c r="D219" s="117">
        <v>-0.10378427373668708</v>
      </c>
      <c r="E219" s="116">
        <v>1273</v>
      </c>
      <c r="F219" s="117">
        <f t="shared" si="26"/>
        <v>-0.67812895069532231</v>
      </c>
      <c r="G219" s="116">
        <v>4366</v>
      </c>
      <c r="H219" s="117">
        <f t="shared" si="26"/>
        <v>2.4296936370777691</v>
      </c>
      <c r="I219" s="116">
        <v>9965</v>
      </c>
      <c r="J219" s="117">
        <f t="shared" si="26"/>
        <v>1.2824095281722401</v>
      </c>
      <c r="K219" s="116">
        <v>8878</v>
      </c>
      <c r="L219" s="117">
        <f t="shared" si="26"/>
        <v>-0.10908178625188159</v>
      </c>
      <c r="M219" s="116">
        <v>2813</v>
      </c>
      <c r="N219" s="117">
        <v>-0.21687082405345215</v>
      </c>
      <c r="O219" s="117">
        <v>0.69867149758454117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240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308</v>
      </c>
      <c r="D229" s="114">
        <v>-0.21227621483375958</v>
      </c>
      <c r="E229" s="113">
        <v>313</v>
      </c>
      <c r="F229" s="114">
        <f t="shared" ref="F229:L241" si="29">IFERROR(E229/C229-1,"-")</f>
        <v>1.6233766233766156E-2</v>
      </c>
      <c r="G229" s="113">
        <v>175</v>
      </c>
      <c r="H229" s="114">
        <f t="shared" si="29"/>
        <v>-0.4408945686900958</v>
      </c>
      <c r="I229" s="113">
        <v>418</v>
      </c>
      <c r="J229" s="114">
        <f t="shared" si="29"/>
        <v>1.3885714285714288</v>
      </c>
      <c r="K229" s="113">
        <v>363</v>
      </c>
      <c r="L229" s="114">
        <f t="shared" si="29"/>
        <v>-0.13157894736842102</v>
      </c>
      <c r="M229" s="113">
        <v>373</v>
      </c>
      <c r="N229" s="114">
        <f t="shared" ref="N229:N233" si="30">IFERROR(M229/K229-1,"-")</f>
        <v>2.7548209366391241E-2</v>
      </c>
      <c r="O229" s="114">
        <f>M229/C229-1</f>
        <v>0.21103896103896114</v>
      </c>
    </row>
    <row r="230" spans="2:16" x14ac:dyDescent="0.25">
      <c r="B230" s="112" t="s">
        <v>70</v>
      </c>
      <c r="C230" s="113">
        <v>300</v>
      </c>
      <c r="D230" s="114">
        <v>-0.27360774818401934</v>
      </c>
      <c r="E230" s="113">
        <v>321</v>
      </c>
      <c r="F230" s="114">
        <f t="shared" si="29"/>
        <v>7.0000000000000062E-2</v>
      </c>
      <c r="G230" s="113">
        <v>18</v>
      </c>
      <c r="H230" s="114">
        <f t="shared" si="29"/>
        <v>-0.94392523364485981</v>
      </c>
      <c r="I230" s="113">
        <v>389</v>
      </c>
      <c r="J230" s="114">
        <f t="shared" si="29"/>
        <v>20.611111111111111</v>
      </c>
      <c r="K230" s="113">
        <v>445</v>
      </c>
      <c r="L230" s="114">
        <f t="shared" si="29"/>
        <v>0.14395886889460163</v>
      </c>
      <c r="M230" s="113">
        <v>462</v>
      </c>
      <c r="N230" s="114">
        <f t="shared" si="30"/>
        <v>3.8202247191011285E-2</v>
      </c>
      <c r="O230" s="114">
        <f>IFERROR(M230/C230-1,"-")</f>
        <v>0.54</v>
      </c>
    </row>
    <row r="231" spans="2:16" x14ac:dyDescent="0.25">
      <c r="B231" s="112" t="s">
        <v>72</v>
      </c>
      <c r="C231" s="113">
        <v>369</v>
      </c>
      <c r="D231" s="114">
        <v>-2.3809523809523836E-2</v>
      </c>
      <c r="E231" s="113">
        <v>227</v>
      </c>
      <c r="F231" s="114">
        <f t="shared" si="29"/>
        <v>-0.38482384823848237</v>
      </c>
      <c r="G231" s="113">
        <v>20</v>
      </c>
      <c r="H231" s="114">
        <f t="shared" si="29"/>
        <v>-0.91189427312775329</v>
      </c>
      <c r="I231" s="113">
        <v>354</v>
      </c>
      <c r="J231" s="114">
        <f t="shared" si="29"/>
        <v>16.7</v>
      </c>
      <c r="K231" s="113">
        <v>318</v>
      </c>
      <c r="L231" s="114">
        <f t="shared" si="29"/>
        <v>-0.10169491525423724</v>
      </c>
      <c r="M231" s="113">
        <v>592</v>
      </c>
      <c r="N231" s="114">
        <f t="shared" si="30"/>
        <v>0.86163522012578619</v>
      </c>
      <c r="O231" s="114">
        <f t="shared" ref="O231:O233" si="31">IFERROR(M231/C231-1,"-")</f>
        <v>0.60433604336043367</v>
      </c>
    </row>
    <row r="232" spans="2:16" x14ac:dyDescent="0.25">
      <c r="B232" s="112" t="s">
        <v>74</v>
      </c>
      <c r="C232" s="113">
        <v>400</v>
      </c>
      <c r="D232" s="114">
        <v>0.16279069767441867</v>
      </c>
      <c r="E232" s="113">
        <v>0</v>
      </c>
      <c r="F232" s="114">
        <f t="shared" si="29"/>
        <v>-1</v>
      </c>
      <c r="G232" s="113">
        <v>33</v>
      </c>
      <c r="H232" s="114" t="str">
        <f t="shared" si="29"/>
        <v>-</v>
      </c>
      <c r="I232" s="113">
        <v>556</v>
      </c>
      <c r="J232" s="114">
        <f t="shared" si="29"/>
        <v>15.848484848484848</v>
      </c>
      <c r="K232" s="113">
        <v>355</v>
      </c>
      <c r="L232" s="114">
        <f t="shared" si="29"/>
        <v>-0.36151079136690645</v>
      </c>
      <c r="M232" s="113">
        <v>404</v>
      </c>
      <c r="N232" s="114">
        <f t="shared" si="30"/>
        <v>0.13802816901408455</v>
      </c>
      <c r="O232" s="114">
        <f t="shared" si="31"/>
        <v>1.0000000000000009E-2</v>
      </c>
    </row>
    <row r="233" spans="2:16" x14ac:dyDescent="0.25">
      <c r="B233" s="112" t="s">
        <v>76</v>
      </c>
      <c r="C233" s="113">
        <v>233</v>
      </c>
      <c r="D233" s="114">
        <v>-7.5396825396825351E-2</v>
      </c>
      <c r="E233" s="113">
        <v>0</v>
      </c>
      <c r="F233" s="114">
        <f t="shared" si="29"/>
        <v>-1</v>
      </c>
      <c r="G233" s="113">
        <v>120</v>
      </c>
      <c r="H233" s="114" t="str">
        <f t="shared" si="29"/>
        <v>-</v>
      </c>
      <c r="I233" s="113">
        <v>214</v>
      </c>
      <c r="J233" s="114">
        <f t="shared" si="29"/>
        <v>0.78333333333333344</v>
      </c>
      <c r="K233" s="113">
        <v>518</v>
      </c>
      <c r="L233" s="114">
        <f t="shared" si="29"/>
        <v>1.4205607476635516</v>
      </c>
      <c r="M233" s="113">
        <v>597</v>
      </c>
      <c r="N233" s="114">
        <f t="shared" si="30"/>
        <v>0.15250965250965254</v>
      </c>
      <c r="O233" s="114">
        <f t="shared" si="31"/>
        <v>1.5622317596566524</v>
      </c>
    </row>
    <row r="234" spans="2:16" x14ac:dyDescent="0.25">
      <c r="B234" s="112" t="s">
        <v>78</v>
      </c>
      <c r="C234" s="113">
        <v>238</v>
      </c>
      <c r="D234" s="114">
        <v>-0.17073170731707321</v>
      </c>
      <c r="E234" s="113">
        <v>0</v>
      </c>
      <c r="F234" s="114">
        <f t="shared" si="29"/>
        <v>-1</v>
      </c>
      <c r="G234" s="113">
        <v>86</v>
      </c>
      <c r="H234" s="114" t="str">
        <f t="shared" si="29"/>
        <v>-</v>
      </c>
      <c r="I234" s="113">
        <v>248</v>
      </c>
      <c r="J234" s="114">
        <f t="shared" si="29"/>
        <v>1.8837209302325579</v>
      </c>
      <c r="K234" s="113">
        <v>365</v>
      </c>
      <c r="L234" s="114">
        <f t="shared" si="29"/>
        <v>0.47177419354838701</v>
      </c>
      <c r="M234" s="113"/>
      <c r="N234" s="114"/>
      <c r="O234" s="114"/>
    </row>
    <row r="235" spans="2:16" x14ac:dyDescent="0.25">
      <c r="B235" s="112" t="s">
        <v>80</v>
      </c>
      <c r="C235" s="113">
        <v>600</v>
      </c>
      <c r="D235" s="114">
        <v>0.63934426229508201</v>
      </c>
      <c r="E235" s="113">
        <v>0</v>
      </c>
      <c r="F235" s="114">
        <f t="shared" si="29"/>
        <v>-1</v>
      </c>
      <c r="G235" s="113">
        <v>202</v>
      </c>
      <c r="H235" s="114" t="str">
        <f t="shared" si="29"/>
        <v>-</v>
      </c>
      <c r="I235" s="113">
        <v>528</v>
      </c>
      <c r="J235" s="114">
        <f t="shared" si="29"/>
        <v>1.613861386138614</v>
      </c>
      <c r="K235" s="113">
        <v>693</v>
      </c>
      <c r="L235" s="114">
        <f t="shared" si="29"/>
        <v>0.3125</v>
      </c>
      <c r="M235" s="113"/>
      <c r="N235" s="114"/>
      <c r="O235" s="114"/>
    </row>
    <row r="236" spans="2:16" x14ac:dyDescent="0.25">
      <c r="B236" s="112" t="s">
        <v>82</v>
      </c>
      <c r="C236" s="113">
        <v>380</v>
      </c>
      <c r="D236" s="114">
        <v>0.30584192439862545</v>
      </c>
      <c r="E236" s="113">
        <v>538</v>
      </c>
      <c r="F236" s="114">
        <f t="shared" si="29"/>
        <v>0.41578947368421049</v>
      </c>
      <c r="G236" s="113">
        <v>605</v>
      </c>
      <c r="H236" s="114">
        <f t="shared" si="29"/>
        <v>0.12453531598513012</v>
      </c>
      <c r="I236" s="113">
        <v>262</v>
      </c>
      <c r="J236" s="114">
        <f t="shared" si="29"/>
        <v>-0.56694214876033056</v>
      </c>
      <c r="K236" s="113">
        <v>497</v>
      </c>
      <c r="L236" s="114">
        <f t="shared" si="29"/>
        <v>0.89694656488549618</v>
      </c>
      <c r="M236" s="113"/>
      <c r="N236" s="114"/>
      <c r="O236" s="114"/>
    </row>
    <row r="237" spans="2:16" x14ac:dyDescent="0.25">
      <c r="B237" s="112" t="s">
        <v>84</v>
      </c>
      <c r="C237" s="113">
        <v>373</v>
      </c>
      <c r="D237" s="114">
        <v>-0.27431906614785995</v>
      </c>
      <c r="E237" s="113">
        <v>168</v>
      </c>
      <c r="F237" s="114">
        <f t="shared" si="29"/>
        <v>-0.54959785522788196</v>
      </c>
      <c r="G237" s="113">
        <v>500</v>
      </c>
      <c r="H237" s="114">
        <f t="shared" si="29"/>
        <v>1.9761904761904763</v>
      </c>
      <c r="I237" s="113">
        <v>331</v>
      </c>
      <c r="J237" s="114">
        <f t="shared" si="29"/>
        <v>-0.33799999999999997</v>
      </c>
      <c r="K237" s="113">
        <v>339</v>
      </c>
      <c r="L237" s="114">
        <f t="shared" si="29"/>
        <v>2.4169184290030232E-2</v>
      </c>
      <c r="M237" s="113"/>
      <c r="N237" s="114"/>
      <c r="O237" s="114"/>
    </row>
    <row r="238" spans="2:16" x14ac:dyDescent="0.25">
      <c r="B238" s="112" t="s">
        <v>86</v>
      </c>
      <c r="C238" s="113">
        <v>272</v>
      </c>
      <c r="D238" s="114">
        <v>-0.27466666666666661</v>
      </c>
      <c r="E238" s="113">
        <v>84</v>
      </c>
      <c r="F238" s="114">
        <f t="shared" si="29"/>
        <v>-0.69117647058823528</v>
      </c>
      <c r="G238" s="113">
        <v>408</v>
      </c>
      <c r="H238" s="114">
        <f t="shared" si="29"/>
        <v>3.8571428571428568</v>
      </c>
      <c r="I238" s="113">
        <v>379</v>
      </c>
      <c r="J238" s="114">
        <f t="shared" si="29"/>
        <v>-7.1078431372548989E-2</v>
      </c>
      <c r="K238" s="113">
        <v>638</v>
      </c>
      <c r="L238" s="114">
        <f t="shared" si="29"/>
        <v>0.68337730870712399</v>
      </c>
      <c r="M238" s="113"/>
      <c r="N238" s="114"/>
      <c r="O238" s="114"/>
    </row>
    <row r="239" spans="2:16" x14ac:dyDescent="0.25">
      <c r="B239" s="112" t="s">
        <v>88</v>
      </c>
      <c r="C239" s="113">
        <v>320</v>
      </c>
      <c r="D239" s="114">
        <v>5.9602649006622599E-2</v>
      </c>
      <c r="E239" s="113">
        <v>72</v>
      </c>
      <c r="F239" s="114">
        <f t="shared" si="29"/>
        <v>-0.77500000000000002</v>
      </c>
      <c r="G239" s="113">
        <v>628</v>
      </c>
      <c r="H239" s="114">
        <f t="shared" si="29"/>
        <v>7.7222222222222214</v>
      </c>
      <c r="I239" s="113">
        <v>412</v>
      </c>
      <c r="J239" s="114">
        <f t="shared" si="29"/>
        <v>-0.3439490445859873</v>
      </c>
      <c r="K239" s="113">
        <v>437</v>
      </c>
      <c r="L239" s="114">
        <f t="shared" si="29"/>
        <v>6.0679611650485521E-2</v>
      </c>
      <c r="M239" s="113"/>
      <c r="N239" s="114"/>
      <c r="O239" s="114"/>
    </row>
    <row r="240" spans="2:16" x14ac:dyDescent="0.25">
      <c r="B240" s="112" t="s">
        <v>90</v>
      </c>
      <c r="C240" s="113">
        <v>432</v>
      </c>
      <c r="D240" s="114">
        <v>-6.8965517241379448E-3</v>
      </c>
      <c r="E240" s="113">
        <v>126</v>
      </c>
      <c r="F240" s="114">
        <f t="shared" si="29"/>
        <v>-0.70833333333333326</v>
      </c>
      <c r="G240" s="113">
        <v>549</v>
      </c>
      <c r="H240" s="114">
        <f t="shared" si="29"/>
        <v>3.3571428571428568</v>
      </c>
      <c r="I240" s="113">
        <v>478</v>
      </c>
      <c r="J240" s="114">
        <f t="shared" si="29"/>
        <v>-0.12932604735883424</v>
      </c>
      <c r="K240" s="113">
        <v>522</v>
      </c>
      <c r="L240" s="114">
        <f t="shared" si="29"/>
        <v>9.2050209205020828E-2</v>
      </c>
      <c r="M240" s="113"/>
      <c r="N240" s="114"/>
      <c r="O240" s="114"/>
    </row>
    <row r="241" spans="2:16" ht="15.75" x14ac:dyDescent="0.25">
      <c r="B241" s="115" t="s">
        <v>27</v>
      </c>
      <c r="C241" s="116">
        <v>4225</v>
      </c>
      <c r="D241" s="117">
        <v>-2.8288868445262239E-2</v>
      </c>
      <c r="E241" s="116">
        <v>1935</v>
      </c>
      <c r="F241" s="117">
        <f t="shared" si="29"/>
        <v>-0.5420118343195266</v>
      </c>
      <c r="G241" s="116">
        <v>3344</v>
      </c>
      <c r="H241" s="117">
        <f t="shared" si="29"/>
        <v>0.72816537467700249</v>
      </c>
      <c r="I241" s="116">
        <v>4569</v>
      </c>
      <c r="J241" s="117">
        <f t="shared" si="29"/>
        <v>0.36632775119617222</v>
      </c>
      <c r="K241" s="116">
        <v>5490</v>
      </c>
      <c r="L241" s="117">
        <f t="shared" si="29"/>
        <v>0.20157583716349303</v>
      </c>
      <c r="M241" s="116">
        <v>2428</v>
      </c>
      <c r="N241" s="117">
        <v>0.2146073036518259</v>
      </c>
      <c r="O241" s="117">
        <v>0.50807453416149073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242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421</v>
      </c>
      <c r="D251" s="114">
        <v>-3.4403669724770602E-2</v>
      </c>
      <c r="E251" s="113">
        <v>611</v>
      </c>
      <c r="F251" s="114">
        <f t="shared" ref="F251:L263" si="32">IFERROR(E251/C251-1,"-")</f>
        <v>0.45130641330166266</v>
      </c>
      <c r="G251" s="113">
        <v>18</v>
      </c>
      <c r="H251" s="114">
        <f t="shared" si="32"/>
        <v>-0.97054009819967269</v>
      </c>
      <c r="I251" s="113">
        <v>458</v>
      </c>
      <c r="J251" s="114">
        <f t="shared" si="32"/>
        <v>24.444444444444443</v>
      </c>
      <c r="K251" s="113">
        <v>905</v>
      </c>
      <c r="L251" s="114">
        <f t="shared" si="32"/>
        <v>0.97598253275109181</v>
      </c>
      <c r="M251" s="113">
        <v>616</v>
      </c>
      <c r="N251" s="114">
        <f t="shared" ref="N251:N255" si="33">IFERROR(M251/K251-1,"-")</f>
        <v>-0.31933701657458569</v>
      </c>
      <c r="O251" s="114">
        <f>M251/C251-1</f>
        <v>0.46318289786223277</v>
      </c>
    </row>
    <row r="252" spans="2:16" x14ac:dyDescent="0.25">
      <c r="B252" s="112" t="s">
        <v>70</v>
      </c>
      <c r="C252" s="113">
        <v>462</v>
      </c>
      <c r="D252" s="114">
        <v>0.30508474576271194</v>
      </c>
      <c r="E252" s="113">
        <v>1068</v>
      </c>
      <c r="F252" s="114">
        <f t="shared" si="32"/>
        <v>1.3116883116883118</v>
      </c>
      <c r="G252" s="113">
        <v>3</v>
      </c>
      <c r="H252" s="114">
        <f t="shared" si="32"/>
        <v>-0.9971910112359551</v>
      </c>
      <c r="I252" s="113">
        <v>444</v>
      </c>
      <c r="J252" s="114">
        <f t="shared" si="32"/>
        <v>147</v>
      </c>
      <c r="K252" s="113">
        <v>665</v>
      </c>
      <c r="L252" s="114">
        <f t="shared" si="32"/>
        <v>0.49774774774774766</v>
      </c>
      <c r="M252" s="113">
        <v>638</v>
      </c>
      <c r="N252" s="114">
        <f t="shared" si="33"/>
        <v>-4.0601503759398527E-2</v>
      </c>
      <c r="O252" s="114">
        <f>IFERROR(M252/C252-1,"-")</f>
        <v>0.38095238095238093</v>
      </c>
    </row>
    <row r="253" spans="2:16" x14ac:dyDescent="0.25">
      <c r="B253" s="112" t="s">
        <v>72</v>
      </c>
      <c r="C253" s="113">
        <v>462</v>
      </c>
      <c r="D253" s="114">
        <v>0.3125</v>
      </c>
      <c r="E253" s="113">
        <v>282</v>
      </c>
      <c r="F253" s="114">
        <f t="shared" si="32"/>
        <v>-0.38961038961038963</v>
      </c>
      <c r="G253" s="113">
        <v>3</v>
      </c>
      <c r="H253" s="114">
        <f t="shared" si="32"/>
        <v>-0.98936170212765961</v>
      </c>
      <c r="I253" s="113">
        <v>515</v>
      </c>
      <c r="J253" s="114">
        <f t="shared" si="32"/>
        <v>170.66666666666666</v>
      </c>
      <c r="K253" s="113">
        <v>457</v>
      </c>
      <c r="L253" s="114">
        <f t="shared" si="32"/>
        <v>-0.11262135922330097</v>
      </c>
      <c r="M253" s="113">
        <v>499</v>
      </c>
      <c r="N253" s="114">
        <f t="shared" si="33"/>
        <v>9.1903719912472592E-2</v>
      </c>
      <c r="O253" s="114">
        <f t="shared" ref="O253:O255" si="34">IFERROR(M253/C253-1,"-")</f>
        <v>8.0086580086579984E-2</v>
      </c>
    </row>
    <row r="254" spans="2:16" x14ac:dyDescent="0.25">
      <c r="B254" s="112" t="s">
        <v>74</v>
      </c>
      <c r="C254" s="113">
        <v>102</v>
      </c>
      <c r="D254" s="114">
        <v>-0.41040462427745661</v>
      </c>
      <c r="E254" s="113">
        <v>0</v>
      </c>
      <c r="F254" s="114">
        <f t="shared" si="32"/>
        <v>-1</v>
      </c>
      <c r="G254" s="113">
        <v>0</v>
      </c>
      <c r="H254" s="114" t="str">
        <f t="shared" si="32"/>
        <v>-</v>
      </c>
      <c r="I254" s="113">
        <v>328</v>
      </c>
      <c r="J254" s="114" t="str">
        <f t="shared" si="32"/>
        <v>-</v>
      </c>
      <c r="K254" s="113">
        <v>202</v>
      </c>
      <c r="L254" s="114">
        <f t="shared" si="32"/>
        <v>-0.38414634146341464</v>
      </c>
      <c r="M254" s="113">
        <v>203</v>
      </c>
      <c r="N254" s="114">
        <f t="shared" si="33"/>
        <v>4.9504950495049549E-3</v>
      </c>
      <c r="O254" s="114">
        <f t="shared" si="34"/>
        <v>0.99019607843137258</v>
      </c>
    </row>
    <row r="255" spans="2:16" x14ac:dyDescent="0.25">
      <c r="B255" s="112" t="s">
        <v>76</v>
      </c>
      <c r="C255" s="113">
        <v>8</v>
      </c>
      <c r="D255" s="114">
        <v>-0.46666666666666667</v>
      </c>
      <c r="E255" s="113">
        <v>0</v>
      </c>
      <c r="F255" s="114">
        <f t="shared" si="32"/>
        <v>-1</v>
      </c>
      <c r="G255" s="113">
        <v>10</v>
      </c>
      <c r="H255" s="114" t="str">
        <f t="shared" si="32"/>
        <v>-</v>
      </c>
      <c r="I255" s="113">
        <v>22</v>
      </c>
      <c r="J255" s="114">
        <f t="shared" si="32"/>
        <v>1.2000000000000002</v>
      </c>
      <c r="K255" s="113">
        <v>9</v>
      </c>
      <c r="L255" s="114">
        <f t="shared" si="32"/>
        <v>-0.59090909090909083</v>
      </c>
      <c r="M255" s="113">
        <v>22</v>
      </c>
      <c r="N255" s="114">
        <f t="shared" si="33"/>
        <v>1.4444444444444446</v>
      </c>
      <c r="O255" s="114">
        <f t="shared" si="34"/>
        <v>1.75</v>
      </c>
    </row>
    <row r="256" spans="2:16" x14ac:dyDescent="0.25">
      <c r="B256" s="112" t="s">
        <v>78</v>
      </c>
      <c r="C256" s="113">
        <v>13</v>
      </c>
      <c r="D256" s="114">
        <v>8.3333333333333259E-2</v>
      </c>
      <c r="E256" s="113">
        <v>0</v>
      </c>
      <c r="F256" s="114">
        <f t="shared" si="32"/>
        <v>-1</v>
      </c>
      <c r="G256" s="113">
        <v>2</v>
      </c>
      <c r="H256" s="114" t="str">
        <f t="shared" si="32"/>
        <v>-</v>
      </c>
      <c r="I256" s="113">
        <v>23</v>
      </c>
      <c r="J256" s="114">
        <f t="shared" si="32"/>
        <v>10.5</v>
      </c>
      <c r="K256" s="113">
        <v>2</v>
      </c>
      <c r="L256" s="114">
        <f t="shared" si="32"/>
        <v>-0.91304347826086962</v>
      </c>
      <c r="M256" s="113"/>
      <c r="N256" s="114"/>
      <c r="O256" s="114"/>
    </row>
    <row r="257" spans="2:16" x14ac:dyDescent="0.25">
      <c r="B257" s="112" t="s">
        <v>80</v>
      </c>
      <c r="C257" s="113">
        <v>39</v>
      </c>
      <c r="D257" s="114">
        <v>-0.48684210526315785</v>
      </c>
      <c r="E257" s="113">
        <v>0</v>
      </c>
      <c r="F257" s="114">
        <f t="shared" si="32"/>
        <v>-1</v>
      </c>
      <c r="G257" s="113">
        <v>28</v>
      </c>
      <c r="H257" s="114" t="str">
        <f t="shared" si="32"/>
        <v>-</v>
      </c>
      <c r="I257" s="113">
        <v>80</v>
      </c>
      <c r="J257" s="114">
        <f t="shared" si="32"/>
        <v>1.8571428571428572</v>
      </c>
      <c r="K257" s="113">
        <v>5</v>
      </c>
      <c r="L257" s="114">
        <f t="shared" si="32"/>
        <v>-0.9375</v>
      </c>
      <c r="M257" s="113"/>
      <c r="N257" s="114"/>
      <c r="O257" s="114"/>
    </row>
    <row r="258" spans="2:16" x14ac:dyDescent="0.25">
      <c r="B258" s="112" t="s">
        <v>82</v>
      </c>
      <c r="C258" s="113">
        <v>37</v>
      </c>
      <c r="D258" s="114">
        <v>2.7</v>
      </c>
      <c r="E258" s="113">
        <v>0</v>
      </c>
      <c r="F258" s="114">
        <f t="shared" si="32"/>
        <v>-1</v>
      </c>
      <c r="G258" s="113">
        <v>0</v>
      </c>
      <c r="H258" s="114" t="str">
        <f t="shared" si="32"/>
        <v>-</v>
      </c>
      <c r="I258" s="113">
        <v>7</v>
      </c>
      <c r="J258" s="114" t="str">
        <f t="shared" si="32"/>
        <v>-</v>
      </c>
      <c r="K258" s="113">
        <v>15</v>
      </c>
      <c r="L258" s="114">
        <f t="shared" si="32"/>
        <v>1.1428571428571428</v>
      </c>
      <c r="M258" s="113"/>
      <c r="N258" s="114"/>
      <c r="O258" s="114"/>
    </row>
    <row r="259" spans="2:16" x14ac:dyDescent="0.25">
      <c r="B259" s="112" t="s">
        <v>84</v>
      </c>
      <c r="C259" s="113">
        <v>9</v>
      </c>
      <c r="D259" s="114">
        <v>-0.8</v>
      </c>
      <c r="E259" s="113">
        <v>2</v>
      </c>
      <c r="F259" s="114">
        <f t="shared" si="32"/>
        <v>-0.77777777777777779</v>
      </c>
      <c r="G259" s="113">
        <v>3</v>
      </c>
      <c r="H259" s="114">
        <f t="shared" si="32"/>
        <v>0.5</v>
      </c>
      <c r="I259" s="113">
        <v>21</v>
      </c>
      <c r="J259" s="114">
        <f t="shared" si="32"/>
        <v>6</v>
      </c>
      <c r="K259" s="113">
        <v>12</v>
      </c>
      <c r="L259" s="114">
        <f t="shared" si="32"/>
        <v>-0.4285714285714286</v>
      </c>
      <c r="M259" s="113"/>
      <c r="N259" s="114"/>
      <c r="O259" s="114"/>
    </row>
    <row r="260" spans="2:16" x14ac:dyDescent="0.25">
      <c r="B260" s="112" t="s">
        <v>86</v>
      </c>
      <c r="C260" s="113">
        <v>253</v>
      </c>
      <c r="D260" s="114">
        <v>2.7761194029850746</v>
      </c>
      <c r="E260" s="113">
        <v>2</v>
      </c>
      <c r="F260" s="114">
        <f t="shared" si="32"/>
        <v>-0.9920948616600791</v>
      </c>
      <c r="G260" s="113">
        <v>285</v>
      </c>
      <c r="H260" s="114">
        <f t="shared" si="32"/>
        <v>141.5</v>
      </c>
      <c r="I260" s="113">
        <v>86</v>
      </c>
      <c r="J260" s="114">
        <f t="shared" si="32"/>
        <v>-0.69824561403508767</v>
      </c>
      <c r="K260" s="113">
        <v>77</v>
      </c>
      <c r="L260" s="114">
        <f t="shared" si="32"/>
        <v>-0.10465116279069764</v>
      </c>
      <c r="M260" s="113"/>
      <c r="N260" s="114"/>
      <c r="O260" s="114"/>
    </row>
    <row r="261" spans="2:16" x14ac:dyDescent="0.25">
      <c r="B261" s="112" t="s">
        <v>88</v>
      </c>
      <c r="C261" s="113">
        <v>303</v>
      </c>
      <c r="D261" s="114">
        <v>1.6778523489932917E-2</v>
      </c>
      <c r="E261" s="113">
        <v>3</v>
      </c>
      <c r="F261" s="114">
        <f t="shared" si="32"/>
        <v>-0.99009900990099009</v>
      </c>
      <c r="G261" s="113">
        <v>577</v>
      </c>
      <c r="H261" s="114">
        <f t="shared" si="32"/>
        <v>191.33333333333334</v>
      </c>
      <c r="I261" s="113">
        <v>784</v>
      </c>
      <c r="J261" s="114">
        <f t="shared" si="32"/>
        <v>0.35875216637781637</v>
      </c>
      <c r="K261" s="113">
        <v>782</v>
      </c>
      <c r="L261" s="114">
        <f t="shared" si="32"/>
        <v>-2.5510204081632404E-3</v>
      </c>
      <c r="M261" s="113"/>
      <c r="N261" s="114"/>
      <c r="O261" s="114"/>
    </row>
    <row r="262" spans="2:16" x14ac:dyDescent="0.25">
      <c r="B262" s="112" t="s">
        <v>90</v>
      </c>
      <c r="C262" s="113">
        <v>319</v>
      </c>
      <c r="D262" s="114">
        <v>0.23643410852713176</v>
      </c>
      <c r="E262" s="113">
        <v>6</v>
      </c>
      <c r="F262" s="114">
        <f t="shared" si="32"/>
        <v>-0.98119122257053293</v>
      </c>
      <c r="G262" s="113">
        <v>493</v>
      </c>
      <c r="H262" s="114">
        <f t="shared" si="32"/>
        <v>81.166666666666671</v>
      </c>
      <c r="I262" s="113">
        <v>556</v>
      </c>
      <c r="J262" s="114">
        <f t="shared" si="32"/>
        <v>0.12778904665314395</v>
      </c>
      <c r="K262" s="113">
        <v>560</v>
      </c>
      <c r="L262" s="114">
        <f t="shared" si="32"/>
        <v>7.194244604316502E-3</v>
      </c>
      <c r="M262" s="113"/>
      <c r="N262" s="114"/>
      <c r="O262" s="114"/>
    </row>
    <row r="263" spans="2:16" ht="15.75" x14ac:dyDescent="0.25">
      <c r="B263" s="115" t="s">
        <v>27</v>
      </c>
      <c r="C263" s="116">
        <v>2428</v>
      </c>
      <c r="D263" s="117">
        <v>0.15839694656488557</v>
      </c>
      <c r="E263" s="116">
        <v>1979</v>
      </c>
      <c r="F263" s="117">
        <f t="shared" si="32"/>
        <v>-0.18492586490939045</v>
      </c>
      <c r="G263" s="116">
        <v>1422</v>
      </c>
      <c r="H263" s="117">
        <f t="shared" si="32"/>
        <v>-0.28145528044466905</v>
      </c>
      <c r="I263" s="116">
        <v>3324</v>
      </c>
      <c r="J263" s="117">
        <f t="shared" si="32"/>
        <v>1.3375527426160336</v>
      </c>
      <c r="K263" s="116">
        <v>3691</v>
      </c>
      <c r="L263" s="117">
        <f t="shared" si="32"/>
        <v>0.11040914560770165</v>
      </c>
      <c r="M263" s="116">
        <v>1978</v>
      </c>
      <c r="N263" s="117">
        <v>-0.1161751563896336</v>
      </c>
      <c r="O263" s="117">
        <v>0.3594501718213059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243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1552</v>
      </c>
      <c r="D273" s="114">
        <v>-0.28413284132841332</v>
      </c>
      <c r="E273" s="113">
        <v>1321</v>
      </c>
      <c r="F273" s="114">
        <f t="shared" ref="F273:L285" si="35">IFERROR(E273/C273-1,"-")</f>
        <v>-0.14884020618556704</v>
      </c>
      <c r="G273" s="113">
        <v>8</v>
      </c>
      <c r="H273" s="114">
        <f t="shared" si="35"/>
        <v>-0.99394398183194554</v>
      </c>
      <c r="I273" s="113">
        <v>232</v>
      </c>
      <c r="J273" s="114">
        <f t="shared" si="35"/>
        <v>28</v>
      </c>
      <c r="K273" s="113">
        <v>528</v>
      </c>
      <c r="L273" s="114">
        <f t="shared" si="35"/>
        <v>1.2758620689655173</v>
      </c>
      <c r="M273" s="113">
        <v>491</v>
      </c>
      <c r="N273" s="114">
        <f t="shared" ref="N273:N277" si="36">IFERROR(M273/K273-1,"-")</f>
        <v>-7.0075757575757569E-2</v>
      </c>
      <c r="O273" s="114">
        <f>M273/C273-1</f>
        <v>-0.68363402061855671</v>
      </c>
    </row>
    <row r="274" spans="2:15" x14ac:dyDescent="0.25">
      <c r="B274" s="112" t="s">
        <v>70</v>
      </c>
      <c r="C274" s="113">
        <v>1118</v>
      </c>
      <c r="D274" s="114">
        <v>-0.43931795386158479</v>
      </c>
      <c r="E274" s="113">
        <v>2158</v>
      </c>
      <c r="F274" s="114">
        <f t="shared" si="35"/>
        <v>0.93023255813953498</v>
      </c>
      <c r="G274" s="113">
        <v>11</v>
      </c>
      <c r="H274" s="114">
        <f t="shared" si="35"/>
        <v>-0.99490268767377199</v>
      </c>
      <c r="I274" s="113">
        <v>194</v>
      </c>
      <c r="J274" s="114">
        <f t="shared" si="35"/>
        <v>16.636363636363637</v>
      </c>
      <c r="K274" s="113">
        <v>457</v>
      </c>
      <c r="L274" s="114">
        <f t="shared" si="35"/>
        <v>1.3556701030927836</v>
      </c>
      <c r="M274" s="113">
        <v>407</v>
      </c>
      <c r="N274" s="114">
        <f t="shared" si="36"/>
        <v>-0.10940919037199126</v>
      </c>
      <c r="O274" s="114">
        <f>IFERROR(M274/C274-1,"-")</f>
        <v>-0.63595706618962433</v>
      </c>
    </row>
    <row r="275" spans="2:15" x14ac:dyDescent="0.25">
      <c r="B275" s="112" t="s">
        <v>72</v>
      </c>
      <c r="C275" s="113">
        <v>1025</v>
      </c>
      <c r="D275" s="114">
        <v>-0.36923076923076925</v>
      </c>
      <c r="E275" s="113">
        <v>454</v>
      </c>
      <c r="F275" s="114">
        <f t="shared" si="35"/>
        <v>-0.55707317073170737</v>
      </c>
      <c r="G275" s="113">
        <v>15</v>
      </c>
      <c r="H275" s="114">
        <f t="shared" si="35"/>
        <v>-0.96696035242290745</v>
      </c>
      <c r="I275" s="113">
        <v>261</v>
      </c>
      <c r="J275" s="114">
        <f t="shared" si="35"/>
        <v>16.399999999999999</v>
      </c>
      <c r="K275" s="113">
        <v>280</v>
      </c>
      <c r="L275" s="114">
        <f t="shared" si="35"/>
        <v>7.2796934865900331E-2</v>
      </c>
      <c r="M275" s="113">
        <v>446</v>
      </c>
      <c r="N275" s="114">
        <f t="shared" si="36"/>
        <v>0.59285714285714275</v>
      </c>
      <c r="O275" s="114">
        <f t="shared" ref="O275:O277" si="37">IFERROR(M275/C275-1,"-")</f>
        <v>-0.56487804878048786</v>
      </c>
    </row>
    <row r="276" spans="2:15" x14ac:dyDescent="0.25">
      <c r="B276" s="112" t="s">
        <v>74</v>
      </c>
      <c r="C276" s="113">
        <v>393</v>
      </c>
      <c r="D276" s="114">
        <v>-0.62464183381088823</v>
      </c>
      <c r="E276" s="113">
        <v>0</v>
      </c>
      <c r="F276" s="114">
        <f t="shared" si="35"/>
        <v>-1</v>
      </c>
      <c r="G276" s="113">
        <v>0</v>
      </c>
      <c r="H276" s="114" t="str">
        <f t="shared" si="35"/>
        <v>-</v>
      </c>
      <c r="I276" s="113">
        <v>187</v>
      </c>
      <c r="J276" s="114" t="str">
        <f t="shared" si="35"/>
        <v>-</v>
      </c>
      <c r="K276" s="113">
        <v>281</v>
      </c>
      <c r="L276" s="114">
        <f t="shared" si="35"/>
        <v>0.50267379679144386</v>
      </c>
      <c r="M276" s="113">
        <v>96</v>
      </c>
      <c r="N276" s="114">
        <f t="shared" si="36"/>
        <v>-0.65836298932384341</v>
      </c>
      <c r="O276" s="114">
        <f t="shared" si="37"/>
        <v>-0.75572519083969469</v>
      </c>
    </row>
    <row r="277" spans="2:15" x14ac:dyDescent="0.25">
      <c r="B277" s="112" t="s">
        <v>76</v>
      </c>
      <c r="C277" s="113">
        <v>10</v>
      </c>
      <c r="D277" s="114">
        <v>-9.0909090909090939E-2</v>
      </c>
      <c r="E277" s="113">
        <v>0</v>
      </c>
      <c r="F277" s="114">
        <f t="shared" si="35"/>
        <v>-1</v>
      </c>
      <c r="G277" s="113">
        <v>3</v>
      </c>
      <c r="H277" s="114" t="str">
        <f t="shared" si="35"/>
        <v>-</v>
      </c>
      <c r="I277" s="113">
        <v>2</v>
      </c>
      <c r="J277" s="114">
        <f t="shared" si="35"/>
        <v>-0.33333333333333337</v>
      </c>
      <c r="K277" s="113">
        <v>28</v>
      </c>
      <c r="L277" s="114">
        <f t="shared" si="35"/>
        <v>13</v>
      </c>
      <c r="M277" s="113">
        <v>14</v>
      </c>
      <c r="N277" s="114">
        <f t="shared" si="36"/>
        <v>-0.5</v>
      </c>
      <c r="O277" s="114">
        <f t="shared" si="37"/>
        <v>0.39999999999999991</v>
      </c>
    </row>
    <row r="278" spans="2:15" x14ac:dyDescent="0.25">
      <c r="B278" s="112" t="s">
        <v>78</v>
      </c>
      <c r="C278" s="113">
        <v>22</v>
      </c>
      <c r="D278" s="114">
        <v>-8.333333333333337E-2</v>
      </c>
      <c r="E278" s="113">
        <v>0</v>
      </c>
      <c r="F278" s="114">
        <f t="shared" si="35"/>
        <v>-1</v>
      </c>
      <c r="G278" s="113">
        <v>4</v>
      </c>
      <c r="H278" s="114" t="str">
        <f t="shared" si="35"/>
        <v>-</v>
      </c>
      <c r="I278" s="113">
        <v>12</v>
      </c>
      <c r="J278" s="114">
        <f t="shared" si="35"/>
        <v>2</v>
      </c>
      <c r="K278" s="113">
        <v>11</v>
      </c>
      <c r="L278" s="114">
        <f t="shared" si="35"/>
        <v>-8.333333333333337E-2</v>
      </c>
      <c r="M278" s="113"/>
      <c r="N278" s="114"/>
      <c r="O278" s="114"/>
    </row>
    <row r="279" spans="2:15" x14ac:dyDescent="0.25">
      <c r="B279" s="112" t="s">
        <v>80</v>
      </c>
      <c r="C279" s="113">
        <v>102</v>
      </c>
      <c r="D279" s="114">
        <v>4.3684210526315788</v>
      </c>
      <c r="E279" s="113">
        <v>0</v>
      </c>
      <c r="F279" s="114">
        <f t="shared" si="35"/>
        <v>-1</v>
      </c>
      <c r="G279" s="113">
        <v>12</v>
      </c>
      <c r="H279" s="114" t="str">
        <f t="shared" si="35"/>
        <v>-</v>
      </c>
      <c r="I279" s="113">
        <v>29</v>
      </c>
      <c r="J279" s="114">
        <f t="shared" si="35"/>
        <v>1.4166666666666665</v>
      </c>
      <c r="K279" s="113">
        <v>13</v>
      </c>
      <c r="L279" s="114">
        <f t="shared" si="35"/>
        <v>-0.55172413793103448</v>
      </c>
      <c r="M279" s="113"/>
      <c r="N279" s="114"/>
      <c r="O279" s="114"/>
    </row>
    <row r="280" spans="2:15" x14ac:dyDescent="0.25">
      <c r="B280" s="112" t="s">
        <v>82</v>
      </c>
      <c r="C280" s="113">
        <v>13</v>
      </c>
      <c r="D280" s="114">
        <v>1.6</v>
      </c>
      <c r="E280" s="113">
        <v>3</v>
      </c>
      <c r="F280" s="114">
        <f t="shared" si="35"/>
        <v>-0.76923076923076916</v>
      </c>
      <c r="G280" s="113">
        <v>0</v>
      </c>
      <c r="H280" s="114">
        <f t="shared" si="35"/>
        <v>-1</v>
      </c>
      <c r="I280" s="113">
        <v>9</v>
      </c>
      <c r="J280" s="114" t="str">
        <f t="shared" si="35"/>
        <v>-</v>
      </c>
      <c r="K280" s="113">
        <v>32</v>
      </c>
      <c r="L280" s="114">
        <f t="shared" si="35"/>
        <v>2.5555555555555554</v>
      </c>
      <c r="M280" s="113"/>
      <c r="N280" s="114"/>
      <c r="O280" s="114"/>
    </row>
    <row r="281" spans="2:15" x14ac:dyDescent="0.25">
      <c r="B281" s="112" t="s">
        <v>84</v>
      </c>
      <c r="C281" s="113">
        <v>26</v>
      </c>
      <c r="D281" s="114">
        <v>1.6</v>
      </c>
      <c r="E281" s="113">
        <v>0</v>
      </c>
      <c r="F281" s="114">
        <f t="shared" si="35"/>
        <v>-1</v>
      </c>
      <c r="G281" s="113">
        <v>0</v>
      </c>
      <c r="H281" s="114" t="str">
        <f t="shared" si="35"/>
        <v>-</v>
      </c>
      <c r="I281" s="113">
        <v>0</v>
      </c>
      <c r="J281" s="114" t="str">
        <f t="shared" si="35"/>
        <v>-</v>
      </c>
      <c r="K281" s="113">
        <v>11</v>
      </c>
      <c r="L281" s="114" t="str">
        <f t="shared" si="35"/>
        <v>-</v>
      </c>
      <c r="M281" s="113"/>
      <c r="N281" s="114"/>
      <c r="O281" s="114"/>
    </row>
    <row r="282" spans="2:15" x14ac:dyDescent="0.25">
      <c r="B282" s="112" t="s">
        <v>86</v>
      </c>
      <c r="C282" s="113">
        <v>291</v>
      </c>
      <c r="D282" s="114">
        <v>-0.47186932849364793</v>
      </c>
      <c r="E282" s="113">
        <v>57</v>
      </c>
      <c r="F282" s="114">
        <f t="shared" si="35"/>
        <v>-0.80412371134020622</v>
      </c>
      <c r="G282" s="113">
        <v>142</v>
      </c>
      <c r="H282" s="114">
        <f t="shared" si="35"/>
        <v>1.4912280701754388</v>
      </c>
      <c r="I282" s="113">
        <v>151</v>
      </c>
      <c r="J282" s="114">
        <f t="shared" si="35"/>
        <v>6.3380281690140761E-2</v>
      </c>
      <c r="K282" s="113">
        <v>132</v>
      </c>
      <c r="L282" s="114">
        <f t="shared" si="35"/>
        <v>-0.1258278145695364</v>
      </c>
      <c r="M282" s="113"/>
      <c r="N282" s="114"/>
      <c r="O282" s="114"/>
    </row>
    <row r="283" spans="2:15" x14ac:dyDescent="0.25">
      <c r="B283" s="112" t="s">
        <v>88</v>
      </c>
      <c r="C283" s="113">
        <v>767</v>
      </c>
      <c r="D283" s="114">
        <v>-0.36242726517040735</v>
      </c>
      <c r="E283" s="113">
        <v>35</v>
      </c>
      <c r="F283" s="114">
        <f t="shared" si="35"/>
        <v>-0.95436766623207303</v>
      </c>
      <c r="G283" s="113">
        <v>377</v>
      </c>
      <c r="H283" s="114">
        <f t="shared" si="35"/>
        <v>9.7714285714285722</v>
      </c>
      <c r="I283" s="113">
        <v>417</v>
      </c>
      <c r="J283" s="114">
        <f t="shared" si="35"/>
        <v>0.10610079575596809</v>
      </c>
      <c r="K283" s="113">
        <v>543</v>
      </c>
      <c r="L283" s="114">
        <f t="shared" si="35"/>
        <v>0.30215827338129486</v>
      </c>
      <c r="M283" s="113"/>
      <c r="N283" s="114"/>
      <c r="O283" s="114"/>
    </row>
    <row r="284" spans="2:15" x14ac:dyDescent="0.25">
      <c r="B284" s="112" t="s">
        <v>90</v>
      </c>
      <c r="C284" s="113">
        <v>902</v>
      </c>
      <c r="D284" s="114">
        <v>-0.48101265822784811</v>
      </c>
      <c r="E284" s="113">
        <v>12</v>
      </c>
      <c r="F284" s="114">
        <f t="shared" si="35"/>
        <v>-0.98669623059866962</v>
      </c>
      <c r="G284" s="113">
        <v>375</v>
      </c>
      <c r="H284" s="114">
        <f t="shared" si="35"/>
        <v>30.25</v>
      </c>
      <c r="I284" s="113">
        <v>585</v>
      </c>
      <c r="J284" s="114">
        <f t="shared" si="35"/>
        <v>0.56000000000000005</v>
      </c>
      <c r="K284" s="113">
        <v>569</v>
      </c>
      <c r="L284" s="114">
        <f t="shared" si="35"/>
        <v>-2.7350427350427364E-2</v>
      </c>
      <c r="M284" s="113"/>
      <c r="N284" s="114"/>
      <c r="O284" s="114"/>
    </row>
    <row r="285" spans="2:15" ht="15.75" x14ac:dyDescent="0.25">
      <c r="B285" s="115" t="s">
        <v>27</v>
      </c>
      <c r="C285" s="116">
        <v>6221</v>
      </c>
      <c r="D285" s="117">
        <v>-0.40153920153920153</v>
      </c>
      <c r="E285" s="116">
        <v>4050</v>
      </c>
      <c r="F285" s="117">
        <f t="shared" si="35"/>
        <v>-0.34897926378395761</v>
      </c>
      <c r="G285" s="116">
        <v>947</v>
      </c>
      <c r="H285" s="117">
        <f t="shared" si="35"/>
        <v>-0.76617283950617288</v>
      </c>
      <c r="I285" s="116">
        <v>2079</v>
      </c>
      <c r="J285" s="117">
        <f t="shared" si="35"/>
        <v>1.1953537486800423</v>
      </c>
      <c r="K285" s="116">
        <v>2885</v>
      </c>
      <c r="L285" s="117">
        <f t="shared" si="35"/>
        <v>0.38768638768638763</v>
      </c>
      <c r="M285" s="116">
        <v>1454</v>
      </c>
      <c r="N285" s="117">
        <v>-7.6238881829733152E-2</v>
      </c>
      <c r="O285" s="117">
        <v>-0.64519277696437283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DBFA-5D02-4503-93B1-54B2026338C4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2" t="s">
        <v>231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07"/>
      <c r="C7" s="108">
        <v>2017</v>
      </c>
      <c r="D7" s="290">
        <v>2018</v>
      </c>
      <c r="E7" s="291"/>
      <c r="F7" s="290">
        <v>2019</v>
      </c>
      <c r="G7" s="291"/>
      <c r="H7" s="290">
        <v>2020</v>
      </c>
      <c r="I7" s="291"/>
      <c r="J7" s="290">
        <v>2021</v>
      </c>
      <c r="K7" s="291"/>
      <c r="L7" s="292">
        <v>2022</v>
      </c>
      <c r="M7" s="291"/>
      <c r="N7" s="292">
        <v>2023</v>
      </c>
      <c r="O7" s="293"/>
      <c r="P7" s="291"/>
      <c r="Q7" s="292">
        <v>2024</v>
      </c>
      <c r="R7" s="293"/>
      <c r="S7" s="294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244</v>
      </c>
      <c r="L8" s="111" t="s">
        <v>66</v>
      </c>
      <c r="M8" s="110" t="s">
        <v>133</v>
      </c>
      <c r="N8" s="111" t="s">
        <v>66</v>
      </c>
      <c r="O8" s="110" t="s">
        <v>245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21477</v>
      </c>
      <c r="D9" s="113">
        <v>20994</v>
      </c>
      <c r="E9" s="114">
        <f t="shared" ref="E9:E21" si="0">D9/C9-1</f>
        <v>-2.2489174465707529E-2</v>
      </c>
      <c r="F9" s="113">
        <v>19740</v>
      </c>
      <c r="G9" s="114">
        <f>F9/D9-1</f>
        <v>-5.9731351814804268E-2</v>
      </c>
      <c r="H9" s="113">
        <v>21031</v>
      </c>
      <c r="I9" s="114">
        <f>H9/F9-1</f>
        <v>6.5400202634245286E-2</v>
      </c>
      <c r="J9" s="113">
        <v>6223</v>
      </c>
      <c r="K9" s="114">
        <v>-0.70410346631163523</v>
      </c>
      <c r="L9" s="113">
        <v>15598</v>
      </c>
      <c r="M9" s="114">
        <f t="shared" ref="M9:M21" si="1">IFERROR(L9/J9-1,"-")</f>
        <v>1.5065081150570463</v>
      </c>
      <c r="N9" s="113">
        <v>22490</v>
      </c>
      <c r="O9" s="114">
        <f>IFERROR(N9/L9-1,"-")</f>
        <v>0.44185151942556744</v>
      </c>
      <c r="P9" s="96">
        <f>N9/F9-1</f>
        <v>0.1393110435663627</v>
      </c>
      <c r="Q9" s="113">
        <v>22650</v>
      </c>
      <c r="R9" s="114">
        <f>IFERROR(Q9/N9-1,"-")</f>
        <v>7.1142730102267127E-3</v>
      </c>
      <c r="S9" s="114">
        <f>IFERROR(Q9/F9-1,"-")</f>
        <v>0.14741641337386024</v>
      </c>
    </row>
    <row r="10" spans="1:20" x14ac:dyDescent="0.25">
      <c r="A10" s="1" t="s">
        <v>69</v>
      </c>
      <c r="B10" s="112" t="s">
        <v>70</v>
      </c>
      <c r="C10" s="113">
        <v>20999</v>
      </c>
      <c r="D10" s="113">
        <v>21076</v>
      </c>
      <c r="E10" s="114">
        <f t="shared" si="0"/>
        <v>3.6668412781561965E-3</v>
      </c>
      <c r="F10" s="113">
        <v>19223</v>
      </c>
      <c r="G10" s="114">
        <f t="shared" ref="G10:I21" si="2">F10/D10-1</f>
        <v>-8.7919908901119781E-2</v>
      </c>
      <c r="H10" s="113">
        <v>22403</v>
      </c>
      <c r="I10" s="114">
        <f t="shared" si="2"/>
        <v>0.16542683244030587</v>
      </c>
      <c r="J10" s="113">
        <v>5135</v>
      </c>
      <c r="K10" s="114">
        <v>-0.7707896263893228</v>
      </c>
      <c r="L10" s="113">
        <v>21666</v>
      </c>
      <c r="M10" s="114">
        <f t="shared" si="1"/>
        <v>3.2192794547224928</v>
      </c>
      <c r="N10" s="113">
        <v>23086</v>
      </c>
      <c r="O10" s="114">
        <f t="shared" ref="O10:O21" si="3">IFERROR(N10/L10-1,"-")</f>
        <v>6.5540478168559124E-2</v>
      </c>
      <c r="P10" s="96">
        <f t="shared" ref="P10:P21" si="4">N10/F10-1</f>
        <v>0.2009571867034281</v>
      </c>
      <c r="Q10" s="113">
        <v>23921</v>
      </c>
      <c r="R10" s="114">
        <f t="shared" ref="R10:R19" si="5">IFERROR(Q10/N10-1,"-")</f>
        <v>3.6169106817985019E-2</v>
      </c>
      <c r="S10" s="114">
        <f t="shared" ref="S10:S20" si="6">IFERROR(Q10/F10-1,"-")</f>
        <v>0.24439473547313106</v>
      </c>
    </row>
    <row r="11" spans="1:20" x14ac:dyDescent="0.25">
      <c r="A11" s="1" t="s">
        <v>71</v>
      </c>
      <c r="B11" s="112" t="s">
        <v>72</v>
      </c>
      <c r="C11" s="113">
        <v>22124</v>
      </c>
      <c r="D11" s="113">
        <v>24045</v>
      </c>
      <c r="E11" s="114">
        <f t="shared" si="0"/>
        <v>8.6828783221840622E-2</v>
      </c>
      <c r="F11" s="113">
        <v>21973</v>
      </c>
      <c r="G11" s="114">
        <f t="shared" si="2"/>
        <v>-8.6171761280931625E-2</v>
      </c>
      <c r="H11" s="113">
        <v>8865</v>
      </c>
      <c r="I11" s="114">
        <f t="shared" si="2"/>
        <v>-0.59655031174623407</v>
      </c>
      <c r="J11" s="113">
        <v>5413</v>
      </c>
      <c r="K11" s="114">
        <v>-0.38939650310208684</v>
      </c>
      <c r="L11" s="113">
        <v>22231</v>
      </c>
      <c r="M11" s="114">
        <f t="shared" si="1"/>
        <v>3.1069647145760211</v>
      </c>
      <c r="N11" s="113">
        <v>21689</v>
      </c>
      <c r="O11" s="114">
        <f t="shared" si="3"/>
        <v>-2.4380369753947195E-2</v>
      </c>
      <c r="P11" s="96">
        <f t="shared" si="4"/>
        <v>-1.2924953351840851E-2</v>
      </c>
      <c r="Q11" s="113">
        <v>27356</v>
      </c>
      <c r="R11" s="114">
        <f t="shared" si="5"/>
        <v>0.26128452210798092</v>
      </c>
      <c r="S11" s="114">
        <f t="shared" si="6"/>
        <v>0.24498247849633636</v>
      </c>
    </row>
    <row r="12" spans="1:20" x14ac:dyDescent="0.25">
      <c r="A12" s="1" t="s">
        <v>73</v>
      </c>
      <c r="B12" s="112" t="s">
        <v>74</v>
      </c>
      <c r="C12" s="113">
        <v>24678</v>
      </c>
      <c r="D12" s="113">
        <v>19710</v>
      </c>
      <c r="E12" s="114">
        <f t="shared" si="0"/>
        <v>-0.20131291028446385</v>
      </c>
      <c r="F12" s="113">
        <v>20119</v>
      </c>
      <c r="G12" s="114">
        <f t="shared" si="2"/>
        <v>2.0750887874175561E-2</v>
      </c>
      <c r="H12" s="113">
        <v>0</v>
      </c>
      <c r="I12" s="114">
        <f t="shared" si="2"/>
        <v>-1</v>
      </c>
      <c r="J12" s="113">
        <v>6463</v>
      </c>
      <c r="K12" s="114" t="s">
        <v>232</v>
      </c>
      <c r="L12" s="113">
        <v>23894</v>
      </c>
      <c r="M12" s="114">
        <f t="shared" si="1"/>
        <v>2.6970447160761255</v>
      </c>
      <c r="N12" s="113">
        <v>23484</v>
      </c>
      <c r="O12" s="114">
        <f t="shared" si="3"/>
        <v>-1.715911944421189E-2</v>
      </c>
      <c r="P12" s="114">
        <f>N12/F12-1</f>
        <v>0.16725483373925143</v>
      </c>
      <c r="Q12" s="113">
        <v>22205</v>
      </c>
      <c r="R12" s="114">
        <f t="shared" si="5"/>
        <v>-5.4462612842786529E-2</v>
      </c>
      <c r="S12" s="114">
        <f t="shared" si="6"/>
        <v>0.10368308564043938</v>
      </c>
    </row>
    <row r="13" spans="1:20" x14ac:dyDescent="0.25">
      <c r="A13" s="1" t="s">
        <v>75</v>
      </c>
      <c r="B13" s="112" t="s">
        <v>76</v>
      </c>
      <c r="C13" s="113">
        <v>20943</v>
      </c>
      <c r="D13" s="113">
        <v>22493</v>
      </c>
      <c r="E13" s="114">
        <f t="shared" si="0"/>
        <v>7.4010409205939931E-2</v>
      </c>
      <c r="F13" s="113">
        <v>14799</v>
      </c>
      <c r="G13" s="114">
        <f t="shared" si="2"/>
        <v>-0.34206197483661582</v>
      </c>
      <c r="H13" s="113">
        <v>0</v>
      </c>
      <c r="I13" s="114">
        <f t="shared" si="2"/>
        <v>-1</v>
      </c>
      <c r="J13" s="113">
        <v>6823</v>
      </c>
      <c r="K13" s="114" t="s">
        <v>232</v>
      </c>
      <c r="L13" s="113">
        <v>20251</v>
      </c>
      <c r="M13" s="114">
        <f t="shared" si="1"/>
        <v>1.9680492452000586</v>
      </c>
      <c r="N13" s="113">
        <v>21547</v>
      </c>
      <c r="O13" s="114">
        <f t="shared" si="3"/>
        <v>6.3996839662238791E-2</v>
      </c>
      <c r="P13" s="114">
        <f t="shared" si="4"/>
        <v>0.45597675518616132</v>
      </c>
      <c r="Q13" s="113">
        <v>23449</v>
      </c>
      <c r="R13" s="114">
        <f t="shared" si="5"/>
        <v>8.8272149255116616E-2</v>
      </c>
      <c r="S13" s="114">
        <f t="shared" si="6"/>
        <v>0.58449895263193463</v>
      </c>
    </row>
    <row r="14" spans="1:20" x14ac:dyDescent="0.25">
      <c r="A14" s="1" t="s">
        <v>77</v>
      </c>
      <c r="B14" s="112" t="s">
        <v>78</v>
      </c>
      <c r="C14" s="113">
        <v>19159</v>
      </c>
      <c r="D14" s="113">
        <v>24346</v>
      </c>
      <c r="E14" s="114">
        <f t="shared" si="0"/>
        <v>0.27073438070880518</v>
      </c>
      <c r="F14" s="113">
        <v>19316</v>
      </c>
      <c r="G14" s="114">
        <f t="shared" si="2"/>
        <v>-0.20660478107286617</v>
      </c>
      <c r="H14" s="113">
        <v>0</v>
      </c>
      <c r="I14" s="114">
        <f t="shared" si="2"/>
        <v>-1</v>
      </c>
      <c r="J14" s="113">
        <v>3802</v>
      </c>
      <c r="K14" s="114" t="s">
        <v>232</v>
      </c>
      <c r="L14" s="113">
        <v>18886</v>
      </c>
      <c r="M14" s="114">
        <f t="shared" si="1"/>
        <v>3.9673855865334033</v>
      </c>
      <c r="N14" s="113">
        <v>21065</v>
      </c>
      <c r="O14" s="114">
        <f t="shared" si="3"/>
        <v>0.11537646934237</v>
      </c>
      <c r="P14" s="114">
        <f t="shared" si="4"/>
        <v>9.0546697038724311E-2</v>
      </c>
      <c r="Q14" s="113" t="s">
        <v>232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24169</v>
      </c>
      <c r="D15" s="113">
        <v>24909</v>
      </c>
      <c r="E15" s="114">
        <f t="shared" si="0"/>
        <v>3.0617733460217567E-2</v>
      </c>
      <c r="F15" s="113">
        <v>24858</v>
      </c>
      <c r="G15" s="114">
        <f t="shared" si="2"/>
        <v>-2.0474527279296106E-3</v>
      </c>
      <c r="H15" s="113">
        <v>0</v>
      </c>
      <c r="I15" s="114">
        <f t="shared" si="2"/>
        <v>-1</v>
      </c>
      <c r="J15" s="113">
        <v>10219</v>
      </c>
      <c r="K15" s="114" t="s">
        <v>232</v>
      </c>
      <c r="L15" s="113">
        <v>23111</v>
      </c>
      <c r="M15" s="114">
        <f t="shared" si="1"/>
        <v>1.2615715823466092</v>
      </c>
      <c r="N15" s="113">
        <v>24276</v>
      </c>
      <c r="O15" s="114">
        <f t="shared" si="3"/>
        <v>5.040889619661626E-2</v>
      </c>
      <c r="P15" s="114">
        <f t="shared" si="4"/>
        <v>-2.3412985759111771E-2</v>
      </c>
      <c r="Q15" s="113" t="s">
        <v>232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23446</v>
      </c>
      <c r="D16" s="113">
        <v>26522</v>
      </c>
      <c r="E16" s="114">
        <f t="shared" si="0"/>
        <v>0.13119508658193291</v>
      </c>
      <c r="F16" s="113">
        <v>24709</v>
      </c>
      <c r="G16" s="114">
        <f t="shared" si="2"/>
        <v>-6.8358344016288375E-2</v>
      </c>
      <c r="H16" s="113">
        <v>13295</v>
      </c>
      <c r="I16" s="114">
        <f t="shared" si="2"/>
        <v>-0.46193694605204583</v>
      </c>
      <c r="J16" s="113">
        <v>18239</v>
      </c>
      <c r="K16" s="114">
        <v>0.37186912373072589</v>
      </c>
      <c r="L16" s="113">
        <v>24659</v>
      </c>
      <c r="M16" s="114">
        <f t="shared" si="1"/>
        <v>0.35199298207138541</v>
      </c>
      <c r="N16" s="113">
        <v>25495</v>
      </c>
      <c r="O16" s="114">
        <f t="shared" si="3"/>
        <v>3.3902429133379375E-2</v>
      </c>
      <c r="P16" s="96">
        <f t="shared" si="4"/>
        <v>3.1810271560969605E-2</v>
      </c>
      <c r="Q16" s="113" t="s">
        <v>232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22062</v>
      </c>
      <c r="D17" s="113">
        <v>23824</v>
      </c>
      <c r="E17" s="114">
        <f t="shared" si="0"/>
        <v>7.9865832653431168E-2</v>
      </c>
      <c r="F17" s="113">
        <v>22149</v>
      </c>
      <c r="G17" s="114">
        <f t="shared" si="2"/>
        <v>-7.0307253190060481E-2</v>
      </c>
      <c r="H17" s="113">
        <v>5725</v>
      </c>
      <c r="I17" s="114">
        <f t="shared" si="2"/>
        <v>-0.74152331933721616</v>
      </c>
      <c r="J17" s="113">
        <v>15267</v>
      </c>
      <c r="K17" s="114">
        <v>1.6667248908296943</v>
      </c>
      <c r="L17" s="113">
        <v>20130</v>
      </c>
      <c r="M17" s="114">
        <f t="shared" si="1"/>
        <v>0.31853016309687554</v>
      </c>
      <c r="N17" s="113">
        <v>22106</v>
      </c>
      <c r="O17" s="114">
        <f t="shared" si="3"/>
        <v>9.8161947342275235E-2</v>
      </c>
      <c r="P17" s="96">
        <f t="shared" si="4"/>
        <v>-1.941396902794712E-3</v>
      </c>
      <c r="Q17" s="113" t="s">
        <v>232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23298</v>
      </c>
      <c r="D18" s="113">
        <v>23201</v>
      </c>
      <c r="E18" s="114">
        <f t="shared" si="0"/>
        <v>-4.1634475062236609E-3</v>
      </c>
      <c r="F18" s="113">
        <v>22803</v>
      </c>
      <c r="G18" s="114">
        <f t="shared" si="2"/>
        <v>-1.7154432998577662E-2</v>
      </c>
      <c r="H18" s="113">
        <v>6665</v>
      </c>
      <c r="I18" s="114">
        <f t="shared" si="2"/>
        <v>-0.70771389729421563</v>
      </c>
      <c r="J18" s="113">
        <v>23140</v>
      </c>
      <c r="K18" s="114">
        <v>2.471867966991748</v>
      </c>
      <c r="L18" s="113">
        <v>22327</v>
      </c>
      <c r="M18" s="114">
        <f t="shared" si="1"/>
        <v>-3.5133967156439017E-2</v>
      </c>
      <c r="N18" s="113">
        <v>25007</v>
      </c>
      <c r="O18" s="114">
        <f t="shared" si="3"/>
        <v>0.12003403950373981</v>
      </c>
      <c r="P18" s="96">
        <f t="shared" si="4"/>
        <v>9.6653949041792808E-2</v>
      </c>
      <c r="Q18" s="113" t="s">
        <v>232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19462</v>
      </c>
      <c r="D19" s="113">
        <v>19829</v>
      </c>
      <c r="E19" s="114">
        <f t="shared" si="0"/>
        <v>1.885726030212731E-2</v>
      </c>
      <c r="F19" s="113">
        <v>19561</v>
      </c>
      <c r="G19" s="114">
        <f t="shared" si="2"/>
        <v>-1.3515558021080287E-2</v>
      </c>
      <c r="H19" s="113">
        <v>4928</v>
      </c>
      <c r="I19" s="114">
        <f t="shared" si="2"/>
        <v>-0.74807013956341706</v>
      </c>
      <c r="J19" s="113">
        <v>19838</v>
      </c>
      <c r="K19" s="114">
        <v>3.0255681818181817</v>
      </c>
      <c r="L19" s="113">
        <v>21079</v>
      </c>
      <c r="M19" s="114">
        <f t="shared" si="1"/>
        <v>6.2556709345700234E-2</v>
      </c>
      <c r="N19" s="113">
        <v>24207</v>
      </c>
      <c r="O19" s="114">
        <f t="shared" si="3"/>
        <v>0.14839413634422893</v>
      </c>
      <c r="P19" s="96">
        <f t="shared" si="4"/>
        <v>0.23751341955932714</v>
      </c>
      <c r="Q19" s="113" t="s">
        <v>232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22816</v>
      </c>
      <c r="D20" s="113">
        <v>21479</v>
      </c>
      <c r="E20" s="114">
        <f t="shared" si="0"/>
        <v>-5.8599228611500687E-2</v>
      </c>
      <c r="F20" s="113">
        <v>20974</v>
      </c>
      <c r="G20" s="114">
        <f t="shared" si="2"/>
        <v>-2.3511336654406634E-2</v>
      </c>
      <c r="H20" s="113">
        <v>6261</v>
      </c>
      <c r="I20" s="114">
        <f t="shared" si="2"/>
        <v>-0.70148755602174118</v>
      </c>
      <c r="J20" s="113">
        <v>19784</v>
      </c>
      <c r="K20" s="114">
        <v>2.1598786136399934</v>
      </c>
      <c r="L20" s="113">
        <v>23285</v>
      </c>
      <c r="M20" s="114">
        <f t="shared" si="1"/>
        <v>0.17696118075212297</v>
      </c>
      <c r="N20" s="113">
        <v>24142</v>
      </c>
      <c r="O20" s="114">
        <f t="shared" si="3"/>
        <v>3.6804809963495888E-2</v>
      </c>
      <c r="P20" s="96">
        <f t="shared" si="4"/>
        <v>0.15104414989987602</v>
      </c>
      <c r="Q20" s="113" t="s">
        <v>232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264633</v>
      </c>
      <c r="D21" s="116">
        <v>272428</v>
      </c>
      <c r="E21" s="117">
        <f t="shared" si="0"/>
        <v>2.9455887965597727E-2</v>
      </c>
      <c r="F21" s="116">
        <v>250224</v>
      </c>
      <c r="G21" s="117">
        <f>F21/D21-1</f>
        <v>-8.1504103836609998E-2</v>
      </c>
      <c r="H21" s="116">
        <v>96681</v>
      </c>
      <c r="I21" s="117">
        <f t="shared" si="2"/>
        <v>-0.61362219451371569</v>
      </c>
      <c r="J21" s="116">
        <v>140346</v>
      </c>
      <c r="K21" s="117">
        <v>0.45163992925186958</v>
      </c>
      <c r="L21" s="116">
        <v>257117</v>
      </c>
      <c r="M21" s="117">
        <f t="shared" si="1"/>
        <v>0.83202228777450027</v>
      </c>
      <c r="N21" s="116">
        <v>278594</v>
      </c>
      <c r="O21" s="117">
        <f t="shared" si="3"/>
        <v>8.3530066078866927E-2</v>
      </c>
      <c r="P21" s="117">
        <f t="shared" si="4"/>
        <v>0.1133784129420039</v>
      </c>
      <c r="Q21" s="116">
        <v>119581</v>
      </c>
      <c r="R21" s="117">
        <v>6.4873192277552283E-2</v>
      </c>
      <c r="S21" s="117">
        <v>0.24753270599036026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C11E2-186E-4879-853C-2676E9282069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246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19740</v>
      </c>
      <c r="D9" s="114">
        <v>-5.9731351814804268E-2</v>
      </c>
      <c r="E9" s="113">
        <v>21031</v>
      </c>
      <c r="F9" s="114">
        <f t="shared" ref="F9:L21" si="0">IFERROR(E9/C9-1,"-")</f>
        <v>6.5400202634245286E-2</v>
      </c>
      <c r="G9" s="113">
        <v>6223</v>
      </c>
      <c r="H9" s="114">
        <f t="shared" si="0"/>
        <v>-0.70410346631163523</v>
      </c>
      <c r="I9" s="113">
        <v>15598</v>
      </c>
      <c r="J9" s="114">
        <f t="shared" si="0"/>
        <v>1.5065081150570463</v>
      </c>
      <c r="K9" s="113">
        <v>22490</v>
      </c>
      <c r="L9" s="114">
        <f t="shared" si="0"/>
        <v>0.44185151942556744</v>
      </c>
      <c r="M9" s="113">
        <v>22650</v>
      </c>
      <c r="N9" s="114">
        <f t="shared" ref="N9:N13" si="1">IFERROR(M9/K9-1,"-")</f>
        <v>7.1142730102267127E-3</v>
      </c>
      <c r="O9" s="114">
        <f>M9/C9-1</f>
        <v>0.14741641337386024</v>
      </c>
    </row>
    <row r="10" spans="1:16" x14ac:dyDescent="0.25">
      <c r="A10" s="1" t="s">
        <v>69</v>
      </c>
      <c r="B10" s="112" t="s">
        <v>70</v>
      </c>
      <c r="C10" s="113">
        <v>19223</v>
      </c>
      <c r="D10" s="114">
        <v>-8.7919908901119781E-2</v>
      </c>
      <c r="E10" s="113">
        <v>22403</v>
      </c>
      <c r="F10" s="114">
        <f t="shared" si="0"/>
        <v>0.16542683244030587</v>
      </c>
      <c r="G10" s="113">
        <v>5135</v>
      </c>
      <c r="H10" s="114">
        <f t="shared" si="0"/>
        <v>-0.7707896263893228</v>
      </c>
      <c r="I10" s="113">
        <v>21666</v>
      </c>
      <c r="J10" s="114">
        <f t="shared" si="0"/>
        <v>3.2192794547224928</v>
      </c>
      <c r="K10" s="113">
        <v>23086</v>
      </c>
      <c r="L10" s="114">
        <f t="shared" si="0"/>
        <v>6.5540478168559124E-2</v>
      </c>
      <c r="M10" s="113">
        <v>23921</v>
      </c>
      <c r="N10" s="114">
        <f>IFERROR(M10/K10-1,"-")</f>
        <v>3.6169106817985019E-2</v>
      </c>
      <c r="O10" s="114">
        <f>IFERROR(M10/C10-1,"-")</f>
        <v>0.24439473547313106</v>
      </c>
    </row>
    <row r="11" spans="1:16" x14ac:dyDescent="0.25">
      <c r="A11" s="1" t="s">
        <v>71</v>
      </c>
      <c r="B11" s="112" t="s">
        <v>72</v>
      </c>
      <c r="C11" s="113">
        <v>21973</v>
      </c>
      <c r="D11" s="114">
        <v>-8.6171761280931625E-2</v>
      </c>
      <c r="E11" s="113">
        <v>8865</v>
      </c>
      <c r="F11" s="114">
        <f t="shared" si="0"/>
        <v>-0.59655031174623407</v>
      </c>
      <c r="G11" s="113">
        <v>5413</v>
      </c>
      <c r="H11" s="114">
        <f t="shared" si="0"/>
        <v>-0.38939650310208684</v>
      </c>
      <c r="I11" s="113">
        <v>22231</v>
      </c>
      <c r="J11" s="114">
        <f t="shared" si="0"/>
        <v>3.1069647145760211</v>
      </c>
      <c r="K11" s="113">
        <v>21689</v>
      </c>
      <c r="L11" s="114">
        <f t="shared" si="0"/>
        <v>-2.4380369753947195E-2</v>
      </c>
      <c r="M11" s="113">
        <v>27356</v>
      </c>
      <c r="N11" s="114">
        <f t="shared" si="1"/>
        <v>0.26128452210798092</v>
      </c>
      <c r="O11" s="114">
        <f t="shared" ref="O11:O13" si="2">IFERROR(M11/C11-1,"-")</f>
        <v>0.24498247849633636</v>
      </c>
    </row>
    <row r="12" spans="1:16" x14ac:dyDescent="0.25">
      <c r="A12" s="1" t="s">
        <v>73</v>
      </c>
      <c r="B12" s="112" t="s">
        <v>74</v>
      </c>
      <c r="C12" s="113">
        <v>20119</v>
      </c>
      <c r="D12" s="114">
        <v>2.0750887874175561E-2</v>
      </c>
      <c r="E12" s="113">
        <v>0</v>
      </c>
      <c r="F12" s="114">
        <f t="shared" si="0"/>
        <v>-1</v>
      </c>
      <c r="G12" s="113">
        <v>6463</v>
      </c>
      <c r="H12" s="114" t="str">
        <f t="shared" si="0"/>
        <v>-</v>
      </c>
      <c r="I12" s="113">
        <v>23894</v>
      </c>
      <c r="J12" s="114">
        <f t="shared" si="0"/>
        <v>2.6970447160761255</v>
      </c>
      <c r="K12" s="113">
        <v>23484</v>
      </c>
      <c r="L12" s="114">
        <f t="shared" si="0"/>
        <v>-1.715911944421189E-2</v>
      </c>
      <c r="M12" s="113">
        <v>22205</v>
      </c>
      <c r="N12" s="114">
        <f t="shared" si="1"/>
        <v>-5.4462612842786529E-2</v>
      </c>
      <c r="O12" s="114">
        <f t="shared" si="2"/>
        <v>0.10368308564043938</v>
      </c>
    </row>
    <row r="13" spans="1:16" x14ac:dyDescent="0.25">
      <c r="A13" s="1" t="s">
        <v>75</v>
      </c>
      <c r="B13" s="112" t="s">
        <v>76</v>
      </c>
      <c r="C13" s="113">
        <v>14799</v>
      </c>
      <c r="D13" s="114">
        <v>-0.34206197483661582</v>
      </c>
      <c r="E13" s="113">
        <v>0</v>
      </c>
      <c r="F13" s="114">
        <f t="shared" si="0"/>
        <v>-1</v>
      </c>
      <c r="G13" s="113">
        <v>6823</v>
      </c>
      <c r="H13" s="114" t="str">
        <f t="shared" si="0"/>
        <v>-</v>
      </c>
      <c r="I13" s="113">
        <v>20251</v>
      </c>
      <c r="J13" s="114">
        <f t="shared" si="0"/>
        <v>1.9680492452000586</v>
      </c>
      <c r="K13" s="113">
        <v>21547</v>
      </c>
      <c r="L13" s="114">
        <f t="shared" si="0"/>
        <v>6.3996839662238791E-2</v>
      </c>
      <c r="M13" s="113">
        <v>23449</v>
      </c>
      <c r="N13" s="114">
        <f t="shared" si="1"/>
        <v>8.8272149255116616E-2</v>
      </c>
      <c r="O13" s="114">
        <f t="shared" si="2"/>
        <v>0.58449895263193463</v>
      </c>
    </row>
    <row r="14" spans="1:16" x14ac:dyDescent="0.25">
      <c r="A14" s="1" t="s">
        <v>77</v>
      </c>
      <c r="B14" s="112" t="s">
        <v>78</v>
      </c>
      <c r="C14" s="113">
        <v>19316</v>
      </c>
      <c r="D14" s="114">
        <v>-0.20660478107286617</v>
      </c>
      <c r="E14" s="113">
        <v>0</v>
      </c>
      <c r="F14" s="114">
        <f t="shared" si="0"/>
        <v>-1</v>
      </c>
      <c r="G14" s="113">
        <v>3802</v>
      </c>
      <c r="H14" s="114" t="str">
        <f t="shared" si="0"/>
        <v>-</v>
      </c>
      <c r="I14" s="113">
        <v>18886</v>
      </c>
      <c r="J14" s="114">
        <f t="shared" si="0"/>
        <v>3.9673855865334033</v>
      </c>
      <c r="K14" s="113">
        <v>21065</v>
      </c>
      <c r="L14" s="114">
        <f t="shared" si="0"/>
        <v>0.11537646934237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24858</v>
      </c>
      <c r="D15" s="114">
        <v>-2.0474527279296106E-3</v>
      </c>
      <c r="E15" s="113">
        <v>0</v>
      </c>
      <c r="F15" s="114">
        <f t="shared" si="0"/>
        <v>-1</v>
      </c>
      <c r="G15" s="113">
        <v>10219</v>
      </c>
      <c r="H15" s="114" t="str">
        <f t="shared" si="0"/>
        <v>-</v>
      </c>
      <c r="I15" s="113">
        <v>23111</v>
      </c>
      <c r="J15" s="114">
        <f t="shared" si="0"/>
        <v>1.2615715823466092</v>
      </c>
      <c r="K15" s="113">
        <v>24276</v>
      </c>
      <c r="L15" s="114">
        <f t="shared" si="0"/>
        <v>5.040889619661626E-2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24709</v>
      </c>
      <c r="D16" s="114">
        <v>-6.8358344016288375E-2</v>
      </c>
      <c r="E16" s="113">
        <v>13295</v>
      </c>
      <c r="F16" s="114">
        <f t="shared" si="0"/>
        <v>-0.46193694605204583</v>
      </c>
      <c r="G16" s="113">
        <v>18239</v>
      </c>
      <c r="H16" s="114">
        <f t="shared" si="0"/>
        <v>0.37186912373072589</v>
      </c>
      <c r="I16" s="113">
        <v>24659</v>
      </c>
      <c r="J16" s="114">
        <f t="shared" si="0"/>
        <v>0.35199298207138541</v>
      </c>
      <c r="K16" s="113">
        <v>25495</v>
      </c>
      <c r="L16" s="114">
        <f t="shared" si="0"/>
        <v>3.3902429133379375E-2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22149</v>
      </c>
      <c r="D17" s="114">
        <v>-7.0307253190060481E-2</v>
      </c>
      <c r="E17" s="113">
        <v>5725</v>
      </c>
      <c r="F17" s="114">
        <f t="shared" si="0"/>
        <v>-0.74152331933721616</v>
      </c>
      <c r="G17" s="113">
        <v>15267</v>
      </c>
      <c r="H17" s="114">
        <f t="shared" si="0"/>
        <v>1.6667248908296943</v>
      </c>
      <c r="I17" s="113">
        <v>20130</v>
      </c>
      <c r="J17" s="114">
        <f t="shared" si="0"/>
        <v>0.31853016309687554</v>
      </c>
      <c r="K17" s="113">
        <v>22106</v>
      </c>
      <c r="L17" s="114">
        <f t="shared" si="0"/>
        <v>9.8161947342275235E-2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22803</v>
      </c>
      <c r="D18" s="114">
        <v>-1.7154432998577662E-2</v>
      </c>
      <c r="E18" s="113">
        <v>6665</v>
      </c>
      <c r="F18" s="114">
        <f t="shared" si="0"/>
        <v>-0.70771389729421563</v>
      </c>
      <c r="G18" s="113">
        <v>23140</v>
      </c>
      <c r="H18" s="114">
        <f t="shared" si="0"/>
        <v>2.471867966991748</v>
      </c>
      <c r="I18" s="113">
        <v>22327</v>
      </c>
      <c r="J18" s="114">
        <f t="shared" si="0"/>
        <v>-3.5133967156439017E-2</v>
      </c>
      <c r="K18" s="113">
        <v>25007</v>
      </c>
      <c r="L18" s="114">
        <f t="shared" si="0"/>
        <v>0.12003403950373981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19561</v>
      </c>
      <c r="D19" s="114">
        <v>-1.3515558021080287E-2</v>
      </c>
      <c r="E19" s="113">
        <v>4928</v>
      </c>
      <c r="F19" s="114">
        <f t="shared" si="0"/>
        <v>-0.74807013956341706</v>
      </c>
      <c r="G19" s="113">
        <v>19838</v>
      </c>
      <c r="H19" s="114">
        <f t="shared" si="0"/>
        <v>3.0255681818181817</v>
      </c>
      <c r="I19" s="113">
        <v>21079</v>
      </c>
      <c r="J19" s="114">
        <f t="shared" si="0"/>
        <v>6.2556709345700234E-2</v>
      </c>
      <c r="K19" s="113">
        <v>24207</v>
      </c>
      <c r="L19" s="114">
        <f t="shared" si="0"/>
        <v>0.14839413634422893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20974</v>
      </c>
      <c r="D20" s="114">
        <v>-2.3511336654406634E-2</v>
      </c>
      <c r="E20" s="113">
        <v>6261</v>
      </c>
      <c r="F20" s="114">
        <f t="shared" si="0"/>
        <v>-0.70148755602174118</v>
      </c>
      <c r="G20" s="113">
        <v>19784</v>
      </c>
      <c r="H20" s="114">
        <f t="shared" si="0"/>
        <v>2.1598786136399934</v>
      </c>
      <c r="I20" s="113">
        <v>23285</v>
      </c>
      <c r="J20" s="114">
        <f t="shared" si="0"/>
        <v>0.17696118075212297</v>
      </c>
      <c r="K20" s="113">
        <v>24142</v>
      </c>
      <c r="L20" s="114">
        <f t="shared" si="0"/>
        <v>3.6804809963495888E-2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250224</v>
      </c>
      <c r="D21" s="117">
        <v>-8.1504103836609998E-2</v>
      </c>
      <c r="E21" s="116">
        <v>96681</v>
      </c>
      <c r="F21" s="117">
        <f t="shared" si="0"/>
        <v>-0.61362219451371569</v>
      </c>
      <c r="G21" s="116">
        <v>140346</v>
      </c>
      <c r="H21" s="117">
        <f t="shared" si="0"/>
        <v>0.45163992925186958</v>
      </c>
      <c r="I21" s="116">
        <v>257117</v>
      </c>
      <c r="J21" s="117">
        <f t="shared" si="0"/>
        <v>0.83202228777450027</v>
      </c>
      <c r="K21" s="116">
        <v>278594</v>
      </c>
      <c r="L21" s="117">
        <f t="shared" si="0"/>
        <v>8.3530066078866927E-2</v>
      </c>
      <c r="M21" s="116">
        <v>119581</v>
      </c>
      <c r="N21" s="117">
        <v>6.4873192277552283E-2</v>
      </c>
      <c r="O21" s="117">
        <v>0.24753270599036026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247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14344</v>
      </c>
      <c r="D31" s="114">
        <v>0.17352532111592889</v>
      </c>
      <c r="E31" s="113">
        <v>15979</v>
      </c>
      <c r="F31" s="114">
        <f t="shared" ref="F31:L43" si="3">IFERROR(E31/C31-1,"-")</f>
        <v>0.11398494143892912</v>
      </c>
      <c r="G31" s="113">
        <v>5851</v>
      </c>
      <c r="H31" s="114">
        <f t="shared" si="3"/>
        <v>-0.63383190437449155</v>
      </c>
      <c r="I31" s="113">
        <v>12209</v>
      </c>
      <c r="J31" s="114">
        <f t="shared" si="3"/>
        <v>1.0866518543838661</v>
      </c>
      <c r="K31" s="113">
        <v>18402</v>
      </c>
      <c r="L31" s="114">
        <f t="shared" si="3"/>
        <v>0.50724875092145139</v>
      </c>
      <c r="M31" s="113">
        <v>18282</v>
      </c>
      <c r="N31" s="114">
        <f t="shared" ref="N31:N35" si="4">IFERROR(M31/K31-1,"-")</f>
        <v>-6.5210303227910549E-3</v>
      </c>
      <c r="O31" s="114">
        <f>M31/C31-1</f>
        <v>0.27453987730061358</v>
      </c>
    </row>
    <row r="32" spans="1:16" x14ac:dyDescent="0.25">
      <c r="B32" s="112" t="s">
        <v>70</v>
      </c>
      <c r="C32" s="113">
        <v>13518</v>
      </c>
      <c r="D32" s="114">
        <v>9.4663535508948016E-2</v>
      </c>
      <c r="E32" s="113">
        <v>17138</v>
      </c>
      <c r="F32" s="114">
        <f t="shared" si="3"/>
        <v>0.26779109335700557</v>
      </c>
      <c r="G32" s="113">
        <v>4503</v>
      </c>
      <c r="H32" s="114">
        <f t="shared" si="3"/>
        <v>-0.7372505543237251</v>
      </c>
      <c r="I32" s="113">
        <v>17700</v>
      </c>
      <c r="J32" s="114">
        <f t="shared" si="3"/>
        <v>2.9307128580946036</v>
      </c>
      <c r="K32" s="113">
        <v>18976</v>
      </c>
      <c r="L32" s="114">
        <f t="shared" si="3"/>
        <v>7.2090395480225888E-2</v>
      </c>
      <c r="M32" s="113">
        <v>20148</v>
      </c>
      <c r="N32" s="114">
        <f t="shared" si="4"/>
        <v>6.1762225969645979E-2</v>
      </c>
      <c r="O32" s="114">
        <f>IFERROR(M32/C32-1,"-")</f>
        <v>0.49045716822015084</v>
      </c>
    </row>
    <row r="33" spans="2:16" x14ac:dyDescent="0.25">
      <c r="B33" s="112" t="s">
        <v>72</v>
      </c>
      <c r="C33" s="113">
        <v>15448</v>
      </c>
      <c r="D33" s="114">
        <v>2.8358407668752417E-2</v>
      </c>
      <c r="E33" s="113">
        <v>6170</v>
      </c>
      <c r="F33" s="114">
        <f t="shared" si="3"/>
        <v>-0.600595546349042</v>
      </c>
      <c r="G33" s="113">
        <v>4438</v>
      </c>
      <c r="H33" s="114">
        <f t="shared" si="3"/>
        <v>-0.28071312803889792</v>
      </c>
      <c r="I33" s="113">
        <v>17761</v>
      </c>
      <c r="J33" s="114">
        <f t="shared" si="3"/>
        <v>3.0020279405137451</v>
      </c>
      <c r="K33" s="113">
        <v>17386</v>
      </c>
      <c r="L33" s="114">
        <f t="shared" si="3"/>
        <v>-2.1113676031754958E-2</v>
      </c>
      <c r="M33" s="113">
        <v>22158</v>
      </c>
      <c r="N33" s="114">
        <f t="shared" si="4"/>
        <v>0.27447371448291724</v>
      </c>
      <c r="O33" s="114">
        <f t="shared" ref="O33:O35" si="5">IFERROR(M33/C33-1,"-")</f>
        <v>0.43436043500776789</v>
      </c>
    </row>
    <row r="34" spans="2:16" x14ac:dyDescent="0.25">
      <c r="B34" s="112" t="s">
        <v>74</v>
      </c>
      <c r="C34" s="113">
        <v>14841</v>
      </c>
      <c r="D34" s="114">
        <v>7.349005424954802E-2</v>
      </c>
      <c r="E34" s="113">
        <v>0</v>
      </c>
      <c r="F34" s="114">
        <f t="shared" si="3"/>
        <v>-1</v>
      </c>
      <c r="G34" s="113">
        <v>5151</v>
      </c>
      <c r="H34" s="114" t="str">
        <f t="shared" si="3"/>
        <v>-</v>
      </c>
      <c r="I34" s="113">
        <v>19923</v>
      </c>
      <c r="J34" s="114">
        <f t="shared" si="3"/>
        <v>2.8677926616191032</v>
      </c>
      <c r="K34" s="113">
        <v>19332</v>
      </c>
      <c r="L34" s="114">
        <f t="shared" si="3"/>
        <v>-2.9664207197711234E-2</v>
      </c>
      <c r="M34" s="113">
        <v>18488</v>
      </c>
      <c r="N34" s="114">
        <f t="shared" si="4"/>
        <v>-4.3658183322987765E-2</v>
      </c>
      <c r="O34" s="114">
        <f t="shared" si="5"/>
        <v>0.24573815780607777</v>
      </c>
    </row>
    <row r="35" spans="2:16" x14ac:dyDescent="0.25">
      <c r="B35" s="112" t="s">
        <v>76</v>
      </c>
      <c r="C35" s="113">
        <v>11171</v>
      </c>
      <c r="D35" s="114">
        <v>-0.22836222974373144</v>
      </c>
      <c r="E35" s="113">
        <v>0</v>
      </c>
      <c r="F35" s="114">
        <f t="shared" si="3"/>
        <v>-1</v>
      </c>
      <c r="G35" s="113">
        <v>5283</v>
      </c>
      <c r="H35" s="114" t="str">
        <f t="shared" si="3"/>
        <v>-</v>
      </c>
      <c r="I35" s="113">
        <v>17673</v>
      </c>
      <c r="J35" s="114">
        <f t="shared" si="3"/>
        <v>2.345258375922771</v>
      </c>
      <c r="K35" s="113">
        <v>18326</v>
      </c>
      <c r="L35" s="114">
        <f t="shared" si="3"/>
        <v>3.6949018276466905E-2</v>
      </c>
      <c r="M35" s="113">
        <v>19636</v>
      </c>
      <c r="N35" s="114">
        <f t="shared" si="4"/>
        <v>7.1483138710029426E-2</v>
      </c>
      <c r="O35" s="114">
        <f t="shared" si="5"/>
        <v>0.75776564318324224</v>
      </c>
    </row>
    <row r="36" spans="2:16" x14ac:dyDescent="0.25">
      <c r="B36" s="112" t="s">
        <v>78</v>
      </c>
      <c r="C36" s="113">
        <v>12783</v>
      </c>
      <c r="D36" s="114">
        <v>-0.10789308395561448</v>
      </c>
      <c r="E36" s="113">
        <v>0</v>
      </c>
      <c r="F36" s="114">
        <f t="shared" si="3"/>
        <v>-1</v>
      </c>
      <c r="G36" s="113">
        <v>2370</v>
      </c>
      <c r="H36" s="114" t="str">
        <f t="shared" si="3"/>
        <v>-</v>
      </c>
      <c r="I36" s="113">
        <v>15881</v>
      </c>
      <c r="J36" s="114">
        <f t="shared" si="3"/>
        <v>5.7008438818565397</v>
      </c>
      <c r="K36" s="113">
        <v>17783</v>
      </c>
      <c r="L36" s="114">
        <f t="shared" si="3"/>
        <v>0.11976575782381471</v>
      </c>
      <c r="M36" s="113"/>
      <c r="N36" s="114"/>
      <c r="O36" s="114"/>
    </row>
    <row r="37" spans="2:16" x14ac:dyDescent="0.25">
      <c r="B37" s="112" t="s">
        <v>80</v>
      </c>
      <c r="C37" s="113">
        <v>16164</v>
      </c>
      <c r="D37" s="114">
        <v>4.351194318915419E-2</v>
      </c>
      <c r="E37" s="113">
        <v>0</v>
      </c>
      <c r="F37" s="114">
        <f t="shared" si="3"/>
        <v>-1</v>
      </c>
      <c r="G37" s="113">
        <v>8286</v>
      </c>
      <c r="H37" s="114" t="str">
        <f t="shared" si="3"/>
        <v>-</v>
      </c>
      <c r="I37" s="113">
        <v>18743</v>
      </c>
      <c r="J37" s="114">
        <f t="shared" si="3"/>
        <v>1.2620082066135652</v>
      </c>
      <c r="K37" s="113">
        <v>20245</v>
      </c>
      <c r="L37" s="114">
        <f t="shared" si="3"/>
        <v>8.0136584324814519E-2</v>
      </c>
      <c r="M37" s="113"/>
      <c r="N37" s="114"/>
      <c r="O37" s="114"/>
    </row>
    <row r="38" spans="2:16" x14ac:dyDescent="0.25">
      <c r="B38" s="112" t="s">
        <v>82</v>
      </c>
      <c r="C38" s="113">
        <v>18261</v>
      </c>
      <c r="D38" s="114">
        <v>0.2048693586698338</v>
      </c>
      <c r="E38" s="113">
        <v>11531</v>
      </c>
      <c r="F38" s="114">
        <f t="shared" si="3"/>
        <v>-0.36854498658342916</v>
      </c>
      <c r="G38" s="113">
        <v>15840</v>
      </c>
      <c r="H38" s="114">
        <f t="shared" si="3"/>
        <v>0.37368831844592831</v>
      </c>
      <c r="I38" s="113">
        <v>20467</v>
      </c>
      <c r="J38" s="114">
        <f t="shared" si="3"/>
        <v>0.2921085858585859</v>
      </c>
      <c r="K38" s="113">
        <v>20391</v>
      </c>
      <c r="L38" s="114">
        <f t="shared" si="3"/>
        <v>-3.7132945717496257E-3</v>
      </c>
      <c r="M38" s="113"/>
      <c r="N38" s="114"/>
      <c r="O38" s="114"/>
    </row>
    <row r="39" spans="2:16" x14ac:dyDescent="0.25">
      <c r="B39" s="112" t="s">
        <v>84</v>
      </c>
      <c r="C39" s="113">
        <v>16985</v>
      </c>
      <c r="D39" s="114">
        <v>3.4724337496192526E-2</v>
      </c>
      <c r="E39" s="113">
        <v>4549</v>
      </c>
      <c r="F39" s="114">
        <f t="shared" si="3"/>
        <v>-0.73217544892552255</v>
      </c>
      <c r="G39" s="113">
        <v>13091</v>
      </c>
      <c r="H39" s="114">
        <f t="shared" si="3"/>
        <v>1.877775335238514</v>
      </c>
      <c r="I39" s="113">
        <v>16918</v>
      </c>
      <c r="J39" s="114">
        <f t="shared" si="3"/>
        <v>0.29233824765105787</v>
      </c>
      <c r="K39" s="113">
        <v>18135</v>
      </c>
      <c r="L39" s="114">
        <f t="shared" si="3"/>
        <v>7.1935216928715073E-2</v>
      </c>
      <c r="M39" s="113"/>
      <c r="N39" s="114"/>
      <c r="O39" s="114"/>
    </row>
    <row r="40" spans="2:16" x14ac:dyDescent="0.25">
      <c r="B40" s="112" t="s">
        <v>86</v>
      </c>
      <c r="C40" s="113">
        <v>17312</v>
      </c>
      <c r="D40" s="114">
        <v>6.0134721371708499E-2</v>
      </c>
      <c r="E40" s="113">
        <v>5837</v>
      </c>
      <c r="F40" s="114">
        <f t="shared" si="3"/>
        <v>-0.66283502772643255</v>
      </c>
      <c r="G40" s="113">
        <v>19624</v>
      </c>
      <c r="H40" s="114">
        <f t="shared" si="3"/>
        <v>2.3620010279253041</v>
      </c>
      <c r="I40" s="113">
        <v>18718</v>
      </c>
      <c r="J40" s="114">
        <f t="shared" si="3"/>
        <v>-4.6167957602935128E-2</v>
      </c>
      <c r="K40" s="113">
        <v>20522</v>
      </c>
      <c r="L40" s="114">
        <f t="shared" si="3"/>
        <v>9.6377818142963978E-2</v>
      </c>
      <c r="M40" s="113"/>
      <c r="N40" s="114"/>
      <c r="O40" s="114"/>
    </row>
    <row r="41" spans="2:16" x14ac:dyDescent="0.25">
      <c r="B41" s="112" t="s">
        <v>88</v>
      </c>
      <c r="C41" s="113">
        <v>13870</v>
      </c>
      <c r="D41" s="114">
        <v>7.4816590397326355E-3</v>
      </c>
      <c r="E41" s="113">
        <v>4402</v>
      </c>
      <c r="F41" s="114">
        <f t="shared" si="3"/>
        <v>-0.68262436914203317</v>
      </c>
      <c r="G41" s="113">
        <v>16458</v>
      </c>
      <c r="H41" s="114">
        <f t="shared" si="3"/>
        <v>2.7387551113130395</v>
      </c>
      <c r="I41" s="113">
        <v>16558</v>
      </c>
      <c r="J41" s="114">
        <f t="shared" si="3"/>
        <v>6.0760724267834298E-3</v>
      </c>
      <c r="K41" s="113">
        <v>20019</v>
      </c>
      <c r="L41" s="114">
        <f t="shared" si="3"/>
        <v>0.2090228288440632</v>
      </c>
      <c r="M41" s="113"/>
      <c r="N41" s="114"/>
      <c r="O41" s="114"/>
    </row>
    <row r="42" spans="2:16" x14ac:dyDescent="0.25">
      <c r="B42" s="112" t="s">
        <v>90</v>
      </c>
      <c r="C42" s="113">
        <v>14900</v>
      </c>
      <c r="D42" s="114">
        <v>-3.5099080429996099E-2</v>
      </c>
      <c r="E42" s="113">
        <v>5416</v>
      </c>
      <c r="F42" s="114">
        <f t="shared" si="3"/>
        <v>-0.63651006711409397</v>
      </c>
      <c r="G42" s="113">
        <v>15695</v>
      </c>
      <c r="H42" s="114">
        <f t="shared" si="3"/>
        <v>1.8978951255539145</v>
      </c>
      <c r="I42" s="113">
        <v>18747</v>
      </c>
      <c r="J42" s="114">
        <f t="shared" si="3"/>
        <v>0.19445683338642872</v>
      </c>
      <c r="K42" s="113">
        <v>19529</v>
      </c>
      <c r="L42" s="114">
        <f t="shared" si="3"/>
        <v>4.1713340801194931E-2</v>
      </c>
      <c r="M42" s="113"/>
      <c r="N42" s="114"/>
      <c r="O42" s="114"/>
    </row>
    <row r="43" spans="2:16" ht="15.75" x14ac:dyDescent="0.25">
      <c r="B43" s="115" t="s">
        <v>27</v>
      </c>
      <c r="C43" s="116">
        <v>179597</v>
      </c>
      <c r="D43" s="117">
        <v>2.7295867295867193E-2</v>
      </c>
      <c r="E43" s="116">
        <v>77095</v>
      </c>
      <c r="F43" s="117">
        <f t="shared" si="3"/>
        <v>-0.57073336414305365</v>
      </c>
      <c r="G43" s="116">
        <v>116590</v>
      </c>
      <c r="H43" s="117">
        <f t="shared" si="3"/>
        <v>0.51229003177897403</v>
      </c>
      <c r="I43" s="116">
        <v>211298</v>
      </c>
      <c r="J43" s="117">
        <f t="shared" si="3"/>
        <v>0.81231666523715584</v>
      </c>
      <c r="K43" s="116">
        <v>229046</v>
      </c>
      <c r="L43" s="117">
        <f t="shared" si="3"/>
        <v>8.3995115902658846E-2</v>
      </c>
      <c r="M43" s="116">
        <v>98712</v>
      </c>
      <c r="N43" s="117">
        <v>6.8057388933370877E-2</v>
      </c>
      <c r="O43" s="117">
        <v>0.42396353250050489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2" t="s">
        <v>248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12587</v>
      </c>
      <c r="D53" s="114" t="s">
        <v>232</v>
      </c>
      <c r="E53" s="113">
        <v>13232</v>
      </c>
      <c r="F53" s="114">
        <f t="shared" ref="F53:L65" si="6">IFERROR(E53/C53-1,"-")</f>
        <v>5.1243346309684634E-2</v>
      </c>
      <c r="G53" s="113">
        <v>0</v>
      </c>
      <c r="H53" s="114">
        <f t="shared" si="6"/>
        <v>-1</v>
      </c>
      <c r="I53" s="113">
        <v>9227</v>
      </c>
      <c r="J53" s="114" t="str">
        <f t="shared" si="6"/>
        <v>-</v>
      </c>
      <c r="K53" s="113">
        <v>14935</v>
      </c>
      <c r="L53" s="114">
        <f t="shared" si="6"/>
        <v>0.61861926953506008</v>
      </c>
      <c r="M53" s="113">
        <v>14354</v>
      </c>
      <c r="N53" s="114">
        <f t="shared" ref="N53:N57" si="7">IFERROR(M53/K53-1,"-")</f>
        <v>-3.8901908269166396E-2</v>
      </c>
      <c r="O53" s="114">
        <f>M53/C53-1</f>
        <v>0.14038293477397312</v>
      </c>
    </row>
    <row r="54" spans="1:16" x14ac:dyDescent="0.25">
      <c r="A54" s="1">
        <v>2</v>
      </c>
      <c r="B54" s="112" t="s">
        <v>70</v>
      </c>
      <c r="C54" s="113">
        <v>11569</v>
      </c>
      <c r="D54" s="114" t="s">
        <v>232</v>
      </c>
      <c r="E54" s="113">
        <v>14090</v>
      </c>
      <c r="F54" s="114">
        <f t="shared" si="6"/>
        <v>0.21790993171406337</v>
      </c>
      <c r="G54" s="113">
        <v>0</v>
      </c>
      <c r="H54" s="114">
        <f t="shared" si="6"/>
        <v>-1</v>
      </c>
      <c r="I54" s="113">
        <v>13725</v>
      </c>
      <c r="J54" s="114" t="str">
        <f t="shared" si="6"/>
        <v>-</v>
      </c>
      <c r="K54" s="113">
        <v>15417</v>
      </c>
      <c r="L54" s="114">
        <f t="shared" si="6"/>
        <v>0.12327868852459023</v>
      </c>
      <c r="M54" s="113">
        <v>15736</v>
      </c>
      <c r="N54" s="114">
        <f t="shared" si="7"/>
        <v>2.0691444509307821E-2</v>
      </c>
      <c r="O54" s="114">
        <f>IFERROR(M54/C54-1,"-")</f>
        <v>0.36018670585184553</v>
      </c>
    </row>
    <row r="55" spans="1:16" x14ac:dyDescent="0.25">
      <c r="A55" s="1">
        <v>3</v>
      </c>
      <c r="B55" s="112" t="s">
        <v>72</v>
      </c>
      <c r="C55" s="113">
        <v>13095</v>
      </c>
      <c r="D55" s="114" t="s">
        <v>232</v>
      </c>
      <c r="E55" s="113">
        <v>5212</v>
      </c>
      <c r="F55" s="114">
        <f t="shared" si="6"/>
        <v>-0.60198549064528439</v>
      </c>
      <c r="G55" s="113">
        <v>0</v>
      </c>
      <c r="H55" s="114">
        <f t="shared" si="6"/>
        <v>-1</v>
      </c>
      <c r="I55" s="113">
        <v>13764</v>
      </c>
      <c r="J55" s="114" t="str">
        <f t="shared" si="6"/>
        <v>-</v>
      </c>
      <c r="K55" s="113">
        <v>13769</v>
      </c>
      <c r="L55" s="114">
        <f t="shared" si="6"/>
        <v>3.6326649229878605E-4</v>
      </c>
      <c r="M55" s="113">
        <v>17491</v>
      </c>
      <c r="N55" s="114">
        <f t="shared" si="7"/>
        <v>0.27031737962088753</v>
      </c>
      <c r="O55" s="114">
        <f t="shared" ref="O55:O57" si="8">IFERROR(M55/C55-1,"-")</f>
        <v>0.33570064910271102</v>
      </c>
    </row>
    <row r="56" spans="1:16" x14ac:dyDescent="0.25">
      <c r="A56" s="1">
        <v>4</v>
      </c>
      <c r="B56" s="112" t="s">
        <v>74</v>
      </c>
      <c r="C56" s="113">
        <v>12619</v>
      </c>
      <c r="D56" s="114" t="s">
        <v>232</v>
      </c>
      <c r="E56" s="113">
        <v>0</v>
      </c>
      <c r="F56" s="114">
        <f t="shared" si="6"/>
        <v>-1</v>
      </c>
      <c r="G56" s="113">
        <v>0</v>
      </c>
      <c r="H56" s="114" t="str">
        <f t="shared" si="6"/>
        <v>-</v>
      </c>
      <c r="I56" s="113">
        <v>16004</v>
      </c>
      <c r="J56" s="114" t="str">
        <f t="shared" si="6"/>
        <v>-</v>
      </c>
      <c r="K56" s="113">
        <v>15420</v>
      </c>
      <c r="L56" s="114">
        <f t="shared" si="6"/>
        <v>-3.649087728067979E-2</v>
      </c>
      <c r="M56" s="113">
        <v>14826</v>
      </c>
      <c r="N56" s="114">
        <f t="shared" si="7"/>
        <v>-3.8521400778210091E-2</v>
      </c>
      <c r="O56" s="114">
        <f t="shared" si="8"/>
        <v>0.17489499960377208</v>
      </c>
    </row>
    <row r="57" spans="1:16" x14ac:dyDescent="0.25">
      <c r="A57" s="1">
        <v>5</v>
      </c>
      <c r="B57" s="112" t="s">
        <v>76</v>
      </c>
      <c r="C57" s="113">
        <v>8649</v>
      </c>
      <c r="D57" s="114" t="s">
        <v>232</v>
      </c>
      <c r="E57" s="113">
        <v>0</v>
      </c>
      <c r="F57" s="114">
        <f t="shared" si="6"/>
        <v>-1</v>
      </c>
      <c r="G57" s="113">
        <v>0</v>
      </c>
      <c r="H57" s="114" t="str">
        <f t="shared" si="6"/>
        <v>-</v>
      </c>
      <c r="I57" s="113">
        <v>13304</v>
      </c>
      <c r="J57" s="114" t="str">
        <f t="shared" si="6"/>
        <v>-</v>
      </c>
      <c r="K57" s="113">
        <v>14308</v>
      </c>
      <c r="L57" s="114">
        <f t="shared" si="6"/>
        <v>7.5466025255562341E-2</v>
      </c>
      <c r="M57" s="113">
        <v>15219</v>
      </c>
      <c r="N57" s="114">
        <f t="shared" si="7"/>
        <v>6.3670673748951634E-2</v>
      </c>
      <c r="O57" s="114">
        <f t="shared" si="8"/>
        <v>0.75962539021852238</v>
      </c>
    </row>
    <row r="58" spans="1:16" x14ac:dyDescent="0.25">
      <c r="A58" s="1">
        <v>6</v>
      </c>
      <c r="B58" s="112" t="s">
        <v>78</v>
      </c>
      <c r="C58" s="113">
        <v>9694</v>
      </c>
      <c r="D58" s="114" t="s">
        <v>232</v>
      </c>
      <c r="E58" s="113">
        <v>0</v>
      </c>
      <c r="F58" s="114">
        <f t="shared" si="6"/>
        <v>-1</v>
      </c>
      <c r="G58" s="113">
        <v>0</v>
      </c>
      <c r="H58" s="114" t="str">
        <f t="shared" si="6"/>
        <v>-</v>
      </c>
      <c r="I58" s="113">
        <v>11604</v>
      </c>
      <c r="J58" s="114" t="str">
        <f t="shared" si="6"/>
        <v>-</v>
      </c>
      <c r="K58" s="113">
        <v>13809</v>
      </c>
      <c r="L58" s="114">
        <f t="shared" si="6"/>
        <v>0.19002068252326776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13515</v>
      </c>
      <c r="D59" s="114" t="s">
        <v>232</v>
      </c>
      <c r="E59" s="113">
        <v>0</v>
      </c>
      <c r="F59" s="114">
        <f t="shared" si="6"/>
        <v>-1</v>
      </c>
      <c r="G59" s="113">
        <v>5496</v>
      </c>
      <c r="H59" s="114" t="str">
        <f t="shared" si="6"/>
        <v>-</v>
      </c>
      <c r="I59" s="113">
        <v>13798</v>
      </c>
      <c r="J59" s="114">
        <f t="shared" si="6"/>
        <v>1.5105531295487626</v>
      </c>
      <c r="K59" s="113">
        <v>15626</v>
      </c>
      <c r="L59" s="114">
        <f t="shared" si="6"/>
        <v>0.13248296854616615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15236</v>
      </c>
      <c r="D60" s="114" t="s">
        <v>232</v>
      </c>
      <c r="E60" s="113">
        <v>8422</v>
      </c>
      <c r="F60" s="114">
        <f t="shared" si="6"/>
        <v>-0.44723024415857182</v>
      </c>
      <c r="G60" s="113">
        <v>9978</v>
      </c>
      <c r="H60" s="114">
        <f t="shared" si="6"/>
        <v>0.18475421515079549</v>
      </c>
      <c r="I60" s="113">
        <v>15896</v>
      </c>
      <c r="J60" s="114">
        <f t="shared" si="6"/>
        <v>0.59310483062738029</v>
      </c>
      <c r="K60" s="113">
        <v>15580</v>
      </c>
      <c r="L60" s="114">
        <f t="shared" si="6"/>
        <v>-1.9879214896829422E-2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14643</v>
      </c>
      <c r="D61" s="114">
        <v>2.8228354750368556E-2</v>
      </c>
      <c r="E61" s="113">
        <v>0</v>
      </c>
      <c r="F61" s="114">
        <f t="shared" si="6"/>
        <v>-1</v>
      </c>
      <c r="G61" s="113">
        <v>9556</v>
      </c>
      <c r="H61" s="114" t="str">
        <f t="shared" si="6"/>
        <v>-</v>
      </c>
      <c r="I61" s="113">
        <v>12977</v>
      </c>
      <c r="J61" s="114">
        <f t="shared" si="6"/>
        <v>0.35799497697781502</v>
      </c>
      <c r="K61" s="113">
        <v>14015</v>
      </c>
      <c r="L61" s="114">
        <f t="shared" si="6"/>
        <v>7.9987670493950835E-2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14572</v>
      </c>
      <c r="D62" s="114">
        <v>2.1736081895947335E-2</v>
      </c>
      <c r="E62" s="113">
        <v>0</v>
      </c>
      <c r="F62" s="114">
        <f t="shared" si="6"/>
        <v>-1</v>
      </c>
      <c r="G62" s="113">
        <v>14899</v>
      </c>
      <c r="H62" s="114" t="str">
        <f t="shared" si="6"/>
        <v>-</v>
      </c>
      <c r="I62" s="113">
        <v>14897</v>
      </c>
      <c r="J62" s="114">
        <f t="shared" si="6"/>
        <v>-1.3423719712735149E-4</v>
      </c>
      <c r="K62" s="113">
        <v>15893</v>
      </c>
      <c r="L62" s="114">
        <f t="shared" si="6"/>
        <v>6.6859099147479339E-2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11624</v>
      </c>
      <c r="D63" s="114">
        <v>-3.5032375892412371E-2</v>
      </c>
      <c r="E63" s="113">
        <v>0</v>
      </c>
      <c r="F63" s="114">
        <f t="shared" si="6"/>
        <v>-1</v>
      </c>
      <c r="G63" s="113">
        <v>12140</v>
      </c>
      <c r="H63" s="114" t="str">
        <f t="shared" si="6"/>
        <v>-</v>
      </c>
      <c r="I63" s="113">
        <v>13391</v>
      </c>
      <c r="J63" s="114">
        <f t="shared" si="6"/>
        <v>0.10304777594728165</v>
      </c>
      <c r="K63" s="113">
        <v>15821</v>
      </c>
      <c r="L63" s="114">
        <f t="shared" si="6"/>
        <v>0.18146516316929273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11940</v>
      </c>
      <c r="D64" s="114">
        <v>-8.8758299626039872E-2</v>
      </c>
      <c r="E64" s="113">
        <v>0</v>
      </c>
      <c r="F64" s="114">
        <f t="shared" si="6"/>
        <v>-1</v>
      </c>
      <c r="G64" s="113">
        <v>12078</v>
      </c>
      <c r="H64" s="114" t="str">
        <f t="shared" si="6"/>
        <v>-</v>
      </c>
      <c r="I64" s="113">
        <v>15326</v>
      </c>
      <c r="J64" s="114">
        <f t="shared" si="6"/>
        <v>0.26891869514820343</v>
      </c>
      <c r="K64" s="113">
        <v>15445</v>
      </c>
      <c r="L64" s="114">
        <f t="shared" si="6"/>
        <v>7.7645830614641032E-3</v>
      </c>
      <c r="M64" s="113"/>
      <c r="N64" s="114"/>
      <c r="O64" s="114"/>
    </row>
    <row r="65" spans="1:16" ht="15.75" x14ac:dyDescent="0.25">
      <c r="B65" s="115" t="s">
        <v>27</v>
      </c>
      <c r="C65" s="116">
        <v>149743</v>
      </c>
      <c r="D65" s="117" t="s">
        <v>232</v>
      </c>
      <c r="E65" s="116">
        <v>0</v>
      </c>
      <c r="F65" s="117">
        <f t="shared" si="6"/>
        <v>-1</v>
      </c>
      <c r="G65" s="116">
        <v>87353</v>
      </c>
      <c r="H65" s="117" t="str">
        <f t="shared" si="6"/>
        <v>-</v>
      </c>
      <c r="I65" s="116">
        <v>163913</v>
      </c>
      <c r="J65" s="117">
        <f t="shared" si="6"/>
        <v>0.8764438542465629</v>
      </c>
      <c r="K65" s="116">
        <v>180038</v>
      </c>
      <c r="L65" s="117">
        <f t="shared" si="6"/>
        <v>9.8375357659246099E-2</v>
      </c>
      <c r="M65" s="116">
        <v>77626</v>
      </c>
      <c r="N65" s="117">
        <v>5.1144903790166341E-2</v>
      </c>
      <c r="O65" s="117">
        <v>0.32650933884721201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249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1757</v>
      </c>
      <c r="D75" s="114" t="s">
        <v>232</v>
      </c>
      <c r="E75" s="113">
        <v>2747</v>
      </c>
      <c r="F75" s="114">
        <f t="shared" ref="F75:L87" si="9">IFERROR(E75/C75-1,"-")</f>
        <v>0.56346044393853156</v>
      </c>
      <c r="G75" s="113">
        <v>0</v>
      </c>
      <c r="H75" s="114">
        <f t="shared" si="9"/>
        <v>-1</v>
      </c>
      <c r="I75" s="113">
        <v>2982</v>
      </c>
      <c r="J75" s="114" t="str">
        <f t="shared" si="9"/>
        <v>-</v>
      </c>
      <c r="K75" s="113">
        <v>3467</v>
      </c>
      <c r="L75" s="114">
        <f t="shared" si="9"/>
        <v>0.16264252179745142</v>
      </c>
      <c r="M75" s="113">
        <v>3928</v>
      </c>
      <c r="N75" s="114">
        <f t="shared" ref="N75:N79" si="10">IFERROR(M75/K75-1,"-")</f>
        <v>0.13296798384770692</v>
      </c>
      <c r="O75" s="114">
        <f>M75/C75-1</f>
        <v>1.2356289129197497</v>
      </c>
    </row>
    <row r="76" spans="1:16" x14ac:dyDescent="0.25">
      <c r="A76" s="1">
        <v>2</v>
      </c>
      <c r="B76" s="112" t="s">
        <v>70</v>
      </c>
      <c r="C76" s="113">
        <v>1949</v>
      </c>
      <c r="D76" s="114" t="s">
        <v>232</v>
      </c>
      <c r="E76" s="113">
        <v>3048</v>
      </c>
      <c r="F76" s="114">
        <f t="shared" si="9"/>
        <v>0.56387891226269882</v>
      </c>
      <c r="G76" s="113">
        <v>0</v>
      </c>
      <c r="H76" s="114">
        <f t="shared" si="9"/>
        <v>-1</v>
      </c>
      <c r="I76" s="113">
        <v>3975</v>
      </c>
      <c r="J76" s="114" t="str">
        <f t="shared" si="9"/>
        <v>-</v>
      </c>
      <c r="K76" s="113">
        <v>3559</v>
      </c>
      <c r="L76" s="114">
        <f t="shared" si="9"/>
        <v>-0.10465408805031451</v>
      </c>
      <c r="M76" s="113">
        <v>4412</v>
      </c>
      <c r="N76" s="114">
        <f t="shared" si="10"/>
        <v>0.2396740657488059</v>
      </c>
      <c r="O76" s="114">
        <f>IFERROR(M76/C76-1,"-")</f>
        <v>1.263724987172909</v>
      </c>
    </row>
    <row r="77" spans="1:16" x14ac:dyDescent="0.25">
      <c r="A77" s="1">
        <v>3</v>
      </c>
      <c r="B77" s="112" t="s">
        <v>72</v>
      </c>
      <c r="C77" s="113">
        <v>2353</v>
      </c>
      <c r="D77" s="114" t="s">
        <v>232</v>
      </c>
      <c r="E77" s="113">
        <v>958</v>
      </c>
      <c r="F77" s="114">
        <f t="shared" si="9"/>
        <v>-0.59286017849553763</v>
      </c>
      <c r="G77" s="113">
        <v>0</v>
      </c>
      <c r="H77" s="114">
        <f t="shared" si="9"/>
        <v>-1</v>
      </c>
      <c r="I77" s="113">
        <v>3997</v>
      </c>
      <c r="J77" s="114" t="str">
        <f t="shared" si="9"/>
        <v>-</v>
      </c>
      <c r="K77" s="113">
        <v>3617</v>
      </c>
      <c r="L77" s="114">
        <f t="shared" si="9"/>
        <v>-9.5071303477608171E-2</v>
      </c>
      <c r="M77" s="113">
        <v>4667</v>
      </c>
      <c r="N77" s="114">
        <f t="shared" si="10"/>
        <v>0.29029582526956044</v>
      </c>
      <c r="O77" s="114">
        <f t="shared" ref="O77:O79" si="11">IFERROR(M77/C77-1,"-")</f>
        <v>0.98342541436464082</v>
      </c>
    </row>
    <row r="78" spans="1:16" x14ac:dyDescent="0.25">
      <c r="A78" s="1">
        <v>4</v>
      </c>
      <c r="B78" s="112" t="s">
        <v>74</v>
      </c>
      <c r="C78" s="113">
        <v>2222</v>
      </c>
      <c r="D78" s="114" t="s">
        <v>232</v>
      </c>
      <c r="E78" s="113">
        <v>0</v>
      </c>
      <c r="F78" s="114">
        <f t="shared" si="9"/>
        <v>-1</v>
      </c>
      <c r="G78" s="113">
        <v>0</v>
      </c>
      <c r="H78" s="114" t="str">
        <f t="shared" si="9"/>
        <v>-</v>
      </c>
      <c r="I78" s="113">
        <v>3919</v>
      </c>
      <c r="J78" s="114" t="str">
        <f t="shared" si="9"/>
        <v>-</v>
      </c>
      <c r="K78" s="113">
        <v>3912</v>
      </c>
      <c r="L78" s="114">
        <f t="shared" si="9"/>
        <v>-1.7861699413115328E-3</v>
      </c>
      <c r="M78" s="113">
        <v>3662</v>
      </c>
      <c r="N78" s="114">
        <f t="shared" si="10"/>
        <v>-6.3905930470347649E-2</v>
      </c>
      <c r="O78" s="114">
        <f t="shared" si="11"/>
        <v>0.64806480648064801</v>
      </c>
    </row>
    <row r="79" spans="1:16" x14ac:dyDescent="0.25">
      <c r="A79" s="1">
        <v>5</v>
      </c>
      <c r="B79" s="112" t="s">
        <v>76</v>
      </c>
      <c r="C79" s="113">
        <v>2522</v>
      </c>
      <c r="D79" s="114" t="s">
        <v>232</v>
      </c>
      <c r="E79" s="113">
        <v>0</v>
      </c>
      <c r="F79" s="114">
        <f t="shared" si="9"/>
        <v>-1</v>
      </c>
      <c r="G79" s="113">
        <v>0</v>
      </c>
      <c r="H79" s="114" t="str">
        <f t="shared" si="9"/>
        <v>-</v>
      </c>
      <c r="I79" s="113">
        <v>4369</v>
      </c>
      <c r="J79" s="114" t="str">
        <f t="shared" si="9"/>
        <v>-</v>
      </c>
      <c r="K79" s="113">
        <v>4018</v>
      </c>
      <c r="L79" s="114">
        <f t="shared" si="9"/>
        <v>-8.0338750286106708E-2</v>
      </c>
      <c r="M79" s="113">
        <v>4417</v>
      </c>
      <c r="N79" s="114">
        <f t="shared" si="10"/>
        <v>9.9303135888501703E-2</v>
      </c>
      <c r="O79" s="114">
        <f t="shared" si="11"/>
        <v>0.75138778747026169</v>
      </c>
    </row>
    <row r="80" spans="1:16" x14ac:dyDescent="0.25">
      <c r="A80" s="1">
        <v>6</v>
      </c>
      <c r="B80" s="112" t="s">
        <v>78</v>
      </c>
      <c r="C80" s="113">
        <v>3089</v>
      </c>
      <c r="D80" s="114" t="s">
        <v>232</v>
      </c>
      <c r="E80" s="113">
        <v>0</v>
      </c>
      <c r="F80" s="114">
        <f t="shared" si="9"/>
        <v>-1</v>
      </c>
      <c r="G80" s="113">
        <v>0</v>
      </c>
      <c r="H80" s="114" t="str">
        <f t="shared" si="9"/>
        <v>-</v>
      </c>
      <c r="I80" s="113">
        <v>4277</v>
      </c>
      <c r="J80" s="114" t="str">
        <f t="shared" si="9"/>
        <v>-</v>
      </c>
      <c r="K80" s="113">
        <v>3974</v>
      </c>
      <c r="L80" s="114">
        <f t="shared" si="9"/>
        <v>-7.0844049567453826E-2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2649</v>
      </c>
      <c r="D81" s="114" t="s">
        <v>232</v>
      </c>
      <c r="E81" s="113">
        <v>0</v>
      </c>
      <c r="F81" s="114">
        <f t="shared" si="9"/>
        <v>-1</v>
      </c>
      <c r="G81" s="113">
        <v>2790</v>
      </c>
      <c r="H81" s="114" t="str">
        <f t="shared" si="9"/>
        <v>-</v>
      </c>
      <c r="I81" s="113">
        <v>4945</v>
      </c>
      <c r="J81" s="114">
        <f t="shared" si="9"/>
        <v>0.77240143369175618</v>
      </c>
      <c r="K81" s="113">
        <v>4619</v>
      </c>
      <c r="L81" s="114">
        <f t="shared" si="9"/>
        <v>-6.5925176946410535E-2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3025</v>
      </c>
      <c r="D82" s="114" t="s">
        <v>232</v>
      </c>
      <c r="E82" s="113">
        <v>3109</v>
      </c>
      <c r="F82" s="114">
        <f t="shared" si="9"/>
        <v>2.776859504132223E-2</v>
      </c>
      <c r="G82" s="113">
        <v>5862</v>
      </c>
      <c r="H82" s="114">
        <f t="shared" si="9"/>
        <v>0.88549372788678027</v>
      </c>
      <c r="I82" s="113">
        <v>4571</v>
      </c>
      <c r="J82" s="114">
        <f t="shared" si="9"/>
        <v>-0.22023200272944388</v>
      </c>
      <c r="K82" s="113">
        <v>4811</v>
      </c>
      <c r="L82" s="114">
        <f t="shared" si="9"/>
        <v>5.2504922336469084E-2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2342</v>
      </c>
      <c r="D83" s="114">
        <v>7.7276908923643139E-2</v>
      </c>
      <c r="E83" s="113">
        <v>0</v>
      </c>
      <c r="F83" s="114">
        <f t="shared" si="9"/>
        <v>-1</v>
      </c>
      <c r="G83" s="113">
        <v>3535</v>
      </c>
      <c r="H83" s="114" t="str">
        <f t="shared" si="9"/>
        <v>-</v>
      </c>
      <c r="I83" s="113">
        <v>3941</v>
      </c>
      <c r="J83" s="114">
        <f t="shared" si="9"/>
        <v>0.11485148514851495</v>
      </c>
      <c r="K83" s="113">
        <v>4120</v>
      </c>
      <c r="L83" s="114">
        <f t="shared" si="9"/>
        <v>4.5419944176604998E-2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2740</v>
      </c>
      <c r="D84" s="114">
        <v>0.32495164410058019</v>
      </c>
      <c r="E84" s="113">
        <v>0</v>
      </c>
      <c r="F84" s="114">
        <f t="shared" si="9"/>
        <v>-1</v>
      </c>
      <c r="G84" s="113">
        <v>4725</v>
      </c>
      <c r="H84" s="114" t="str">
        <f t="shared" si="9"/>
        <v>-</v>
      </c>
      <c r="I84" s="113">
        <v>3821</v>
      </c>
      <c r="J84" s="114">
        <f t="shared" si="9"/>
        <v>-0.19132275132275134</v>
      </c>
      <c r="K84" s="113">
        <v>4629</v>
      </c>
      <c r="L84" s="114">
        <f t="shared" si="9"/>
        <v>0.21146296780947393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2246</v>
      </c>
      <c r="D85" s="114">
        <v>0.30505520046484591</v>
      </c>
      <c r="E85" s="113">
        <v>0</v>
      </c>
      <c r="F85" s="114">
        <f t="shared" si="9"/>
        <v>-1</v>
      </c>
      <c r="G85" s="113">
        <v>4318</v>
      </c>
      <c r="H85" s="114" t="str">
        <f t="shared" si="9"/>
        <v>-</v>
      </c>
      <c r="I85" s="113">
        <v>3167</v>
      </c>
      <c r="J85" s="114">
        <f t="shared" si="9"/>
        <v>-0.2665585919407133</v>
      </c>
      <c r="K85" s="113">
        <v>4198</v>
      </c>
      <c r="L85" s="114">
        <f t="shared" si="9"/>
        <v>0.32554467950742016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2960</v>
      </c>
      <c r="D86" s="114">
        <v>0.26549807610089782</v>
      </c>
      <c r="E86" s="113">
        <v>0</v>
      </c>
      <c r="F86" s="114">
        <f t="shared" si="9"/>
        <v>-1</v>
      </c>
      <c r="G86" s="113">
        <v>3617</v>
      </c>
      <c r="H86" s="114" t="str">
        <f t="shared" si="9"/>
        <v>-</v>
      </c>
      <c r="I86" s="113">
        <v>3421</v>
      </c>
      <c r="J86" s="114">
        <f t="shared" si="9"/>
        <v>-5.4188554050317972E-2</v>
      </c>
      <c r="K86" s="113">
        <v>4084</v>
      </c>
      <c r="L86" s="114">
        <f t="shared" si="9"/>
        <v>0.19380298158433207</v>
      </c>
      <c r="M86" s="113"/>
      <c r="N86" s="114"/>
      <c r="O86" s="114"/>
    </row>
    <row r="87" spans="1:16" ht="15.75" x14ac:dyDescent="0.25">
      <c r="B87" s="115" t="s">
        <v>27</v>
      </c>
      <c r="C87" s="116">
        <v>29854</v>
      </c>
      <c r="D87" s="117" t="s">
        <v>232</v>
      </c>
      <c r="E87" s="116">
        <v>0</v>
      </c>
      <c r="F87" s="117">
        <f t="shared" si="9"/>
        <v>-1</v>
      </c>
      <c r="G87" s="116">
        <v>29237</v>
      </c>
      <c r="H87" s="117" t="str">
        <f t="shared" si="9"/>
        <v>-</v>
      </c>
      <c r="I87" s="116">
        <v>47385</v>
      </c>
      <c r="J87" s="117">
        <f t="shared" si="9"/>
        <v>0.62072032014228551</v>
      </c>
      <c r="K87" s="116">
        <v>49008</v>
      </c>
      <c r="L87" s="117">
        <f t="shared" si="9"/>
        <v>3.4251345362456442E-2</v>
      </c>
      <c r="M87" s="116">
        <v>21086</v>
      </c>
      <c r="N87" s="117">
        <v>0.13530393582081524</v>
      </c>
      <c r="O87" s="117">
        <v>0.95186522262334528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250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5396</v>
      </c>
      <c r="D97" s="114">
        <v>-0.38479078782350928</v>
      </c>
      <c r="E97" s="113">
        <v>5052</v>
      </c>
      <c r="F97" s="114">
        <f t="shared" ref="F97:L109" si="12">IFERROR(E97/C97-1,"-")</f>
        <v>-6.3750926612305414E-2</v>
      </c>
      <c r="G97" s="113">
        <v>372</v>
      </c>
      <c r="H97" s="114">
        <f t="shared" si="12"/>
        <v>-0.92636579572446553</v>
      </c>
      <c r="I97" s="113">
        <v>3389</v>
      </c>
      <c r="J97" s="114">
        <f t="shared" si="12"/>
        <v>8.1102150537634401</v>
      </c>
      <c r="K97" s="113">
        <v>4088</v>
      </c>
      <c r="L97" s="114">
        <f t="shared" si="12"/>
        <v>0.20625553260548823</v>
      </c>
      <c r="M97" s="113">
        <v>4368</v>
      </c>
      <c r="N97" s="114">
        <f t="shared" ref="N97:N101" si="13">IFERROR(M97/K97-1,"-")</f>
        <v>6.8493150684931559E-2</v>
      </c>
      <c r="O97" s="114">
        <f>M97/C97-1</f>
        <v>-0.19051148999258705</v>
      </c>
    </row>
    <row r="98" spans="2:15" x14ac:dyDescent="0.25">
      <c r="B98" s="112" t="s">
        <v>70</v>
      </c>
      <c r="C98" s="113">
        <v>5705</v>
      </c>
      <c r="D98" s="114">
        <v>-0.34628165463504068</v>
      </c>
      <c r="E98" s="113">
        <v>5265</v>
      </c>
      <c r="F98" s="114">
        <f t="shared" si="12"/>
        <v>-7.7125328659070957E-2</v>
      </c>
      <c r="G98" s="113">
        <v>632</v>
      </c>
      <c r="H98" s="114">
        <f t="shared" si="12"/>
        <v>-0.87996201329534662</v>
      </c>
      <c r="I98" s="113">
        <v>3966</v>
      </c>
      <c r="J98" s="114">
        <f t="shared" si="12"/>
        <v>5.2753164556962027</v>
      </c>
      <c r="K98" s="113">
        <v>4110</v>
      </c>
      <c r="L98" s="114">
        <f t="shared" si="12"/>
        <v>3.6308623298033194E-2</v>
      </c>
      <c r="M98" s="113">
        <v>3773</v>
      </c>
      <c r="N98" s="114">
        <f t="shared" si="13"/>
        <v>-8.1995133819951382E-2</v>
      </c>
      <c r="O98" s="114">
        <f>IFERROR(M98/C98-1,"-")</f>
        <v>-0.3386503067484663</v>
      </c>
    </row>
    <row r="99" spans="2:15" x14ac:dyDescent="0.25">
      <c r="B99" s="112" t="s">
        <v>72</v>
      </c>
      <c r="C99" s="113">
        <v>6525</v>
      </c>
      <c r="D99" s="114">
        <v>-0.27684805497063059</v>
      </c>
      <c r="E99" s="113">
        <v>2695</v>
      </c>
      <c r="F99" s="114">
        <f t="shared" si="12"/>
        <v>-0.58697318007662835</v>
      </c>
      <c r="G99" s="113">
        <v>975</v>
      </c>
      <c r="H99" s="114">
        <f t="shared" si="12"/>
        <v>-0.63821892393320967</v>
      </c>
      <c r="I99" s="113">
        <v>4470</v>
      </c>
      <c r="J99" s="114">
        <f t="shared" si="12"/>
        <v>3.5846153846153843</v>
      </c>
      <c r="K99" s="113">
        <v>4303</v>
      </c>
      <c r="L99" s="114">
        <f t="shared" si="12"/>
        <v>-3.7360178970917257E-2</v>
      </c>
      <c r="M99" s="113">
        <v>5198</v>
      </c>
      <c r="N99" s="114">
        <f t="shared" si="13"/>
        <v>0.20799442249593314</v>
      </c>
      <c r="O99" s="114">
        <f t="shared" ref="O99:O101" si="14">IFERROR(M99/C99-1,"-")</f>
        <v>-0.20337164750957859</v>
      </c>
    </row>
    <row r="100" spans="2:15" x14ac:dyDescent="0.25">
      <c r="B100" s="112" t="s">
        <v>74</v>
      </c>
      <c r="C100" s="113">
        <v>5278</v>
      </c>
      <c r="D100" s="114">
        <v>-0.10314358538657609</v>
      </c>
      <c r="E100" s="113">
        <v>0</v>
      </c>
      <c r="F100" s="114">
        <f t="shared" si="12"/>
        <v>-1</v>
      </c>
      <c r="G100" s="113">
        <v>1312</v>
      </c>
      <c r="H100" s="114" t="str">
        <f t="shared" si="12"/>
        <v>-</v>
      </c>
      <c r="I100" s="113">
        <v>3971</v>
      </c>
      <c r="J100" s="114">
        <f t="shared" si="12"/>
        <v>2.0266768292682928</v>
      </c>
      <c r="K100" s="113">
        <v>4152</v>
      </c>
      <c r="L100" s="114">
        <f t="shared" si="12"/>
        <v>4.5580458322840522E-2</v>
      </c>
      <c r="M100" s="113">
        <v>3717</v>
      </c>
      <c r="N100" s="114">
        <f t="shared" si="13"/>
        <v>-0.10476878612716767</v>
      </c>
      <c r="O100" s="114">
        <f t="shared" si="14"/>
        <v>-0.29575596816976124</v>
      </c>
    </row>
    <row r="101" spans="2:15" x14ac:dyDescent="0.25">
      <c r="B101" s="112" t="s">
        <v>76</v>
      </c>
      <c r="C101" s="113">
        <v>3628</v>
      </c>
      <c r="D101" s="114">
        <v>-0.54740518962075846</v>
      </c>
      <c r="E101" s="113">
        <v>0</v>
      </c>
      <c r="F101" s="114">
        <f t="shared" si="12"/>
        <v>-1</v>
      </c>
      <c r="G101" s="113">
        <v>1540</v>
      </c>
      <c r="H101" s="114" t="str">
        <f t="shared" si="12"/>
        <v>-</v>
      </c>
      <c r="I101" s="113">
        <v>2578</v>
      </c>
      <c r="J101" s="114">
        <f t="shared" si="12"/>
        <v>0.67402597402597397</v>
      </c>
      <c r="K101" s="113">
        <v>3221</v>
      </c>
      <c r="L101" s="114">
        <f t="shared" si="12"/>
        <v>0.24941815360744757</v>
      </c>
      <c r="M101" s="113">
        <v>3813</v>
      </c>
      <c r="N101" s="114">
        <f t="shared" si="13"/>
        <v>0.1837938528407328</v>
      </c>
      <c r="O101" s="114">
        <f t="shared" si="14"/>
        <v>5.0992282249173071E-2</v>
      </c>
    </row>
    <row r="102" spans="2:15" x14ac:dyDescent="0.25">
      <c r="B102" s="112" t="s">
        <v>78</v>
      </c>
      <c r="C102" s="113">
        <v>6533</v>
      </c>
      <c r="D102" s="114">
        <v>-0.34780872516721573</v>
      </c>
      <c r="E102" s="113">
        <v>0</v>
      </c>
      <c r="F102" s="114">
        <f t="shared" si="12"/>
        <v>-1</v>
      </c>
      <c r="G102" s="113">
        <v>1432</v>
      </c>
      <c r="H102" s="114" t="str">
        <f t="shared" si="12"/>
        <v>-</v>
      </c>
      <c r="I102" s="113">
        <v>3005</v>
      </c>
      <c r="J102" s="114">
        <f t="shared" si="12"/>
        <v>1.0984636871508382</v>
      </c>
      <c r="K102" s="113">
        <v>3282</v>
      </c>
      <c r="L102" s="114">
        <f t="shared" si="12"/>
        <v>9.2179700499168016E-2</v>
      </c>
      <c r="M102" s="113"/>
      <c r="N102" s="114"/>
      <c r="O102" s="114"/>
    </row>
    <row r="103" spans="2:15" x14ac:dyDescent="0.25">
      <c r="B103" s="112" t="s">
        <v>80</v>
      </c>
      <c r="C103" s="113">
        <v>8694</v>
      </c>
      <c r="D103" s="114">
        <v>-7.6972077715256382E-2</v>
      </c>
      <c r="E103" s="113">
        <v>0</v>
      </c>
      <c r="F103" s="114">
        <f t="shared" si="12"/>
        <v>-1</v>
      </c>
      <c r="G103" s="113">
        <v>1933</v>
      </c>
      <c r="H103" s="114" t="str">
        <f t="shared" si="12"/>
        <v>-</v>
      </c>
      <c r="I103" s="113">
        <v>4368</v>
      </c>
      <c r="J103" s="114">
        <f t="shared" si="12"/>
        <v>1.2596999482669426</v>
      </c>
      <c r="K103" s="113">
        <v>4031</v>
      </c>
      <c r="L103" s="114">
        <f t="shared" si="12"/>
        <v>-7.71520146520146E-2</v>
      </c>
      <c r="M103" s="113"/>
      <c r="N103" s="114"/>
      <c r="O103" s="114"/>
    </row>
    <row r="104" spans="2:15" x14ac:dyDescent="0.25">
      <c r="B104" s="112" t="s">
        <v>82</v>
      </c>
      <c r="C104" s="113">
        <v>6448</v>
      </c>
      <c r="D104" s="114">
        <v>-0.4326939996480732</v>
      </c>
      <c r="E104" s="113">
        <v>1764</v>
      </c>
      <c r="F104" s="114">
        <f t="shared" si="12"/>
        <v>-0.72642679900744422</v>
      </c>
      <c r="G104" s="113">
        <v>2399</v>
      </c>
      <c r="H104" s="114">
        <f t="shared" si="12"/>
        <v>0.35997732426303863</v>
      </c>
      <c r="I104" s="113">
        <v>4192</v>
      </c>
      <c r="J104" s="114">
        <f t="shared" si="12"/>
        <v>0.7473947478115881</v>
      </c>
      <c r="K104" s="113">
        <v>5104</v>
      </c>
      <c r="L104" s="114">
        <f t="shared" si="12"/>
        <v>0.21755725190839703</v>
      </c>
      <c r="M104" s="113"/>
      <c r="N104" s="114"/>
      <c r="O104" s="114"/>
    </row>
    <row r="105" spans="2:15" x14ac:dyDescent="0.25">
      <c r="B105" s="112" t="s">
        <v>84</v>
      </c>
      <c r="C105" s="113">
        <v>5164</v>
      </c>
      <c r="D105" s="114">
        <v>-0.3030098528816304</v>
      </c>
      <c r="E105" s="113">
        <v>1176</v>
      </c>
      <c r="F105" s="114">
        <f t="shared" si="12"/>
        <v>-0.77226955848179712</v>
      </c>
      <c r="G105" s="113">
        <v>2176</v>
      </c>
      <c r="H105" s="114">
        <f t="shared" si="12"/>
        <v>0.85034013605442182</v>
      </c>
      <c r="I105" s="113">
        <v>3212</v>
      </c>
      <c r="J105" s="114">
        <f t="shared" si="12"/>
        <v>0.47610294117647056</v>
      </c>
      <c r="K105" s="113">
        <v>3971</v>
      </c>
      <c r="L105" s="114">
        <f t="shared" si="12"/>
        <v>0.23630136986301364</v>
      </c>
      <c r="M105" s="113"/>
      <c r="N105" s="114"/>
      <c r="O105" s="114"/>
    </row>
    <row r="106" spans="2:15" x14ac:dyDescent="0.25">
      <c r="B106" s="112" t="s">
        <v>86</v>
      </c>
      <c r="C106" s="113">
        <v>5491</v>
      </c>
      <c r="D106" s="114">
        <v>-0.20084412749235914</v>
      </c>
      <c r="E106" s="113">
        <v>828</v>
      </c>
      <c r="F106" s="114">
        <f t="shared" si="12"/>
        <v>-0.84920779457293749</v>
      </c>
      <c r="G106" s="113">
        <v>3516</v>
      </c>
      <c r="H106" s="114">
        <f t="shared" si="12"/>
        <v>3.2463768115942031</v>
      </c>
      <c r="I106" s="113">
        <v>3609</v>
      </c>
      <c r="J106" s="114">
        <f t="shared" si="12"/>
        <v>2.6450511945392385E-2</v>
      </c>
      <c r="K106" s="113">
        <v>4485</v>
      </c>
      <c r="L106" s="114">
        <f t="shared" si="12"/>
        <v>0.24272651704073156</v>
      </c>
      <c r="M106" s="113"/>
      <c r="N106" s="114"/>
      <c r="O106" s="114"/>
    </row>
    <row r="107" spans="2:15" x14ac:dyDescent="0.25">
      <c r="B107" s="112" t="s">
        <v>88</v>
      </c>
      <c r="C107" s="113">
        <v>5691</v>
      </c>
      <c r="D107" s="114">
        <v>-6.1200923787528838E-2</v>
      </c>
      <c r="E107" s="113">
        <v>526</v>
      </c>
      <c r="F107" s="114">
        <f t="shared" si="12"/>
        <v>-0.90757336144790024</v>
      </c>
      <c r="G107" s="113">
        <v>3380</v>
      </c>
      <c r="H107" s="114">
        <f t="shared" si="12"/>
        <v>5.4258555133079849</v>
      </c>
      <c r="I107" s="113">
        <v>4521</v>
      </c>
      <c r="J107" s="114">
        <f t="shared" si="12"/>
        <v>0.33757396449704147</v>
      </c>
      <c r="K107" s="113">
        <v>4188</v>
      </c>
      <c r="L107" s="114">
        <f t="shared" si="12"/>
        <v>-7.3656270736562668E-2</v>
      </c>
      <c r="M107" s="113"/>
      <c r="N107" s="114"/>
      <c r="O107" s="114"/>
    </row>
    <row r="108" spans="2:15" x14ac:dyDescent="0.25">
      <c r="B108" s="112" t="s">
        <v>90</v>
      </c>
      <c r="C108" s="113">
        <v>6074</v>
      </c>
      <c r="D108" s="114">
        <v>6.1288719562697658E-3</v>
      </c>
      <c r="E108" s="113">
        <v>845</v>
      </c>
      <c r="F108" s="114">
        <f t="shared" si="12"/>
        <v>-0.86088244978597306</v>
      </c>
      <c r="G108" s="113">
        <v>4089</v>
      </c>
      <c r="H108" s="114">
        <f t="shared" si="12"/>
        <v>3.8390532544378697</v>
      </c>
      <c r="I108" s="113">
        <v>4538</v>
      </c>
      <c r="J108" s="114">
        <f t="shared" si="12"/>
        <v>0.10980679872829535</v>
      </c>
      <c r="K108" s="113">
        <v>4613</v>
      </c>
      <c r="L108" s="114">
        <f t="shared" si="12"/>
        <v>1.6527104451300234E-2</v>
      </c>
      <c r="M108" s="113"/>
      <c r="N108" s="114"/>
      <c r="O108" s="114"/>
    </row>
    <row r="109" spans="2:15" ht="15.75" x14ac:dyDescent="0.25">
      <c r="B109" s="115" t="s">
        <v>27</v>
      </c>
      <c r="C109" s="116">
        <v>70627</v>
      </c>
      <c r="D109" s="117">
        <v>-0.27638494718400053</v>
      </c>
      <c r="E109" s="116">
        <v>19586</v>
      </c>
      <c r="F109" s="117">
        <f t="shared" si="12"/>
        <v>-0.72268395939230046</v>
      </c>
      <c r="G109" s="116">
        <v>23756</v>
      </c>
      <c r="H109" s="117">
        <f t="shared" si="12"/>
        <v>0.21290717859695696</v>
      </c>
      <c r="I109" s="116">
        <v>45819</v>
      </c>
      <c r="J109" s="117">
        <f t="shared" si="12"/>
        <v>0.92873379356794072</v>
      </c>
      <c r="K109" s="116">
        <v>49548</v>
      </c>
      <c r="L109" s="117">
        <f t="shared" si="12"/>
        <v>8.1385451450271651E-2</v>
      </c>
      <c r="M109" s="116">
        <v>20869</v>
      </c>
      <c r="N109" s="117">
        <v>5.0065412096206074E-2</v>
      </c>
      <c r="O109" s="117">
        <v>-0.21344037388813508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4CBE2-1E3A-4286-96DA-76218C687887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251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129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278594</v>
      </c>
      <c r="D8" s="114">
        <f t="shared" ref="D8:D9" si="0">C8/C9-1</f>
        <v>8.3530066078866927E-2</v>
      </c>
    </row>
    <row r="9" spans="1:5" x14ac:dyDescent="0.25">
      <c r="A9" s="1"/>
      <c r="B9" s="112">
        <v>2022</v>
      </c>
      <c r="C9" s="113">
        <v>257117</v>
      </c>
      <c r="D9" s="114">
        <f t="shared" si="0"/>
        <v>0.83202228777450027</v>
      </c>
    </row>
    <row r="10" spans="1:5" x14ac:dyDescent="0.25">
      <c r="A10" s="1"/>
      <c r="B10" s="112">
        <v>2021</v>
      </c>
      <c r="C10" s="113">
        <v>140346</v>
      </c>
      <c r="D10" s="114">
        <f>C10/C11-1</f>
        <v>0.45163992925186958</v>
      </c>
    </row>
    <row r="11" spans="1:5" x14ac:dyDescent="0.25">
      <c r="A11" s="1" t="s">
        <v>69</v>
      </c>
      <c r="B11" s="112">
        <v>2020</v>
      </c>
      <c r="C11" s="113">
        <v>96681</v>
      </c>
      <c r="D11" s="114">
        <f t="shared" ref="D11:D20" si="1">C11/C12-1</f>
        <v>-0.61362219451371569</v>
      </c>
    </row>
    <row r="12" spans="1:5" x14ac:dyDescent="0.25">
      <c r="A12" s="1" t="s">
        <v>71</v>
      </c>
      <c r="B12" s="112">
        <v>2019</v>
      </c>
      <c r="C12" s="113">
        <v>250224</v>
      </c>
      <c r="D12" s="114">
        <f t="shared" si="1"/>
        <v>-8.1504103836609998E-2</v>
      </c>
    </row>
    <row r="13" spans="1:5" x14ac:dyDescent="0.25">
      <c r="A13" s="1" t="s">
        <v>73</v>
      </c>
      <c r="B13" s="112">
        <v>2018</v>
      </c>
      <c r="C13" s="113">
        <v>272428</v>
      </c>
      <c r="D13" s="114">
        <f t="shared" si="1"/>
        <v>2.9455887965597727E-2</v>
      </c>
    </row>
    <row r="14" spans="1:5" x14ac:dyDescent="0.25">
      <c r="A14" s="1" t="s">
        <v>75</v>
      </c>
      <c r="B14" s="112">
        <v>2017</v>
      </c>
      <c r="C14" s="113">
        <v>264633</v>
      </c>
      <c r="D14" s="114">
        <f>C14/C15-1</f>
        <v>4.9452140083993346E-2</v>
      </c>
    </row>
    <row r="15" spans="1:5" x14ac:dyDescent="0.25">
      <c r="A15" s="1" t="s">
        <v>77</v>
      </c>
      <c r="B15" s="112">
        <v>2016</v>
      </c>
      <c r="C15" s="113">
        <v>252163</v>
      </c>
      <c r="D15" s="114">
        <f>C15/C16-1</f>
        <v>7.3198447421732649E-2</v>
      </c>
    </row>
    <row r="16" spans="1:5" x14ac:dyDescent="0.25">
      <c r="A16" s="1" t="s">
        <v>79</v>
      </c>
      <c r="B16" s="112">
        <v>2015</v>
      </c>
      <c r="C16" s="113">
        <v>234964</v>
      </c>
      <c r="D16" s="114">
        <f t="shared" si="1"/>
        <v>3.4199846826940883E-2</v>
      </c>
    </row>
    <row r="17" spans="1:5" x14ac:dyDescent="0.25">
      <c r="A17" s="1" t="s">
        <v>81</v>
      </c>
      <c r="B17" s="112">
        <v>2014</v>
      </c>
      <c r="C17" s="113">
        <v>227194</v>
      </c>
      <c r="D17" s="114">
        <f t="shared" si="1"/>
        <v>1.3806336456938961E-2</v>
      </c>
    </row>
    <row r="18" spans="1:5" x14ac:dyDescent="0.25">
      <c r="A18" s="1" t="s">
        <v>83</v>
      </c>
      <c r="B18" s="112">
        <v>2013</v>
      </c>
      <c r="C18" s="113">
        <v>224100</v>
      </c>
      <c r="D18" s="114">
        <f t="shared" si="1"/>
        <v>-3.5627143588706334E-2</v>
      </c>
    </row>
    <row r="19" spans="1:5" x14ac:dyDescent="0.25">
      <c r="A19" s="1" t="s">
        <v>85</v>
      </c>
      <c r="B19" s="112">
        <v>2012</v>
      </c>
      <c r="C19" s="113">
        <v>232379</v>
      </c>
      <c r="D19" s="114">
        <f>C19/C20-1</f>
        <v>-1.2686678138210894E-2</v>
      </c>
    </row>
    <row r="20" spans="1:5" x14ac:dyDescent="0.25">
      <c r="A20" s="1" t="s">
        <v>87</v>
      </c>
      <c r="B20" s="112">
        <v>2011</v>
      </c>
      <c r="C20" s="113">
        <v>235365</v>
      </c>
      <c r="D20" s="114">
        <f t="shared" si="1"/>
        <v>0.22836729155358859</v>
      </c>
    </row>
    <row r="21" spans="1:5" x14ac:dyDescent="0.25">
      <c r="A21" s="1" t="s">
        <v>89</v>
      </c>
      <c r="B21" s="112">
        <v>2010</v>
      </c>
      <c r="C21" s="113">
        <v>191608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262" t="s">
        <v>252</v>
      </c>
      <c r="C26" s="262"/>
      <c r="D26" s="262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287" t="s">
        <v>134</v>
      </c>
      <c r="D28" s="288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229046</v>
      </c>
      <c r="D30" s="114">
        <f t="shared" ref="D30:D31" si="2">C30/C31-1</f>
        <v>8.3995115902658846E-2</v>
      </c>
    </row>
    <row r="31" spans="1:5" x14ac:dyDescent="0.25">
      <c r="B31" s="112">
        <v>2022</v>
      </c>
      <c r="C31" s="113">
        <v>211298</v>
      </c>
      <c r="D31" s="114">
        <f t="shared" si="2"/>
        <v>0.81231666523715584</v>
      </c>
    </row>
    <row r="32" spans="1:5" x14ac:dyDescent="0.25">
      <c r="B32" s="112">
        <v>2021</v>
      </c>
      <c r="C32" s="113">
        <v>116590</v>
      </c>
      <c r="D32" s="114">
        <f>C32/C33-1</f>
        <v>0.51229003177897403</v>
      </c>
    </row>
    <row r="33" spans="2:5" x14ac:dyDescent="0.25">
      <c r="B33" s="112">
        <v>2020</v>
      </c>
      <c r="C33" s="113">
        <v>77095</v>
      </c>
      <c r="D33" s="114">
        <f t="shared" ref="D33:D42" si="3">C33/C34-1</f>
        <v>-0.57073336414305365</v>
      </c>
    </row>
    <row r="34" spans="2:5" x14ac:dyDescent="0.25">
      <c r="B34" s="112">
        <v>2019</v>
      </c>
      <c r="C34" s="113">
        <v>179597</v>
      </c>
      <c r="D34" s="114">
        <f t="shared" si="3"/>
        <v>2.7295867295867193E-2</v>
      </c>
    </row>
    <row r="35" spans="2:5" x14ac:dyDescent="0.25">
      <c r="B35" s="112">
        <v>2018</v>
      </c>
      <c r="C35" s="113">
        <v>174825</v>
      </c>
      <c r="D35" s="114">
        <f t="shared" si="3"/>
        <v>2.4933752315737578E-2</v>
      </c>
    </row>
    <row r="36" spans="2:5" x14ac:dyDescent="0.25">
      <c r="B36" s="112">
        <v>2017</v>
      </c>
      <c r="C36" s="113">
        <v>170572</v>
      </c>
      <c r="D36" s="114">
        <f>C36/C37-1</f>
        <v>8.4186629460589746E-3</v>
      </c>
    </row>
    <row r="37" spans="2:5" x14ac:dyDescent="0.25">
      <c r="B37" s="112">
        <v>2016</v>
      </c>
      <c r="C37" s="113">
        <v>169148</v>
      </c>
      <c r="D37" s="114">
        <f>C37/C38-1</f>
        <v>4.1078976112456367E-3</v>
      </c>
    </row>
    <row r="38" spans="2:5" x14ac:dyDescent="0.25">
      <c r="B38" s="112">
        <v>2015</v>
      </c>
      <c r="C38" s="113">
        <v>168456</v>
      </c>
      <c r="D38" s="114">
        <f t="shared" si="3"/>
        <v>9.6496170120949909E-3</v>
      </c>
    </row>
    <row r="39" spans="2:5" x14ac:dyDescent="0.25">
      <c r="B39" s="112">
        <v>2014</v>
      </c>
      <c r="C39" s="113">
        <v>166846</v>
      </c>
      <c r="D39" s="114">
        <f t="shared" si="3"/>
        <v>2.8611941678739816E-2</v>
      </c>
    </row>
    <row r="40" spans="2:5" x14ac:dyDescent="0.25">
      <c r="B40" s="112">
        <v>2013</v>
      </c>
      <c r="C40" s="113">
        <v>162205</v>
      </c>
      <c r="D40" s="114">
        <f t="shared" si="3"/>
        <v>1.1356552545658261E-3</v>
      </c>
    </row>
    <row r="41" spans="2:5" x14ac:dyDescent="0.25">
      <c r="B41" s="112">
        <v>2012</v>
      </c>
      <c r="C41" s="113">
        <v>162021</v>
      </c>
      <c r="D41" s="114">
        <f>C41/C42-1</f>
        <v>5.1292532897298182E-2</v>
      </c>
    </row>
    <row r="42" spans="2:5" x14ac:dyDescent="0.25">
      <c r="B42" s="112">
        <v>2011</v>
      </c>
      <c r="C42" s="113">
        <v>154116</v>
      </c>
      <c r="D42" s="114">
        <f t="shared" si="3"/>
        <v>0.176655621554765</v>
      </c>
    </row>
    <row r="43" spans="2:5" x14ac:dyDescent="0.25">
      <c r="B43" s="112">
        <v>2010</v>
      </c>
      <c r="C43" s="113">
        <v>130978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262" t="s">
        <v>253</v>
      </c>
      <c r="C48" s="262"/>
      <c r="D48" s="262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287" t="s">
        <v>137</v>
      </c>
      <c r="D50" s="288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180038</v>
      </c>
      <c r="D52" s="114">
        <f t="shared" ref="D52:D53" si="4">C52/C53-1</f>
        <v>9.8375357659246099E-2</v>
      </c>
    </row>
    <row r="53" spans="1:5" x14ac:dyDescent="0.25">
      <c r="A53" s="1"/>
      <c r="B53" s="112">
        <v>2022</v>
      </c>
      <c r="C53" s="113">
        <v>163913</v>
      </c>
      <c r="D53" s="114">
        <f t="shared" si="4"/>
        <v>0.8764438542465629</v>
      </c>
    </row>
    <row r="54" spans="1:5" x14ac:dyDescent="0.25">
      <c r="A54" s="1"/>
      <c r="B54" s="112">
        <v>2021</v>
      </c>
      <c r="C54" s="113">
        <v>87353</v>
      </c>
      <c r="D54" s="114" t="e">
        <f>C54/C55-1</f>
        <v>#DIV/0!</v>
      </c>
    </row>
    <row r="55" spans="1:5" x14ac:dyDescent="0.25">
      <c r="A55" s="1">
        <v>2</v>
      </c>
      <c r="B55" s="112">
        <v>2020</v>
      </c>
      <c r="C55" s="113">
        <v>0</v>
      </c>
      <c r="D55" s="114">
        <f t="shared" ref="D55:D64" si="5">C55/C56-1</f>
        <v>-1</v>
      </c>
    </row>
    <row r="56" spans="1:5" x14ac:dyDescent="0.25">
      <c r="A56" s="1">
        <v>3</v>
      </c>
      <c r="B56" s="112">
        <v>2019</v>
      </c>
      <c r="C56" s="113">
        <v>149743</v>
      </c>
      <c r="D56" s="114" t="e">
        <f t="shared" si="5"/>
        <v>#DIV/0!</v>
      </c>
    </row>
    <row r="57" spans="1:5" x14ac:dyDescent="0.25">
      <c r="A57" s="1">
        <v>4</v>
      </c>
      <c r="B57" s="112">
        <v>2018</v>
      </c>
      <c r="C57" s="113">
        <v>0</v>
      </c>
      <c r="D57" s="114" t="e">
        <f t="shared" si="5"/>
        <v>#DIV/0!</v>
      </c>
    </row>
    <row r="58" spans="1:5" x14ac:dyDescent="0.25">
      <c r="A58" s="1">
        <v>5</v>
      </c>
      <c r="B58" s="112">
        <v>2017</v>
      </c>
      <c r="C58" s="113">
        <v>0</v>
      </c>
      <c r="D58" s="114" t="e">
        <f>C58/C59-1</f>
        <v>#DIV/0!</v>
      </c>
    </row>
    <row r="59" spans="1:5" x14ac:dyDescent="0.25">
      <c r="A59" s="1">
        <v>6</v>
      </c>
      <c r="B59" s="112">
        <v>2016</v>
      </c>
      <c r="C59" s="113">
        <v>0</v>
      </c>
      <c r="D59" s="114" t="e">
        <f>C59/C60-1</f>
        <v>#DIV/0!</v>
      </c>
    </row>
    <row r="60" spans="1:5" x14ac:dyDescent="0.25">
      <c r="A60" s="1">
        <v>7</v>
      </c>
      <c r="B60" s="112">
        <v>2015</v>
      </c>
      <c r="C60" s="113">
        <v>0</v>
      </c>
      <c r="D60" s="114" t="e">
        <f t="shared" si="5"/>
        <v>#DIV/0!</v>
      </c>
    </row>
    <row r="61" spans="1:5" x14ac:dyDescent="0.25">
      <c r="A61" s="1">
        <v>8</v>
      </c>
      <c r="B61" s="112">
        <v>2014</v>
      </c>
      <c r="C61" s="113">
        <v>0</v>
      </c>
      <c r="D61" s="114" t="e">
        <f t="shared" si="5"/>
        <v>#DIV/0!</v>
      </c>
    </row>
    <row r="62" spans="1:5" x14ac:dyDescent="0.25">
      <c r="A62" s="1">
        <v>9</v>
      </c>
      <c r="B62" s="112">
        <v>2013</v>
      </c>
      <c r="C62" s="113">
        <v>0</v>
      </c>
      <c r="D62" s="114" t="e">
        <f t="shared" si="5"/>
        <v>#DIV/0!</v>
      </c>
    </row>
    <row r="63" spans="1:5" x14ac:dyDescent="0.25">
      <c r="A63" s="1">
        <v>10</v>
      </c>
      <c r="B63" s="112">
        <v>2012</v>
      </c>
      <c r="C63" s="113">
        <v>0</v>
      </c>
      <c r="D63" s="114" t="e">
        <f>C63/C64-1</f>
        <v>#DIV/0!</v>
      </c>
    </row>
    <row r="64" spans="1:5" x14ac:dyDescent="0.25">
      <c r="A64" s="1">
        <v>11</v>
      </c>
      <c r="B64" s="112">
        <v>2011</v>
      </c>
      <c r="C64" s="113">
        <v>0</v>
      </c>
      <c r="D64" s="114" t="e">
        <f t="shared" si="5"/>
        <v>#DIV/0!</v>
      </c>
    </row>
    <row r="65" spans="1:5" x14ac:dyDescent="0.25">
      <c r="A65" s="1">
        <v>12</v>
      </c>
      <c r="B65" s="112">
        <v>2010</v>
      </c>
      <c r="C65" s="113">
        <v>0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262" t="s">
        <v>138</v>
      </c>
      <c r="C70" s="262"/>
      <c r="D70" s="262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287" t="s">
        <v>139</v>
      </c>
      <c r="D72" s="288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49008</v>
      </c>
      <c r="D74" s="114">
        <f t="shared" ref="D74:D75" si="6">C74/C75-1</f>
        <v>3.4251345362456442E-2</v>
      </c>
    </row>
    <row r="75" spans="1:5" x14ac:dyDescent="0.25">
      <c r="A75" s="1"/>
      <c r="B75" s="112">
        <v>2022</v>
      </c>
      <c r="C75" s="113">
        <v>47385</v>
      </c>
      <c r="D75" s="114">
        <f t="shared" si="6"/>
        <v>0.62072032014228551</v>
      </c>
    </row>
    <row r="76" spans="1:5" x14ac:dyDescent="0.25">
      <c r="A76" s="1"/>
      <c r="B76" s="112">
        <v>2021</v>
      </c>
      <c r="C76" s="113">
        <v>29237</v>
      </c>
      <c r="D76" s="114" t="e">
        <f>C76/C77-1</f>
        <v>#DIV/0!</v>
      </c>
    </row>
    <row r="77" spans="1:5" x14ac:dyDescent="0.25">
      <c r="A77" s="1">
        <v>2</v>
      </c>
      <c r="B77" s="112">
        <v>2020</v>
      </c>
      <c r="C77" s="113">
        <v>0</v>
      </c>
      <c r="D77" s="114">
        <f t="shared" ref="D77:D79" si="7">C77/C78-1</f>
        <v>-1</v>
      </c>
    </row>
    <row r="78" spans="1:5" x14ac:dyDescent="0.25">
      <c r="A78" s="1">
        <v>3</v>
      </c>
      <c r="B78" s="112">
        <v>2019</v>
      </c>
      <c r="C78" s="113">
        <v>29854</v>
      </c>
      <c r="D78" s="114" t="e">
        <f t="shared" si="7"/>
        <v>#DIV/0!</v>
      </c>
    </row>
    <row r="79" spans="1:5" x14ac:dyDescent="0.25">
      <c r="A79" s="1">
        <v>4</v>
      </c>
      <c r="B79" s="112">
        <v>2018</v>
      </c>
      <c r="C79" s="113">
        <v>0</v>
      </c>
      <c r="D79" s="114" t="e">
        <f t="shared" si="7"/>
        <v>#DIV/0!</v>
      </c>
    </row>
    <row r="80" spans="1:5" x14ac:dyDescent="0.25">
      <c r="A80" s="1">
        <v>5</v>
      </c>
      <c r="B80" s="112">
        <v>2017</v>
      </c>
      <c r="C80" s="113">
        <v>0</v>
      </c>
      <c r="D80" s="114" t="e">
        <f>C80/C81-1</f>
        <v>#DIV/0!</v>
      </c>
    </row>
    <row r="81" spans="1:5" x14ac:dyDescent="0.25">
      <c r="A81" s="1">
        <v>6</v>
      </c>
      <c r="B81" s="112">
        <v>2016</v>
      </c>
      <c r="C81" s="113">
        <v>0</v>
      </c>
      <c r="D81" s="114" t="e">
        <f>C81/C82-1</f>
        <v>#DIV/0!</v>
      </c>
    </row>
    <row r="82" spans="1:5" x14ac:dyDescent="0.25">
      <c r="A82" s="1">
        <v>7</v>
      </c>
      <c r="B82" s="112">
        <v>2015</v>
      </c>
      <c r="C82" s="113">
        <v>0</v>
      </c>
      <c r="D82" s="114" t="e">
        <f t="shared" ref="D82:D84" si="8">C82/C83-1</f>
        <v>#DIV/0!</v>
      </c>
    </row>
    <row r="83" spans="1:5" x14ac:dyDescent="0.25">
      <c r="A83" s="1">
        <v>8</v>
      </c>
      <c r="B83" s="112">
        <v>2014</v>
      </c>
      <c r="C83" s="113">
        <v>0</v>
      </c>
      <c r="D83" s="114" t="e">
        <f t="shared" si="8"/>
        <v>#DIV/0!</v>
      </c>
    </row>
    <row r="84" spans="1:5" x14ac:dyDescent="0.25">
      <c r="A84" s="1">
        <v>9</v>
      </c>
      <c r="B84" s="112">
        <v>2013</v>
      </c>
      <c r="C84" s="113">
        <v>0</v>
      </c>
      <c r="D84" s="114" t="e">
        <f t="shared" si="8"/>
        <v>#DIV/0!</v>
      </c>
    </row>
    <row r="85" spans="1:5" x14ac:dyDescent="0.25">
      <c r="A85" s="1">
        <v>10</v>
      </c>
      <c r="B85" s="112">
        <v>2012</v>
      </c>
      <c r="C85" s="113">
        <v>0</v>
      </c>
      <c r="D85" s="114" t="e">
        <f>C85/C86-1</f>
        <v>#DIV/0!</v>
      </c>
    </row>
    <row r="86" spans="1:5" x14ac:dyDescent="0.25">
      <c r="A86" s="1">
        <v>11</v>
      </c>
      <c r="B86" s="112">
        <v>2011</v>
      </c>
      <c r="C86" s="113">
        <v>0</v>
      </c>
      <c r="D86" s="114" t="e">
        <f t="shared" ref="D86" si="9">C86/C87-1</f>
        <v>#DIV/0!</v>
      </c>
    </row>
    <row r="87" spans="1:5" x14ac:dyDescent="0.25">
      <c r="A87" s="1">
        <v>12</v>
      </c>
      <c r="B87" s="112">
        <v>2010</v>
      </c>
      <c r="C87" s="113">
        <v>0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262" t="s">
        <v>254</v>
      </c>
      <c r="C92" s="262"/>
      <c r="D92" s="262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287" t="s">
        <v>29</v>
      </c>
      <c r="D94" s="288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>
        <v>49548</v>
      </c>
      <c r="D96" s="114">
        <f t="shared" ref="D96:D108" si="10">C96/C97-1</f>
        <v>8.1385451450271651E-2</v>
      </c>
    </row>
    <row r="97" spans="2:4" x14ac:dyDescent="0.25">
      <c r="B97" s="112">
        <v>2022</v>
      </c>
      <c r="C97" s="113">
        <v>45819</v>
      </c>
      <c r="D97" s="114">
        <f t="shared" si="10"/>
        <v>0.92873379356794072</v>
      </c>
    </row>
    <row r="98" spans="2:4" x14ac:dyDescent="0.25">
      <c r="B98" s="112">
        <v>2021</v>
      </c>
      <c r="C98" s="113">
        <v>23756</v>
      </c>
      <c r="D98" s="114">
        <f t="shared" si="10"/>
        <v>0.21290717859695696</v>
      </c>
    </row>
    <row r="99" spans="2:4" x14ac:dyDescent="0.25">
      <c r="B99" s="112">
        <v>2020</v>
      </c>
      <c r="C99" s="113">
        <v>19586</v>
      </c>
      <c r="D99" s="114">
        <f t="shared" si="10"/>
        <v>-0.72268395939230046</v>
      </c>
    </row>
    <row r="100" spans="2:4" x14ac:dyDescent="0.25">
      <c r="B100" s="112">
        <v>2019</v>
      </c>
      <c r="C100" s="113">
        <v>70627</v>
      </c>
      <c r="D100" s="114">
        <f t="shared" si="10"/>
        <v>-0.27638494718400053</v>
      </c>
    </row>
    <row r="101" spans="2:4" x14ac:dyDescent="0.25">
      <c r="B101" s="112">
        <v>2018</v>
      </c>
      <c r="C101" s="113">
        <v>97603</v>
      </c>
      <c r="D101" s="114">
        <f t="shared" si="10"/>
        <v>3.7656414454449783E-2</v>
      </c>
    </row>
    <row r="102" spans="2:4" x14ac:dyDescent="0.25">
      <c r="B102" s="112">
        <v>2017</v>
      </c>
      <c r="C102" s="113">
        <v>94061</v>
      </c>
      <c r="D102" s="114">
        <f t="shared" si="10"/>
        <v>0.13306029030898037</v>
      </c>
    </row>
    <row r="103" spans="2:4" x14ac:dyDescent="0.25">
      <c r="B103" s="112">
        <v>2016</v>
      </c>
      <c r="C103" s="113">
        <v>83015</v>
      </c>
      <c r="D103" s="114">
        <f t="shared" si="10"/>
        <v>0.24819570577975592</v>
      </c>
    </row>
    <row r="104" spans="2:4" x14ac:dyDescent="0.25">
      <c r="B104" s="112">
        <v>2015</v>
      </c>
      <c r="C104" s="113">
        <v>66508</v>
      </c>
      <c r="D104" s="114">
        <f t="shared" si="10"/>
        <v>0.10207463379068082</v>
      </c>
    </row>
    <row r="105" spans="2:4" x14ac:dyDescent="0.25">
      <c r="B105" s="112">
        <v>2014</v>
      </c>
      <c r="C105" s="113">
        <v>60348</v>
      </c>
      <c r="D105" s="114">
        <f t="shared" si="10"/>
        <v>-2.4993941352290161E-2</v>
      </c>
    </row>
    <row r="106" spans="2:4" x14ac:dyDescent="0.25">
      <c r="B106" s="112">
        <v>2013</v>
      </c>
      <c r="C106" s="113">
        <v>61895</v>
      </c>
      <c r="D106" s="114">
        <f t="shared" si="10"/>
        <v>-0.12028482901731141</v>
      </c>
    </row>
    <row r="107" spans="2:4" x14ac:dyDescent="0.25">
      <c r="B107" s="112">
        <v>2012</v>
      </c>
      <c r="C107" s="113">
        <v>70358</v>
      </c>
      <c r="D107" s="114">
        <f t="shared" si="10"/>
        <v>-0.13404472670432865</v>
      </c>
    </row>
    <row r="108" spans="2:4" x14ac:dyDescent="0.25">
      <c r="B108" s="112">
        <v>2011</v>
      </c>
      <c r="C108" s="113">
        <v>81249</v>
      </c>
      <c r="D108" s="114">
        <f t="shared" si="10"/>
        <v>0.3400791687283522</v>
      </c>
    </row>
    <row r="109" spans="2:4" x14ac:dyDescent="0.25">
      <c r="B109" s="112">
        <v>2010</v>
      </c>
      <c r="C109" s="113">
        <v>60630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4D45-B1FF-4CAE-AD79-82B0753F994A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225</v>
      </c>
      <c r="D5" s="125" t="s">
        <v>255</v>
      </c>
      <c r="E5" s="125" t="s">
        <v>226</v>
      </c>
      <c r="F5" s="125" t="s">
        <v>227</v>
      </c>
      <c r="G5" s="125" t="s">
        <v>228</v>
      </c>
      <c r="H5" s="125" t="s">
        <v>229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220</v>
      </c>
      <c r="P5" s="11" t="s">
        <v>230</v>
      </c>
      <c r="Q5" s="11" t="s">
        <v>221</v>
      </c>
      <c r="R5" s="11" t="s">
        <v>222</v>
      </c>
      <c r="S5" s="11" t="s">
        <v>223</v>
      </c>
      <c r="T5" s="11" t="s">
        <v>224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D4694-8002-4C8A-A865-CC03F3B7E572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256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5" t="s">
        <v>40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1"/>
      <c r="Q5" s="295" t="s">
        <v>40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49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272428</v>
      </c>
      <c r="R8" s="153">
        <v>250224</v>
      </c>
      <c r="S8" s="153">
        <v>96681</v>
      </c>
      <c r="T8" s="153">
        <v>140346</v>
      </c>
      <c r="U8" s="153">
        <v>257117</v>
      </c>
      <c r="V8" s="153">
        <v>278594</v>
      </c>
      <c r="W8" s="154">
        <f>IFERROR(V8/U8-1,"-")</f>
        <v>8.3530066078866927E-2</v>
      </c>
      <c r="X8" s="154">
        <f>IFERROR(V8/S8-1,"-")</f>
        <v>1.8815796278482844</v>
      </c>
      <c r="Y8" s="153">
        <f>V8-U8</f>
        <v>21477</v>
      </c>
      <c r="Z8" s="153">
        <f>V8-S8</f>
        <v>181913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51968</v>
      </c>
      <c r="R9" s="156">
        <v>45577</v>
      </c>
      <c r="S9" s="156">
        <v>26839</v>
      </c>
      <c r="T9" s="156">
        <v>45216</v>
      </c>
      <c r="U9" s="156">
        <v>29061</v>
      </c>
      <c r="V9" s="156">
        <v>32018</v>
      </c>
      <c r="W9" s="157">
        <f>IFERROR(V9/U9-1,"-")</f>
        <v>0.10175148824885594</v>
      </c>
      <c r="X9" s="158">
        <f t="shared" ref="X9:X20" si="3">IFERROR(V9/S9-1,"-")</f>
        <v>0.19296546071016052</v>
      </c>
      <c r="Y9" s="156">
        <f t="shared" ref="Y9:Y19" si="4">V9-U9</f>
        <v>2957</v>
      </c>
      <c r="Z9" s="156">
        <f t="shared" ref="Z9:Z20" si="5">V9-S9</f>
        <v>5179</v>
      </c>
      <c r="AA9" s="157">
        <f>V9/V$8</f>
        <v>0.1149270982146062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36715</v>
      </c>
      <c r="R10" s="161">
        <v>24890</v>
      </c>
      <c r="S10" s="161">
        <v>20058</v>
      </c>
      <c r="T10" s="161">
        <v>34195</v>
      </c>
      <c r="U10" s="161">
        <v>19943</v>
      </c>
      <c r="V10" s="161">
        <v>20738</v>
      </c>
      <c r="W10" s="162">
        <f>IFERROR(V10/U10-1,"-")</f>
        <v>3.9863611292182632E-2</v>
      </c>
      <c r="X10" s="163">
        <f t="shared" si="3"/>
        <v>3.3901685113171709E-2</v>
      </c>
      <c r="Y10" s="161">
        <f t="shared" si="4"/>
        <v>795</v>
      </c>
      <c r="Z10" s="161">
        <f t="shared" si="5"/>
        <v>680</v>
      </c>
      <c r="AA10" s="162">
        <f>V10/V$8</f>
        <v>7.4438071171669173E-2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15253</v>
      </c>
      <c r="R11" s="161">
        <v>20687</v>
      </c>
      <c r="S11" s="161">
        <v>6781</v>
      </c>
      <c r="T11" s="161">
        <v>11021</v>
      </c>
      <c r="U11" s="161">
        <v>9118</v>
      </c>
      <c r="V11" s="161">
        <v>11280</v>
      </c>
      <c r="W11" s="162">
        <f>IFERROR(V11/U11-1,"-")</f>
        <v>0.23711340206185572</v>
      </c>
      <c r="X11" s="163">
        <f t="shared" si="3"/>
        <v>0.66347146438578375</v>
      </c>
      <c r="Y11" s="161">
        <f t="shared" si="4"/>
        <v>2162</v>
      </c>
      <c r="Z11" s="161">
        <f t="shared" si="5"/>
        <v>4499</v>
      </c>
      <c r="AA11" s="162">
        <f>V11/V$8</f>
        <v>4.0489027042937033E-2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220460</v>
      </c>
      <c r="R12" s="156">
        <v>204647</v>
      </c>
      <c r="S12" s="156">
        <v>69842</v>
      </c>
      <c r="T12" s="156">
        <v>95130</v>
      </c>
      <c r="U12" s="156">
        <v>228056</v>
      </c>
      <c r="V12" s="156">
        <v>246576</v>
      </c>
      <c r="W12" s="157">
        <f>IFERROR(V12/U12-1,"-")</f>
        <v>8.1208124320342412E-2</v>
      </c>
      <c r="X12" s="158">
        <f t="shared" si="3"/>
        <v>2.5304830904040547</v>
      </c>
      <c r="Y12" s="156">
        <f t="shared" si="4"/>
        <v>18520</v>
      </c>
      <c r="Z12" s="156">
        <f t="shared" si="5"/>
        <v>176734</v>
      </c>
      <c r="AA12" s="157">
        <f>V12/V$8</f>
        <v>0.88507290178539377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111248</v>
      </c>
      <c r="R13" s="161">
        <v>100583</v>
      </c>
      <c r="S13" s="161">
        <v>26093</v>
      </c>
      <c r="T13" s="161">
        <v>26467</v>
      </c>
      <c r="U13" s="161">
        <v>96562</v>
      </c>
      <c r="V13" s="161">
        <v>105830</v>
      </c>
      <c r="W13" s="162">
        <f t="shared" ref="W13:W20" si="8">IFERROR(V13/U13-1,"-")</f>
        <v>9.5979785008595497E-2</v>
      </c>
      <c r="X13" s="163">
        <f t="shared" si="3"/>
        <v>3.0558770551488905</v>
      </c>
      <c r="Y13" s="161">
        <f t="shared" si="4"/>
        <v>9268</v>
      </c>
      <c r="Z13" s="161">
        <f t="shared" si="5"/>
        <v>79737</v>
      </c>
      <c r="AA13" s="162">
        <f t="shared" ref="AA13:AA20" si="9">V13/V$8</f>
        <v>0.37987178474769734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15410</v>
      </c>
      <c r="R14" s="161">
        <v>15093</v>
      </c>
      <c r="S14" s="161">
        <v>6042</v>
      </c>
      <c r="T14" s="161">
        <v>9298</v>
      </c>
      <c r="U14" s="161">
        <v>16587</v>
      </c>
      <c r="V14" s="161">
        <v>20785</v>
      </c>
      <c r="W14" s="162">
        <f t="shared" si="8"/>
        <v>0.25308976909628011</v>
      </c>
      <c r="X14" s="163">
        <f t="shared" si="3"/>
        <v>2.4400860642171467</v>
      </c>
      <c r="Y14" s="161">
        <f t="shared" si="4"/>
        <v>4198</v>
      </c>
      <c r="Z14" s="161">
        <f t="shared" si="5"/>
        <v>14743</v>
      </c>
      <c r="AA14" s="162">
        <f t="shared" si="9"/>
        <v>7.460677545101474E-2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24474</v>
      </c>
      <c r="R15" s="161">
        <v>19622</v>
      </c>
      <c r="S15" s="161">
        <v>6586</v>
      </c>
      <c r="T15" s="161">
        <v>15246</v>
      </c>
      <c r="U15" s="161">
        <v>26940</v>
      </c>
      <c r="V15" s="161">
        <v>25089</v>
      </c>
      <c r="W15" s="162">
        <f t="shared" si="8"/>
        <v>-6.8708240534521181E-2</v>
      </c>
      <c r="X15" s="163">
        <f t="shared" si="3"/>
        <v>2.8094442757364106</v>
      </c>
      <c r="Y15" s="161">
        <f t="shared" si="4"/>
        <v>-1851</v>
      </c>
      <c r="Z15" s="161">
        <f t="shared" si="5"/>
        <v>18503</v>
      </c>
      <c r="AA15" s="162">
        <f t="shared" si="9"/>
        <v>9.0055780095766605E-2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4413</v>
      </c>
      <c r="R16" s="161">
        <v>3955</v>
      </c>
      <c r="S16" s="161">
        <v>1273</v>
      </c>
      <c r="T16" s="161">
        <v>4366</v>
      </c>
      <c r="U16" s="161">
        <v>9965</v>
      </c>
      <c r="V16" s="161">
        <v>8878</v>
      </c>
      <c r="W16" s="162">
        <f t="shared" si="8"/>
        <v>-0.10908178625188159</v>
      </c>
      <c r="X16" s="163">
        <f t="shared" si="3"/>
        <v>5.9740769835035348</v>
      </c>
      <c r="Y16" s="161">
        <f t="shared" si="4"/>
        <v>-1087</v>
      </c>
      <c r="Z16" s="161">
        <f t="shared" si="5"/>
        <v>7605</v>
      </c>
      <c r="AA16" s="162">
        <f t="shared" si="9"/>
        <v>3.186716153255275E-2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4348</v>
      </c>
      <c r="R17" s="161">
        <v>4225</v>
      </c>
      <c r="S17" s="161">
        <v>1935</v>
      </c>
      <c r="T17" s="161">
        <v>3344</v>
      </c>
      <c r="U17" s="161">
        <v>4569</v>
      </c>
      <c r="V17" s="161">
        <v>5490</v>
      </c>
      <c r="W17" s="162">
        <f t="shared" si="8"/>
        <v>0.20157583716349303</v>
      </c>
      <c r="X17" s="163">
        <f t="shared" si="3"/>
        <v>1.8372093023255816</v>
      </c>
      <c r="Y17" s="161">
        <f t="shared" si="4"/>
        <v>921</v>
      </c>
      <c r="Z17" s="161">
        <f t="shared" si="5"/>
        <v>3555</v>
      </c>
      <c r="AA17" s="162">
        <f t="shared" si="9"/>
        <v>1.9706095608663505E-2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2096</v>
      </c>
      <c r="R18" s="161">
        <v>2428</v>
      </c>
      <c r="S18" s="161">
        <v>1979</v>
      </c>
      <c r="T18" s="161">
        <v>1422</v>
      </c>
      <c r="U18" s="161">
        <v>3324</v>
      </c>
      <c r="V18" s="161">
        <v>3691</v>
      </c>
      <c r="W18" s="162">
        <f t="shared" si="8"/>
        <v>0.11040914560770165</v>
      </c>
      <c r="X18" s="163">
        <f t="shared" si="3"/>
        <v>0.86508337544214253</v>
      </c>
      <c r="Y18" s="161">
        <f t="shared" si="4"/>
        <v>367</v>
      </c>
      <c r="Z18" s="161">
        <f t="shared" si="5"/>
        <v>1712</v>
      </c>
      <c r="AA18" s="162">
        <f t="shared" si="9"/>
        <v>1.3248670107755371E-2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10395</v>
      </c>
      <c r="R19" s="161">
        <v>6221</v>
      </c>
      <c r="S19" s="161">
        <v>4050</v>
      </c>
      <c r="T19" s="161">
        <v>947</v>
      </c>
      <c r="U19" s="161">
        <v>2079</v>
      </c>
      <c r="V19" s="161">
        <v>2885</v>
      </c>
      <c r="W19" s="162">
        <f t="shared" si="8"/>
        <v>0.38768638768638763</v>
      </c>
      <c r="X19" s="163">
        <f t="shared" si="3"/>
        <v>-0.28765432098765431</v>
      </c>
      <c r="Y19" s="161">
        <f t="shared" si="4"/>
        <v>806</v>
      </c>
      <c r="Z19" s="161">
        <f t="shared" si="5"/>
        <v>-1165</v>
      </c>
      <c r="AA19" s="162">
        <f t="shared" si="9"/>
        <v>1.0355571189616431E-2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48076</v>
      </c>
      <c r="R20" s="167">
        <f t="shared" si="11"/>
        <v>52520</v>
      </c>
      <c r="S20" s="167">
        <f t="shared" si="11"/>
        <v>21884</v>
      </c>
      <c r="T20" s="167">
        <f t="shared" si="11"/>
        <v>34040</v>
      </c>
      <c r="U20" s="167">
        <f t="shared" si="11"/>
        <v>68030</v>
      </c>
      <c r="V20" s="167">
        <f t="shared" si="11"/>
        <v>73928</v>
      </c>
      <c r="W20" s="168">
        <f t="shared" si="8"/>
        <v>8.6697045421137764E-2</v>
      </c>
      <c r="X20" s="169">
        <f t="shared" si="3"/>
        <v>2.3781758362273808</v>
      </c>
      <c r="Y20" s="167">
        <f>V20-U20</f>
        <v>5898</v>
      </c>
      <c r="Z20" s="167">
        <f t="shared" si="5"/>
        <v>52044</v>
      </c>
      <c r="AA20" s="168">
        <f t="shared" si="9"/>
        <v>0.26536106305232704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7729B-7366-4275-AC73-F62AB9D5CC9D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2"/>
      <c r="D6" s="262"/>
      <c r="E6" s="262"/>
      <c r="F6" s="262"/>
      <c r="G6" s="262"/>
      <c r="H6" s="262"/>
      <c r="I6" s="262"/>
      <c r="J6" s="262"/>
      <c r="K6" s="262"/>
      <c r="N6" s="262" t="s">
        <v>256</v>
      </c>
      <c r="O6" s="262"/>
      <c r="P6" s="262"/>
      <c r="Q6" s="262"/>
      <c r="R6" s="262"/>
      <c r="S6" s="262"/>
      <c r="T6" s="262"/>
      <c r="U6" s="262"/>
      <c r="V6" s="262"/>
    </row>
    <row r="7" spans="1:22" ht="6" customHeight="1" x14ac:dyDescent="0.25"/>
    <row r="8" spans="1:22" ht="15.75" x14ac:dyDescent="0.25">
      <c r="B8" s="141"/>
      <c r="C8" s="297" t="s">
        <v>40</v>
      </c>
      <c r="D8" s="298"/>
      <c r="E8" s="298"/>
      <c r="F8" s="298"/>
      <c r="G8" s="298"/>
      <c r="H8" s="298"/>
      <c r="I8" s="298"/>
      <c r="J8" s="298"/>
      <c r="K8" s="298"/>
    </row>
    <row r="9" spans="1:22" s="142" customFormat="1" ht="72" customHeight="1" x14ac:dyDescent="0.25">
      <c r="A9"/>
      <c r="B9" s="143"/>
      <c r="C9" s="170" t="s">
        <v>220</v>
      </c>
      <c r="D9" s="170" t="s">
        <v>230</v>
      </c>
      <c r="E9" s="170" t="s">
        <v>221</v>
      </c>
      <c r="F9" s="170" t="s">
        <v>222</v>
      </c>
      <c r="G9" s="170" t="s">
        <v>223</v>
      </c>
      <c r="H9" s="170" t="s">
        <v>224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220</v>
      </c>
      <c r="P9" s="170" t="s">
        <v>221</v>
      </c>
      <c r="Q9" s="170" t="s">
        <v>222</v>
      </c>
      <c r="R9" s="170" t="s">
        <v>223</v>
      </c>
      <c r="S9" s="170" t="s">
        <v>224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49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18380</v>
      </c>
      <c r="P11" s="174">
        <v>7502</v>
      </c>
      <c r="Q11" s="174">
        <v>23721</v>
      </c>
      <c r="R11" s="174">
        <v>25208</v>
      </c>
      <c r="S11" s="174">
        <v>27847</v>
      </c>
      <c r="T11" s="175">
        <f t="shared" ref="T11:T23" si="2">IFERROR(S11/R11-1,"-")</f>
        <v>0.10468898762297685</v>
      </c>
      <c r="U11" s="175">
        <f t="shared" ref="U11:U23" si="3">IFERROR(S11/O11-1,"-")</f>
        <v>0.51507072905331874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3964</v>
      </c>
      <c r="P12" s="156">
        <v>4554</v>
      </c>
      <c r="Q12" s="156">
        <v>3062</v>
      </c>
      <c r="R12" s="156">
        <v>2739</v>
      </c>
      <c r="S12" s="156">
        <v>2371</v>
      </c>
      <c r="T12" s="157">
        <f t="shared" si="2"/>
        <v>-0.13435560423512227</v>
      </c>
      <c r="U12" s="158">
        <f t="shared" si="3"/>
        <v>-0.40186680121089813</v>
      </c>
      <c r="V12" s="157">
        <f>S12/S11</f>
        <v>8.5143821596581321E-2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2828</v>
      </c>
      <c r="P13" s="161">
        <v>3831</v>
      </c>
      <c r="Q13" s="161">
        <v>2339</v>
      </c>
      <c r="R13" s="161">
        <v>1768</v>
      </c>
      <c r="S13" s="161">
        <v>1502</v>
      </c>
      <c r="T13" s="162">
        <f t="shared" si="2"/>
        <v>-0.15045248868778283</v>
      </c>
      <c r="U13" s="163">
        <f t="shared" si="3"/>
        <v>-0.46888260254596892</v>
      </c>
      <c r="V13" s="162">
        <f>S13/S11</f>
        <v>5.3937587531870577E-2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1136</v>
      </c>
      <c r="P14" s="161">
        <v>723</v>
      </c>
      <c r="Q14" s="161">
        <v>723</v>
      </c>
      <c r="R14" s="161">
        <v>971</v>
      </c>
      <c r="S14" s="161">
        <v>869</v>
      </c>
      <c r="T14" s="162">
        <f t="shared" si="2"/>
        <v>-0.10504634397528323</v>
      </c>
      <c r="U14" s="163">
        <f t="shared" si="3"/>
        <v>-0.23503521126760563</v>
      </c>
      <c r="V14" s="162">
        <f>S14/S11</f>
        <v>3.120623406471074E-2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14416</v>
      </c>
      <c r="P15" s="156">
        <v>2948</v>
      </c>
      <c r="Q15" s="156">
        <v>20659</v>
      </c>
      <c r="R15" s="156">
        <v>22469</v>
      </c>
      <c r="S15" s="156">
        <v>25476</v>
      </c>
      <c r="T15" s="157">
        <f t="shared" si="2"/>
        <v>0.13382883083359287</v>
      </c>
      <c r="U15" s="158">
        <f t="shared" si="3"/>
        <v>0.76720310765815758</v>
      </c>
      <c r="V15" s="157">
        <f>S15/S11</f>
        <v>0.91485617840341871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6800</v>
      </c>
      <c r="P16" s="161">
        <v>60</v>
      </c>
      <c r="Q16" s="161">
        <v>9563</v>
      </c>
      <c r="R16" s="161">
        <v>10003</v>
      </c>
      <c r="S16" s="161">
        <v>12004</v>
      </c>
      <c r="T16" s="162">
        <f t="shared" si="2"/>
        <v>0.20003998800359901</v>
      </c>
      <c r="U16" s="163">
        <f t="shared" si="3"/>
        <v>0.7652941176470589</v>
      </c>
      <c r="V16" s="162">
        <f>S16/S11</f>
        <v>0.43106977412288577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920</v>
      </c>
      <c r="P17" s="161">
        <v>287</v>
      </c>
      <c r="Q17" s="161">
        <v>1049</v>
      </c>
      <c r="R17" s="161">
        <v>1887</v>
      </c>
      <c r="S17" s="161">
        <v>2055</v>
      </c>
      <c r="T17" s="162">
        <f t="shared" si="2"/>
        <v>8.9030206677265467E-2</v>
      </c>
      <c r="U17" s="163">
        <f t="shared" si="3"/>
        <v>1.2336956521739131</v>
      </c>
      <c r="V17" s="162">
        <f>S17/S11</f>
        <v>7.3796100118504682E-2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1797</v>
      </c>
      <c r="P18" s="161">
        <v>915</v>
      </c>
      <c r="Q18" s="161">
        <v>3034</v>
      </c>
      <c r="R18" s="161">
        <v>3032</v>
      </c>
      <c r="S18" s="161">
        <v>3126</v>
      </c>
      <c r="T18" s="162">
        <f t="shared" si="2"/>
        <v>3.100263852242735E-2</v>
      </c>
      <c r="U18" s="163">
        <f t="shared" si="3"/>
        <v>0.73956594323873115</v>
      </c>
      <c r="V18" s="162">
        <f>S18/S11</f>
        <v>0.11225625740654289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467</v>
      </c>
      <c r="P19" s="161">
        <v>46</v>
      </c>
      <c r="Q19" s="161">
        <v>1212</v>
      </c>
      <c r="R19" s="161">
        <v>906</v>
      </c>
      <c r="S19" s="161">
        <v>782</v>
      </c>
      <c r="T19" s="162">
        <f t="shared" si="2"/>
        <v>-0.13686534216335544</v>
      </c>
      <c r="U19" s="163">
        <f t="shared" si="3"/>
        <v>0.67451820128479656</v>
      </c>
      <c r="V19" s="162">
        <f>S19/S11</f>
        <v>2.8082019607139009E-2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311</v>
      </c>
      <c r="P20" s="161">
        <v>123</v>
      </c>
      <c r="Q20" s="161">
        <v>240</v>
      </c>
      <c r="R20" s="161">
        <v>595</v>
      </c>
      <c r="S20" s="161">
        <v>717</v>
      </c>
      <c r="T20" s="162">
        <f t="shared" si="2"/>
        <v>0.20504201680672263</v>
      </c>
      <c r="U20" s="163">
        <f t="shared" si="3"/>
        <v>1.305466237942122</v>
      </c>
      <c r="V20" s="162">
        <f>S20/S11</f>
        <v>2.5747836391711854E-2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8</v>
      </c>
      <c r="P21" s="161">
        <v>10</v>
      </c>
      <c r="Q21" s="161">
        <v>22</v>
      </c>
      <c r="R21" s="161">
        <v>11</v>
      </c>
      <c r="S21" s="161">
        <v>46</v>
      </c>
      <c r="T21" s="162">
        <f t="shared" si="2"/>
        <v>3.1818181818181817</v>
      </c>
      <c r="U21" s="163">
        <f t="shared" si="3"/>
        <v>4.75</v>
      </c>
      <c r="V21" s="162">
        <f>S21/S11</f>
        <v>1.6518835063022946E-3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12</v>
      </c>
      <c r="P22" s="161">
        <v>3</v>
      </c>
      <c r="Q22" s="161">
        <v>6</v>
      </c>
      <c r="R22" s="161">
        <v>34</v>
      </c>
      <c r="S22" s="161">
        <v>22</v>
      </c>
      <c r="T22" s="162">
        <f t="shared" si="2"/>
        <v>-0.3529411764705882</v>
      </c>
      <c r="U22" s="163">
        <f t="shared" si="3"/>
        <v>0.83333333333333326</v>
      </c>
      <c r="V22" s="162">
        <f>S22/S11</f>
        <v>7.9003124214457572E-4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4101</v>
      </c>
      <c r="P23" s="167">
        <f>P15-SUM(P16:P22)</f>
        <v>1504</v>
      </c>
      <c r="Q23" s="167">
        <f>Q15-SUM(Q16:Q22)</f>
        <v>5533</v>
      </c>
      <c r="R23" s="167">
        <f>R15-SUM(R16:R22)</f>
        <v>6001</v>
      </c>
      <c r="S23" s="167">
        <f>S15-SUM(S16:S22)</f>
        <v>6724</v>
      </c>
      <c r="T23" s="168">
        <f t="shared" si="2"/>
        <v>0.12047992001333108</v>
      </c>
      <c r="U23" s="169">
        <f t="shared" si="3"/>
        <v>0.63960009753718605</v>
      </c>
      <c r="V23" s="168">
        <f>S23/S11</f>
        <v>0.24146227600818759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718B-D530-4DA5-9CC0-BC598E51B829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2" t="s">
        <v>219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220</v>
      </c>
      <c r="F6" s="11" t="s">
        <v>221</v>
      </c>
      <c r="G6" s="11" t="s">
        <v>222</v>
      </c>
      <c r="H6" s="11" t="s">
        <v>223</v>
      </c>
      <c r="I6" s="11" t="s">
        <v>224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3" t="s">
        <v>49</v>
      </c>
      <c r="C7" s="266" t="s">
        <v>5</v>
      </c>
      <c r="D7" s="13" t="s">
        <v>27</v>
      </c>
      <c r="E7" s="14">
        <v>14799</v>
      </c>
      <c r="F7" s="14">
        <v>6823</v>
      </c>
      <c r="G7" s="14">
        <v>20251</v>
      </c>
      <c r="H7" s="14">
        <v>21547</v>
      </c>
      <c r="I7" s="14">
        <v>23449</v>
      </c>
      <c r="J7" s="15">
        <f>I7/H7-1</f>
        <v>8.8272149255116616E-2</v>
      </c>
      <c r="K7" s="14">
        <f>I7-H7</f>
        <v>1902</v>
      </c>
      <c r="L7" s="15">
        <f>I7/E7-1</f>
        <v>0.58449895263193463</v>
      </c>
      <c r="M7" s="14">
        <f>I7-E7</f>
        <v>8650</v>
      </c>
      <c r="N7" s="16">
        <f>I7/$I$7</f>
        <v>1</v>
      </c>
    </row>
    <row r="8" spans="2:14" x14ac:dyDescent="0.25">
      <c r="B8" s="264"/>
      <c r="C8" s="267"/>
      <c r="D8" s="17" t="s">
        <v>28</v>
      </c>
      <c r="E8" s="18">
        <v>11171</v>
      </c>
      <c r="F8" s="18">
        <v>5283</v>
      </c>
      <c r="G8" s="18">
        <v>17673</v>
      </c>
      <c r="H8" s="18">
        <v>18326</v>
      </c>
      <c r="I8" s="18">
        <v>19636</v>
      </c>
      <c r="J8" s="19">
        <f t="shared" ref="J8:J20" si="0">I8/H8-1</f>
        <v>7.1483138710029426E-2</v>
      </c>
      <c r="K8" s="18">
        <f t="shared" ref="K8:K17" si="1">I8-H8</f>
        <v>1310</v>
      </c>
      <c r="L8" s="19">
        <f t="shared" ref="L8:L20" si="2">I8/E8-1</f>
        <v>0.75776564318324224</v>
      </c>
      <c r="M8" s="18">
        <f t="shared" ref="M8:M17" si="3">I8-E8</f>
        <v>8465</v>
      </c>
      <c r="N8" s="20">
        <f>I8/$I$7</f>
        <v>0.83739178643012491</v>
      </c>
    </row>
    <row r="9" spans="2:14" x14ac:dyDescent="0.25">
      <c r="B9" s="264"/>
      <c r="C9" s="268"/>
      <c r="D9" s="21" t="s">
        <v>29</v>
      </c>
      <c r="E9" s="22">
        <v>3628</v>
      </c>
      <c r="F9" s="22">
        <v>1540</v>
      </c>
      <c r="G9" s="22">
        <v>2578</v>
      </c>
      <c r="H9" s="22">
        <v>3221</v>
      </c>
      <c r="I9" s="22">
        <v>3813</v>
      </c>
      <c r="J9" s="23">
        <f>IFERROR(I9/H9-1,"-")</f>
        <v>0.1837938528407328</v>
      </c>
      <c r="K9" s="22">
        <f>IFERROR(I9-H9,"-")</f>
        <v>592</v>
      </c>
      <c r="L9" s="23">
        <f>IFERROR(I9/E9-1,"-")</f>
        <v>5.0992282249173071E-2</v>
      </c>
      <c r="M9" s="22">
        <f>IFERROR(I9-E9,"-")</f>
        <v>185</v>
      </c>
      <c r="N9" s="23">
        <f>IFERROR(I9/$I$7,"-")</f>
        <v>0.16260821356987504</v>
      </c>
    </row>
    <row r="10" spans="2:14" x14ac:dyDescent="0.25">
      <c r="B10" s="264"/>
      <c r="C10" s="269" t="s">
        <v>30</v>
      </c>
      <c r="D10" s="24" t="s">
        <v>27</v>
      </c>
      <c r="E10" s="25">
        <v>18380</v>
      </c>
      <c r="F10" s="25">
        <v>7502</v>
      </c>
      <c r="G10" s="25">
        <v>23721</v>
      </c>
      <c r="H10" s="25">
        <v>25208</v>
      </c>
      <c r="I10" s="25">
        <v>27847</v>
      </c>
      <c r="J10" s="26">
        <f t="shared" si="0"/>
        <v>0.10468898762297685</v>
      </c>
      <c r="K10" s="25">
        <f t="shared" si="1"/>
        <v>2639</v>
      </c>
      <c r="L10" s="26">
        <f t="shared" si="2"/>
        <v>0.51507072905331874</v>
      </c>
      <c r="M10" s="25">
        <f t="shared" si="3"/>
        <v>9467</v>
      </c>
      <c r="N10" s="16">
        <f>I10/$I$10</f>
        <v>1</v>
      </c>
    </row>
    <row r="11" spans="2:14" x14ac:dyDescent="0.25">
      <c r="B11" s="264"/>
      <c r="C11" s="270"/>
      <c r="D11" s="4" t="s">
        <v>28</v>
      </c>
      <c r="E11" s="27">
        <v>13924</v>
      </c>
      <c r="F11" s="27">
        <v>5683</v>
      </c>
      <c r="G11" s="27">
        <v>20669</v>
      </c>
      <c r="H11" s="27">
        <v>21377</v>
      </c>
      <c r="I11" s="27">
        <v>23498</v>
      </c>
      <c r="J11" s="28">
        <f t="shared" si="0"/>
        <v>9.9218786546288129E-2</v>
      </c>
      <c r="K11" s="27">
        <f t="shared" si="1"/>
        <v>2121</v>
      </c>
      <c r="L11" s="28">
        <f t="shared" si="2"/>
        <v>0.68758977305372015</v>
      </c>
      <c r="M11" s="27">
        <f t="shared" si="3"/>
        <v>9574</v>
      </c>
      <c r="N11" s="29">
        <f>I11/$I$10</f>
        <v>0.84382518763241998</v>
      </c>
    </row>
    <row r="12" spans="2:14" x14ac:dyDescent="0.25">
      <c r="B12" s="264"/>
      <c r="C12" s="271"/>
      <c r="D12" s="30" t="s">
        <v>29</v>
      </c>
      <c r="E12" s="31">
        <v>4456</v>
      </c>
      <c r="F12" s="31">
        <v>1819</v>
      </c>
      <c r="G12" s="31">
        <v>3052</v>
      </c>
      <c r="H12" s="31">
        <v>3831</v>
      </c>
      <c r="I12" s="31">
        <v>4349</v>
      </c>
      <c r="J12" s="32">
        <f>IFERROR(I12/H12-1,"-")</f>
        <v>0.13521273818846247</v>
      </c>
      <c r="K12" s="31">
        <f>IFERROR(I12-H12,"-")</f>
        <v>518</v>
      </c>
      <c r="L12" s="32">
        <f>IFERROR(I12/E12-1,"-")</f>
        <v>-2.4012567324955159E-2</v>
      </c>
      <c r="M12" s="31">
        <f>IFERROR(I12-E12,"-")</f>
        <v>-107</v>
      </c>
      <c r="N12" s="32">
        <f>IFERROR(I12/$I$10,"-")</f>
        <v>0.15617481236757999</v>
      </c>
    </row>
    <row r="13" spans="2:14" x14ac:dyDescent="0.25">
      <c r="B13" s="264"/>
      <c r="C13" s="266" t="s">
        <v>18</v>
      </c>
      <c r="D13" s="13" t="s">
        <v>27</v>
      </c>
      <c r="E13" s="14">
        <v>129253</v>
      </c>
      <c r="F13" s="14">
        <v>24096</v>
      </c>
      <c r="G13" s="14">
        <v>125910</v>
      </c>
      <c r="H13" s="14">
        <v>140451</v>
      </c>
      <c r="I13" s="14">
        <v>159924</v>
      </c>
      <c r="J13" s="15">
        <f t="shared" si="0"/>
        <v>0.1386462182540531</v>
      </c>
      <c r="K13" s="14">
        <f t="shared" si="1"/>
        <v>19473</v>
      </c>
      <c r="L13" s="15">
        <f t="shared" si="2"/>
        <v>0.23729429877836483</v>
      </c>
      <c r="M13" s="14">
        <f t="shared" si="3"/>
        <v>30671</v>
      </c>
      <c r="N13" s="16">
        <f>I13/$I$13</f>
        <v>1</v>
      </c>
    </row>
    <row r="14" spans="2:14" x14ac:dyDescent="0.25">
      <c r="B14" s="264"/>
      <c r="C14" s="267"/>
      <c r="D14" s="17" t="s">
        <v>28</v>
      </c>
      <c r="E14" s="18">
        <v>104051</v>
      </c>
      <c r="F14" s="18">
        <v>18007</v>
      </c>
      <c r="G14" s="18">
        <v>112218</v>
      </c>
      <c r="H14" s="18">
        <v>122105</v>
      </c>
      <c r="I14" s="18">
        <v>138860</v>
      </c>
      <c r="J14" s="19">
        <f t="shared" si="0"/>
        <v>0.1372179681421728</v>
      </c>
      <c r="K14" s="18">
        <f t="shared" si="1"/>
        <v>16755</v>
      </c>
      <c r="L14" s="19">
        <f t="shared" si="2"/>
        <v>0.33453787085179387</v>
      </c>
      <c r="M14" s="18">
        <f t="shared" si="3"/>
        <v>34809</v>
      </c>
      <c r="N14" s="20">
        <f>I14/$I$13</f>
        <v>0.86828743653235285</v>
      </c>
    </row>
    <row r="15" spans="2:14" x14ac:dyDescent="0.25">
      <c r="B15" s="264"/>
      <c r="C15" s="268"/>
      <c r="D15" s="21" t="s">
        <v>29</v>
      </c>
      <c r="E15" s="22">
        <v>25202</v>
      </c>
      <c r="F15" s="22">
        <v>6089</v>
      </c>
      <c r="G15" s="22">
        <v>13692</v>
      </c>
      <c r="H15" s="22">
        <v>18346</v>
      </c>
      <c r="I15" s="22">
        <v>21064</v>
      </c>
      <c r="J15" s="23">
        <f>IFERROR(I15/H15-1,"-")</f>
        <v>0.14815218576256406</v>
      </c>
      <c r="K15" s="22">
        <f>IFERROR(I15-H15,"-")</f>
        <v>2718</v>
      </c>
      <c r="L15" s="23">
        <f>IFERROR(I15/E15-1,"-")</f>
        <v>-0.16419331799063563</v>
      </c>
      <c r="M15" s="22">
        <f>IFERROR(I15-E15,"-")</f>
        <v>-4138</v>
      </c>
      <c r="N15" s="23">
        <f>IFERROR(I15/$I$13,"-")</f>
        <v>0.13171256346764712</v>
      </c>
    </row>
    <row r="16" spans="2:14" x14ac:dyDescent="0.25">
      <c r="B16" s="264"/>
      <c r="C16" s="269" t="s">
        <v>19</v>
      </c>
      <c r="D16" s="24" t="s">
        <v>27</v>
      </c>
      <c r="E16" s="33">
        <v>8.7339009392526528</v>
      </c>
      <c r="F16" s="33">
        <v>3.5315843470614099</v>
      </c>
      <c r="G16" s="33">
        <v>6.2174707421855713</v>
      </c>
      <c r="H16" s="33">
        <v>6.5183552234649831</v>
      </c>
      <c r="I16" s="33">
        <v>6.820077615250117</v>
      </c>
      <c r="J16" s="34">
        <f t="shared" si="0"/>
        <v>4.6288117391789951E-2</v>
      </c>
      <c r="K16" s="35">
        <f t="shared" si="1"/>
        <v>0.30172239178513394</v>
      </c>
      <c r="L16" s="34">
        <f t="shared" si="2"/>
        <v>-0.21912583361247728</v>
      </c>
      <c r="M16" s="35">
        <f t="shared" si="3"/>
        <v>-1.9138233240025357</v>
      </c>
      <c r="N16" s="36"/>
    </row>
    <row r="17" spans="2:14" x14ac:dyDescent="0.25">
      <c r="B17" s="264"/>
      <c r="C17" s="270"/>
      <c r="D17" s="4" t="s">
        <v>28</v>
      </c>
      <c r="E17" s="37">
        <f>E14/E8</f>
        <v>9.3143854623578903</v>
      </c>
      <c r="F17" s="37">
        <f t="shared" ref="F17:I17" si="4">F14/F8</f>
        <v>3.4084800302858222</v>
      </c>
      <c r="G17" s="37">
        <f t="shared" si="4"/>
        <v>6.3496859616363945</v>
      </c>
      <c r="H17" s="37">
        <f t="shared" si="4"/>
        <v>6.6629379024337005</v>
      </c>
      <c r="I17" s="37">
        <f t="shared" si="4"/>
        <v>7.071705031574659</v>
      </c>
      <c r="J17" s="38">
        <f t="shared" si="0"/>
        <v>6.13493829788887E-2</v>
      </c>
      <c r="K17" s="39">
        <f t="shared" si="1"/>
        <v>0.40876712914095847</v>
      </c>
      <c r="L17" s="38">
        <f t="shared" si="2"/>
        <v>-0.24077599535112093</v>
      </c>
      <c r="M17" s="39">
        <f t="shared" si="3"/>
        <v>-2.2426804307832313</v>
      </c>
      <c r="N17" s="40"/>
    </row>
    <row r="18" spans="2:14" x14ac:dyDescent="0.25">
      <c r="B18" s="264"/>
      <c r="C18" s="271"/>
      <c r="D18" s="30" t="s">
        <v>29</v>
      </c>
      <c r="E18" s="41">
        <f>IFERROR(E15/E9,"-")</f>
        <v>6.9465270121278939</v>
      </c>
      <c r="F18" s="41">
        <f t="shared" ref="F18:I18" si="5">IFERROR(F15/F9,"-")</f>
        <v>3.953896103896104</v>
      </c>
      <c r="G18" s="41">
        <f t="shared" si="5"/>
        <v>5.3110938712179987</v>
      </c>
      <c r="H18" s="41">
        <f t="shared" si="5"/>
        <v>5.6957466625271653</v>
      </c>
      <c r="I18" s="41">
        <f t="shared" si="5"/>
        <v>5.5242591135588777</v>
      </c>
      <c r="J18" s="32">
        <f>IFERROR(I18/H18-1,"-")</f>
        <v>-3.0108001484075775E-2</v>
      </c>
      <c r="K18" s="31">
        <f>IFERROR(I18-H18,"-")</f>
        <v>-0.17148754896828766</v>
      </c>
      <c r="L18" s="32">
        <f>IFERROR(I18/E18-1,"-")</f>
        <v>-0.2047451764149032</v>
      </c>
      <c r="M18" s="31">
        <f>IFERROR(I18-E18,"-")</f>
        <v>-1.4222678985690163</v>
      </c>
      <c r="N18" s="32"/>
    </row>
    <row r="19" spans="2:14" x14ac:dyDescent="0.25">
      <c r="B19" s="264"/>
      <c r="C19" s="272" t="s">
        <v>31</v>
      </c>
      <c r="D19" s="13" t="s">
        <v>27</v>
      </c>
      <c r="E19" s="16">
        <v>0.60509999999999997</v>
      </c>
      <c r="F19" s="16">
        <v>0.27500000000000002</v>
      </c>
      <c r="G19" s="16">
        <v>0.63340000000000007</v>
      </c>
      <c r="H19" s="16">
        <v>0.73349999999999993</v>
      </c>
      <c r="I19" s="16">
        <v>0.80420000000000003</v>
      </c>
      <c r="J19" s="15">
        <f t="shared" si="0"/>
        <v>9.6387184730743147E-2</v>
      </c>
      <c r="K19" s="42">
        <f>(I19-H19)*100</f>
        <v>7.0700000000000092</v>
      </c>
      <c r="L19" s="15">
        <f t="shared" si="2"/>
        <v>0.32903652288877883</v>
      </c>
      <c r="M19" s="42">
        <f>(I19-E19)*100</f>
        <v>19.910000000000004</v>
      </c>
      <c r="N19" s="16"/>
    </row>
    <row r="20" spans="2:14" x14ac:dyDescent="0.25">
      <c r="B20" s="264"/>
      <c r="C20" s="273"/>
      <c r="D20" s="17" t="s">
        <v>28</v>
      </c>
      <c r="E20" s="20">
        <v>0.75599999999999989</v>
      </c>
      <c r="F20" s="20">
        <v>0.43189999999999995</v>
      </c>
      <c r="G20" s="20">
        <v>0.76180000000000003</v>
      </c>
      <c r="H20" s="20">
        <v>0.872</v>
      </c>
      <c r="I20" s="20">
        <v>0.94200000000000006</v>
      </c>
      <c r="J20" s="19">
        <f t="shared" si="0"/>
        <v>8.0275229357798183E-2</v>
      </c>
      <c r="K20" s="43">
        <f>(I20-H20)*100</f>
        <v>7.0000000000000062</v>
      </c>
      <c r="L20" s="19">
        <f t="shared" si="2"/>
        <v>0.24603174603174627</v>
      </c>
      <c r="M20" s="43">
        <f>(I20-E20)*100</f>
        <v>18.600000000000016</v>
      </c>
      <c r="N20" s="20"/>
    </row>
    <row r="21" spans="2:14" x14ac:dyDescent="0.25">
      <c r="B21" s="264"/>
      <c r="C21" s="274"/>
      <c r="D21" s="21" t="s">
        <v>29</v>
      </c>
      <c r="E21" s="23">
        <v>0.33179999999999998</v>
      </c>
      <c r="F21" s="23">
        <v>0.13250000000000001</v>
      </c>
      <c r="G21" s="23">
        <v>0.2661</v>
      </c>
      <c r="H21" s="23">
        <v>0.35649999999999998</v>
      </c>
      <c r="I21" s="23">
        <v>0.4093</v>
      </c>
      <c r="J21" s="23">
        <f>IFERROR(I21/H21-1,"-")</f>
        <v>0.14810659186535768</v>
      </c>
      <c r="K21" s="22">
        <f>IFERROR(I21-H21,"-")</f>
        <v>5.2800000000000014E-2</v>
      </c>
      <c r="L21" s="23">
        <f>IFERROR(I21/E21-1,"-")</f>
        <v>0.23357444243520198</v>
      </c>
      <c r="M21" s="22">
        <f>IFERROR(I21-E21,"-")</f>
        <v>7.7500000000000013E-2</v>
      </c>
      <c r="N21" s="44"/>
    </row>
    <row r="22" spans="2:14" x14ac:dyDescent="0.25">
      <c r="B22" s="264"/>
      <c r="C22" s="275" t="s">
        <v>32</v>
      </c>
      <c r="D22" s="24" t="s">
        <v>27</v>
      </c>
      <c r="E22" s="25">
        <v>6890</v>
      </c>
      <c r="F22" s="25">
        <v>2827</v>
      </c>
      <c r="G22" s="25">
        <v>6412</v>
      </c>
      <c r="H22" s="25">
        <v>6177</v>
      </c>
      <c r="I22" s="25">
        <v>6415</v>
      </c>
      <c r="J22" s="34">
        <f>I22/H22-1</f>
        <v>3.8530030759268197E-2</v>
      </c>
      <c r="K22" s="25">
        <f>I22-H22</f>
        <v>238</v>
      </c>
      <c r="L22" s="34">
        <f>I22/E22-1</f>
        <v>-6.8940493468795383E-2</v>
      </c>
      <c r="M22" s="25">
        <f>I22-E22</f>
        <v>-475</v>
      </c>
      <c r="N22" s="36">
        <f>I22/$I$22</f>
        <v>1</v>
      </c>
    </row>
    <row r="23" spans="2:14" x14ac:dyDescent="0.25">
      <c r="B23" s="264"/>
      <c r="C23" s="276"/>
      <c r="D23" s="4" t="s">
        <v>28</v>
      </c>
      <c r="E23" s="27">
        <v>4440</v>
      </c>
      <c r="F23" s="27">
        <v>1345</v>
      </c>
      <c r="G23" s="27">
        <v>4752</v>
      </c>
      <c r="H23" s="27">
        <v>4517</v>
      </c>
      <c r="I23" s="27">
        <v>4755</v>
      </c>
      <c r="J23" s="38">
        <f>I23/H23-1</f>
        <v>5.2689838388310761E-2</v>
      </c>
      <c r="K23" s="27">
        <f>I23-H23</f>
        <v>238</v>
      </c>
      <c r="L23" s="38">
        <f>I23/E23-1</f>
        <v>7.0945945945946054E-2</v>
      </c>
      <c r="M23" s="27">
        <f>I23-E23</f>
        <v>315</v>
      </c>
      <c r="N23" s="40">
        <f>I23/$I$22</f>
        <v>0.74123148869836319</v>
      </c>
    </row>
    <row r="24" spans="2:14" x14ac:dyDescent="0.25">
      <c r="B24" s="265"/>
      <c r="C24" s="277"/>
      <c r="D24" s="30" t="s">
        <v>29</v>
      </c>
      <c r="E24" s="31">
        <v>2450</v>
      </c>
      <c r="F24" s="31">
        <v>1482</v>
      </c>
      <c r="G24" s="31">
        <v>1660</v>
      </c>
      <c r="H24" s="31">
        <v>1660</v>
      </c>
      <c r="I24" s="31">
        <v>1660</v>
      </c>
      <c r="J24" s="32">
        <f>IFERROR(I24/H24-1,"-")</f>
        <v>0</v>
      </c>
      <c r="K24" s="31">
        <f>IFERROR(I24-H24,"-")</f>
        <v>0</v>
      </c>
      <c r="L24" s="32">
        <f>IFERROR(I24/E24-1,"-")</f>
        <v>-0.32244897959183672</v>
      </c>
      <c r="M24" s="31">
        <f>IFERROR(I24-E24,"-")</f>
        <v>-790</v>
      </c>
      <c r="N24" s="32">
        <f>IFERROR(I24/$I$22,"-")</f>
        <v>0.25876851130163681</v>
      </c>
    </row>
    <row r="25" spans="2:14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45"/>
    </row>
    <row r="26" spans="2:14" ht="24.75" customHeight="1" x14ac:dyDescent="0.25">
      <c r="B26" s="279" t="s">
        <v>33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</row>
    <row r="29" spans="2:14" ht="21.75" customHeight="1" thickBot="1" x14ac:dyDescent="0.3">
      <c r="B29" s="262" t="s">
        <v>219</v>
      </c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225</v>
      </c>
      <c r="F31" s="11" t="s">
        <v>226</v>
      </c>
      <c r="G31" s="11" t="s">
        <v>227</v>
      </c>
      <c r="H31" s="11" t="s">
        <v>228</v>
      </c>
      <c r="I31" s="11" t="s">
        <v>229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3" t="s">
        <v>49</v>
      </c>
      <c r="C32" s="266" t="s">
        <v>5</v>
      </c>
      <c r="D32" s="13" t="s">
        <v>27</v>
      </c>
      <c r="E32" s="47">
        <v>95854</v>
      </c>
      <c r="F32" s="47">
        <v>30057</v>
      </c>
      <c r="G32" s="47">
        <v>103640</v>
      </c>
      <c r="H32" s="47">
        <v>112296</v>
      </c>
      <c r="I32" s="47">
        <v>119581</v>
      </c>
      <c r="J32" s="15">
        <f>I32/H32-1</f>
        <v>6.4873192277552283E-2</v>
      </c>
      <c r="K32" s="14">
        <f>I32-H32</f>
        <v>7285</v>
      </c>
      <c r="L32" s="15">
        <f>I32/E32-1</f>
        <v>0.24753270599036026</v>
      </c>
      <c r="M32" s="14">
        <f>I32-E32</f>
        <v>23727</v>
      </c>
      <c r="N32" s="16">
        <f>I32/$I$32</f>
        <v>1</v>
      </c>
    </row>
    <row r="33" spans="1:14" x14ac:dyDescent="0.25">
      <c r="B33" s="264"/>
      <c r="C33" s="267"/>
      <c r="D33" s="17" t="s">
        <v>28</v>
      </c>
      <c r="E33" s="48">
        <v>69322</v>
      </c>
      <c r="F33" s="48">
        <v>25226</v>
      </c>
      <c r="G33" s="48">
        <v>85266</v>
      </c>
      <c r="H33" s="48">
        <v>92422</v>
      </c>
      <c r="I33" s="48">
        <v>98712</v>
      </c>
      <c r="J33" s="19">
        <f t="shared" ref="J33:J45" si="6">I33/H33-1</f>
        <v>6.8057388933370877E-2</v>
      </c>
      <c r="K33" s="18">
        <f t="shared" ref="K33:K42" si="7">I33-H33</f>
        <v>6290</v>
      </c>
      <c r="L33" s="19">
        <f t="shared" ref="L33:L45" si="8">I33/E33-1</f>
        <v>0.42396353250050489</v>
      </c>
      <c r="M33" s="18">
        <f t="shared" ref="M33:M42" si="9">I33-E33</f>
        <v>29390</v>
      </c>
      <c r="N33" s="20">
        <f>I33/$I$32</f>
        <v>0.82548230906247644</v>
      </c>
    </row>
    <row r="34" spans="1:14" x14ac:dyDescent="0.25">
      <c r="B34" s="264"/>
      <c r="C34" s="268"/>
      <c r="D34" s="21" t="s">
        <v>29</v>
      </c>
      <c r="E34" s="22">
        <v>26532</v>
      </c>
      <c r="F34" s="22">
        <v>4831</v>
      </c>
      <c r="G34" s="22">
        <v>18374</v>
      </c>
      <c r="H34" s="22">
        <v>19874</v>
      </c>
      <c r="I34" s="22">
        <v>20869</v>
      </c>
      <c r="J34" s="23">
        <f>IFERROR(I34/H34-1,"-")</f>
        <v>5.0065412096206074E-2</v>
      </c>
      <c r="K34" s="22">
        <f>IFERROR(I34-H34,"-")</f>
        <v>995</v>
      </c>
      <c r="L34" s="23">
        <f>IFERROR(I34/E34-1,"-")</f>
        <v>-0.21344037388813508</v>
      </c>
      <c r="M34" s="22">
        <f>IFERROR(I34-E34,"-")</f>
        <v>-5663</v>
      </c>
      <c r="N34" s="23">
        <f>IFERROR(I34/I32,"-")</f>
        <v>0.17451769093752351</v>
      </c>
    </row>
    <row r="35" spans="1:14" x14ac:dyDescent="0.25">
      <c r="B35" s="264"/>
      <c r="C35" s="269" t="s">
        <v>30</v>
      </c>
      <c r="D35" s="24" t="s">
        <v>27</v>
      </c>
      <c r="E35" s="49">
        <v>115472</v>
      </c>
      <c r="F35" s="49">
        <v>33259</v>
      </c>
      <c r="G35" s="49">
        <v>122713</v>
      </c>
      <c r="H35" s="49">
        <v>133909</v>
      </c>
      <c r="I35" s="49">
        <v>143553</v>
      </c>
      <c r="J35" s="26">
        <f t="shared" si="6"/>
        <v>7.2019057718301305E-2</v>
      </c>
      <c r="K35" s="25">
        <f t="shared" si="7"/>
        <v>9644</v>
      </c>
      <c r="L35" s="26">
        <f t="shared" si="8"/>
        <v>0.24318449494249683</v>
      </c>
      <c r="M35" s="25">
        <f t="shared" si="9"/>
        <v>28081</v>
      </c>
      <c r="N35" s="16">
        <f>I35/$I$35</f>
        <v>1</v>
      </c>
    </row>
    <row r="36" spans="1:14" x14ac:dyDescent="0.25">
      <c r="B36" s="264"/>
      <c r="C36" s="270"/>
      <c r="D36" s="4" t="s">
        <v>28</v>
      </c>
      <c r="E36" s="50">
        <v>83797</v>
      </c>
      <c r="F36" s="50">
        <v>27553</v>
      </c>
      <c r="G36" s="50">
        <v>101108</v>
      </c>
      <c r="H36" s="50">
        <v>109994</v>
      </c>
      <c r="I36" s="50">
        <v>118803</v>
      </c>
      <c r="J36" s="28">
        <f t="shared" si="6"/>
        <v>8.0086186519264579E-2</v>
      </c>
      <c r="K36" s="27">
        <f t="shared" si="7"/>
        <v>8809</v>
      </c>
      <c r="L36" s="28">
        <f t="shared" si="8"/>
        <v>0.41774765206391629</v>
      </c>
      <c r="M36" s="27">
        <f t="shared" si="9"/>
        <v>35006</v>
      </c>
      <c r="N36" s="29">
        <f>I36/$I$35</f>
        <v>0.82758981003531795</v>
      </c>
    </row>
    <row r="37" spans="1:14" x14ac:dyDescent="0.25">
      <c r="B37" s="264"/>
      <c r="C37" s="271"/>
      <c r="D37" s="30" t="s">
        <v>29</v>
      </c>
      <c r="E37" s="31">
        <v>31675</v>
      </c>
      <c r="F37" s="31">
        <v>5706</v>
      </c>
      <c r="G37" s="31">
        <v>21605</v>
      </c>
      <c r="H37" s="31">
        <v>23915</v>
      </c>
      <c r="I37" s="31">
        <v>24750</v>
      </c>
      <c r="J37" s="32">
        <f>IFERROR(I37/H37-1,"-")</f>
        <v>3.4915325109763806E-2</v>
      </c>
      <c r="K37" s="31">
        <f>IFERROR(I37-H37,"-")</f>
        <v>835</v>
      </c>
      <c r="L37" s="32">
        <f>IFERROR(I37/E37-1,"-")</f>
        <v>-0.21862667719021311</v>
      </c>
      <c r="M37" s="31">
        <f>IFERROR(I37-E37,"-")</f>
        <v>-6925</v>
      </c>
      <c r="N37" s="32">
        <f>IFERROR(I37/I35,"-")</f>
        <v>0.17241018996468202</v>
      </c>
    </row>
    <row r="38" spans="1:14" x14ac:dyDescent="0.25">
      <c r="B38" s="264"/>
      <c r="C38" s="266" t="s">
        <v>18</v>
      </c>
      <c r="D38" s="13" t="s">
        <v>27</v>
      </c>
      <c r="E38" s="47">
        <v>727325</v>
      </c>
      <c r="F38" s="47">
        <v>113367</v>
      </c>
      <c r="G38" s="47">
        <v>683485</v>
      </c>
      <c r="H38" s="47">
        <v>751714</v>
      </c>
      <c r="I38" s="47">
        <v>831623</v>
      </c>
      <c r="J38" s="15">
        <f t="shared" si="6"/>
        <v>0.10630239692223364</v>
      </c>
      <c r="K38" s="14">
        <f t="shared" si="7"/>
        <v>79909</v>
      </c>
      <c r="L38" s="15">
        <f t="shared" si="8"/>
        <v>0.14339944316502251</v>
      </c>
      <c r="M38" s="14">
        <f t="shared" si="9"/>
        <v>104298</v>
      </c>
      <c r="N38" s="16">
        <f>I38/$I$38</f>
        <v>1</v>
      </c>
    </row>
    <row r="39" spans="1:14" x14ac:dyDescent="0.25">
      <c r="B39" s="264"/>
      <c r="C39" s="267"/>
      <c r="D39" s="17" t="s">
        <v>28</v>
      </c>
      <c r="E39" s="48">
        <v>542681</v>
      </c>
      <c r="F39" s="48">
        <v>90576</v>
      </c>
      <c r="G39" s="48">
        <v>568511</v>
      </c>
      <c r="H39" s="48">
        <v>622201</v>
      </c>
      <c r="I39" s="48">
        <v>699985</v>
      </c>
      <c r="J39" s="19">
        <f t="shared" si="6"/>
        <v>0.12501426387935721</v>
      </c>
      <c r="K39" s="18">
        <f t="shared" si="7"/>
        <v>77784</v>
      </c>
      <c r="L39" s="19">
        <f t="shared" si="8"/>
        <v>0.28986457974390101</v>
      </c>
      <c r="M39" s="18">
        <f t="shared" si="9"/>
        <v>157304</v>
      </c>
      <c r="N39" s="20">
        <f>I39/$I$38</f>
        <v>0.84170952462834725</v>
      </c>
    </row>
    <row r="40" spans="1:14" x14ac:dyDescent="0.25">
      <c r="B40" s="264"/>
      <c r="C40" s="268"/>
      <c r="D40" s="21" t="s">
        <v>29</v>
      </c>
      <c r="E40" s="22">
        <v>184644</v>
      </c>
      <c r="F40" s="22">
        <v>22791</v>
      </c>
      <c r="G40" s="22">
        <v>114974</v>
      </c>
      <c r="H40" s="22">
        <v>129513</v>
      </c>
      <c r="I40" s="22">
        <v>131638</v>
      </c>
      <c r="J40" s="23">
        <f>IFERROR(I40/H40-1,"-")</f>
        <v>1.6407619312347022E-2</v>
      </c>
      <c r="K40" s="22">
        <f>IFERROR(I40-H40,"-")</f>
        <v>2125</v>
      </c>
      <c r="L40" s="23">
        <f>IFERROR(I40/E40-1,"-")</f>
        <v>-0.28707133727605549</v>
      </c>
      <c r="M40" s="22">
        <f>IFERROR(I40-E40,"-")</f>
        <v>-53006</v>
      </c>
      <c r="N40" s="23">
        <f>IFERROR(I40/I38,"-")</f>
        <v>0.15829047537165278</v>
      </c>
    </row>
    <row r="41" spans="1:14" x14ac:dyDescent="0.25">
      <c r="B41" s="264"/>
      <c r="C41" s="269" t="s">
        <v>19</v>
      </c>
      <c r="D41" s="24" t="s">
        <v>27</v>
      </c>
      <c r="E41" s="51">
        <v>7.5878419262628585</v>
      </c>
      <c r="F41" s="51">
        <v>3.7717337059586784</v>
      </c>
      <c r="G41" s="51">
        <v>6.594799305287534</v>
      </c>
      <c r="H41" s="51">
        <v>6.694040749447888</v>
      </c>
      <c r="I41" s="51">
        <v>6.9544743730191252</v>
      </c>
      <c r="J41" s="34">
        <f t="shared" si="6"/>
        <v>3.8905294024796255E-2</v>
      </c>
      <c r="K41" s="35">
        <f t="shared" si="7"/>
        <v>0.26043362357123723</v>
      </c>
      <c r="L41" s="34">
        <f t="shared" si="8"/>
        <v>-8.347136898721319E-2</v>
      </c>
      <c r="M41" s="35">
        <f t="shared" si="9"/>
        <v>-0.63336755324373328</v>
      </c>
      <c r="N41" s="36"/>
    </row>
    <row r="42" spans="1:14" x14ac:dyDescent="0.25">
      <c r="B42" s="264"/>
      <c r="C42" s="270"/>
      <c r="D42" s="4" t="s">
        <v>28</v>
      </c>
      <c r="E42" s="52">
        <f t="shared" ref="E42:I42" si="10">E39/E33</f>
        <v>7.8284094515449638</v>
      </c>
      <c r="F42" s="52">
        <f t="shared" si="10"/>
        <v>3.5905811464362167</v>
      </c>
      <c r="G42" s="52">
        <f t="shared" si="10"/>
        <v>6.667499354959773</v>
      </c>
      <c r="H42" s="52">
        <f t="shared" si="10"/>
        <v>6.732174157668088</v>
      </c>
      <c r="I42" s="52">
        <f t="shared" si="10"/>
        <v>7.0911844557905823</v>
      </c>
      <c r="J42" s="38">
        <f t="shared" si="6"/>
        <v>5.3327541699671244E-2</v>
      </c>
      <c r="K42" s="39">
        <f t="shared" si="7"/>
        <v>0.3590102981224943</v>
      </c>
      <c r="L42" s="38">
        <f t="shared" si="8"/>
        <v>-9.4173024586608367E-2</v>
      </c>
      <c r="M42" s="39">
        <f t="shared" si="9"/>
        <v>-0.7372249957543815</v>
      </c>
      <c r="N42" s="40"/>
    </row>
    <row r="43" spans="1:14" x14ac:dyDescent="0.25">
      <c r="B43" s="264"/>
      <c r="C43" s="271"/>
      <c r="D43" s="30" t="s">
        <v>29</v>
      </c>
      <c r="E43" s="41">
        <f>IFERROR(E40/E34,"-")</f>
        <v>6.9592944369063776</v>
      </c>
      <c r="F43" s="41">
        <f t="shared" ref="F43:I43" si="11">IFERROR(F40/F34,"-")</f>
        <v>4.717656799834403</v>
      </c>
      <c r="G43" s="41">
        <f t="shared" si="11"/>
        <v>6.2574289757265698</v>
      </c>
      <c r="H43" s="41">
        <f t="shared" si="11"/>
        <v>6.5167052430310957</v>
      </c>
      <c r="I43" s="41">
        <f t="shared" si="11"/>
        <v>6.3078250035938472</v>
      </c>
      <c r="J43" s="32">
        <f>IFERROR(I43/H43-1,"-")</f>
        <v>-3.2053043930538871E-2</v>
      </c>
      <c r="K43" s="31">
        <f>IFERROR(I43-H43,"-")</f>
        <v>-0.20888023943724843</v>
      </c>
      <c r="L43" s="32">
        <f>IFERROR(I43/E43-1,"-")</f>
        <v>-9.361141983843535E-2</v>
      </c>
      <c r="M43" s="31">
        <f>IFERROR(I43-E43,"-")</f>
        <v>-0.65146943331253038</v>
      </c>
      <c r="N43" s="53"/>
    </row>
    <row r="44" spans="1:14" x14ac:dyDescent="0.25">
      <c r="A44" s="54"/>
      <c r="B44" s="264"/>
      <c r="C44" s="272" t="s">
        <v>31</v>
      </c>
      <c r="D44" s="13" t="s">
        <v>27</v>
      </c>
      <c r="E44" s="55">
        <v>0.69908880323724754</v>
      </c>
      <c r="F44" s="55">
        <v>0.24757593228334077</v>
      </c>
      <c r="G44" s="55">
        <v>0.70592494205814427</v>
      </c>
      <c r="H44" s="55">
        <v>0.78783877117467227</v>
      </c>
      <c r="I44" s="55">
        <v>0.85287668704106334</v>
      </c>
      <c r="J44" s="55">
        <f t="shared" si="6"/>
        <v>8.2552316852113172E-2</v>
      </c>
      <c r="K44" s="42">
        <f>(I44-H44)*100</f>
        <v>6.5037915866391067</v>
      </c>
      <c r="L44" s="15">
        <f t="shared" si="8"/>
        <v>0.21998333129020997</v>
      </c>
      <c r="M44" s="42">
        <f>(I44-E44)*100</f>
        <v>15.378788380381581</v>
      </c>
      <c r="N44" s="16"/>
    </row>
    <row r="45" spans="1:14" x14ac:dyDescent="0.25">
      <c r="B45" s="264"/>
      <c r="C45" s="273"/>
      <c r="D45" s="17" t="s">
        <v>28</v>
      </c>
      <c r="E45" s="56">
        <v>0.80944006920828115</v>
      </c>
      <c r="F45" s="56">
        <v>0.38686860921042515</v>
      </c>
      <c r="G45" s="56">
        <v>0.79229240528909406</v>
      </c>
      <c r="H45" s="56">
        <v>0.88445273331276908</v>
      </c>
      <c r="I45" s="56">
        <v>0.96848884830372461</v>
      </c>
      <c r="J45" s="56">
        <f t="shared" si="6"/>
        <v>9.5014817441055666E-2</v>
      </c>
      <c r="K45" s="43">
        <f>(I45-H45)*100</f>
        <v>8.4036114990955539</v>
      </c>
      <c r="L45" s="19">
        <f t="shared" si="8"/>
        <v>0.19649234717402875</v>
      </c>
      <c r="M45" s="43">
        <f>(I45-E45)*100</f>
        <v>15.904877909544346</v>
      </c>
      <c r="N45" s="20"/>
    </row>
    <row r="46" spans="1:14" x14ac:dyDescent="0.25">
      <c r="B46" s="264"/>
      <c r="C46" s="274"/>
      <c r="D46" s="21" t="s">
        <v>29</v>
      </c>
      <c r="E46" s="57">
        <v>0.49910528449790514</v>
      </c>
      <c r="F46" s="57">
        <v>0.10184465238491032</v>
      </c>
      <c r="G46" s="57">
        <v>0.45868507141147369</v>
      </c>
      <c r="H46" s="57">
        <v>0.51668794382829331</v>
      </c>
      <c r="I46" s="57">
        <v>0.52171052631578951</v>
      </c>
      <c r="J46" s="23">
        <f>IFERROR(I46/H46-1,"-")</f>
        <v>9.7207270800290235E-3</v>
      </c>
      <c r="K46" s="22">
        <f>IFERROR(I46-H46,"-")</f>
        <v>5.0225824874962077E-3</v>
      </c>
      <c r="L46" s="23">
        <f>IFERROR(I46/E46-1,"-")</f>
        <v>4.5291529703247013E-2</v>
      </c>
      <c r="M46" s="22">
        <f>IFERROR(I46-E46,"-")</f>
        <v>2.2605241817884369E-2</v>
      </c>
      <c r="N46" s="44"/>
    </row>
    <row r="47" spans="1:14" x14ac:dyDescent="0.25">
      <c r="B47" s="264"/>
      <c r="C47" s="275" t="s">
        <v>34</v>
      </c>
      <c r="D47" s="24" t="s">
        <v>27</v>
      </c>
      <c r="E47" s="49">
        <v>6890</v>
      </c>
      <c r="F47" s="49">
        <v>3027.2</v>
      </c>
      <c r="G47" s="49">
        <v>6412</v>
      </c>
      <c r="H47" s="49">
        <v>6319.8</v>
      </c>
      <c r="I47" s="49">
        <v>6415</v>
      </c>
      <c r="J47" s="34">
        <f>I47/H47-1</f>
        <v>1.5063767840754361E-2</v>
      </c>
      <c r="K47" s="25">
        <f>I47-H47</f>
        <v>95.199999999999818</v>
      </c>
      <c r="L47" s="34">
        <f>I47/E47-1</f>
        <v>-6.8940493468795383E-2</v>
      </c>
      <c r="M47" s="25">
        <f>I47-E47</f>
        <v>-475</v>
      </c>
      <c r="N47" s="36">
        <f>I47/$I$22</f>
        <v>1</v>
      </c>
    </row>
    <row r="48" spans="1:14" x14ac:dyDescent="0.25">
      <c r="B48" s="264"/>
      <c r="C48" s="270"/>
      <c r="D48" s="4" t="s">
        <v>28</v>
      </c>
      <c r="E48" s="50">
        <v>4440</v>
      </c>
      <c r="F48" s="50">
        <v>1545.2</v>
      </c>
      <c r="G48" s="50">
        <v>4752</v>
      </c>
      <c r="H48" s="50">
        <v>4659.8</v>
      </c>
      <c r="I48" s="50">
        <v>4755</v>
      </c>
      <c r="J48" s="38">
        <f>I48/H48-1</f>
        <v>2.0430061376024655E-2</v>
      </c>
      <c r="K48" s="27">
        <f>I48-H48</f>
        <v>95.199999999999818</v>
      </c>
      <c r="L48" s="38">
        <f>I48/E48-1</f>
        <v>7.0945945945946054E-2</v>
      </c>
      <c r="M48" s="27">
        <f>I48-E48</f>
        <v>315</v>
      </c>
      <c r="N48" s="40">
        <f>I48/$I$22</f>
        <v>0.74123148869836319</v>
      </c>
    </row>
    <row r="49" spans="2:14" x14ac:dyDescent="0.25">
      <c r="B49" s="265"/>
      <c r="C49" s="271"/>
      <c r="D49" s="30" t="s">
        <v>29</v>
      </c>
      <c r="E49" s="31">
        <v>2450</v>
      </c>
      <c r="F49" s="31">
        <v>1482</v>
      </c>
      <c r="G49" s="31">
        <v>1660</v>
      </c>
      <c r="H49" s="31">
        <v>1660</v>
      </c>
      <c r="I49" s="31">
        <v>1660</v>
      </c>
      <c r="J49" s="32">
        <f>IFERROR(I49/H49-1,"-")</f>
        <v>0</v>
      </c>
      <c r="K49" s="31">
        <f>IFERROR(I49-H49,"-")</f>
        <v>0</v>
      </c>
      <c r="L49" s="32">
        <f>IFERROR(I49/E49-1,"-")</f>
        <v>-0.32244897959183672</v>
      </c>
      <c r="M49" s="31">
        <f>IFERROR(I49-E49,"-")</f>
        <v>-790</v>
      </c>
      <c r="N49" s="32">
        <f>IFERROR(I49/I47,"-")</f>
        <v>0.25876851130163681</v>
      </c>
    </row>
    <row r="50" spans="2:14" ht="6" customHeight="1" x14ac:dyDescent="0.25">
      <c r="B50" s="278"/>
      <c r="C50" s="278"/>
      <c r="D50" s="278"/>
      <c r="E50" s="278"/>
      <c r="F50" s="278"/>
      <c r="G50" s="278"/>
      <c r="H50" s="278"/>
      <c r="I50" s="278"/>
      <c r="J50" s="278"/>
      <c r="K50" s="278"/>
      <c r="L50" s="278"/>
      <c r="M50" s="278"/>
      <c r="N50" s="45"/>
    </row>
    <row r="51" spans="2:14" ht="28.5" customHeight="1" x14ac:dyDescent="0.25">
      <c r="B51" s="279" t="s">
        <v>35</v>
      </c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</row>
    <row r="52" spans="2:14" x14ac:dyDescent="0.25">
      <c r="B52" s="58"/>
    </row>
    <row r="54" spans="2:14" ht="21.75" thickBot="1" x14ac:dyDescent="0.3">
      <c r="B54" s="262" t="s">
        <v>219</v>
      </c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3" t="s">
        <v>49</v>
      </c>
      <c r="C57" s="266" t="s">
        <v>5</v>
      </c>
      <c r="D57" s="13" t="s">
        <v>27</v>
      </c>
      <c r="E57" s="47">
        <v>250224</v>
      </c>
      <c r="F57" s="47">
        <v>96681</v>
      </c>
      <c r="G57" s="47">
        <v>140346</v>
      </c>
      <c r="H57" s="47">
        <v>257117</v>
      </c>
      <c r="I57" s="47">
        <v>278594</v>
      </c>
      <c r="J57" s="15">
        <f t="shared" ref="J57:J73" si="12">I57/H57-1</f>
        <v>8.3530066078866927E-2</v>
      </c>
      <c r="K57" s="14">
        <f t="shared" ref="K57:K73" si="13">I57-H57</f>
        <v>21477</v>
      </c>
      <c r="L57" s="15">
        <f t="shared" ref="L57:L73" si="14">I57/E57-1</f>
        <v>0.1133784129420039</v>
      </c>
      <c r="M57" s="14">
        <f t="shared" ref="M57:M73" si="15">I57-E57</f>
        <v>28370</v>
      </c>
      <c r="N57" s="15">
        <f>I57/$I$57</f>
        <v>1</v>
      </c>
    </row>
    <row r="58" spans="2:14" x14ac:dyDescent="0.25">
      <c r="B58" s="264"/>
      <c r="C58" s="267"/>
      <c r="D58" s="17" t="s">
        <v>28</v>
      </c>
      <c r="E58" s="48">
        <v>179597</v>
      </c>
      <c r="F58" s="48">
        <v>77095</v>
      </c>
      <c r="G58" s="48">
        <v>116590</v>
      </c>
      <c r="H58" s="48">
        <v>211298</v>
      </c>
      <c r="I58" s="48">
        <v>229046</v>
      </c>
      <c r="J58" s="19">
        <f t="shared" si="12"/>
        <v>8.3995115902658846E-2</v>
      </c>
      <c r="K58" s="18">
        <f t="shared" si="13"/>
        <v>17748</v>
      </c>
      <c r="L58" s="19">
        <f t="shared" si="14"/>
        <v>0.27533310690044943</v>
      </c>
      <c r="M58" s="18">
        <f t="shared" si="15"/>
        <v>49449</v>
      </c>
      <c r="N58" s="19">
        <f t="shared" ref="N58" si="16">I58/$I$57</f>
        <v>0.82214979504224783</v>
      </c>
    </row>
    <row r="59" spans="2:14" x14ac:dyDescent="0.25">
      <c r="B59" s="264"/>
      <c r="C59" s="268"/>
      <c r="D59" s="21" t="s">
        <v>29</v>
      </c>
      <c r="E59" s="22">
        <v>70627</v>
      </c>
      <c r="F59" s="22">
        <v>19586</v>
      </c>
      <c r="G59" s="22">
        <v>23756</v>
      </c>
      <c r="H59" s="22">
        <v>45819</v>
      </c>
      <c r="I59" s="22">
        <v>49548</v>
      </c>
      <c r="J59" s="23">
        <f>IFERROR(I59/H59-1,"-")</f>
        <v>8.1385451450271651E-2</v>
      </c>
      <c r="K59" s="22">
        <f>IFERROR(I59-H59,"-")</f>
        <v>3729</v>
      </c>
      <c r="L59" s="23">
        <f>IFERROR(I59/E59-1,"-")</f>
        <v>-0.2984552649836465</v>
      </c>
      <c r="M59" s="22">
        <f>IFERROR(I59-E59,"-")</f>
        <v>-21079</v>
      </c>
      <c r="N59" s="23">
        <f>IFERROR(I59/I57,"-")</f>
        <v>0.17785020495775214</v>
      </c>
    </row>
    <row r="60" spans="2:14" x14ac:dyDescent="0.25">
      <c r="B60" s="264"/>
      <c r="C60" s="269" t="s">
        <v>30</v>
      </c>
      <c r="D60" s="24" t="s">
        <v>27</v>
      </c>
      <c r="E60" s="49">
        <v>250224</v>
      </c>
      <c r="F60" s="49">
        <v>96681</v>
      </c>
      <c r="G60" s="49">
        <v>140346</v>
      </c>
      <c r="H60" s="49">
        <v>257117</v>
      </c>
      <c r="I60" s="49">
        <v>278594</v>
      </c>
      <c r="J60" s="34">
        <f t="shared" si="12"/>
        <v>8.3530066078866927E-2</v>
      </c>
      <c r="K60" s="49">
        <f t="shared" si="13"/>
        <v>21477</v>
      </c>
      <c r="L60" s="34">
        <f t="shared" si="14"/>
        <v>0.1133784129420039</v>
      </c>
      <c r="M60" s="49">
        <f t="shared" si="15"/>
        <v>28370</v>
      </c>
      <c r="N60" s="34">
        <f>I60/$I$60</f>
        <v>1</v>
      </c>
    </row>
    <row r="61" spans="2:14" x14ac:dyDescent="0.25">
      <c r="B61" s="264"/>
      <c r="C61" s="270"/>
      <c r="D61" s="4" t="s">
        <v>28</v>
      </c>
      <c r="E61" s="50">
        <v>179597</v>
      </c>
      <c r="F61" s="50">
        <v>77095</v>
      </c>
      <c r="G61" s="50">
        <v>116590</v>
      </c>
      <c r="H61" s="50">
        <v>211298</v>
      </c>
      <c r="I61" s="50">
        <v>229046</v>
      </c>
      <c r="J61" s="38">
        <f t="shared" si="12"/>
        <v>8.3995115902658846E-2</v>
      </c>
      <c r="K61" s="50">
        <f t="shared" si="13"/>
        <v>17748</v>
      </c>
      <c r="L61" s="38">
        <f t="shared" si="14"/>
        <v>0.27533310690044943</v>
      </c>
      <c r="M61" s="50">
        <f t="shared" si="15"/>
        <v>49449</v>
      </c>
      <c r="N61" s="38">
        <f t="shared" ref="N61" si="17">I61/$I$60</f>
        <v>0.82214979504224783</v>
      </c>
    </row>
    <row r="62" spans="2:14" x14ac:dyDescent="0.25">
      <c r="B62" s="264"/>
      <c r="C62" s="271"/>
      <c r="D62" s="30" t="s">
        <v>29</v>
      </c>
      <c r="E62" s="31">
        <v>70627</v>
      </c>
      <c r="F62" s="31">
        <v>19586</v>
      </c>
      <c r="G62" s="31">
        <v>23756</v>
      </c>
      <c r="H62" s="31">
        <v>45819</v>
      </c>
      <c r="I62" s="31">
        <v>49548</v>
      </c>
      <c r="J62" s="32">
        <f>IFERROR(I62/H62-1,"-")</f>
        <v>8.1385451450271651E-2</v>
      </c>
      <c r="K62" s="31">
        <f>IFERROR(I62-H62,"-")</f>
        <v>3729</v>
      </c>
      <c r="L62" s="32">
        <f>IFERROR(I62/E62-1,"-")</f>
        <v>-0.2984552649836465</v>
      </c>
      <c r="M62" s="31">
        <f>IFERROR(I62-E62,"-")</f>
        <v>-21079</v>
      </c>
      <c r="N62" s="59">
        <f>IFERROR(I62/I60,"-")</f>
        <v>0.17785020495775214</v>
      </c>
    </row>
    <row r="63" spans="2:14" x14ac:dyDescent="0.25">
      <c r="B63" s="264"/>
      <c r="C63" s="266" t="s">
        <v>18</v>
      </c>
      <c r="D63" s="13" t="s">
        <v>27</v>
      </c>
      <c r="E63" s="47">
        <v>1856756</v>
      </c>
      <c r="F63" s="47">
        <v>610766</v>
      </c>
      <c r="G63" s="47">
        <v>774989</v>
      </c>
      <c r="H63" s="47">
        <v>1753117</v>
      </c>
      <c r="I63" s="47">
        <v>1886738</v>
      </c>
      <c r="J63" s="15">
        <f t="shared" si="12"/>
        <v>7.6219100037247856E-2</v>
      </c>
      <c r="K63" s="14">
        <f t="shared" si="13"/>
        <v>133621</v>
      </c>
      <c r="L63" s="15">
        <f t="shared" si="14"/>
        <v>1.6147517498260378E-2</v>
      </c>
      <c r="M63" s="14">
        <f t="shared" si="15"/>
        <v>29982</v>
      </c>
      <c r="N63" s="15">
        <f>I63/$I$63</f>
        <v>1</v>
      </c>
    </row>
    <row r="64" spans="2:14" x14ac:dyDescent="0.25">
      <c r="B64" s="264"/>
      <c r="C64" s="267"/>
      <c r="D64" s="17" t="s">
        <v>28</v>
      </c>
      <c r="E64" s="48">
        <v>1378188</v>
      </c>
      <c r="F64" s="48">
        <v>473644</v>
      </c>
      <c r="G64" s="48">
        <v>638416</v>
      </c>
      <c r="H64" s="48">
        <v>1472596</v>
      </c>
      <c r="I64" s="48">
        <v>1569863</v>
      </c>
      <c r="J64" s="19">
        <f t="shared" si="12"/>
        <v>6.6051381370043183E-2</v>
      </c>
      <c r="K64" s="18">
        <f t="shared" si="13"/>
        <v>97267</v>
      </c>
      <c r="L64" s="19">
        <f t="shared" si="14"/>
        <v>0.13907754239624781</v>
      </c>
      <c r="M64" s="18">
        <f t="shared" si="15"/>
        <v>191675</v>
      </c>
      <c r="N64" s="19">
        <f t="shared" ref="N64" si="18">I64/$I$63</f>
        <v>0.83205140300349067</v>
      </c>
    </row>
    <row r="65" spans="2:14" x14ac:dyDescent="0.25">
      <c r="B65" s="264"/>
      <c r="C65" s="268"/>
      <c r="D65" s="21" t="s">
        <v>29</v>
      </c>
      <c r="E65" s="22">
        <v>478568</v>
      </c>
      <c r="F65" s="22">
        <v>137122</v>
      </c>
      <c r="G65" s="22">
        <v>136573</v>
      </c>
      <c r="H65" s="22">
        <v>280521</v>
      </c>
      <c r="I65" s="22">
        <v>316875</v>
      </c>
      <c r="J65" s="23">
        <f>IFERROR(I65/H65-1,"-")</f>
        <v>0.12959457580715883</v>
      </c>
      <c r="K65" s="22">
        <f>IFERROR(I65-H65,"-")</f>
        <v>36354</v>
      </c>
      <c r="L65" s="23">
        <f>IFERROR(I65/E65-1,"-")</f>
        <v>-0.33786839069891839</v>
      </c>
      <c r="M65" s="22">
        <f>IFERROR(I65-E65,"-")</f>
        <v>-161693</v>
      </c>
      <c r="N65" s="23">
        <f>IFERROR(I65/I63,"-")</f>
        <v>0.16794859699650933</v>
      </c>
    </row>
    <row r="66" spans="2:14" x14ac:dyDescent="0.25">
      <c r="B66" s="264"/>
      <c r="C66" s="269" t="s">
        <v>19</v>
      </c>
      <c r="D66" s="24" t="s">
        <v>27</v>
      </c>
      <c r="E66" s="51">
        <v>7.4203753436920517</v>
      </c>
      <c r="F66" s="51">
        <v>6.3173322576307651</v>
      </c>
      <c r="G66" s="51">
        <v>5.5219885141008653</v>
      </c>
      <c r="H66" s="51">
        <v>6.81836284648623</v>
      </c>
      <c r="I66" s="51">
        <v>6.7723569064660403</v>
      </c>
      <c r="J66" s="34">
        <f t="shared" si="12"/>
        <v>-6.7473587217345976E-3</v>
      </c>
      <c r="K66" s="35">
        <f t="shared" si="13"/>
        <v>-4.6005940020189762E-2</v>
      </c>
      <c r="L66" s="34">
        <f t="shared" si="14"/>
        <v>-8.732960358627706E-2</v>
      </c>
      <c r="M66" s="35">
        <f t="shared" si="15"/>
        <v>-0.64801843722601138</v>
      </c>
      <c r="N66" s="34"/>
    </row>
    <row r="67" spans="2:14" x14ac:dyDescent="0.25">
      <c r="B67" s="264"/>
      <c r="C67" s="270"/>
      <c r="D67" s="4" t="s">
        <v>28</v>
      </c>
      <c r="E67" s="52">
        <f t="shared" ref="E67:I67" si="19">E64/E58</f>
        <v>7.6737807424400186</v>
      </c>
      <c r="F67" s="52">
        <f t="shared" si="19"/>
        <v>6.1436409624489263</v>
      </c>
      <c r="G67" s="52">
        <f t="shared" si="19"/>
        <v>5.4757354833176084</v>
      </c>
      <c r="H67" s="52">
        <f t="shared" si="19"/>
        <v>6.9692850855190303</v>
      </c>
      <c r="I67" s="52">
        <f t="shared" si="19"/>
        <v>6.8539201732403097</v>
      </c>
      <c r="J67" s="38">
        <f t="shared" si="12"/>
        <v>-1.6553335222063037E-2</v>
      </c>
      <c r="K67" s="39">
        <f t="shared" si="13"/>
        <v>-0.11536491227872059</v>
      </c>
      <c r="L67" s="38">
        <f t="shared" si="14"/>
        <v>-0.10683919657300756</v>
      </c>
      <c r="M67" s="39">
        <f t="shared" si="15"/>
        <v>-0.81986056919970896</v>
      </c>
      <c r="N67" s="38"/>
    </row>
    <row r="68" spans="2:14" x14ac:dyDescent="0.25">
      <c r="B68" s="264"/>
      <c r="C68" s="271"/>
      <c r="D68" s="30" t="s">
        <v>29</v>
      </c>
      <c r="E68" s="41">
        <f>IFERROR(E65/E59,"-")</f>
        <v>6.775992184292126</v>
      </c>
      <c r="F68" s="41">
        <f t="shared" ref="F68:I68" si="20">IFERROR(F65/F59,"-")</f>
        <v>7.0010211375472275</v>
      </c>
      <c r="G68" s="41">
        <f t="shared" si="20"/>
        <v>5.7489897289105913</v>
      </c>
      <c r="H68" s="41">
        <f t="shared" si="20"/>
        <v>6.1223728147711647</v>
      </c>
      <c r="I68" s="41">
        <f t="shared" si="20"/>
        <v>6.3953136352627755</v>
      </c>
      <c r="J68" s="32">
        <f>IFERROR(I68/H68-1,"-")</f>
        <v>4.4580888611209568E-2</v>
      </c>
      <c r="K68" s="31">
        <f>IFERROR(I68-H68,"-")</f>
        <v>0.27294082049161084</v>
      </c>
      <c r="L68" s="32">
        <f>IFERROR(I68/E68-1,"-")</f>
        <v>-5.6180488211280188E-2</v>
      </c>
      <c r="M68" s="31">
        <f>IFERROR(I68-E68,"-")</f>
        <v>-0.3806785490293505</v>
      </c>
      <c r="N68" s="59">
        <f>IFERROR(I68/I66,"-")</f>
        <v>0.94432613691058198</v>
      </c>
    </row>
    <row r="69" spans="2:14" x14ac:dyDescent="0.25">
      <c r="B69" s="264"/>
      <c r="C69" s="272" t="s">
        <v>31</v>
      </c>
      <c r="D69" s="13" t="s">
        <v>27</v>
      </c>
      <c r="E69" s="55">
        <v>0.73831679821858165</v>
      </c>
      <c r="F69" s="55">
        <v>0.49125694136118242</v>
      </c>
      <c r="G69" s="55">
        <v>0.48201408869433904</v>
      </c>
      <c r="H69" s="55">
        <v>0.74892677369097149</v>
      </c>
      <c r="I69" s="55">
        <v>0.81331329152256404</v>
      </c>
      <c r="J69" s="55">
        <f t="shared" si="12"/>
        <v>8.5971713248110149E-2</v>
      </c>
      <c r="K69" s="42">
        <f t="shared" si="13"/>
        <v>6.4386517831592549E-2</v>
      </c>
      <c r="L69" s="15">
        <f t="shared" si="14"/>
        <v>0.10157766081570219</v>
      </c>
      <c r="M69" s="42">
        <f t="shared" si="15"/>
        <v>7.4996493303982392E-2</v>
      </c>
      <c r="N69" s="15"/>
    </row>
    <row r="70" spans="2:14" x14ac:dyDescent="0.25">
      <c r="B70" s="264"/>
      <c r="C70" s="273"/>
      <c r="D70" s="17" t="s">
        <v>28</v>
      </c>
      <c r="E70" s="56">
        <v>0.85041836356904854</v>
      </c>
      <c r="F70" s="56">
        <v>0.58674350442618195</v>
      </c>
      <c r="G70" s="56">
        <v>0.61734478770601819</v>
      </c>
      <c r="H70" s="56">
        <v>0.84878834356712252</v>
      </c>
      <c r="I70" s="56">
        <v>0.9159504223366709</v>
      </c>
      <c r="J70" s="56">
        <f t="shared" si="12"/>
        <v>7.9127004133082934E-2</v>
      </c>
      <c r="K70" s="43">
        <f t="shared" si="13"/>
        <v>6.7162078769548383E-2</v>
      </c>
      <c r="L70" s="19">
        <f t="shared" si="14"/>
        <v>7.7058612060770137E-2</v>
      </c>
      <c r="M70" s="43">
        <f t="shared" si="15"/>
        <v>6.5532058767622359E-2</v>
      </c>
      <c r="N70" s="19"/>
    </row>
    <row r="71" spans="2:14" x14ac:dyDescent="0.25">
      <c r="B71" s="264"/>
      <c r="C71" s="274"/>
      <c r="D71" s="21" t="s">
        <v>29</v>
      </c>
      <c r="E71" s="57">
        <v>0.53516130835896003</v>
      </c>
      <c r="F71" s="57">
        <v>0.3144783615806252</v>
      </c>
      <c r="G71" s="57">
        <v>0.2380639448335489</v>
      </c>
      <c r="H71" s="57">
        <v>0.46298234032018487</v>
      </c>
      <c r="I71" s="57">
        <v>0.52298234032018487</v>
      </c>
      <c r="J71" s="23">
        <f>IFERROR(I71/H71-1,"-")</f>
        <v>0.12959457580715883</v>
      </c>
      <c r="K71" s="22">
        <f>IFERROR(I71-H71,"-")</f>
        <v>0.06</v>
      </c>
      <c r="L71" s="23">
        <f>IFERROR(I71/E71-1,"-")</f>
        <v>-2.2757564585753065E-2</v>
      </c>
      <c r="M71" s="22">
        <f>IFERROR(I71-E71,"-")</f>
        <v>-1.2178968038775162E-2</v>
      </c>
      <c r="N71" s="23">
        <f>IFERROR(I71/I69,"-")</f>
        <v>0.6430269193574043</v>
      </c>
    </row>
    <row r="72" spans="2:14" x14ac:dyDescent="0.25">
      <c r="B72" s="264"/>
      <c r="C72" s="275" t="s">
        <v>36</v>
      </c>
      <c r="D72" s="24" t="s">
        <v>27</v>
      </c>
      <c r="E72" s="49">
        <v>6890</v>
      </c>
      <c r="F72" s="49">
        <v>3786</v>
      </c>
      <c r="G72" s="49">
        <v>4393</v>
      </c>
      <c r="H72" s="49">
        <v>6413</v>
      </c>
      <c r="I72" s="49">
        <v>6356</v>
      </c>
      <c r="J72" s="34">
        <f t="shared" si="12"/>
        <v>-8.8881958521752624E-3</v>
      </c>
      <c r="K72" s="25">
        <f t="shared" si="13"/>
        <v>-57</v>
      </c>
      <c r="L72" s="34">
        <f t="shared" si="14"/>
        <v>-7.7503628447024631E-2</v>
      </c>
      <c r="M72" s="25">
        <f t="shared" si="15"/>
        <v>-534</v>
      </c>
      <c r="N72" s="34">
        <f>I72/$I$72</f>
        <v>1</v>
      </c>
    </row>
    <row r="73" spans="2:14" x14ac:dyDescent="0.25">
      <c r="B73" s="264"/>
      <c r="C73" s="270"/>
      <c r="D73" s="4" t="s">
        <v>28</v>
      </c>
      <c r="E73" s="50">
        <v>4440</v>
      </c>
      <c r="F73" s="50">
        <v>2472</v>
      </c>
      <c r="G73" s="50">
        <v>2822</v>
      </c>
      <c r="H73" s="50">
        <v>4753</v>
      </c>
      <c r="I73" s="50">
        <v>4696</v>
      </c>
      <c r="J73" s="38">
        <f t="shared" si="12"/>
        <v>-1.199242583631388E-2</v>
      </c>
      <c r="K73" s="27">
        <f t="shared" si="13"/>
        <v>-57</v>
      </c>
      <c r="L73" s="38">
        <f t="shared" si="14"/>
        <v>5.7657657657657735E-2</v>
      </c>
      <c r="M73" s="27">
        <f t="shared" si="15"/>
        <v>256</v>
      </c>
      <c r="N73" s="38">
        <f t="shared" ref="N73" si="21">I73/$I$72</f>
        <v>0.7388294524858402</v>
      </c>
    </row>
    <row r="74" spans="2:14" x14ac:dyDescent="0.25">
      <c r="B74" s="265"/>
      <c r="C74" s="271"/>
      <c r="D74" s="30" t="s">
        <v>29</v>
      </c>
      <c r="E74" s="31">
        <v>2450</v>
      </c>
      <c r="F74" s="31">
        <v>1314</v>
      </c>
      <c r="G74" s="31">
        <v>1571</v>
      </c>
      <c r="H74" s="31">
        <v>1660</v>
      </c>
      <c r="I74" s="31">
        <v>1660</v>
      </c>
      <c r="J74" s="32">
        <f>IFERROR(I74/H74-1,"-")</f>
        <v>0</v>
      </c>
      <c r="K74" s="31">
        <f>IFERROR(I74-H74,"-")</f>
        <v>0</v>
      </c>
      <c r="L74" s="32">
        <f>IFERROR(I74/E74-1,"-")</f>
        <v>-0.32244897959183672</v>
      </c>
      <c r="M74" s="31">
        <f>IFERROR(I74-E74,"-")</f>
        <v>-790</v>
      </c>
      <c r="N74" s="59">
        <f>IFERROR(I74/I72,"-")</f>
        <v>0.26117054751415986</v>
      </c>
    </row>
    <row r="75" spans="2:14" x14ac:dyDescent="0.25">
      <c r="B75" s="278"/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45"/>
    </row>
    <row r="76" spans="2:14" ht="27" customHeight="1" x14ac:dyDescent="0.25">
      <c r="B76" s="279" t="s">
        <v>33</v>
      </c>
      <c r="C76" s="280"/>
      <c r="D76" s="280"/>
      <c r="E76" s="280"/>
      <c r="F76" s="280"/>
      <c r="G76" s="280"/>
      <c r="H76" s="280"/>
      <c r="I76" s="280"/>
      <c r="J76" s="280"/>
      <c r="K76" s="280"/>
      <c r="L76" s="280"/>
      <c r="M76" s="280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85571-DBB2-40B0-86D8-7A76AF37E54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256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49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108318</v>
      </c>
      <c r="R9" s="174">
        <v>95854</v>
      </c>
      <c r="S9" s="174">
        <v>52299</v>
      </c>
      <c r="T9" s="174">
        <v>103640</v>
      </c>
      <c r="U9" s="174">
        <v>112296</v>
      </c>
      <c r="V9" s="174">
        <v>119581</v>
      </c>
      <c r="W9" s="175">
        <f>IFERROR(V9/U9-1,"-")</f>
        <v>6.4873192277552283E-2</v>
      </c>
      <c r="X9" s="175">
        <f>IFERROR(V9/R9-1,"-")</f>
        <v>0.24753270599036026</v>
      </c>
      <c r="Y9" s="174">
        <f>V9-U9</f>
        <v>7285</v>
      </c>
      <c r="Z9" s="174">
        <f>V9-R9</f>
        <v>23727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16350</v>
      </c>
      <c r="R10" s="156">
        <v>15492</v>
      </c>
      <c r="S10" s="156">
        <v>2629</v>
      </c>
      <c r="T10" s="156">
        <v>9518</v>
      </c>
      <c r="U10" s="156">
        <v>11034</v>
      </c>
      <c r="V10" s="156">
        <v>8304</v>
      </c>
      <c r="W10" s="158">
        <f>IFERROR(V10/U10-1,"-")</f>
        <v>-0.24741707449700923</v>
      </c>
      <c r="X10" s="157">
        <f t="shared" ref="X10:X21" si="5">IFERROR(V10/R10-1,"-")</f>
        <v>-0.46398140975987612</v>
      </c>
      <c r="Y10" s="155">
        <f t="shared" ref="Y10:Y20" si="6">V10-U10</f>
        <v>-2730</v>
      </c>
      <c r="Z10" s="156">
        <f t="shared" ref="Z10:Z21" si="7">V10-R10</f>
        <v>-7188</v>
      </c>
      <c r="AA10" s="157">
        <f t="shared" si="1"/>
        <v>6.9442469957601963E-2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12504</v>
      </c>
      <c r="R11" s="161">
        <v>9649</v>
      </c>
      <c r="S11" s="161">
        <v>1763</v>
      </c>
      <c r="T11" s="161">
        <v>6630</v>
      </c>
      <c r="U11" s="161">
        <v>7369</v>
      </c>
      <c r="V11" s="161">
        <v>5252</v>
      </c>
      <c r="W11" s="163">
        <f>IFERROR(V11/U11-1,"-")</f>
        <v>-0.28728457049803224</v>
      </c>
      <c r="X11" s="162">
        <f t="shared" si="5"/>
        <v>-0.45569489066224478</v>
      </c>
      <c r="Y11" s="160">
        <f t="shared" si="6"/>
        <v>-2117</v>
      </c>
      <c r="Z11" s="161">
        <f t="shared" si="7"/>
        <v>-4397</v>
      </c>
      <c r="AA11" s="162">
        <f>V11/V$9</f>
        <v>4.392002073908062E-2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3846</v>
      </c>
      <c r="R12" s="161">
        <v>5843</v>
      </c>
      <c r="S12" s="161">
        <v>866</v>
      </c>
      <c r="T12" s="161">
        <v>2888</v>
      </c>
      <c r="U12" s="161">
        <v>3665</v>
      </c>
      <c r="V12" s="161">
        <v>3052</v>
      </c>
      <c r="W12" s="163">
        <f>IFERROR(V12/U12-1,"-")</f>
        <v>-0.16725784447476122</v>
      </c>
      <c r="X12" s="162">
        <f t="shared" si="5"/>
        <v>-0.47766558274858806</v>
      </c>
      <c r="Y12" s="160">
        <f t="shared" si="6"/>
        <v>-613</v>
      </c>
      <c r="Z12" s="161">
        <f t="shared" si="7"/>
        <v>-2791</v>
      </c>
      <c r="AA12" s="162">
        <f t="shared" si="1"/>
        <v>2.5522449218521336E-2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91968</v>
      </c>
      <c r="R13" s="156">
        <v>80362</v>
      </c>
      <c r="S13" s="156">
        <v>49670</v>
      </c>
      <c r="T13" s="156">
        <v>94122</v>
      </c>
      <c r="U13" s="156">
        <v>101262</v>
      </c>
      <c r="V13" s="156">
        <v>111277</v>
      </c>
      <c r="W13" s="158">
        <f>IFERROR(V13/U13-1,"-")</f>
        <v>9.8901858545159982E-2</v>
      </c>
      <c r="X13" s="157">
        <f t="shared" si="5"/>
        <v>0.38469674721883473</v>
      </c>
      <c r="Y13" s="155">
        <f t="shared" si="6"/>
        <v>10015</v>
      </c>
      <c r="Z13" s="156">
        <f t="shared" si="7"/>
        <v>30915</v>
      </c>
      <c r="AA13" s="157">
        <f t="shared" si="1"/>
        <v>0.93055753004239805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43316</v>
      </c>
      <c r="R14" s="161">
        <v>36290</v>
      </c>
      <c r="S14" s="161">
        <v>21732</v>
      </c>
      <c r="T14" s="161">
        <v>38084</v>
      </c>
      <c r="U14" s="161">
        <v>39572</v>
      </c>
      <c r="V14" s="161">
        <v>46605</v>
      </c>
      <c r="W14" s="163">
        <f t="shared" ref="W14:W21" si="9">IFERROR(V14/U14-1,"-")</f>
        <v>0.17772667542706966</v>
      </c>
      <c r="X14" s="162">
        <f t="shared" si="5"/>
        <v>0.28423808211628554</v>
      </c>
      <c r="Y14" s="160">
        <f t="shared" si="6"/>
        <v>7033</v>
      </c>
      <c r="Z14" s="161">
        <f t="shared" si="7"/>
        <v>10315</v>
      </c>
      <c r="AA14" s="162">
        <f t="shared" si="1"/>
        <v>0.38973582759802977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5883</v>
      </c>
      <c r="R15" s="161">
        <v>5689</v>
      </c>
      <c r="S15" s="161">
        <v>3339</v>
      </c>
      <c r="T15" s="161">
        <v>6322</v>
      </c>
      <c r="U15" s="161">
        <v>8851</v>
      </c>
      <c r="V15" s="161">
        <v>10332</v>
      </c>
      <c r="W15" s="163">
        <f t="shared" si="9"/>
        <v>0.16732572590667716</v>
      </c>
      <c r="X15" s="162">
        <f t="shared" si="5"/>
        <v>0.81613640358586736</v>
      </c>
      <c r="Y15" s="160">
        <f t="shared" si="6"/>
        <v>1481</v>
      </c>
      <c r="Z15" s="161">
        <f t="shared" si="7"/>
        <v>4643</v>
      </c>
      <c r="AA15" s="162">
        <f t="shared" si="1"/>
        <v>8.6401685886553878E-2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11473</v>
      </c>
      <c r="R16" s="161">
        <v>8175</v>
      </c>
      <c r="S16" s="161">
        <v>3563</v>
      </c>
      <c r="T16" s="161">
        <v>11900</v>
      </c>
      <c r="U16" s="161">
        <v>11101</v>
      </c>
      <c r="V16" s="161">
        <v>11628</v>
      </c>
      <c r="W16" s="163">
        <f t="shared" si="9"/>
        <v>4.7473200612557331E-2</v>
      </c>
      <c r="X16" s="162">
        <f t="shared" si="5"/>
        <v>0.42238532110091742</v>
      </c>
      <c r="Y16" s="160">
        <f t="shared" si="6"/>
        <v>527</v>
      </c>
      <c r="Z16" s="161">
        <f t="shared" si="7"/>
        <v>3453</v>
      </c>
      <c r="AA16" s="162">
        <f t="shared" si="1"/>
        <v>9.7239528018665172E-2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1966</v>
      </c>
      <c r="R17" s="161">
        <v>1656</v>
      </c>
      <c r="S17" s="161">
        <v>765</v>
      </c>
      <c r="T17" s="161">
        <v>4160</v>
      </c>
      <c r="U17" s="161">
        <v>3592</v>
      </c>
      <c r="V17" s="161">
        <v>2813</v>
      </c>
      <c r="W17" s="163">
        <f t="shared" si="9"/>
        <v>-0.21687082405345215</v>
      </c>
      <c r="X17" s="162">
        <f t="shared" si="5"/>
        <v>0.69867149758454117</v>
      </c>
      <c r="Y17" s="160">
        <f t="shared" si="6"/>
        <v>-779</v>
      </c>
      <c r="Z17" s="161">
        <f t="shared" si="7"/>
        <v>1157</v>
      </c>
      <c r="AA17" s="162">
        <f t="shared" si="1"/>
        <v>2.352380394878785E-2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1778</v>
      </c>
      <c r="R18" s="161">
        <v>1610</v>
      </c>
      <c r="S18" s="161">
        <v>861</v>
      </c>
      <c r="T18" s="161">
        <v>1931</v>
      </c>
      <c r="U18" s="161">
        <v>1999</v>
      </c>
      <c r="V18" s="161">
        <v>2428</v>
      </c>
      <c r="W18" s="163">
        <f t="shared" si="9"/>
        <v>0.2146073036518259</v>
      </c>
      <c r="X18" s="162">
        <f t="shared" si="5"/>
        <v>0.50807453416149073</v>
      </c>
      <c r="Y18" s="160">
        <f t="shared" si="6"/>
        <v>429</v>
      </c>
      <c r="Z18" s="161">
        <f t="shared" si="7"/>
        <v>818</v>
      </c>
      <c r="AA18" s="162">
        <f t="shared" si="1"/>
        <v>2.0304228932689974E-2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1330</v>
      </c>
      <c r="R19" s="161">
        <v>1455</v>
      </c>
      <c r="S19" s="161">
        <v>1961</v>
      </c>
      <c r="T19" s="161">
        <v>1767</v>
      </c>
      <c r="U19" s="161">
        <v>2238</v>
      </c>
      <c r="V19" s="161">
        <v>1978</v>
      </c>
      <c r="W19" s="163">
        <f t="shared" si="9"/>
        <v>-0.1161751563896336</v>
      </c>
      <c r="X19" s="162">
        <f t="shared" si="5"/>
        <v>0.3594501718213059</v>
      </c>
      <c r="Y19" s="160">
        <f t="shared" si="6"/>
        <v>-260</v>
      </c>
      <c r="Z19" s="161">
        <f t="shared" si="7"/>
        <v>523</v>
      </c>
      <c r="AA19" s="162">
        <f t="shared" si="1"/>
        <v>1.6541089303484666E-2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6845</v>
      </c>
      <c r="R20" s="161">
        <v>4098</v>
      </c>
      <c r="S20" s="161">
        <v>3933</v>
      </c>
      <c r="T20" s="161">
        <v>876</v>
      </c>
      <c r="U20" s="161">
        <v>1574</v>
      </c>
      <c r="V20" s="161">
        <v>1454</v>
      </c>
      <c r="W20" s="163">
        <f t="shared" si="9"/>
        <v>-7.6238881829733152E-2</v>
      </c>
      <c r="X20" s="162">
        <f t="shared" si="5"/>
        <v>-0.64519277696437283</v>
      </c>
      <c r="Y20" s="160">
        <f t="shared" si="6"/>
        <v>-120</v>
      </c>
      <c r="Z20" s="161">
        <f t="shared" si="7"/>
        <v>-2644</v>
      </c>
      <c r="AA20" s="162">
        <f t="shared" si="1"/>
        <v>1.2159122268587818E-2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19377</v>
      </c>
      <c r="R21" s="167">
        <f t="shared" si="11"/>
        <v>21389</v>
      </c>
      <c r="S21" s="167">
        <f t="shared" si="11"/>
        <v>13516</v>
      </c>
      <c r="T21" s="167">
        <f t="shared" si="11"/>
        <v>29082</v>
      </c>
      <c r="U21" s="167">
        <f t="shared" si="11"/>
        <v>32335</v>
      </c>
      <c r="V21" s="167">
        <f t="shared" si="11"/>
        <v>34039</v>
      </c>
      <c r="W21" s="169">
        <f t="shared" si="9"/>
        <v>5.269831451987006E-2</v>
      </c>
      <c r="X21" s="168">
        <f t="shared" si="5"/>
        <v>0.59142549908831632</v>
      </c>
      <c r="Y21" s="166">
        <f>V21-U21</f>
        <v>1704</v>
      </c>
      <c r="Z21" s="167">
        <f t="shared" si="7"/>
        <v>12650</v>
      </c>
      <c r="AA21" s="168">
        <f t="shared" si="1"/>
        <v>0.28465224408559886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39F1-A441-4026-A059-BDDDBB5B4DF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263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49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67896</v>
      </c>
      <c r="R9" s="174">
        <f t="shared" ref="R9:V9" si="2">R10+R13</f>
        <v>69322</v>
      </c>
      <c r="S9" s="174">
        <f t="shared" si="2"/>
        <v>39287</v>
      </c>
      <c r="T9" s="174">
        <f t="shared" si="2"/>
        <v>85266</v>
      </c>
      <c r="U9" s="174">
        <f t="shared" si="2"/>
        <v>92422</v>
      </c>
      <c r="V9" s="174">
        <f t="shared" si="2"/>
        <v>98712</v>
      </c>
      <c r="W9" s="175">
        <f>IFERROR(V9/U9-1,"-")</f>
        <v>6.8057388933370877E-2</v>
      </c>
      <c r="X9" s="175">
        <f>IFERROR(V9/R9-1,"-")</f>
        <v>0.42396353250050489</v>
      </c>
      <c r="Y9" s="174">
        <f>V9-U9</f>
        <v>6290</v>
      </c>
      <c r="Z9" s="174">
        <f>V9-R9</f>
        <v>29390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9889</v>
      </c>
      <c r="R10" s="156">
        <v>12637</v>
      </c>
      <c r="S10" s="156">
        <v>1887</v>
      </c>
      <c r="T10" s="156">
        <v>7731</v>
      </c>
      <c r="U10" s="156">
        <v>8163</v>
      </c>
      <c r="V10" s="156">
        <v>6118</v>
      </c>
      <c r="W10" s="158">
        <f>IFERROR(V10/U10-1,"-")</f>
        <v>-0.25052064192086243</v>
      </c>
      <c r="X10" s="157">
        <f t="shared" ref="X10:X21" si="7">IFERROR(V10/R10-1,"-")</f>
        <v>-0.51586610746221417</v>
      </c>
      <c r="Y10" s="155">
        <f t="shared" ref="Y10:Y20" si="8">V10-U10</f>
        <v>-2045</v>
      </c>
      <c r="Z10" s="156">
        <f t="shared" ref="Z10:Z21" si="9">V10-R10</f>
        <v>-6519</v>
      </c>
      <c r="AA10" s="157">
        <f t="shared" si="3"/>
        <v>6.1978280249615041E-2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6621</v>
      </c>
      <c r="R11" s="161">
        <v>7307</v>
      </c>
      <c r="S11" s="161">
        <v>1146</v>
      </c>
      <c r="T11" s="161">
        <v>5489</v>
      </c>
      <c r="U11" s="161">
        <v>5390</v>
      </c>
      <c r="V11" s="161">
        <v>3711</v>
      </c>
      <c r="W11" s="163">
        <f>IFERROR(V11/U11-1,"-")</f>
        <v>-0.31150278293135436</v>
      </c>
      <c r="X11" s="162">
        <f t="shared" si="7"/>
        <v>-0.49213083344737918</v>
      </c>
      <c r="Y11" s="160">
        <f t="shared" si="8"/>
        <v>-1679</v>
      </c>
      <c r="Z11" s="161">
        <f t="shared" si="9"/>
        <v>-3596</v>
      </c>
      <c r="AA11" s="162">
        <f>V11/V$9</f>
        <v>3.7594213469486992E-2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3268</v>
      </c>
      <c r="R12" s="161">
        <v>5330</v>
      </c>
      <c r="S12" s="161">
        <v>741</v>
      </c>
      <c r="T12" s="161">
        <v>2242</v>
      </c>
      <c r="U12" s="161">
        <v>2773</v>
      </c>
      <c r="V12" s="161">
        <v>2407</v>
      </c>
      <c r="W12" s="163">
        <f>IFERROR(V12/U12-1,"-")</f>
        <v>-0.13198701767039311</v>
      </c>
      <c r="X12" s="162">
        <f t="shared" si="7"/>
        <v>-0.54840525328330214</v>
      </c>
      <c r="Y12" s="160">
        <f t="shared" si="8"/>
        <v>-366</v>
      </c>
      <c r="Z12" s="161">
        <f t="shared" si="9"/>
        <v>-2923</v>
      </c>
      <c r="AA12" s="162">
        <f t="shared" si="3"/>
        <v>2.4384066780128048E-2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58007</v>
      </c>
      <c r="R13" s="156">
        <v>56685</v>
      </c>
      <c r="S13" s="156">
        <v>37400</v>
      </c>
      <c r="T13" s="156">
        <v>77535</v>
      </c>
      <c r="U13" s="156">
        <v>84259</v>
      </c>
      <c r="V13" s="156">
        <v>92594</v>
      </c>
      <c r="W13" s="158">
        <f>IFERROR(V13/U13-1,"-")</f>
        <v>9.8921183493751341E-2</v>
      </c>
      <c r="X13" s="157">
        <f t="shared" si="7"/>
        <v>0.63348328481961724</v>
      </c>
      <c r="Y13" s="155">
        <f t="shared" si="8"/>
        <v>8335</v>
      </c>
      <c r="Z13" s="156">
        <f t="shared" si="9"/>
        <v>35909</v>
      </c>
      <c r="AA13" s="157">
        <f t="shared" si="3"/>
        <v>0.93802171975038495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25770</v>
      </c>
      <c r="R14" s="161">
        <v>24478</v>
      </c>
      <c r="S14" s="161">
        <v>15636</v>
      </c>
      <c r="T14" s="161">
        <v>32119</v>
      </c>
      <c r="U14" s="161">
        <v>32989</v>
      </c>
      <c r="V14" s="161">
        <v>38657</v>
      </c>
      <c r="W14" s="163">
        <f t="shared" ref="W14:W21" si="11">IFERROR(V14/U14-1,"-")</f>
        <v>0.17181484737336694</v>
      </c>
      <c r="X14" s="162">
        <f t="shared" si="7"/>
        <v>0.57925484108178771</v>
      </c>
      <c r="Y14" s="160">
        <f t="shared" si="8"/>
        <v>5668</v>
      </c>
      <c r="Z14" s="161">
        <f t="shared" si="9"/>
        <v>14179</v>
      </c>
      <c r="AA14" s="162">
        <f t="shared" si="3"/>
        <v>0.39161398816759868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4654</v>
      </c>
      <c r="R15" s="161">
        <v>4819</v>
      </c>
      <c r="S15" s="161">
        <v>2675</v>
      </c>
      <c r="T15" s="161">
        <v>4797</v>
      </c>
      <c r="U15" s="161">
        <v>7661</v>
      </c>
      <c r="V15" s="161">
        <v>8993</v>
      </c>
      <c r="W15" s="163">
        <f t="shared" si="11"/>
        <v>0.17386764130009147</v>
      </c>
      <c r="X15" s="162">
        <f t="shared" si="7"/>
        <v>0.86615480390122435</v>
      </c>
      <c r="Y15" s="160">
        <f t="shared" si="8"/>
        <v>1332</v>
      </c>
      <c r="Z15" s="161">
        <f t="shared" si="9"/>
        <v>4174</v>
      </c>
      <c r="AA15" s="162">
        <f t="shared" si="3"/>
        <v>9.1103411945862717E-2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7509</v>
      </c>
      <c r="R16" s="161">
        <v>6975</v>
      </c>
      <c r="S16" s="161">
        <v>3097</v>
      </c>
      <c r="T16" s="161">
        <v>10189</v>
      </c>
      <c r="U16" s="161">
        <v>9407</v>
      </c>
      <c r="V16" s="161">
        <v>10057</v>
      </c>
      <c r="W16" s="163">
        <f t="shared" si="11"/>
        <v>6.9097480599553451E-2</v>
      </c>
      <c r="X16" s="162">
        <f t="shared" si="7"/>
        <v>0.44186379928315422</v>
      </c>
      <c r="Y16" s="160">
        <f t="shared" si="8"/>
        <v>650</v>
      </c>
      <c r="Z16" s="161">
        <f t="shared" si="9"/>
        <v>3082</v>
      </c>
      <c r="AA16" s="162">
        <f t="shared" si="3"/>
        <v>0.10188224329362185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1187</v>
      </c>
      <c r="R17" s="161">
        <v>1162</v>
      </c>
      <c r="S17" s="161">
        <v>406</v>
      </c>
      <c r="T17" s="161">
        <v>3378</v>
      </c>
      <c r="U17" s="161">
        <v>3055</v>
      </c>
      <c r="V17" s="161">
        <v>2242</v>
      </c>
      <c r="W17" s="163">
        <f t="shared" si="11"/>
        <v>-0.26612111292962359</v>
      </c>
      <c r="X17" s="162">
        <f t="shared" si="7"/>
        <v>0.92943201376936324</v>
      </c>
      <c r="Y17" s="160">
        <f t="shared" si="8"/>
        <v>-813</v>
      </c>
      <c r="Z17" s="161">
        <f t="shared" si="9"/>
        <v>1080</v>
      </c>
      <c r="AA17" s="162">
        <f t="shared" si="3"/>
        <v>2.2712537482778183E-2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1353</v>
      </c>
      <c r="R18" s="161">
        <v>1417</v>
      </c>
      <c r="S18" s="161">
        <v>671</v>
      </c>
      <c r="T18" s="161">
        <v>1466</v>
      </c>
      <c r="U18" s="161">
        <v>1703</v>
      </c>
      <c r="V18" s="161">
        <v>2026</v>
      </c>
      <c r="W18" s="163">
        <f t="shared" si="11"/>
        <v>0.18966529653552544</v>
      </c>
      <c r="X18" s="162">
        <f t="shared" si="7"/>
        <v>0.42978122794636553</v>
      </c>
      <c r="Y18" s="160">
        <f t="shared" si="8"/>
        <v>323</v>
      </c>
      <c r="Z18" s="161">
        <f t="shared" si="9"/>
        <v>609</v>
      </c>
      <c r="AA18" s="162">
        <f t="shared" si="3"/>
        <v>2.0524353675338357E-2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788</v>
      </c>
      <c r="R19" s="161">
        <v>915</v>
      </c>
      <c r="S19" s="161">
        <v>1581</v>
      </c>
      <c r="T19" s="161">
        <v>1548</v>
      </c>
      <c r="U19" s="161">
        <v>1944</v>
      </c>
      <c r="V19" s="161">
        <v>1796</v>
      </c>
      <c r="W19" s="163">
        <f t="shared" si="11"/>
        <v>-7.6131687242798396E-2</v>
      </c>
      <c r="X19" s="162">
        <f t="shared" si="7"/>
        <v>0.9628415300546449</v>
      </c>
      <c r="Y19" s="160">
        <f t="shared" si="8"/>
        <v>-148</v>
      </c>
      <c r="Z19" s="161">
        <f t="shared" si="9"/>
        <v>881</v>
      </c>
      <c r="AA19" s="162">
        <f t="shared" si="3"/>
        <v>1.8194343139638545E-2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3981</v>
      </c>
      <c r="R20" s="161">
        <v>3143</v>
      </c>
      <c r="S20" s="161">
        <v>3277</v>
      </c>
      <c r="T20" s="161">
        <v>713</v>
      </c>
      <c r="U20" s="161">
        <v>1288</v>
      </c>
      <c r="V20" s="161">
        <v>1149</v>
      </c>
      <c r="W20" s="163">
        <f t="shared" si="11"/>
        <v>-0.10791925465838514</v>
      </c>
      <c r="X20" s="162">
        <f t="shared" si="7"/>
        <v>-0.63442570792236719</v>
      </c>
      <c r="Y20" s="160">
        <f t="shared" si="8"/>
        <v>-139</v>
      </c>
      <c r="Z20" s="161">
        <f t="shared" si="9"/>
        <v>-1994</v>
      </c>
      <c r="AA20" s="162">
        <f t="shared" si="3"/>
        <v>1.1639922197909068E-2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12765</v>
      </c>
      <c r="R21" s="167">
        <f t="shared" si="13"/>
        <v>13776</v>
      </c>
      <c r="S21" s="167">
        <f t="shared" si="13"/>
        <v>10057</v>
      </c>
      <c r="T21" s="167">
        <f t="shared" si="13"/>
        <v>23325</v>
      </c>
      <c r="U21" s="167">
        <f t="shared" si="13"/>
        <v>26212</v>
      </c>
      <c r="V21" s="167">
        <f t="shared" si="13"/>
        <v>27674</v>
      </c>
      <c r="W21" s="169">
        <f t="shared" si="11"/>
        <v>5.577598046696175E-2</v>
      </c>
      <c r="X21" s="168">
        <f t="shared" si="7"/>
        <v>1.0088559814169571</v>
      </c>
      <c r="Y21" s="166">
        <f>V21-U21</f>
        <v>1462</v>
      </c>
      <c r="Z21" s="167">
        <f t="shared" si="9"/>
        <v>13898</v>
      </c>
      <c r="AA21" s="168">
        <f t="shared" si="3"/>
        <v>0.28035091984763755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E5705-95A2-4D2D-8815-8EE69010BB9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262"/>
      <c r="K4" s="140"/>
      <c r="L4" s="140"/>
      <c r="M4" s="140"/>
      <c r="P4" s="139" t="s">
        <v>264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49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>
        <f>Q10+Q13</f>
        <v>40422</v>
      </c>
      <c r="R9" s="174">
        <f t="shared" ref="R9:V9" si="2">R10+R13</f>
        <v>26532</v>
      </c>
      <c r="S9" s="174">
        <f t="shared" si="2"/>
        <v>13012</v>
      </c>
      <c r="T9" s="174">
        <f t="shared" si="2"/>
        <v>18374</v>
      </c>
      <c r="U9" s="174">
        <f t="shared" si="2"/>
        <v>19874</v>
      </c>
      <c r="V9" s="174">
        <f t="shared" si="2"/>
        <v>20869</v>
      </c>
      <c r="W9" s="175">
        <f>IFERROR(V9/U9-1,"-")</f>
        <v>5.0065412096206074E-2</v>
      </c>
      <c r="X9" s="175">
        <f>IFERROR(V9/R9-1,"-")</f>
        <v>-0.21344037388813508</v>
      </c>
      <c r="Y9" s="174">
        <f>V9-U9</f>
        <v>995</v>
      </c>
      <c r="Z9" s="174">
        <f>V9-R9</f>
        <v>-5663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>
        <v>6461</v>
      </c>
      <c r="R10" s="156">
        <v>2855</v>
      </c>
      <c r="S10" s="156">
        <v>742</v>
      </c>
      <c r="T10" s="156">
        <v>1787</v>
      </c>
      <c r="U10" s="156">
        <v>2871</v>
      </c>
      <c r="V10" s="156">
        <v>2186</v>
      </c>
      <c r="W10" s="158">
        <f>IFERROR(V10/U10-1,"-")</f>
        <v>-0.23859282479972133</v>
      </c>
      <c r="X10" s="157">
        <f t="shared" ref="X10:X21" si="7">IFERROR(V10/R10-1,"-")</f>
        <v>-0.23432574430823117</v>
      </c>
      <c r="Y10" s="155">
        <f t="shared" ref="Y10:Y20" si="8">V10-U10</f>
        <v>-685</v>
      </c>
      <c r="Z10" s="156">
        <f t="shared" ref="Z10:Z21" si="9">V10-R10</f>
        <v>-669</v>
      </c>
      <c r="AA10" s="157">
        <f t="shared" si="3"/>
        <v>0.10474867027648666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>
        <v>5883</v>
      </c>
      <c r="R11" s="161">
        <v>2342</v>
      </c>
      <c r="S11" s="161">
        <v>617</v>
      </c>
      <c r="T11" s="161">
        <v>1141</v>
      </c>
      <c r="U11" s="161">
        <v>1979</v>
      </c>
      <c r="V11" s="161">
        <v>1541</v>
      </c>
      <c r="W11" s="163">
        <f>IFERROR(V11/U11-1,"-")</f>
        <v>-0.22132390096008081</v>
      </c>
      <c r="X11" s="162">
        <f t="shared" si="7"/>
        <v>-0.34201537147736982</v>
      </c>
      <c r="Y11" s="160">
        <f t="shared" si="8"/>
        <v>-438</v>
      </c>
      <c r="Z11" s="161">
        <f t="shared" si="9"/>
        <v>-801</v>
      </c>
      <c r="AA11" s="162">
        <f>V11/V$9</f>
        <v>7.3841583209545258E-2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>
        <v>578</v>
      </c>
      <c r="R12" s="161">
        <v>513</v>
      </c>
      <c r="S12" s="161">
        <v>125</v>
      </c>
      <c r="T12" s="161">
        <v>646</v>
      </c>
      <c r="U12" s="161">
        <v>892</v>
      </c>
      <c r="V12" s="161">
        <v>645</v>
      </c>
      <c r="W12" s="163">
        <f>IFERROR(V12/U12-1,"-")</f>
        <v>-0.27690582959641252</v>
      </c>
      <c r="X12" s="162">
        <f t="shared" si="7"/>
        <v>0.25730994152046782</v>
      </c>
      <c r="Y12" s="160">
        <f t="shared" si="8"/>
        <v>-247</v>
      </c>
      <c r="Z12" s="161">
        <f t="shared" si="9"/>
        <v>132</v>
      </c>
      <c r="AA12" s="162">
        <f t="shared" si="3"/>
        <v>3.0907087066941397E-2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>
        <v>33961</v>
      </c>
      <c r="R13" s="156">
        <v>23677</v>
      </c>
      <c r="S13" s="156">
        <v>12270</v>
      </c>
      <c r="T13" s="156">
        <v>16587</v>
      </c>
      <c r="U13" s="156">
        <v>17003</v>
      </c>
      <c r="V13" s="156">
        <v>18683</v>
      </c>
      <c r="W13" s="158">
        <f>IFERROR(V13/U13-1,"-")</f>
        <v>9.8806093042404175E-2</v>
      </c>
      <c r="X13" s="157">
        <f t="shared" si="7"/>
        <v>-0.21092199180639437</v>
      </c>
      <c r="Y13" s="155">
        <f t="shared" si="8"/>
        <v>1680</v>
      </c>
      <c r="Z13" s="156">
        <f t="shared" si="9"/>
        <v>-4994</v>
      </c>
      <c r="AA13" s="157">
        <f t="shared" si="3"/>
        <v>0.8952513297235134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>
        <v>17546</v>
      </c>
      <c r="R14" s="161">
        <v>11812</v>
      </c>
      <c r="S14" s="161">
        <v>6096</v>
      </c>
      <c r="T14" s="161">
        <v>5965</v>
      </c>
      <c r="U14" s="161">
        <v>6583</v>
      </c>
      <c r="V14" s="161">
        <v>7948</v>
      </c>
      <c r="W14" s="163">
        <f t="shared" ref="W14:W21" si="11">IFERROR(V14/U14-1,"-")</f>
        <v>0.20735227100106335</v>
      </c>
      <c r="X14" s="162">
        <f t="shared" si="7"/>
        <v>-0.32712495767016592</v>
      </c>
      <c r="Y14" s="160">
        <f t="shared" si="8"/>
        <v>1365</v>
      </c>
      <c r="Z14" s="161">
        <f t="shared" si="9"/>
        <v>-3864</v>
      </c>
      <c r="AA14" s="162">
        <f t="shared" si="3"/>
        <v>0.38085198140782978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>
        <v>1229</v>
      </c>
      <c r="R15" s="161">
        <v>870</v>
      </c>
      <c r="S15" s="161">
        <v>664</v>
      </c>
      <c r="T15" s="161">
        <v>1525</v>
      </c>
      <c r="U15" s="161">
        <v>1190</v>
      </c>
      <c r="V15" s="161">
        <v>1339</v>
      </c>
      <c r="W15" s="163">
        <f t="shared" si="11"/>
        <v>0.12521008403361344</v>
      </c>
      <c r="X15" s="162">
        <f t="shared" si="7"/>
        <v>0.53908045977011487</v>
      </c>
      <c r="Y15" s="160">
        <f t="shared" si="8"/>
        <v>149</v>
      </c>
      <c r="Z15" s="161">
        <f t="shared" si="9"/>
        <v>469</v>
      </c>
      <c r="AA15" s="162">
        <f t="shared" si="3"/>
        <v>6.4162154391681436E-2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>
        <v>3964</v>
      </c>
      <c r="R16" s="161">
        <v>1200</v>
      </c>
      <c r="S16" s="161">
        <v>466</v>
      </c>
      <c r="T16" s="161">
        <v>1711</v>
      </c>
      <c r="U16" s="161">
        <v>1694</v>
      </c>
      <c r="V16" s="161">
        <v>1571</v>
      </c>
      <c r="W16" s="163">
        <f t="shared" si="11"/>
        <v>-7.2609208972845285E-2</v>
      </c>
      <c r="X16" s="162">
        <f t="shared" si="7"/>
        <v>0.30916666666666659</v>
      </c>
      <c r="Y16" s="160">
        <f t="shared" si="8"/>
        <v>-123</v>
      </c>
      <c r="Z16" s="161">
        <f t="shared" si="9"/>
        <v>371</v>
      </c>
      <c r="AA16" s="162">
        <f t="shared" si="3"/>
        <v>7.5279122142891369E-2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>
        <v>779</v>
      </c>
      <c r="R17" s="161">
        <v>494</v>
      </c>
      <c r="S17" s="161">
        <v>359</v>
      </c>
      <c r="T17" s="161">
        <v>782</v>
      </c>
      <c r="U17" s="161">
        <v>537</v>
      </c>
      <c r="V17" s="161">
        <v>571</v>
      </c>
      <c r="W17" s="163">
        <f t="shared" si="11"/>
        <v>6.3314711359404141E-2</v>
      </c>
      <c r="X17" s="162">
        <f t="shared" si="7"/>
        <v>0.15587044534412953</v>
      </c>
      <c r="Y17" s="160">
        <f t="shared" si="8"/>
        <v>34</v>
      </c>
      <c r="Z17" s="161">
        <f t="shared" si="9"/>
        <v>77</v>
      </c>
      <c r="AA17" s="162">
        <f t="shared" si="3"/>
        <v>2.7361157698020989E-2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>
        <v>425</v>
      </c>
      <c r="R18" s="161">
        <v>193</v>
      </c>
      <c r="S18" s="161">
        <v>190</v>
      </c>
      <c r="T18" s="161">
        <v>465</v>
      </c>
      <c r="U18" s="161">
        <v>296</v>
      </c>
      <c r="V18" s="161">
        <v>402</v>
      </c>
      <c r="W18" s="163">
        <f t="shared" si="11"/>
        <v>0.35810810810810811</v>
      </c>
      <c r="X18" s="162">
        <f t="shared" si="7"/>
        <v>1.0829015544041449</v>
      </c>
      <c r="Y18" s="160">
        <f t="shared" si="8"/>
        <v>106</v>
      </c>
      <c r="Z18" s="161">
        <f t="shared" si="9"/>
        <v>209</v>
      </c>
      <c r="AA18" s="162">
        <f t="shared" si="3"/>
        <v>1.9263021706837892E-2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>
        <v>542</v>
      </c>
      <c r="R19" s="161">
        <v>540</v>
      </c>
      <c r="S19" s="161">
        <v>380</v>
      </c>
      <c r="T19" s="161">
        <v>219</v>
      </c>
      <c r="U19" s="161">
        <v>294</v>
      </c>
      <c r="V19" s="161">
        <v>182</v>
      </c>
      <c r="W19" s="163">
        <f t="shared" si="11"/>
        <v>-0.38095238095238093</v>
      </c>
      <c r="X19" s="162">
        <f t="shared" si="7"/>
        <v>-0.66296296296296298</v>
      </c>
      <c r="Y19" s="160">
        <f t="shared" si="8"/>
        <v>-112</v>
      </c>
      <c r="Z19" s="161">
        <f t="shared" si="9"/>
        <v>-358</v>
      </c>
      <c r="AA19" s="162">
        <f t="shared" si="3"/>
        <v>8.7210695289664103E-3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>
        <v>2864</v>
      </c>
      <c r="R20" s="161">
        <v>955</v>
      </c>
      <c r="S20" s="161">
        <v>656</v>
      </c>
      <c r="T20" s="161">
        <v>163</v>
      </c>
      <c r="U20" s="161">
        <v>286</v>
      </c>
      <c r="V20" s="161">
        <v>305</v>
      </c>
      <c r="W20" s="163">
        <f t="shared" si="11"/>
        <v>6.643356643356646E-2</v>
      </c>
      <c r="X20" s="162">
        <f t="shared" si="7"/>
        <v>-0.68062827225130884</v>
      </c>
      <c r="Y20" s="160">
        <f t="shared" si="8"/>
        <v>19</v>
      </c>
      <c r="Z20" s="161">
        <f t="shared" si="9"/>
        <v>-650</v>
      </c>
      <c r="AA20" s="162">
        <f t="shared" si="3"/>
        <v>1.4614979155685466E-2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>
        <f t="shared" ref="Q21:V21" si="13">Q13-SUM(Q14:Q20)</f>
        <v>6612</v>
      </c>
      <c r="R21" s="167">
        <f t="shared" si="13"/>
        <v>7613</v>
      </c>
      <c r="S21" s="167">
        <f t="shared" si="13"/>
        <v>3459</v>
      </c>
      <c r="T21" s="167">
        <f t="shared" si="13"/>
        <v>5757</v>
      </c>
      <c r="U21" s="167">
        <f t="shared" si="13"/>
        <v>6123</v>
      </c>
      <c r="V21" s="167">
        <f t="shared" si="13"/>
        <v>6365</v>
      </c>
      <c r="W21" s="169">
        <f t="shared" si="11"/>
        <v>3.9523109586803828E-2</v>
      </c>
      <c r="X21" s="168">
        <f t="shared" si="7"/>
        <v>-0.16393011953237879</v>
      </c>
      <c r="Y21" s="166">
        <f>V21-U21</f>
        <v>242</v>
      </c>
      <c r="Z21" s="167">
        <f t="shared" si="9"/>
        <v>-1248</v>
      </c>
      <c r="AA21" s="168">
        <f t="shared" si="3"/>
        <v>0.30499784369159999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318</v>
      </c>
      <c r="D66" s="156" t="s">
        <v>318</v>
      </c>
      <c r="E66" s="156" t="s">
        <v>318</v>
      </c>
      <c r="F66" s="156" t="s">
        <v>318</v>
      </c>
      <c r="G66" s="156" t="s">
        <v>318</v>
      </c>
      <c r="H66" s="156" t="s">
        <v>318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318</v>
      </c>
      <c r="D67" s="161" t="s">
        <v>318</v>
      </c>
      <c r="E67" s="161" t="s">
        <v>318</v>
      </c>
      <c r="F67" s="161" t="s">
        <v>318</v>
      </c>
      <c r="G67" s="161" t="s">
        <v>318</v>
      </c>
      <c r="H67" s="161" t="s">
        <v>318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318</v>
      </c>
      <c r="D68" s="161" t="s">
        <v>318</v>
      </c>
      <c r="E68" s="161" t="s">
        <v>318</v>
      </c>
      <c r="F68" s="161" t="s">
        <v>318</v>
      </c>
      <c r="G68" s="161" t="s">
        <v>318</v>
      </c>
      <c r="H68" s="161" t="s">
        <v>318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318</v>
      </c>
      <c r="D69" s="156" t="s">
        <v>318</v>
      </c>
      <c r="E69" s="156" t="s">
        <v>318</v>
      </c>
      <c r="F69" s="156" t="s">
        <v>318</v>
      </c>
      <c r="G69" s="156" t="s">
        <v>318</v>
      </c>
      <c r="H69" s="156" t="s">
        <v>318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318</v>
      </c>
      <c r="D70" s="161" t="s">
        <v>318</v>
      </c>
      <c r="E70" s="161" t="s">
        <v>318</v>
      </c>
      <c r="F70" s="161" t="s">
        <v>318</v>
      </c>
      <c r="G70" s="161" t="s">
        <v>318</v>
      </c>
      <c r="H70" s="161" t="s">
        <v>318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318</v>
      </c>
      <c r="D71" s="161" t="s">
        <v>318</v>
      </c>
      <c r="E71" s="161" t="s">
        <v>318</v>
      </c>
      <c r="F71" s="161" t="s">
        <v>318</v>
      </c>
      <c r="G71" s="161" t="s">
        <v>318</v>
      </c>
      <c r="H71" s="161" t="s">
        <v>318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318</v>
      </c>
      <c r="D72" s="161" t="s">
        <v>318</v>
      </c>
      <c r="E72" s="161" t="s">
        <v>318</v>
      </c>
      <c r="F72" s="161" t="s">
        <v>318</v>
      </c>
      <c r="G72" s="161" t="s">
        <v>318</v>
      </c>
      <c r="H72" s="161" t="s">
        <v>318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318</v>
      </c>
      <c r="D73" s="161" t="s">
        <v>318</v>
      </c>
      <c r="E73" s="161" t="s">
        <v>318</v>
      </c>
      <c r="F73" s="161" t="s">
        <v>318</v>
      </c>
      <c r="G73" s="161" t="s">
        <v>318</v>
      </c>
      <c r="H73" s="161" t="s">
        <v>318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318</v>
      </c>
      <c r="D74" s="161" t="s">
        <v>318</v>
      </c>
      <c r="E74" s="161" t="s">
        <v>318</v>
      </c>
      <c r="F74" s="161" t="s">
        <v>318</v>
      </c>
      <c r="G74" s="161" t="s">
        <v>318</v>
      </c>
      <c r="H74" s="161" t="s">
        <v>318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318</v>
      </c>
      <c r="D75" s="161" t="s">
        <v>318</v>
      </c>
      <c r="E75" s="161" t="s">
        <v>318</v>
      </c>
      <c r="F75" s="161" t="s">
        <v>318</v>
      </c>
      <c r="G75" s="161" t="s">
        <v>318</v>
      </c>
      <c r="H75" s="161" t="s">
        <v>318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318</v>
      </c>
      <c r="D76" s="161" t="s">
        <v>318</v>
      </c>
      <c r="E76" s="161" t="s">
        <v>318</v>
      </c>
      <c r="F76" s="161" t="s">
        <v>318</v>
      </c>
      <c r="G76" s="161" t="s">
        <v>318</v>
      </c>
      <c r="H76" s="161" t="s">
        <v>318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318</v>
      </c>
      <c r="D94" s="156" t="s">
        <v>318</v>
      </c>
      <c r="E94" s="156" t="s">
        <v>318</v>
      </c>
      <c r="F94" s="156" t="s">
        <v>318</v>
      </c>
      <c r="G94" s="156" t="s">
        <v>318</v>
      </c>
      <c r="H94" s="156" t="s">
        <v>318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318</v>
      </c>
      <c r="D95" s="161" t="s">
        <v>318</v>
      </c>
      <c r="E95" s="161" t="s">
        <v>318</v>
      </c>
      <c r="F95" s="161" t="s">
        <v>318</v>
      </c>
      <c r="G95" s="161" t="s">
        <v>318</v>
      </c>
      <c r="H95" s="161" t="s">
        <v>318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318</v>
      </c>
      <c r="D96" s="161" t="s">
        <v>318</v>
      </c>
      <c r="E96" s="161" t="s">
        <v>318</v>
      </c>
      <c r="F96" s="161" t="s">
        <v>318</v>
      </c>
      <c r="G96" s="161" t="s">
        <v>318</v>
      </c>
      <c r="H96" s="161" t="s">
        <v>318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318</v>
      </c>
      <c r="D97" s="156" t="s">
        <v>318</v>
      </c>
      <c r="E97" s="156" t="s">
        <v>318</v>
      </c>
      <c r="F97" s="156" t="s">
        <v>318</v>
      </c>
      <c r="G97" s="156" t="s">
        <v>318</v>
      </c>
      <c r="H97" s="156" t="s">
        <v>318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318</v>
      </c>
      <c r="D98" s="161" t="s">
        <v>318</v>
      </c>
      <c r="E98" s="161" t="s">
        <v>318</v>
      </c>
      <c r="F98" s="161" t="s">
        <v>318</v>
      </c>
      <c r="G98" s="161" t="s">
        <v>318</v>
      </c>
      <c r="H98" s="161" t="s">
        <v>318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318</v>
      </c>
      <c r="D99" s="161" t="s">
        <v>318</v>
      </c>
      <c r="E99" s="161" t="s">
        <v>318</v>
      </c>
      <c r="F99" s="161" t="s">
        <v>318</v>
      </c>
      <c r="G99" s="161" t="s">
        <v>318</v>
      </c>
      <c r="H99" s="161" t="s">
        <v>318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318</v>
      </c>
      <c r="D100" s="161" t="s">
        <v>318</v>
      </c>
      <c r="E100" s="161" t="s">
        <v>318</v>
      </c>
      <c r="F100" s="161" t="s">
        <v>318</v>
      </c>
      <c r="G100" s="161" t="s">
        <v>318</v>
      </c>
      <c r="H100" s="161" t="s">
        <v>318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318</v>
      </c>
      <c r="D101" s="161" t="s">
        <v>318</v>
      </c>
      <c r="E101" s="161" t="s">
        <v>318</v>
      </c>
      <c r="F101" s="161" t="s">
        <v>318</v>
      </c>
      <c r="G101" s="161" t="s">
        <v>318</v>
      </c>
      <c r="H101" s="161" t="s">
        <v>318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318</v>
      </c>
      <c r="D102" s="161" t="s">
        <v>318</v>
      </c>
      <c r="E102" s="161" t="s">
        <v>318</v>
      </c>
      <c r="F102" s="161" t="s">
        <v>318</v>
      </c>
      <c r="G102" s="161" t="s">
        <v>318</v>
      </c>
      <c r="H102" s="161" t="s">
        <v>318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318</v>
      </c>
      <c r="D103" s="161" t="s">
        <v>318</v>
      </c>
      <c r="E103" s="161" t="s">
        <v>318</v>
      </c>
      <c r="F103" s="161" t="s">
        <v>318</v>
      </c>
      <c r="G103" s="161" t="s">
        <v>318</v>
      </c>
      <c r="H103" s="161" t="s">
        <v>318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318</v>
      </c>
      <c r="D104" s="161" t="s">
        <v>318</v>
      </c>
      <c r="E104" s="161" t="s">
        <v>318</v>
      </c>
      <c r="F104" s="161" t="s">
        <v>318</v>
      </c>
      <c r="G104" s="161" t="s">
        <v>318</v>
      </c>
      <c r="H104" s="161" t="s">
        <v>318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318</v>
      </c>
      <c r="D122" s="156" t="s">
        <v>318</v>
      </c>
      <c r="E122" s="156" t="s">
        <v>318</v>
      </c>
      <c r="F122" s="156" t="s">
        <v>318</v>
      </c>
      <c r="G122" s="156" t="s">
        <v>318</v>
      </c>
      <c r="H122" s="156" t="s">
        <v>318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318</v>
      </c>
      <c r="D123" s="161" t="s">
        <v>318</v>
      </c>
      <c r="E123" s="161" t="s">
        <v>318</v>
      </c>
      <c r="F123" s="161" t="s">
        <v>318</v>
      </c>
      <c r="G123" s="161" t="s">
        <v>318</v>
      </c>
      <c r="H123" s="161" t="s">
        <v>318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318</v>
      </c>
      <c r="D124" s="161" t="s">
        <v>318</v>
      </c>
      <c r="E124" s="161" t="s">
        <v>318</v>
      </c>
      <c r="F124" s="161" t="s">
        <v>318</v>
      </c>
      <c r="G124" s="161" t="s">
        <v>318</v>
      </c>
      <c r="H124" s="161" t="s">
        <v>318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318</v>
      </c>
      <c r="D125" s="156" t="s">
        <v>318</v>
      </c>
      <c r="E125" s="156" t="s">
        <v>318</v>
      </c>
      <c r="F125" s="156" t="s">
        <v>318</v>
      </c>
      <c r="G125" s="156" t="s">
        <v>318</v>
      </c>
      <c r="H125" s="156" t="s">
        <v>318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318</v>
      </c>
      <c r="D126" s="161" t="s">
        <v>318</v>
      </c>
      <c r="E126" s="161" t="s">
        <v>318</v>
      </c>
      <c r="F126" s="161" t="s">
        <v>318</v>
      </c>
      <c r="G126" s="161" t="s">
        <v>318</v>
      </c>
      <c r="H126" s="161" t="s">
        <v>318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318</v>
      </c>
      <c r="D127" s="161" t="s">
        <v>318</v>
      </c>
      <c r="E127" s="161" t="s">
        <v>318</v>
      </c>
      <c r="F127" s="161" t="s">
        <v>318</v>
      </c>
      <c r="G127" s="161" t="s">
        <v>318</v>
      </c>
      <c r="H127" s="161" t="s">
        <v>318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318</v>
      </c>
      <c r="D128" s="161" t="s">
        <v>318</v>
      </c>
      <c r="E128" s="161" t="s">
        <v>318</v>
      </c>
      <c r="F128" s="161" t="s">
        <v>318</v>
      </c>
      <c r="G128" s="161" t="s">
        <v>318</v>
      </c>
      <c r="H128" s="161" t="s">
        <v>318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318</v>
      </c>
      <c r="D129" s="161" t="s">
        <v>318</v>
      </c>
      <c r="E129" s="161" t="s">
        <v>318</v>
      </c>
      <c r="F129" s="161" t="s">
        <v>318</v>
      </c>
      <c r="G129" s="161" t="s">
        <v>318</v>
      </c>
      <c r="H129" s="161" t="s">
        <v>318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318</v>
      </c>
      <c r="D130" s="161" t="s">
        <v>318</v>
      </c>
      <c r="E130" s="161" t="s">
        <v>318</v>
      </c>
      <c r="F130" s="161" t="s">
        <v>318</v>
      </c>
      <c r="G130" s="161" t="s">
        <v>318</v>
      </c>
      <c r="H130" s="161" t="s">
        <v>318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318</v>
      </c>
      <c r="D131" s="161" t="s">
        <v>318</v>
      </c>
      <c r="E131" s="161" t="s">
        <v>318</v>
      </c>
      <c r="F131" s="161" t="s">
        <v>318</v>
      </c>
      <c r="G131" s="161" t="s">
        <v>318</v>
      </c>
      <c r="H131" s="161" t="s">
        <v>318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318</v>
      </c>
      <c r="D132" s="161" t="s">
        <v>318</v>
      </c>
      <c r="E132" s="161" t="s">
        <v>318</v>
      </c>
      <c r="F132" s="161" t="s">
        <v>318</v>
      </c>
      <c r="G132" s="161" t="s">
        <v>318</v>
      </c>
      <c r="H132" s="161" t="s">
        <v>318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6E11A-64C7-4259-A4AB-34A402FE2CC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7" t="s">
        <v>59</v>
      </c>
      <c r="D5" s="298"/>
      <c r="E5" s="298"/>
      <c r="F5" s="298"/>
      <c r="G5" s="298"/>
      <c r="H5" s="298"/>
      <c r="I5" s="298"/>
      <c r="J5" s="298"/>
      <c r="K5" s="298"/>
      <c r="L5" s="297" t="s">
        <v>58</v>
      </c>
      <c r="M5" s="298"/>
      <c r="N5" s="298"/>
      <c r="O5" s="298"/>
      <c r="P5" s="298"/>
      <c r="Q5" s="298"/>
      <c r="R5" s="298"/>
      <c r="S5" s="298"/>
      <c r="T5" s="298"/>
      <c r="U5" s="297" t="s">
        <v>134</v>
      </c>
      <c r="V5" s="298"/>
      <c r="W5" s="298"/>
      <c r="X5" s="298"/>
      <c r="Y5" s="298"/>
      <c r="Z5" s="298"/>
      <c r="AA5" s="298"/>
      <c r="AB5" s="298"/>
    </row>
    <row r="6" spans="1:28" s="142" customFormat="1" ht="72" customHeight="1" x14ac:dyDescent="0.25">
      <c r="B6" s="143"/>
      <c r="C6" s="170" t="s">
        <v>258</v>
      </c>
      <c r="D6" s="170" t="s">
        <v>259</v>
      </c>
      <c r="E6" s="170" t="s">
        <v>265</v>
      </c>
      <c r="F6" s="170" t="s">
        <v>260</v>
      </c>
      <c r="G6" s="170" t="s">
        <v>261</v>
      </c>
      <c r="H6" s="170" t="s">
        <v>262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258</v>
      </c>
      <c r="M6" s="170" t="s">
        <v>259</v>
      </c>
      <c r="N6" s="170" t="s">
        <v>265</v>
      </c>
      <c r="O6" s="170" t="s">
        <v>260</v>
      </c>
      <c r="P6" s="170" t="s">
        <v>261</v>
      </c>
      <c r="Q6" s="170" t="s">
        <v>262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258</v>
      </c>
      <c r="V6" s="170" t="s">
        <v>265</v>
      </c>
      <c r="W6" s="170" t="s">
        <v>260</v>
      </c>
      <c r="X6" s="170" t="s">
        <v>261</v>
      </c>
      <c r="Y6" s="170" t="s">
        <v>262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2D9AE-D3FB-41B4-A12E-8F6689AF8FD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7" t="s">
        <v>59</v>
      </c>
      <c r="D6" s="298"/>
      <c r="E6" s="298"/>
      <c r="F6" s="298"/>
      <c r="G6" s="298"/>
      <c r="H6" s="298"/>
      <c r="I6" s="298"/>
      <c r="J6" s="298"/>
      <c r="K6" s="297" t="s">
        <v>58</v>
      </c>
      <c r="L6" s="298"/>
      <c r="M6" s="298"/>
      <c r="N6" s="298"/>
      <c r="O6" s="298"/>
      <c r="P6" s="298"/>
      <c r="Q6" s="298"/>
      <c r="R6" s="298"/>
      <c r="S6" s="297" t="s">
        <v>134</v>
      </c>
      <c r="T6" s="298"/>
      <c r="U6" s="298"/>
      <c r="V6" s="298"/>
      <c r="W6" s="298"/>
      <c r="X6" s="298"/>
      <c r="Y6" s="298"/>
      <c r="Z6" s="298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09AF5-55A6-4AEA-AF3E-1B7F5CFCF8D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17BC5-1F45-4982-8DE1-4EF05255950E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2"/>
      <c r="D5" s="262"/>
      <c r="E5" s="262"/>
      <c r="F5" s="262"/>
      <c r="G5" s="262"/>
      <c r="H5" s="262"/>
      <c r="I5" s="262"/>
      <c r="J5" s="262"/>
      <c r="L5" s="262" t="s">
        <v>266</v>
      </c>
      <c r="M5" s="262"/>
      <c r="N5" s="262"/>
      <c r="O5" s="262"/>
      <c r="P5" s="262"/>
      <c r="Q5" s="262"/>
      <c r="R5" s="262"/>
      <c r="S5" s="262"/>
      <c r="T5" s="262"/>
    </row>
    <row r="6" spans="1:20" ht="6" customHeight="1" x14ac:dyDescent="0.25"/>
    <row r="7" spans="1:20" ht="15.75" x14ac:dyDescent="0.25">
      <c r="B7" s="141"/>
      <c r="C7" s="297" t="s">
        <v>40</v>
      </c>
      <c r="D7" s="298"/>
      <c r="E7" s="298"/>
      <c r="F7" s="298"/>
      <c r="G7" s="298"/>
      <c r="H7" s="298"/>
      <c r="I7" s="298"/>
      <c r="J7" s="298"/>
    </row>
    <row r="8" spans="1:20" s="142" customFormat="1" ht="72" customHeight="1" x14ac:dyDescent="0.25">
      <c r="A8"/>
      <c r="B8" s="181"/>
      <c r="C8" s="170" t="s">
        <v>220</v>
      </c>
      <c r="D8" s="170" t="s">
        <v>221</v>
      </c>
      <c r="E8" s="170" t="s">
        <v>222</v>
      </c>
      <c r="F8" s="170" t="s">
        <v>223</v>
      </c>
      <c r="G8" s="170" t="s">
        <v>224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220</v>
      </c>
      <c r="N8" s="170" t="s">
        <v>221</v>
      </c>
      <c r="O8" s="170" t="s">
        <v>222</v>
      </c>
      <c r="P8" s="170" t="s">
        <v>223</v>
      </c>
      <c r="Q8" s="170" t="s">
        <v>224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49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18380</v>
      </c>
      <c r="N10" s="174">
        <v>7502</v>
      </c>
      <c r="O10" s="174">
        <v>23721</v>
      </c>
      <c r="P10" s="174">
        <v>25208</v>
      </c>
      <c r="Q10" s="174">
        <v>27847</v>
      </c>
      <c r="R10" s="175">
        <f t="shared" ref="R10:R22" si="3">IFERROR(Q10/P10-1,"-")</f>
        <v>0.10468898762297685</v>
      </c>
      <c r="S10" s="175">
        <f t="shared" ref="S10:S22" si="4">IFERROR(Q10/M10-1,"-")</f>
        <v>0.51507072905331874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3964</v>
      </c>
      <c r="N11" s="156">
        <v>4554</v>
      </c>
      <c r="O11" s="156">
        <v>3062</v>
      </c>
      <c r="P11" s="156">
        <v>2739</v>
      </c>
      <c r="Q11" s="156">
        <v>2371</v>
      </c>
      <c r="R11" s="157">
        <f t="shared" si="3"/>
        <v>-0.13435560423512227</v>
      </c>
      <c r="S11" s="158">
        <f t="shared" si="4"/>
        <v>-0.40186680121089813</v>
      </c>
      <c r="T11" s="157">
        <f t="shared" si="5"/>
        <v>8.5143821596581321E-2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2828</v>
      </c>
      <c r="N12" s="161">
        <v>3831</v>
      </c>
      <c r="O12" s="161">
        <v>2339</v>
      </c>
      <c r="P12" s="161">
        <v>1768</v>
      </c>
      <c r="Q12" s="161">
        <v>1502</v>
      </c>
      <c r="R12" s="162">
        <f t="shared" si="3"/>
        <v>-0.15045248868778283</v>
      </c>
      <c r="S12" s="163">
        <f t="shared" si="4"/>
        <v>-0.46888260254596892</v>
      </c>
      <c r="T12" s="162">
        <f t="shared" si="5"/>
        <v>5.3937587531870577E-2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1136</v>
      </c>
      <c r="N13" s="161">
        <v>723</v>
      </c>
      <c r="O13" s="161">
        <v>723</v>
      </c>
      <c r="P13" s="161">
        <v>971</v>
      </c>
      <c r="Q13" s="161">
        <v>869</v>
      </c>
      <c r="R13" s="162">
        <f t="shared" si="3"/>
        <v>-0.10504634397528323</v>
      </c>
      <c r="S13" s="163">
        <f t="shared" si="4"/>
        <v>-0.23503521126760563</v>
      </c>
      <c r="T13" s="162">
        <f>Q13/Q$10</f>
        <v>3.120623406471074E-2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14416</v>
      </c>
      <c r="N14" s="156">
        <v>2948</v>
      </c>
      <c r="O14" s="156">
        <v>20659</v>
      </c>
      <c r="P14" s="156">
        <v>22469</v>
      </c>
      <c r="Q14" s="156">
        <v>25476</v>
      </c>
      <c r="R14" s="157">
        <f t="shared" si="3"/>
        <v>0.13382883083359287</v>
      </c>
      <c r="S14" s="158">
        <f t="shared" si="4"/>
        <v>0.76720310765815758</v>
      </c>
      <c r="T14" s="157">
        <f t="shared" si="5"/>
        <v>0.91485617840341871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6800</v>
      </c>
      <c r="N15" s="161">
        <v>60</v>
      </c>
      <c r="O15" s="161">
        <v>9563</v>
      </c>
      <c r="P15" s="161">
        <v>10003</v>
      </c>
      <c r="Q15" s="161">
        <v>12004</v>
      </c>
      <c r="R15" s="162">
        <f t="shared" si="3"/>
        <v>0.20003998800359901</v>
      </c>
      <c r="S15" s="163">
        <f t="shared" si="4"/>
        <v>0.7652941176470589</v>
      </c>
      <c r="T15" s="162">
        <f t="shared" si="5"/>
        <v>0.43106977412288577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920</v>
      </c>
      <c r="N16" s="161">
        <v>287</v>
      </c>
      <c r="O16" s="161">
        <v>1049</v>
      </c>
      <c r="P16" s="161">
        <v>1887</v>
      </c>
      <c r="Q16" s="161">
        <v>2055</v>
      </c>
      <c r="R16" s="162">
        <f t="shared" si="3"/>
        <v>8.9030206677265467E-2</v>
      </c>
      <c r="S16" s="163">
        <f t="shared" si="4"/>
        <v>1.2336956521739131</v>
      </c>
      <c r="T16" s="162">
        <f t="shared" si="5"/>
        <v>7.3796100118504682E-2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1797</v>
      </c>
      <c r="N17" s="161">
        <v>915</v>
      </c>
      <c r="O17" s="161">
        <v>3034</v>
      </c>
      <c r="P17" s="161">
        <v>3032</v>
      </c>
      <c r="Q17" s="161">
        <v>3126</v>
      </c>
      <c r="R17" s="162">
        <f t="shared" si="3"/>
        <v>3.100263852242735E-2</v>
      </c>
      <c r="S17" s="163">
        <f t="shared" si="4"/>
        <v>0.73956594323873115</v>
      </c>
      <c r="T17" s="162">
        <f t="shared" si="5"/>
        <v>0.11225625740654289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467</v>
      </c>
      <c r="N18" s="161">
        <v>46</v>
      </c>
      <c r="O18" s="161">
        <v>1212</v>
      </c>
      <c r="P18" s="161">
        <v>906</v>
      </c>
      <c r="Q18" s="161">
        <v>782</v>
      </c>
      <c r="R18" s="162">
        <f t="shared" si="3"/>
        <v>-0.13686534216335544</v>
      </c>
      <c r="S18" s="163">
        <f t="shared" si="4"/>
        <v>0.67451820128479656</v>
      </c>
      <c r="T18" s="162">
        <f t="shared" si="5"/>
        <v>2.8082019607139009E-2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311</v>
      </c>
      <c r="N19" s="161">
        <v>123</v>
      </c>
      <c r="O19" s="161">
        <v>240</v>
      </c>
      <c r="P19" s="161">
        <v>595</v>
      </c>
      <c r="Q19" s="161">
        <v>717</v>
      </c>
      <c r="R19" s="162">
        <f t="shared" si="3"/>
        <v>0.20504201680672263</v>
      </c>
      <c r="S19" s="163">
        <f t="shared" si="4"/>
        <v>1.305466237942122</v>
      </c>
      <c r="T19" s="162">
        <f t="shared" si="5"/>
        <v>2.5747836391711854E-2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8</v>
      </c>
      <c r="N20" s="161">
        <v>10</v>
      </c>
      <c r="O20" s="161">
        <v>22</v>
      </c>
      <c r="P20" s="161">
        <v>11</v>
      </c>
      <c r="Q20" s="161">
        <v>46</v>
      </c>
      <c r="R20" s="162">
        <f t="shared" si="3"/>
        <v>3.1818181818181817</v>
      </c>
      <c r="S20" s="163">
        <f t="shared" si="4"/>
        <v>4.75</v>
      </c>
      <c r="T20" s="162">
        <f t="shared" si="5"/>
        <v>1.6518835063022946E-3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12</v>
      </c>
      <c r="N21" s="161">
        <v>3</v>
      </c>
      <c r="O21" s="161">
        <v>6</v>
      </c>
      <c r="P21" s="161">
        <v>34</v>
      </c>
      <c r="Q21" s="161">
        <v>22</v>
      </c>
      <c r="R21" s="162">
        <f t="shared" si="3"/>
        <v>-0.3529411764705882</v>
      </c>
      <c r="S21" s="163">
        <f t="shared" si="4"/>
        <v>0.83333333333333326</v>
      </c>
      <c r="T21" s="162">
        <f t="shared" si="5"/>
        <v>7.9003124214457572E-4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4101</v>
      </c>
      <c r="N22" s="167">
        <f>N14-SUM(N15:N21)</f>
        <v>1504</v>
      </c>
      <c r="O22" s="167">
        <f>O14-SUM(O15:O21)</f>
        <v>5533</v>
      </c>
      <c r="P22" s="167">
        <f>P14-SUM(P15:P21)</f>
        <v>6001</v>
      </c>
      <c r="Q22" s="167">
        <f>Q14-SUM(Q15:Q21)</f>
        <v>6724</v>
      </c>
      <c r="R22" s="168">
        <f t="shared" si="3"/>
        <v>0.12047992001333108</v>
      </c>
      <c r="S22" s="169">
        <f t="shared" si="4"/>
        <v>0.63960009753718605</v>
      </c>
      <c r="T22" s="168">
        <f t="shared" si="5"/>
        <v>0.24146227600818759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60375-702D-4998-ADEC-7BC643EE2F74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Q4" s="262" t="s">
        <v>266</v>
      </c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</row>
    <row r="5" spans="1:28" ht="6" customHeight="1" x14ac:dyDescent="0.25"/>
    <row r="6" spans="1:28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28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265</v>
      </c>
      <c r="G7" s="170" t="s">
        <v>260</v>
      </c>
      <c r="H7" s="170" t="s">
        <v>261</v>
      </c>
      <c r="I7" s="170" t="s">
        <v>262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257</v>
      </c>
      <c r="S7" s="170" t="s">
        <v>258</v>
      </c>
      <c r="T7" s="170" t="s">
        <v>259</v>
      </c>
      <c r="U7" s="170" t="s">
        <v>260</v>
      </c>
      <c r="V7" s="170" t="s">
        <v>261</v>
      </c>
      <c r="W7" s="170" t="s">
        <v>262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49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133017</v>
      </c>
      <c r="S9" s="174">
        <v>115472</v>
      </c>
      <c r="T9" s="174">
        <v>65963</v>
      </c>
      <c r="U9" s="174">
        <v>122713</v>
      </c>
      <c r="V9" s="174">
        <v>133909</v>
      </c>
      <c r="W9" s="174">
        <v>143553</v>
      </c>
      <c r="X9" s="175">
        <f>IFERROR(W9/V9-1,"-")</f>
        <v>7.2019057718301305E-2</v>
      </c>
      <c r="Y9" s="175">
        <f>IFERROR(W9/S9-1,"-")</f>
        <v>0.24318449494249683</v>
      </c>
      <c r="Z9" s="174">
        <f>W9-V9</f>
        <v>9644</v>
      </c>
      <c r="AA9" s="174">
        <f>W9-S9</f>
        <v>28081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17801</v>
      </c>
      <c r="S10" s="156">
        <v>17036</v>
      </c>
      <c r="T10" s="156">
        <v>2995</v>
      </c>
      <c r="U10" s="156">
        <v>10338</v>
      </c>
      <c r="V10" s="156">
        <v>12143</v>
      </c>
      <c r="W10" s="156">
        <v>9003</v>
      </c>
      <c r="X10" s="158">
        <f>IFERROR(W10/V10-1,"-")</f>
        <v>-0.25858519311537509</v>
      </c>
      <c r="Y10" s="157">
        <f t="shared" ref="Y10:Y21" si="5">IFERROR(W10/S10-1,"-")</f>
        <v>-0.47153087579243957</v>
      </c>
      <c r="Z10" s="155">
        <f t="shared" ref="Z10:Z20" si="6">W10-V10</f>
        <v>-3140</v>
      </c>
      <c r="AA10" s="156">
        <f t="shared" ref="AA10:AA21" si="7">W10-S10</f>
        <v>-8033</v>
      </c>
      <c r="AB10" s="157">
        <f t="shared" si="1"/>
        <v>6.2715512737455847E-2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13554</v>
      </c>
      <c r="S11" s="161">
        <v>10583</v>
      </c>
      <c r="T11" s="161">
        <v>1936</v>
      </c>
      <c r="U11" s="161">
        <v>6937</v>
      </c>
      <c r="V11" s="161">
        <v>7967</v>
      </c>
      <c r="W11" s="161">
        <v>5382</v>
      </c>
      <c r="X11" s="163">
        <f>IFERROR(W11/V11-1,"-")</f>
        <v>-0.3244634115727375</v>
      </c>
      <c r="Y11" s="162">
        <f t="shared" si="5"/>
        <v>-0.49144854956061612</v>
      </c>
      <c r="Z11" s="160">
        <f t="shared" si="6"/>
        <v>-2585</v>
      </c>
      <c r="AA11" s="161">
        <f t="shared" si="7"/>
        <v>-5201</v>
      </c>
      <c r="AB11" s="162">
        <f t="shared" si="1"/>
        <v>3.7491379490501762E-2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4247</v>
      </c>
      <c r="S12" s="161">
        <v>6453</v>
      </c>
      <c r="T12" s="161">
        <v>1059</v>
      </c>
      <c r="U12" s="161">
        <v>3401</v>
      </c>
      <c r="V12" s="161">
        <v>4176</v>
      </c>
      <c r="W12" s="161">
        <v>3621</v>
      </c>
      <c r="X12" s="163">
        <f>IFERROR(W12/V12-1,"-")</f>
        <v>-0.1329022988505747</v>
      </c>
      <c r="Y12" s="162">
        <f t="shared" si="5"/>
        <v>-0.43886564388656435</v>
      </c>
      <c r="Z12" s="160">
        <f t="shared" si="6"/>
        <v>-555</v>
      </c>
      <c r="AA12" s="161">
        <f t="shared" si="7"/>
        <v>-2832</v>
      </c>
      <c r="AB12" s="162">
        <f t="shared" si="1"/>
        <v>2.5224133246954085E-2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115216</v>
      </c>
      <c r="S13" s="156">
        <v>98436</v>
      </c>
      <c r="T13" s="156">
        <v>62968</v>
      </c>
      <c r="U13" s="156">
        <v>112375</v>
      </c>
      <c r="V13" s="156">
        <v>121766</v>
      </c>
      <c r="W13" s="156">
        <v>134550</v>
      </c>
      <c r="X13" s="158">
        <f>IFERROR(W13/V13-1,"-")</f>
        <v>0.10498825616346097</v>
      </c>
      <c r="Y13" s="157">
        <f t="shared" si="5"/>
        <v>0.36687797147385104</v>
      </c>
      <c r="Z13" s="155">
        <f t="shared" si="6"/>
        <v>12784</v>
      </c>
      <c r="AA13" s="156">
        <f t="shared" si="7"/>
        <v>36114</v>
      </c>
      <c r="AB13" s="157">
        <f t="shared" si="1"/>
        <v>0.9372844872625441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55610</v>
      </c>
      <c r="S14" s="161">
        <v>44258</v>
      </c>
      <c r="T14" s="161">
        <v>28766</v>
      </c>
      <c r="U14" s="161">
        <v>45358</v>
      </c>
      <c r="V14" s="161">
        <v>47200</v>
      </c>
      <c r="W14" s="161">
        <v>55785</v>
      </c>
      <c r="X14" s="163">
        <f t="shared" ref="X14:X21" si="9">IFERROR(W14/V14-1,"-")</f>
        <v>0.18188559322033893</v>
      </c>
      <c r="Y14" s="162">
        <f t="shared" si="5"/>
        <v>0.26045008811966208</v>
      </c>
      <c r="Z14" s="160">
        <f t="shared" si="6"/>
        <v>8585</v>
      </c>
      <c r="AA14" s="161">
        <f t="shared" si="7"/>
        <v>11527</v>
      </c>
      <c r="AB14" s="162">
        <f t="shared" si="1"/>
        <v>0.38860211907797121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7179</v>
      </c>
      <c r="S15" s="161">
        <v>6823</v>
      </c>
      <c r="T15" s="161">
        <v>4028</v>
      </c>
      <c r="U15" s="161">
        <v>7795</v>
      </c>
      <c r="V15" s="161">
        <v>10773</v>
      </c>
      <c r="W15" s="161">
        <v>13047</v>
      </c>
      <c r="X15" s="163">
        <f t="shared" si="9"/>
        <v>0.21108326371484276</v>
      </c>
      <c r="Y15" s="162">
        <f t="shared" si="5"/>
        <v>0.9122087058478674</v>
      </c>
      <c r="Z15" s="160">
        <f t="shared" si="6"/>
        <v>2274</v>
      </c>
      <c r="AA15" s="161">
        <f t="shared" si="7"/>
        <v>6224</v>
      </c>
      <c r="AB15" s="162">
        <f t="shared" si="1"/>
        <v>9.0886292867442681E-2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13878</v>
      </c>
      <c r="S16" s="161">
        <v>9504</v>
      </c>
      <c r="T16" s="161">
        <v>4260</v>
      </c>
      <c r="U16" s="161">
        <v>13698</v>
      </c>
      <c r="V16" s="161">
        <v>12723</v>
      </c>
      <c r="W16" s="161">
        <v>14076</v>
      </c>
      <c r="X16" s="163">
        <f t="shared" si="9"/>
        <v>0.10634284366894597</v>
      </c>
      <c r="Y16" s="162">
        <f t="shared" si="5"/>
        <v>0.48106060606060597</v>
      </c>
      <c r="Z16" s="160">
        <f t="shared" si="6"/>
        <v>1353</v>
      </c>
      <c r="AA16" s="161">
        <f t="shared" si="7"/>
        <v>4572</v>
      </c>
      <c r="AB16" s="162">
        <f t="shared" si="1"/>
        <v>9.8054377129004625E-2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2638</v>
      </c>
      <c r="S17" s="161">
        <v>2207</v>
      </c>
      <c r="T17" s="161">
        <v>933</v>
      </c>
      <c r="U17" s="161">
        <v>5130</v>
      </c>
      <c r="V17" s="161">
        <v>4718</v>
      </c>
      <c r="W17" s="161">
        <v>3668</v>
      </c>
      <c r="X17" s="163">
        <f t="shared" si="9"/>
        <v>-0.22255192878338281</v>
      </c>
      <c r="Y17" s="162">
        <f t="shared" si="5"/>
        <v>0.66198459447213409</v>
      </c>
      <c r="Z17" s="160">
        <f t="shared" si="6"/>
        <v>-1050</v>
      </c>
      <c r="AA17" s="161">
        <f t="shared" si="7"/>
        <v>1461</v>
      </c>
      <c r="AB17" s="162">
        <f t="shared" si="1"/>
        <v>2.5551538456179947E-2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2248</v>
      </c>
      <c r="S18" s="161">
        <v>2048</v>
      </c>
      <c r="T18" s="161">
        <v>1112</v>
      </c>
      <c r="U18" s="161">
        <v>2475</v>
      </c>
      <c r="V18" s="161">
        <v>2470</v>
      </c>
      <c r="W18" s="161">
        <v>3026</v>
      </c>
      <c r="X18" s="163">
        <f t="shared" si="9"/>
        <v>0.22510121457489873</v>
      </c>
      <c r="Y18" s="162">
        <f t="shared" si="5"/>
        <v>0.4775390625</v>
      </c>
      <c r="Z18" s="160">
        <f t="shared" si="6"/>
        <v>556</v>
      </c>
      <c r="AA18" s="161">
        <f t="shared" si="7"/>
        <v>978</v>
      </c>
      <c r="AB18" s="162">
        <f t="shared" si="1"/>
        <v>2.1079322619520318E-2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1623</v>
      </c>
      <c r="S19" s="161">
        <v>1817</v>
      </c>
      <c r="T19" s="161">
        <v>2356</v>
      </c>
      <c r="U19" s="161">
        <v>2272</v>
      </c>
      <c r="V19" s="161">
        <v>2745</v>
      </c>
      <c r="W19" s="161">
        <v>2511</v>
      </c>
      <c r="X19" s="163">
        <f t="shared" si="9"/>
        <v>-8.5245901639344313E-2</v>
      </c>
      <c r="Y19" s="162">
        <f t="shared" si="5"/>
        <v>0.38194826637314261</v>
      </c>
      <c r="Z19" s="160">
        <f t="shared" si="6"/>
        <v>-234</v>
      </c>
      <c r="AA19" s="161">
        <f t="shared" si="7"/>
        <v>694</v>
      </c>
      <c r="AB19" s="162">
        <f t="shared" si="1"/>
        <v>1.749179745459865E-2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8540</v>
      </c>
      <c r="S20" s="161">
        <v>5369</v>
      </c>
      <c r="T20" s="161">
        <v>4700</v>
      </c>
      <c r="U20" s="161">
        <v>1093</v>
      </c>
      <c r="V20" s="161">
        <v>2006</v>
      </c>
      <c r="W20" s="161">
        <v>1847</v>
      </c>
      <c r="X20" s="163">
        <f t="shared" si="9"/>
        <v>-7.9262213359920231E-2</v>
      </c>
      <c r="Y20" s="162">
        <f t="shared" si="5"/>
        <v>-0.65598807971689332</v>
      </c>
      <c r="Z20" s="160">
        <f t="shared" si="6"/>
        <v>-159</v>
      </c>
      <c r="AA20" s="161">
        <f t="shared" si="7"/>
        <v>-3522</v>
      </c>
      <c r="AB20" s="162">
        <f t="shared" si="1"/>
        <v>1.286632811574819E-2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23500</v>
      </c>
      <c r="S21" s="167">
        <f t="shared" si="12"/>
        <v>26410</v>
      </c>
      <c r="T21" s="167">
        <f t="shared" si="12"/>
        <v>16813</v>
      </c>
      <c r="U21" s="167">
        <f t="shared" si="12"/>
        <v>34554</v>
      </c>
      <c r="V21" s="167">
        <f t="shared" si="12"/>
        <v>39131</v>
      </c>
      <c r="W21" s="167">
        <f t="shared" si="12"/>
        <v>40590</v>
      </c>
      <c r="X21" s="169">
        <f t="shared" si="9"/>
        <v>3.728501699419895E-2</v>
      </c>
      <c r="Y21" s="168">
        <f t="shared" si="5"/>
        <v>0.53691783415372973</v>
      </c>
      <c r="Z21" s="166">
        <f>W21-V21</f>
        <v>1459</v>
      </c>
      <c r="AA21" s="167">
        <f t="shared" si="7"/>
        <v>14180</v>
      </c>
      <c r="AB21" s="168">
        <f t="shared" si="1"/>
        <v>0.28275271154207854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2E26-5CF3-49E9-9222-268D8DA9078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A40B3-BC89-4B72-B899-3408EAB690C7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267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156332</v>
      </c>
      <c r="D9" s="114">
        <v>-0.15508090754812842</v>
      </c>
      <c r="E9" s="113">
        <v>157800</v>
      </c>
      <c r="F9" s="114">
        <f t="shared" ref="F9:F21" si="0">IFERROR(E9/C9-1,"-")</f>
        <v>9.3902719852620997E-3</v>
      </c>
      <c r="G9" s="113">
        <v>26469</v>
      </c>
      <c r="H9" s="114">
        <f t="shared" ref="H9:H21" si="1">IFERROR(G9/E9-1,"-")</f>
        <v>-0.83226235741444865</v>
      </c>
      <c r="I9" s="113">
        <v>114870</v>
      </c>
      <c r="J9" s="114">
        <f t="shared" ref="J9:J21" si="2">IFERROR(I9/C9-1,"-")</f>
        <v>-0.26521761379627973</v>
      </c>
      <c r="K9" s="113">
        <v>163920</v>
      </c>
      <c r="L9" s="114">
        <f t="shared" ref="L9:L21" si="3">IFERROR(K9/I9-1,"-")</f>
        <v>0.4270044398015147</v>
      </c>
      <c r="M9" s="113">
        <v>173408</v>
      </c>
      <c r="N9" s="114">
        <f>IFERROR(M9/K9-1,"-")</f>
        <v>5.7881893606637425E-2</v>
      </c>
      <c r="O9" s="114">
        <f>M9/C9-1</f>
        <v>0.10922907658061054</v>
      </c>
    </row>
    <row r="10" spans="1:16" x14ac:dyDescent="0.25">
      <c r="A10" s="1" t="s">
        <v>69</v>
      </c>
      <c r="B10" s="112" t="s">
        <v>70</v>
      </c>
      <c r="C10" s="113">
        <v>144826</v>
      </c>
      <c r="D10" s="114">
        <v>-0.13591398875935234</v>
      </c>
      <c r="E10" s="113">
        <v>172884</v>
      </c>
      <c r="F10" s="114">
        <f t="shared" si="0"/>
        <v>0.19373593139353429</v>
      </c>
      <c r="G10" s="113">
        <v>18511</v>
      </c>
      <c r="H10" s="114">
        <f t="shared" si="1"/>
        <v>-0.89292820619606206</v>
      </c>
      <c r="I10" s="113">
        <v>141290</v>
      </c>
      <c r="J10" s="114">
        <f t="shared" si="2"/>
        <v>-2.4415505503155521E-2</v>
      </c>
      <c r="K10" s="113">
        <v>156374</v>
      </c>
      <c r="L10" s="114">
        <f t="shared" si="3"/>
        <v>0.10675914785193563</v>
      </c>
      <c r="M10" s="113">
        <v>166759</v>
      </c>
      <c r="N10" s="114">
        <f t="shared" ref="N10:N13" si="4">IFERROR(M10/K10-1,"-")</f>
        <v>6.6411295995497888E-2</v>
      </c>
      <c r="O10" s="114">
        <f>IFERROR(M10/C10-1,"-")</f>
        <v>0.15144380152735004</v>
      </c>
    </row>
    <row r="11" spans="1:16" x14ac:dyDescent="0.25">
      <c r="A11" s="1" t="s">
        <v>71</v>
      </c>
      <c r="B11" s="112" t="s">
        <v>72</v>
      </c>
      <c r="C11" s="113">
        <v>154862</v>
      </c>
      <c r="D11" s="114">
        <v>-0.12921092436502268</v>
      </c>
      <c r="E11" s="113">
        <v>82007</v>
      </c>
      <c r="F11" s="114">
        <f t="shared" si="0"/>
        <v>-0.47045111131200679</v>
      </c>
      <c r="G11" s="113">
        <v>22143</v>
      </c>
      <c r="H11" s="114">
        <f t="shared" si="1"/>
        <v>-0.72998646457009775</v>
      </c>
      <c r="I11" s="113">
        <v>148905</v>
      </c>
      <c r="J11" s="114">
        <f t="shared" si="2"/>
        <v>-3.8466505663106498E-2</v>
      </c>
      <c r="K11" s="113">
        <v>146134</v>
      </c>
      <c r="L11" s="114">
        <f t="shared" si="3"/>
        <v>-1.8609180349887566E-2</v>
      </c>
      <c r="M11" s="113">
        <v>176870</v>
      </c>
      <c r="N11" s="114">
        <f t="shared" si="4"/>
        <v>0.21032750762998353</v>
      </c>
      <c r="O11" s="114">
        <f t="shared" ref="O11:O13" si="5">IFERROR(M11/C11-1,"-")</f>
        <v>0.14211362374242875</v>
      </c>
    </row>
    <row r="12" spans="1:16" x14ac:dyDescent="0.25">
      <c r="A12" s="1" t="s">
        <v>73</v>
      </c>
      <c r="B12" s="112" t="s">
        <v>74</v>
      </c>
      <c r="C12" s="113">
        <v>142052</v>
      </c>
      <c r="D12" s="114">
        <v>-8.6388310051194961E-2</v>
      </c>
      <c r="E12" s="113">
        <v>0</v>
      </c>
      <c r="F12" s="114">
        <f>IFERROR(E12/C12-1,"-")</f>
        <v>-1</v>
      </c>
      <c r="G12" s="113">
        <v>22148</v>
      </c>
      <c r="H12" s="114" t="str">
        <f t="shared" si="1"/>
        <v>-</v>
      </c>
      <c r="I12" s="113">
        <v>152510</v>
      </c>
      <c r="J12" s="114">
        <f t="shared" si="2"/>
        <v>7.3620927547658699E-2</v>
      </c>
      <c r="K12" s="113">
        <v>144835</v>
      </c>
      <c r="L12" s="114">
        <f t="shared" si="3"/>
        <v>-5.0324568880729115E-2</v>
      </c>
      <c r="M12" s="113">
        <v>154662</v>
      </c>
      <c r="N12" s="114">
        <f t="shared" si="4"/>
        <v>6.7849621983636643E-2</v>
      </c>
      <c r="O12" s="114">
        <f>IFERROR(M12/C12-1,"-")</f>
        <v>8.8770309464139885E-2</v>
      </c>
    </row>
    <row r="13" spans="1:16" x14ac:dyDescent="0.25">
      <c r="A13" s="1" t="s">
        <v>75</v>
      </c>
      <c r="B13" s="112" t="s">
        <v>76</v>
      </c>
      <c r="C13" s="113">
        <v>129253</v>
      </c>
      <c r="D13" s="114">
        <v>-0.23227745472472516</v>
      </c>
      <c r="E13" s="113">
        <v>0</v>
      </c>
      <c r="F13" s="114">
        <f t="shared" si="0"/>
        <v>-1</v>
      </c>
      <c r="G13" s="113">
        <v>24096</v>
      </c>
      <c r="H13" s="114" t="str">
        <f t="shared" si="1"/>
        <v>-</v>
      </c>
      <c r="I13" s="113">
        <v>125910</v>
      </c>
      <c r="J13" s="114">
        <f t="shared" si="2"/>
        <v>-2.5864003156599868E-2</v>
      </c>
      <c r="K13" s="113">
        <v>140451</v>
      </c>
      <c r="L13" s="114">
        <f t="shared" si="3"/>
        <v>0.11548725279961869</v>
      </c>
      <c r="M13" s="113">
        <v>159924</v>
      </c>
      <c r="N13" s="114">
        <f t="shared" si="4"/>
        <v>0.1386462182540531</v>
      </c>
      <c r="O13" s="114">
        <f t="shared" si="5"/>
        <v>0.23729429877836483</v>
      </c>
    </row>
    <row r="14" spans="1:16" x14ac:dyDescent="0.25">
      <c r="A14" s="1" t="s">
        <v>77</v>
      </c>
      <c r="B14" s="112" t="s">
        <v>78</v>
      </c>
      <c r="C14" s="113">
        <v>145760</v>
      </c>
      <c r="D14" s="114">
        <v>-0.13753520626730731</v>
      </c>
      <c r="E14" s="113">
        <v>0</v>
      </c>
      <c r="F14" s="114">
        <f t="shared" si="0"/>
        <v>-1</v>
      </c>
      <c r="G14" s="113">
        <v>18794</v>
      </c>
      <c r="H14" s="114" t="str">
        <f t="shared" si="1"/>
        <v>-</v>
      </c>
      <c r="I14" s="113">
        <v>132220</v>
      </c>
      <c r="J14" s="114">
        <f t="shared" si="2"/>
        <v>-9.2892425905598208E-2</v>
      </c>
      <c r="K14" s="113">
        <v>142289</v>
      </c>
      <c r="L14" s="114">
        <f t="shared" si="3"/>
        <v>7.6153380729087949E-2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181443</v>
      </c>
      <c r="D15" s="114">
        <v>-5.9286180901917285E-2</v>
      </c>
      <c r="E15" s="113">
        <v>0</v>
      </c>
      <c r="F15" s="114">
        <f t="shared" si="0"/>
        <v>-1</v>
      </c>
      <c r="G15" s="113">
        <v>61086</v>
      </c>
      <c r="H15" s="114" t="str">
        <f t="shared" si="1"/>
        <v>-</v>
      </c>
      <c r="I15" s="113">
        <v>159520</v>
      </c>
      <c r="J15" s="114">
        <f t="shared" si="2"/>
        <v>-0.12082582408800557</v>
      </c>
      <c r="K15" s="113">
        <v>166431</v>
      </c>
      <c r="L15" s="114">
        <f t="shared" si="3"/>
        <v>4.3323721163490481E-2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181850</v>
      </c>
      <c r="D16" s="114">
        <v>-0.10978284282049777</v>
      </c>
      <c r="E16" s="113">
        <v>60513</v>
      </c>
      <c r="F16" s="114">
        <f t="shared" si="0"/>
        <v>-0.66723673357162494</v>
      </c>
      <c r="G16" s="113">
        <v>94829</v>
      </c>
      <c r="H16" s="114">
        <f t="shared" si="1"/>
        <v>0.56708475864690233</v>
      </c>
      <c r="I16" s="113">
        <v>178525</v>
      </c>
      <c r="J16" s="114">
        <f t="shared" si="2"/>
        <v>-1.8284300247456642E-2</v>
      </c>
      <c r="K16" s="113">
        <v>181874</v>
      </c>
      <c r="L16" s="114">
        <f t="shared" si="3"/>
        <v>1.875927741212724E-2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164115</v>
      </c>
      <c r="D17" s="114">
        <v>-6.3179646426879343E-2</v>
      </c>
      <c r="E17" s="113">
        <v>22909</v>
      </c>
      <c r="F17" s="114">
        <f t="shared" si="0"/>
        <v>-0.86040885964110536</v>
      </c>
      <c r="G17" s="113">
        <v>89027</v>
      </c>
      <c r="H17" s="114">
        <f t="shared" si="1"/>
        <v>2.8861146274389977</v>
      </c>
      <c r="I17" s="113">
        <v>136089</v>
      </c>
      <c r="J17" s="114">
        <f t="shared" si="2"/>
        <v>-0.17077049629832741</v>
      </c>
      <c r="K17" s="113">
        <v>150809</v>
      </c>
      <c r="L17" s="114">
        <f t="shared" si="3"/>
        <v>0.10816450998978611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161488</v>
      </c>
      <c r="D18" s="114">
        <v>-5.6618763874284328E-2</v>
      </c>
      <c r="E18" s="113">
        <v>24343</v>
      </c>
      <c r="F18" s="114">
        <f t="shared" si="0"/>
        <v>-0.84925814921232534</v>
      </c>
      <c r="G18" s="113">
        <v>137179</v>
      </c>
      <c r="H18" s="114">
        <f t="shared" si="1"/>
        <v>4.6352544879431461</v>
      </c>
      <c r="I18" s="113">
        <v>154114</v>
      </c>
      <c r="J18" s="114">
        <f t="shared" si="2"/>
        <v>-4.5662835628653475E-2</v>
      </c>
      <c r="K18" s="113">
        <v>170708</v>
      </c>
      <c r="L18" s="114">
        <f t="shared" si="3"/>
        <v>0.10767354036622234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145313</v>
      </c>
      <c r="D19" s="114">
        <v>-2.2731399595138924E-2</v>
      </c>
      <c r="E19" s="113">
        <v>30656</v>
      </c>
      <c r="F19" s="114">
        <f t="shared" si="0"/>
        <v>-0.78903470439671608</v>
      </c>
      <c r="G19" s="113">
        <v>137494</v>
      </c>
      <c r="H19" s="114">
        <f t="shared" si="1"/>
        <v>3.4850600208768263</v>
      </c>
      <c r="I19" s="113">
        <v>153023</v>
      </c>
      <c r="J19" s="114">
        <f t="shared" si="2"/>
        <v>5.3057881951373842E-2</v>
      </c>
      <c r="K19" s="113">
        <v>164389</v>
      </c>
      <c r="L19" s="114">
        <f t="shared" si="3"/>
        <v>7.427641596361334E-2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149462</v>
      </c>
      <c r="D20" s="114">
        <v>-3.7746660228552997E-2</v>
      </c>
      <c r="E20" s="113">
        <v>33192</v>
      </c>
      <c r="F20" s="114">
        <f t="shared" si="0"/>
        <v>-0.77792348556823809</v>
      </c>
      <c r="G20" s="113">
        <v>123213</v>
      </c>
      <c r="H20" s="114">
        <f t="shared" si="1"/>
        <v>2.7121294287780189</v>
      </c>
      <c r="I20" s="113">
        <v>156141</v>
      </c>
      <c r="J20" s="114">
        <f t="shared" si="2"/>
        <v>4.468694383856775E-2</v>
      </c>
      <c r="K20" s="113">
        <v>158524</v>
      </c>
      <c r="L20" s="114">
        <f t="shared" si="3"/>
        <v>1.5261846664232914E-2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1856756</v>
      </c>
      <c r="D21" s="117">
        <v>-0.10338676536985936</v>
      </c>
      <c r="E21" s="116">
        <v>610766</v>
      </c>
      <c r="F21" s="117">
        <f t="shared" si="0"/>
        <v>-0.67105747874249499</v>
      </c>
      <c r="G21" s="116">
        <v>774989</v>
      </c>
      <c r="H21" s="117">
        <f t="shared" si="1"/>
        <v>0.26888038954362226</v>
      </c>
      <c r="I21" s="116">
        <v>1753117</v>
      </c>
      <c r="J21" s="117">
        <f t="shared" si="2"/>
        <v>-5.5817242545601053E-2</v>
      </c>
      <c r="K21" s="116">
        <v>1886738</v>
      </c>
      <c r="L21" s="117">
        <f t="shared" si="3"/>
        <v>7.6219100037247856E-2</v>
      </c>
      <c r="M21" s="116">
        <v>831623</v>
      </c>
      <c r="N21" s="117">
        <v>0.10630239692223364</v>
      </c>
      <c r="O21" s="117">
        <v>0.14339944316502251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  <c r="O24" s="77"/>
    </row>
    <row r="26" spans="1:16" ht="48.75" customHeight="1" thickBot="1" x14ac:dyDescent="0.3">
      <c r="B26" s="262" t="s">
        <v>268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C7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245</v>
      </c>
      <c r="M30" s="111" t="s">
        <v>66</v>
      </c>
      <c r="N30" s="110" t="s">
        <v>269</v>
      </c>
      <c r="O30" s="110" t="s">
        <v>270</v>
      </c>
    </row>
    <row r="31" spans="1:16" x14ac:dyDescent="0.25">
      <c r="B31" s="112" t="s">
        <v>68</v>
      </c>
      <c r="C31" s="113">
        <v>7797</v>
      </c>
      <c r="D31" s="114">
        <v>-6.4659309021113276E-2</v>
      </c>
      <c r="E31" s="113">
        <v>2810</v>
      </c>
      <c r="F31" s="114">
        <f t="shared" ref="F31:F43" si="6">IFERROR(E31/C31-1,"-")</f>
        <v>-0.63960497627292545</v>
      </c>
      <c r="G31" s="113">
        <v>7933</v>
      </c>
      <c r="H31" s="114">
        <f t="shared" ref="H31:H43" si="7">IFERROR(G31/E31-1,"-")</f>
        <v>1.8231316725978646</v>
      </c>
      <c r="I31" s="113">
        <v>4259</v>
      </c>
      <c r="J31" s="114">
        <f t="shared" ref="J31:J43" si="8">IFERROR(I31/G31-1,"-")</f>
        <v>-0.46312870288667596</v>
      </c>
      <c r="K31" s="113">
        <v>7684</v>
      </c>
      <c r="L31" s="114">
        <f t="shared" ref="L31:L43" si="9">IFERROR(K31/I31-1,"-")</f>
        <v>0.80417938483212015</v>
      </c>
      <c r="M31" s="113">
        <v>4643</v>
      </c>
      <c r="N31" s="114">
        <f t="shared" ref="N31:N35" si="10">IFERROR(M31/K31-1,"-")</f>
        <v>-0.39575741801145237</v>
      </c>
      <c r="O31" s="114">
        <f t="shared" ref="O31" si="11">M31/C31-1</f>
        <v>-0.40451455688085158</v>
      </c>
    </row>
    <row r="32" spans="1:16" x14ac:dyDescent="0.25">
      <c r="B32" s="112" t="s">
        <v>70</v>
      </c>
      <c r="C32" s="113">
        <v>5918</v>
      </c>
      <c r="D32" s="114">
        <v>-0.37966457023060796</v>
      </c>
      <c r="E32" s="113">
        <v>4481</v>
      </c>
      <c r="F32" s="114">
        <f t="shared" si="6"/>
        <v>-0.24281851977019264</v>
      </c>
      <c r="G32" s="113">
        <v>6177</v>
      </c>
      <c r="H32" s="114">
        <f t="shared" si="7"/>
        <v>0.37848694487837542</v>
      </c>
      <c r="I32" s="113">
        <v>4072</v>
      </c>
      <c r="J32" s="114">
        <f t="shared" si="8"/>
        <v>-0.34078031406831799</v>
      </c>
      <c r="K32" s="113">
        <v>4631</v>
      </c>
      <c r="L32" s="114">
        <f t="shared" si="9"/>
        <v>0.13727897838899805</v>
      </c>
      <c r="M32" s="113">
        <v>3359</v>
      </c>
      <c r="N32" s="114">
        <f t="shared" si="10"/>
        <v>-0.27467069747354778</v>
      </c>
      <c r="O32" s="114">
        <f>IFERROR(M32/C32-1,"-")</f>
        <v>-0.43240959783710708</v>
      </c>
    </row>
    <row r="33" spans="2:16" x14ac:dyDescent="0.25">
      <c r="B33" s="112" t="s">
        <v>72</v>
      </c>
      <c r="C33" s="113">
        <v>15264</v>
      </c>
      <c r="D33" s="114">
        <v>6.5103621519782218E-2</v>
      </c>
      <c r="E33" s="113">
        <v>1861</v>
      </c>
      <c r="F33" s="114">
        <f t="shared" si="6"/>
        <v>-0.87807914046121593</v>
      </c>
      <c r="G33" s="113">
        <v>6981</v>
      </c>
      <c r="H33" s="114">
        <f t="shared" si="7"/>
        <v>2.751209027404621</v>
      </c>
      <c r="I33" s="113">
        <v>4758</v>
      </c>
      <c r="J33" s="114">
        <f t="shared" si="8"/>
        <v>-0.31843575418994419</v>
      </c>
      <c r="K33" s="113">
        <v>6445</v>
      </c>
      <c r="L33" s="114">
        <f t="shared" si="9"/>
        <v>0.35456073980664149</v>
      </c>
      <c r="M33" s="113">
        <v>7332</v>
      </c>
      <c r="N33" s="114">
        <f t="shared" si="10"/>
        <v>0.1376260667183864</v>
      </c>
      <c r="O33" s="114">
        <f t="shared" ref="O33:O35" si="12">IFERROR(M33/C33-1,"-")</f>
        <v>-0.51965408805031443</v>
      </c>
    </row>
    <row r="34" spans="2:16" x14ac:dyDescent="0.25">
      <c r="B34" s="112" t="s">
        <v>74</v>
      </c>
      <c r="C34" s="113">
        <v>22387</v>
      </c>
      <c r="D34" s="114">
        <v>0.45824648254299105</v>
      </c>
      <c r="E34" s="113">
        <v>0</v>
      </c>
      <c r="F34" s="114">
        <f t="shared" si="6"/>
        <v>-1</v>
      </c>
      <c r="G34" s="113">
        <v>10350</v>
      </c>
      <c r="H34" s="114" t="str">
        <f t="shared" si="7"/>
        <v>-</v>
      </c>
      <c r="I34" s="113">
        <v>8585</v>
      </c>
      <c r="J34" s="114">
        <f t="shared" si="8"/>
        <v>-0.17053140096618358</v>
      </c>
      <c r="K34" s="113">
        <v>11356</v>
      </c>
      <c r="L34" s="114">
        <f t="shared" si="9"/>
        <v>0.32277227722772284</v>
      </c>
      <c r="M34" s="113">
        <v>5241</v>
      </c>
      <c r="N34" s="114">
        <f t="shared" si="10"/>
        <v>-0.53848185980979224</v>
      </c>
      <c r="O34" s="114">
        <f t="shared" si="12"/>
        <v>-0.76589091883682492</v>
      </c>
    </row>
    <row r="35" spans="2:16" x14ac:dyDescent="0.25">
      <c r="B35" s="112" t="s">
        <v>76</v>
      </c>
      <c r="C35" s="113">
        <v>19293</v>
      </c>
      <c r="D35" s="114">
        <v>-3.6169256132287608E-2</v>
      </c>
      <c r="E35" s="113">
        <v>0</v>
      </c>
      <c r="F35" s="114">
        <f t="shared" si="6"/>
        <v>-1</v>
      </c>
      <c r="G35" s="113">
        <v>10388</v>
      </c>
      <c r="H35" s="114" t="str">
        <f t="shared" si="7"/>
        <v>-</v>
      </c>
      <c r="I35" s="113">
        <v>7510</v>
      </c>
      <c r="J35" s="114">
        <f t="shared" si="8"/>
        <v>-0.27705044281863689</v>
      </c>
      <c r="K35" s="113">
        <v>8116</v>
      </c>
      <c r="L35" s="114">
        <f t="shared" si="9"/>
        <v>8.0692410119840297E-2</v>
      </c>
      <c r="M35" s="113">
        <v>6651</v>
      </c>
      <c r="N35" s="114">
        <f t="shared" si="10"/>
        <v>-0.18050763923114832</v>
      </c>
      <c r="O35" s="114">
        <f t="shared" si="12"/>
        <v>-0.6552635670968745</v>
      </c>
    </row>
    <row r="36" spans="2:16" x14ac:dyDescent="0.25">
      <c r="B36" s="112" t="s">
        <v>78</v>
      </c>
      <c r="C36" s="113">
        <v>16210</v>
      </c>
      <c r="D36" s="114">
        <v>-0.47159109430517976</v>
      </c>
      <c r="E36" s="113">
        <v>0</v>
      </c>
      <c r="F36" s="114">
        <f t="shared" si="6"/>
        <v>-1</v>
      </c>
      <c r="G36" s="113">
        <v>7198</v>
      </c>
      <c r="H36" s="114" t="str">
        <f t="shared" si="7"/>
        <v>-</v>
      </c>
      <c r="I36" s="113">
        <v>7211</v>
      </c>
      <c r="J36" s="114">
        <f t="shared" si="8"/>
        <v>1.8060572381217721E-3</v>
      </c>
      <c r="K36" s="113">
        <v>11716</v>
      </c>
      <c r="L36" s="114">
        <f t="shared" si="9"/>
        <v>0.62473998058521696</v>
      </c>
      <c r="M36" s="113"/>
      <c r="N36" s="114"/>
      <c r="O36" s="114"/>
    </row>
    <row r="37" spans="2:16" x14ac:dyDescent="0.25">
      <c r="B37" s="112" t="s">
        <v>80</v>
      </c>
      <c r="C37" s="113">
        <v>23168</v>
      </c>
      <c r="D37" s="114">
        <v>-8.841235490851862E-2</v>
      </c>
      <c r="E37" s="113">
        <v>0</v>
      </c>
      <c r="F37" s="114">
        <f t="shared" si="6"/>
        <v>-1</v>
      </c>
      <c r="G37" s="113">
        <v>18335</v>
      </c>
      <c r="H37" s="114" t="str">
        <f t="shared" si="7"/>
        <v>-</v>
      </c>
      <c r="I37" s="113">
        <v>16871</v>
      </c>
      <c r="J37" s="114">
        <f t="shared" si="8"/>
        <v>-7.9847286610308155E-2</v>
      </c>
      <c r="K37" s="113">
        <v>16350</v>
      </c>
      <c r="L37" s="114">
        <f t="shared" si="9"/>
        <v>-3.0881394108233096E-2</v>
      </c>
      <c r="M37" s="113"/>
      <c r="N37" s="114"/>
      <c r="O37" s="114"/>
    </row>
    <row r="38" spans="2:16" x14ac:dyDescent="0.25">
      <c r="B38" s="112" t="s">
        <v>82</v>
      </c>
      <c r="C38" s="113">
        <v>27089</v>
      </c>
      <c r="D38" s="114">
        <v>-0.21195636363636361</v>
      </c>
      <c r="E38" s="113">
        <v>24732</v>
      </c>
      <c r="F38" s="114">
        <f t="shared" si="6"/>
        <v>-8.7009487245745532E-2</v>
      </c>
      <c r="G38" s="113">
        <v>32710</v>
      </c>
      <c r="H38" s="114">
        <f t="shared" si="7"/>
        <v>0.32257803655183559</v>
      </c>
      <c r="I38" s="113">
        <v>22263</v>
      </c>
      <c r="J38" s="114">
        <f t="shared" si="8"/>
        <v>-0.31938245184958725</v>
      </c>
      <c r="K38" s="113">
        <v>17040</v>
      </c>
      <c r="L38" s="114">
        <f t="shared" si="9"/>
        <v>-0.23460450074114003</v>
      </c>
      <c r="M38" s="113"/>
      <c r="N38" s="114"/>
      <c r="O38" s="114"/>
    </row>
    <row r="39" spans="2:16" x14ac:dyDescent="0.25">
      <c r="B39" s="112" t="s">
        <v>84</v>
      </c>
      <c r="C39" s="113">
        <v>26178</v>
      </c>
      <c r="D39" s="114">
        <v>3.2499802792458787E-2</v>
      </c>
      <c r="E39" s="113">
        <v>10533</v>
      </c>
      <c r="F39" s="114">
        <f t="shared" si="6"/>
        <v>-0.5976392390556956</v>
      </c>
      <c r="G39" s="113">
        <v>17671</v>
      </c>
      <c r="H39" s="114">
        <f t="shared" si="7"/>
        <v>0.67767967340738622</v>
      </c>
      <c r="I39" s="113">
        <v>12307</v>
      </c>
      <c r="J39" s="114">
        <f t="shared" si="8"/>
        <v>-0.30354818629392788</v>
      </c>
      <c r="K39" s="113">
        <v>12268</v>
      </c>
      <c r="L39" s="114">
        <f t="shared" si="9"/>
        <v>-3.1689282522141538E-3</v>
      </c>
      <c r="M39" s="113"/>
      <c r="N39" s="114"/>
      <c r="O39" s="114"/>
    </row>
    <row r="40" spans="2:16" x14ac:dyDescent="0.25">
      <c r="B40" s="112" t="s">
        <v>86</v>
      </c>
      <c r="C40" s="113">
        <v>14688</v>
      </c>
      <c r="D40" s="114">
        <v>0.42105263157894735</v>
      </c>
      <c r="E40" s="113">
        <v>9331</v>
      </c>
      <c r="F40" s="114">
        <f t="shared" si="6"/>
        <v>-0.36471949891067534</v>
      </c>
      <c r="G40" s="113">
        <v>13514</v>
      </c>
      <c r="H40" s="114">
        <f t="shared" si="7"/>
        <v>0.44829064408959374</v>
      </c>
      <c r="I40" s="113">
        <v>5869</v>
      </c>
      <c r="J40" s="114">
        <f t="shared" si="8"/>
        <v>-0.56570963445315969</v>
      </c>
      <c r="K40" s="113">
        <v>7638</v>
      </c>
      <c r="L40" s="114">
        <f t="shared" si="9"/>
        <v>0.3014142102572841</v>
      </c>
      <c r="M40" s="113"/>
      <c r="N40" s="114"/>
      <c r="O40" s="114"/>
    </row>
    <row r="41" spans="2:16" x14ac:dyDescent="0.25">
      <c r="B41" s="112" t="s">
        <v>88</v>
      </c>
      <c r="C41" s="113">
        <v>6884</v>
      </c>
      <c r="D41" s="114">
        <v>-4.547975596228504E-2</v>
      </c>
      <c r="E41" s="113">
        <v>6163</v>
      </c>
      <c r="F41" s="114">
        <f t="shared" si="6"/>
        <v>-0.10473561882626381</v>
      </c>
      <c r="G41" s="113">
        <v>4282</v>
      </c>
      <c r="H41" s="114">
        <f t="shared" si="7"/>
        <v>-0.30520850235275032</v>
      </c>
      <c r="I41" s="113">
        <v>3929</v>
      </c>
      <c r="J41" s="114">
        <f t="shared" si="8"/>
        <v>-8.243811303129378E-2</v>
      </c>
      <c r="K41" s="113">
        <v>4428</v>
      </c>
      <c r="L41" s="114">
        <f t="shared" si="9"/>
        <v>0.12700432680071261</v>
      </c>
      <c r="M41" s="113"/>
      <c r="N41" s="114"/>
      <c r="O41" s="114"/>
    </row>
    <row r="42" spans="2:16" x14ac:dyDescent="0.25">
      <c r="B42" s="112" t="s">
        <v>90</v>
      </c>
      <c r="C42" s="113">
        <v>8030</v>
      </c>
      <c r="D42" s="114">
        <v>-0.33172436750998668</v>
      </c>
      <c r="E42" s="113">
        <v>4505</v>
      </c>
      <c r="F42" s="114">
        <f t="shared" si="6"/>
        <v>-0.43897882938978827</v>
      </c>
      <c r="G42" s="113">
        <v>6454</v>
      </c>
      <c r="H42" s="114">
        <f t="shared" si="7"/>
        <v>0.43263041065482799</v>
      </c>
      <c r="I42" s="113">
        <v>7585</v>
      </c>
      <c r="J42" s="114">
        <f t="shared" si="8"/>
        <v>0.17524016114037799</v>
      </c>
      <c r="K42" s="113">
        <v>6411</v>
      </c>
      <c r="L42" s="114">
        <f t="shared" si="9"/>
        <v>-0.15477916941331571</v>
      </c>
      <c r="M42" s="113"/>
      <c r="N42" s="114"/>
      <c r="O42" s="114"/>
    </row>
    <row r="43" spans="2:16" ht="15.75" x14ac:dyDescent="0.25">
      <c r="B43" s="115" t="s">
        <v>27</v>
      </c>
      <c r="C43" s="116">
        <v>192906</v>
      </c>
      <c r="D43" s="117">
        <v>-9.4172172369588747E-2</v>
      </c>
      <c r="E43" s="116">
        <v>77176</v>
      </c>
      <c r="F43" s="117">
        <f t="shared" si="6"/>
        <v>-0.59992949934164819</v>
      </c>
      <c r="G43" s="116">
        <v>141993</v>
      </c>
      <c r="H43" s="117">
        <f t="shared" si="7"/>
        <v>0.83985954182647449</v>
      </c>
      <c r="I43" s="116">
        <v>105219</v>
      </c>
      <c r="J43" s="117">
        <f t="shared" si="8"/>
        <v>-0.25898459783228756</v>
      </c>
      <c r="K43" s="116">
        <v>114083</v>
      </c>
      <c r="L43" s="117">
        <f t="shared" si="9"/>
        <v>8.4243340081163964E-2</v>
      </c>
      <c r="M43" s="116">
        <v>27226</v>
      </c>
      <c r="N43" s="117">
        <v>-0.28787403222431474</v>
      </c>
      <c r="O43" s="117">
        <v>-0.61468461200979352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  <c r="K46" s="118"/>
      <c r="N46" s="77"/>
      <c r="O46" s="77"/>
    </row>
    <row r="48" spans="2:16" ht="48.75" customHeight="1" thickBot="1" x14ac:dyDescent="0.3">
      <c r="B48" s="262" t="s">
        <v>271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C7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245</v>
      </c>
      <c r="M52" s="111" t="s">
        <v>66</v>
      </c>
      <c r="N52" s="110" t="s">
        <v>269</v>
      </c>
      <c r="O52" s="110" t="s">
        <v>270</v>
      </c>
    </row>
    <row r="53" spans="1:16" x14ac:dyDescent="0.25">
      <c r="A53" s="1">
        <v>1</v>
      </c>
      <c r="B53" s="112" t="s">
        <v>68</v>
      </c>
      <c r="C53" s="113">
        <v>3266</v>
      </c>
      <c r="D53" s="114">
        <v>0.37747785744411644</v>
      </c>
      <c r="E53" s="113">
        <v>1602</v>
      </c>
      <c r="F53" s="114">
        <f t="shared" ref="F53:F65" si="13">IFERROR(E53/C53-1,"-")</f>
        <v>-0.50949173300673611</v>
      </c>
      <c r="G53" s="113">
        <v>2468</v>
      </c>
      <c r="H53" s="114">
        <f t="shared" ref="H53:H65" si="14">IFERROR(G53/E53-1,"-")</f>
        <v>0.54057428214731584</v>
      </c>
      <c r="I53" s="113">
        <v>2953</v>
      </c>
      <c r="J53" s="114">
        <f t="shared" ref="J53:J65" si="15">IFERROR(I53/G53-1,"-")</f>
        <v>0.19651539708265808</v>
      </c>
      <c r="K53" s="113">
        <v>3641</v>
      </c>
      <c r="L53" s="114">
        <f>IFERROR(K53/I53-1,"-")</f>
        <v>0.2329834067050458</v>
      </c>
      <c r="M53" s="113">
        <v>2676</v>
      </c>
      <c r="N53" s="114">
        <f t="shared" ref="N53:N57" si="16">IFERROR(M53/K53-1,"-")</f>
        <v>-0.26503707772589946</v>
      </c>
      <c r="O53" s="114">
        <f t="shared" ref="O53" si="17">IFERROR(M53/C53-1,"-")</f>
        <v>-0.1806491120636865</v>
      </c>
    </row>
    <row r="54" spans="1:16" x14ac:dyDescent="0.25">
      <c r="A54" s="1">
        <v>2</v>
      </c>
      <c r="B54" s="112" t="s">
        <v>70</v>
      </c>
      <c r="C54" s="113">
        <v>2395</v>
      </c>
      <c r="D54" s="114">
        <v>7.148864592094295E-3</v>
      </c>
      <c r="E54" s="113">
        <v>1729</v>
      </c>
      <c r="F54" s="114">
        <f t="shared" si="13"/>
        <v>-0.27807933194154488</v>
      </c>
      <c r="G54" s="113">
        <v>1016</v>
      </c>
      <c r="H54" s="114">
        <f t="shared" si="14"/>
        <v>-0.41237709658762289</v>
      </c>
      <c r="I54" s="113">
        <v>2193</v>
      </c>
      <c r="J54" s="114">
        <f t="shared" si="15"/>
        <v>1.1584645669291338</v>
      </c>
      <c r="K54" s="113">
        <v>2303</v>
      </c>
      <c r="L54" s="114">
        <f t="shared" ref="L54:L65" si="18">IFERROR(K54/I54-1,"-")</f>
        <v>5.0159598723210186E-2</v>
      </c>
      <c r="M54" s="113">
        <v>1677</v>
      </c>
      <c r="N54" s="114">
        <f t="shared" si="16"/>
        <v>-0.27181936604429002</v>
      </c>
      <c r="O54" s="114">
        <f>IFERROR(M54/C54-1,"-")</f>
        <v>-0.29979123173277666</v>
      </c>
    </row>
    <row r="55" spans="1:16" x14ac:dyDescent="0.25">
      <c r="A55" s="1">
        <v>3</v>
      </c>
      <c r="B55" s="112" t="s">
        <v>72</v>
      </c>
      <c r="C55" s="113">
        <v>4694</v>
      </c>
      <c r="D55" s="114">
        <v>0.36532867946480518</v>
      </c>
      <c r="E55" s="113">
        <v>789</v>
      </c>
      <c r="F55" s="114">
        <f t="shared" si="13"/>
        <v>-0.83191308052833401</v>
      </c>
      <c r="G55" s="113">
        <v>1370</v>
      </c>
      <c r="H55" s="114">
        <f t="shared" si="14"/>
        <v>0.73637515842839041</v>
      </c>
      <c r="I55" s="113">
        <v>2613</v>
      </c>
      <c r="J55" s="114">
        <f t="shared" si="15"/>
        <v>0.90729927007299271</v>
      </c>
      <c r="K55" s="113">
        <v>3123</v>
      </c>
      <c r="L55" s="114">
        <f t="shared" si="18"/>
        <v>0.19517795637198621</v>
      </c>
      <c r="M55" s="113">
        <v>3345</v>
      </c>
      <c r="N55" s="114">
        <f t="shared" si="16"/>
        <v>7.1085494716618625E-2</v>
      </c>
      <c r="O55" s="114">
        <f t="shared" ref="O55:O57" si="19">IFERROR(M55/C55-1,"-")</f>
        <v>-0.28738815509160631</v>
      </c>
    </row>
    <row r="56" spans="1:16" x14ac:dyDescent="0.25">
      <c r="A56" s="1">
        <v>4</v>
      </c>
      <c r="B56" s="112" t="s">
        <v>74</v>
      </c>
      <c r="C56" s="113">
        <v>7128</v>
      </c>
      <c r="D56" s="114">
        <v>1.528556225611919</v>
      </c>
      <c r="E56" s="113">
        <v>0</v>
      </c>
      <c r="F56" s="114">
        <f t="shared" si="13"/>
        <v>-1</v>
      </c>
      <c r="G56" s="113">
        <v>1625</v>
      </c>
      <c r="H56" s="114" t="str">
        <f t="shared" si="14"/>
        <v>-</v>
      </c>
      <c r="I56" s="113">
        <v>2610</v>
      </c>
      <c r="J56" s="114">
        <f t="shared" si="15"/>
        <v>0.60615384615384604</v>
      </c>
      <c r="K56" s="113">
        <v>3426</v>
      </c>
      <c r="L56" s="114">
        <f t="shared" si="18"/>
        <v>0.31264367816091965</v>
      </c>
      <c r="M56" s="113">
        <v>2702</v>
      </c>
      <c r="N56" s="114">
        <f t="shared" si="16"/>
        <v>-0.21132516053706951</v>
      </c>
      <c r="O56" s="114">
        <f t="shared" si="19"/>
        <v>-0.6209315375982043</v>
      </c>
    </row>
    <row r="57" spans="1:16" x14ac:dyDescent="0.25">
      <c r="A57" s="1">
        <v>5</v>
      </c>
      <c r="B57" s="112" t="s">
        <v>76</v>
      </c>
      <c r="C57" s="113">
        <v>9372</v>
      </c>
      <c r="D57" s="114">
        <v>1.1377737226277373</v>
      </c>
      <c r="E57" s="113">
        <v>0</v>
      </c>
      <c r="F57" s="114">
        <f t="shared" si="13"/>
        <v>-1</v>
      </c>
      <c r="G57" s="113">
        <v>2518</v>
      </c>
      <c r="H57" s="114" t="str">
        <f t="shared" si="14"/>
        <v>-</v>
      </c>
      <c r="I57" s="113">
        <v>2461</v>
      </c>
      <c r="J57" s="114">
        <f t="shared" si="15"/>
        <v>-2.2637013502780023E-2</v>
      </c>
      <c r="K57" s="113">
        <v>3361</v>
      </c>
      <c r="L57" s="114">
        <f t="shared" si="18"/>
        <v>0.36570499796830558</v>
      </c>
      <c r="M57" s="113">
        <v>3660</v>
      </c>
      <c r="N57" s="114">
        <f t="shared" si="16"/>
        <v>8.8961618565903011E-2</v>
      </c>
      <c r="O57" s="114">
        <f t="shared" si="19"/>
        <v>-0.60947503201024333</v>
      </c>
    </row>
    <row r="58" spans="1:16" x14ac:dyDescent="0.25">
      <c r="A58" s="1">
        <v>6</v>
      </c>
      <c r="B58" s="112" t="s">
        <v>78</v>
      </c>
      <c r="C58" s="113">
        <v>9490</v>
      </c>
      <c r="D58" s="114">
        <v>0.25</v>
      </c>
      <c r="E58" s="113">
        <v>0</v>
      </c>
      <c r="F58" s="114">
        <f t="shared" si="13"/>
        <v>-1</v>
      </c>
      <c r="G58" s="113">
        <v>3706</v>
      </c>
      <c r="H58" s="114" t="str">
        <f t="shared" si="14"/>
        <v>-</v>
      </c>
      <c r="I58" s="113">
        <v>4006</v>
      </c>
      <c r="J58" s="114">
        <f t="shared" si="15"/>
        <v>8.0949811117107418E-2</v>
      </c>
      <c r="K58" s="113">
        <v>5560</v>
      </c>
      <c r="L58" s="114">
        <f t="shared" si="18"/>
        <v>0.38791812281577642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12475</v>
      </c>
      <c r="D59" s="114">
        <v>0.39136738790988179</v>
      </c>
      <c r="E59" s="113">
        <v>0</v>
      </c>
      <c r="F59" s="114">
        <f t="shared" si="13"/>
        <v>-1</v>
      </c>
      <c r="G59" s="113">
        <v>11363</v>
      </c>
      <c r="H59" s="114" t="str">
        <f t="shared" si="14"/>
        <v>-</v>
      </c>
      <c r="I59" s="113">
        <v>8443</v>
      </c>
      <c r="J59" s="114">
        <f t="shared" si="15"/>
        <v>-0.25697439056587168</v>
      </c>
      <c r="K59" s="113">
        <v>8165</v>
      </c>
      <c r="L59" s="114">
        <f t="shared" si="18"/>
        <v>-3.2926684827667918E-2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14209</v>
      </c>
      <c r="D60" s="114">
        <v>0.19533944645410961</v>
      </c>
      <c r="E60" s="113">
        <v>8054</v>
      </c>
      <c r="F60" s="114">
        <f t="shared" si="13"/>
        <v>-0.4331761559574917</v>
      </c>
      <c r="G60" s="113">
        <v>14616</v>
      </c>
      <c r="H60" s="114">
        <f t="shared" si="14"/>
        <v>0.81475043456667495</v>
      </c>
      <c r="I60" s="113">
        <v>8711</v>
      </c>
      <c r="J60" s="114">
        <f t="shared" si="15"/>
        <v>-0.40400930487137388</v>
      </c>
      <c r="K60" s="113">
        <v>8609</v>
      </c>
      <c r="L60" s="114">
        <f t="shared" si="18"/>
        <v>-1.1709333027207003E-2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17149</v>
      </c>
      <c r="D61" s="114">
        <v>1.0289872219592997</v>
      </c>
      <c r="E61" s="113">
        <v>4755</v>
      </c>
      <c r="F61" s="114">
        <f t="shared" si="13"/>
        <v>-0.72272435710537053</v>
      </c>
      <c r="G61" s="113">
        <v>7423</v>
      </c>
      <c r="H61" s="114">
        <f t="shared" si="14"/>
        <v>0.56109358569926404</v>
      </c>
      <c r="I61" s="113">
        <v>5083</v>
      </c>
      <c r="J61" s="114">
        <f t="shared" si="15"/>
        <v>-0.3152364273204904</v>
      </c>
      <c r="K61" s="113">
        <v>5659</v>
      </c>
      <c r="L61" s="114">
        <f t="shared" si="18"/>
        <v>0.11331890615778084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7804</v>
      </c>
      <c r="D62" s="114">
        <v>0.72235709556389316</v>
      </c>
      <c r="E62" s="113">
        <v>2420</v>
      </c>
      <c r="F62" s="114">
        <f t="shared" si="13"/>
        <v>-0.68990261404407993</v>
      </c>
      <c r="G62" s="113">
        <v>4894</v>
      </c>
      <c r="H62" s="114">
        <f t="shared" si="14"/>
        <v>1.0223140495867771</v>
      </c>
      <c r="I62" s="113">
        <v>2717</v>
      </c>
      <c r="J62" s="114">
        <f t="shared" si="15"/>
        <v>-0.44483040457703316</v>
      </c>
      <c r="K62" s="113">
        <v>3348</v>
      </c>
      <c r="L62" s="114">
        <f t="shared" si="18"/>
        <v>0.2322414427677586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4350</v>
      </c>
      <c r="D63" s="114">
        <v>0.6123054114158637</v>
      </c>
      <c r="E63" s="113">
        <v>1179</v>
      </c>
      <c r="F63" s="114">
        <f t="shared" si="13"/>
        <v>-0.72896551724137937</v>
      </c>
      <c r="G63" s="113">
        <v>1680</v>
      </c>
      <c r="H63" s="114">
        <f t="shared" si="14"/>
        <v>0.42493638676844792</v>
      </c>
      <c r="I63" s="113">
        <v>2080</v>
      </c>
      <c r="J63" s="114">
        <f t="shared" si="15"/>
        <v>0.23809523809523814</v>
      </c>
      <c r="K63" s="113">
        <v>2681</v>
      </c>
      <c r="L63" s="114">
        <f t="shared" si="18"/>
        <v>0.28894230769230766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5746</v>
      </c>
      <c r="D64" s="114">
        <v>0.16386469515900348</v>
      </c>
      <c r="E64" s="113">
        <v>1230</v>
      </c>
      <c r="F64" s="114">
        <f t="shared" si="13"/>
        <v>-0.78593804385659594</v>
      </c>
      <c r="G64" s="113">
        <v>2877</v>
      </c>
      <c r="H64" s="114">
        <f t="shared" si="14"/>
        <v>1.3390243902439023</v>
      </c>
      <c r="I64" s="113">
        <v>3803</v>
      </c>
      <c r="J64" s="114">
        <f t="shared" si="15"/>
        <v>0.32186305179005914</v>
      </c>
      <c r="K64" s="113">
        <v>4117</v>
      </c>
      <c r="L64" s="114">
        <f t="shared" si="18"/>
        <v>8.2566394951354205E-2</v>
      </c>
      <c r="M64" s="113"/>
      <c r="N64" s="114"/>
      <c r="O64" s="114"/>
    </row>
    <row r="65" spans="1:16" ht="15.75" x14ac:dyDescent="0.25">
      <c r="B65" s="115" t="s">
        <v>27</v>
      </c>
      <c r="C65" s="116">
        <v>98078</v>
      </c>
      <c r="D65" s="117">
        <v>0.52169798147487323</v>
      </c>
      <c r="E65" s="116">
        <v>26118</v>
      </c>
      <c r="F65" s="117">
        <f t="shared" si="13"/>
        <v>-0.73370174758865392</v>
      </c>
      <c r="G65" s="116">
        <v>55556</v>
      </c>
      <c r="H65" s="117">
        <f t="shared" si="14"/>
        <v>1.1271153993414504</v>
      </c>
      <c r="I65" s="116">
        <v>47673</v>
      </c>
      <c r="J65" s="117">
        <f t="shared" si="15"/>
        <v>-0.14189286485708119</v>
      </c>
      <c r="K65" s="116">
        <v>53993</v>
      </c>
      <c r="L65" s="117">
        <f t="shared" si="18"/>
        <v>0.132569798418392</v>
      </c>
      <c r="M65" s="116">
        <v>14060</v>
      </c>
      <c r="N65" s="117">
        <v>-0.11315756276018674</v>
      </c>
      <c r="O65" s="117">
        <v>-0.47644758890336991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  <c r="K68" s="118"/>
      <c r="N68" s="77"/>
      <c r="O68" s="77"/>
    </row>
    <row r="70" spans="1:16" ht="48.75" customHeight="1" thickBot="1" x14ac:dyDescent="0.3">
      <c r="B70" s="262" t="s">
        <v>272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C7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245</v>
      </c>
      <c r="M74" s="111" t="s">
        <v>66</v>
      </c>
      <c r="N74" s="110" t="s">
        <v>269</v>
      </c>
      <c r="O74" s="110" t="s">
        <v>270</v>
      </c>
    </row>
    <row r="75" spans="1:16" x14ac:dyDescent="0.25">
      <c r="A75" s="1">
        <v>1</v>
      </c>
      <c r="B75" s="112" t="s">
        <v>68</v>
      </c>
      <c r="C75" s="113">
        <v>4531</v>
      </c>
      <c r="D75" s="114">
        <v>-0.24040234702430852</v>
      </c>
      <c r="E75" s="113">
        <v>1208</v>
      </c>
      <c r="F75" s="114">
        <f t="shared" ref="F75:F87" si="20">IFERROR(E75/C75-1,"-")</f>
        <v>-0.73339218715515342</v>
      </c>
      <c r="G75" s="113">
        <v>5465</v>
      </c>
      <c r="H75" s="114">
        <f t="shared" ref="H75:H87" si="21">IFERROR(G75/E75-1,"-")</f>
        <v>3.5240066225165565</v>
      </c>
      <c r="I75" s="113">
        <v>1306</v>
      </c>
      <c r="J75" s="114">
        <f t="shared" ref="J75:J87" si="22">IFERROR(I75/G75-1,"-")</f>
        <v>-0.76102470265324795</v>
      </c>
      <c r="K75" s="113">
        <v>4043</v>
      </c>
      <c r="L75" s="114">
        <f>IFERROR(K75/I75-1,"-")</f>
        <v>2.0957120980091886</v>
      </c>
      <c r="M75" s="113">
        <v>1967</v>
      </c>
      <c r="N75" s="114">
        <f t="shared" ref="N75:N79" si="23">IFERROR(M75/K75-1,"-")</f>
        <v>-0.51348008904278997</v>
      </c>
      <c r="O75" s="114">
        <f t="shared" ref="O75" si="24">M75/C75-1</f>
        <v>-0.56587949679982341</v>
      </c>
    </row>
    <row r="76" spans="1:16" x14ac:dyDescent="0.25">
      <c r="A76" s="1">
        <v>2</v>
      </c>
      <c r="B76" s="112" t="s">
        <v>70</v>
      </c>
      <c r="C76" s="113">
        <v>3523</v>
      </c>
      <c r="D76" s="114">
        <v>-0.50809829656520522</v>
      </c>
      <c r="E76" s="113">
        <v>2752</v>
      </c>
      <c r="F76" s="114">
        <f t="shared" si="20"/>
        <v>-0.21884757309111558</v>
      </c>
      <c r="G76" s="113">
        <v>5161</v>
      </c>
      <c r="H76" s="114">
        <f t="shared" si="21"/>
        <v>0.87536337209302317</v>
      </c>
      <c r="I76" s="113">
        <v>1879</v>
      </c>
      <c r="J76" s="114">
        <f t="shared" si="22"/>
        <v>-0.63592327068397592</v>
      </c>
      <c r="K76" s="113">
        <v>2328</v>
      </c>
      <c r="L76" s="114">
        <f t="shared" ref="L76:L87" si="25">IFERROR(K76/I76-1,"-")</f>
        <v>0.23895689196381054</v>
      </c>
      <c r="M76" s="113">
        <v>1682</v>
      </c>
      <c r="N76" s="114">
        <f t="shared" si="23"/>
        <v>-0.27749140893470792</v>
      </c>
      <c r="O76" s="114">
        <f>IFERROR(M76/C76-1,"-")</f>
        <v>-0.5225659948907182</v>
      </c>
    </row>
    <row r="77" spans="1:16" x14ac:dyDescent="0.25">
      <c r="A77" s="1">
        <v>3</v>
      </c>
      <c r="B77" s="112" t="s">
        <v>72</v>
      </c>
      <c r="C77" s="113">
        <v>10570</v>
      </c>
      <c r="D77" s="114">
        <v>-2.9652070136785058E-2</v>
      </c>
      <c r="E77" s="113">
        <v>1072</v>
      </c>
      <c r="F77" s="114">
        <f t="shared" si="20"/>
        <v>-0.89858088930936608</v>
      </c>
      <c r="G77" s="113">
        <v>5611</v>
      </c>
      <c r="H77" s="114">
        <f t="shared" si="21"/>
        <v>4.2341417910447765</v>
      </c>
      <c r="I77" s="113">
        <v>2145</v>
      </c>
      <c r="J77" s="114">
        <f t="shared" si="22"/>
        <v>-0.61771520228123333</v>
      </c>
      <c r="K77" s="113">
        <v>3322</v>
      </c>
      <c r="L77" s="114">
        <f t="shared" si="25"/>
        <v>0.54871794871794877</v>
      </c>
      <c r="M77" s="113">
        <v>3987</v>
      </c>
      <c r="N77" s="114">
        <f t="shared" si="23"/>
        <v>0.20018061408789878</v>
      </c>
      <c r="O77" s="114">
        <f t="shared" ref="O77:O79" si="26">IFERROR(M77/C77-1,"-")</f>
        <v>-0.62280037842951752</v>
      </c>
    </row>
    <row r="78" spans="1:16" x14ac:dyDescent="0.25">
      <c r="A78" s="1">
        <v>4</v>
      </c>
      <c r="B78" s="112" t="s">
        <v>74</v>
      </c>
      <c r="C78" s="113">
        <v>15259</v>
      </c>
      <c r="D78" s="114">
        <v>0.21750578472831728</v>
      </c>
      <c r="E78" s="113">
        <v>0</v>
      </c>
      <c r="F78" s="114">
        <f t="shared" si="20"/>
        <v>-1</v>
      </c>
      <c r="G78" s="113">
        <v>8725</v>
      </c>
      <c r="H78" s="114" t="str">
        <f t="shared" si="21"/>
        <v>-</v>
      </c>
      <c r="I78" s="113">
        <v>5975</v>
      </c>
      <c r="J78" s="114">
        <f t="shared" si="22"/>
        <v>-0.31518624641833815</v>
      </c>
      <c r="K78" s="113">
        <v>7930</v>
      </c>
      <c r="L78" s="114">
        <f t="shared" si="25"/>
        <v>0.32719665271966525</v>
      </c>
      <c r="M78" s="113">
        <v>2539</v>
      </c>
      <c r="N78" s="114">
        <f t="shared" si="23"/>
        <v>-0.67982345523329135</v>
      </c>
      <c r="O78" s="114">
        <f t="shared" si="26"/>
        <v>-0.83360639622517851</v>
      </c>
    </row>
    <row r="79" spans="1:16" x14ac:dyDescent="0.25">
      <c r="A79" s="1">
        <v>5</v>
      </c>
      <c r="B79" s="112" t="s">
        <v>76</v>
      </c>
      <c r="C79" s="113">
        <v>9921</v>
      </c>
      <c r="D79" s="114">
        <v>-0.36538092496641716</v>
      </c>
      <c r="E79" s="113">
        <v>0</v>
      </c>
      <c r="F79" s="114">
        <f t="shared" si="20"/>
        <v>-1</v>
      </c>
      <c r="G79" s="113">
        <v>7870</v>
      </c>
      <c r="H79" s="114" t="str">
        <f t="shared" si="21"/>
        <v>-</v>
      </c>
      <c r="I79" s="113">
        <v>5049</v>
      </c>
      <c r="J79" s="114">
        <f t="shared" si="22"/>
        <v>-0.35844980940279547</v>
      </c>
      <c r="K79" s="113">
        <v>4755</v>
      </c>
      <c r="L79" s="114">
        <f t="shared" si="25"/>
        <v>-5.8229352346999441E-2</v>
      </c>
      <c r="M79" s="113">
        <v>2991</v>
      </c>
      <c r="N79" s="114">
        <f t="shared" si="23"/>
        <v>-0.3709779179810726</v>
      </c>
      <c r="O79" s="114">
        <f t="shared" si="26"/>
        <v>-0.6985182945267614</v>
      </c>
    </row>
    <row r="80" spans="1:16" x14ac:dyDescent="0.25">
      <c r="A80" s="1">
        <v>6</v>
      </c>
      <c r="B80" s="112" t="s">
        <v>78</v>
      </c>
      <c r="C80" s="113">
        <v>6720</v>
      </c>
      <c r="D80" s="114">
        <v>-0.70890188434048085</v>
      </c>
      <c r="E80" s="113">
        <v>0</v>
      </c>
      <c r="F80" s="114">
        <f t="shared" si="20"/>
        <v>-1</v>
      </c>
      <c r="G80" s="113">
        <v>3492</v>
      </c>
      <c r="H80" s="114" t="str">
        <f t="shared" si="21"/>
        <v>-</v>
      </c>
      <c r="I80" s="113">
        <v>3205</v>
      </c>
      <c r="J80" s="114">
        <f t="shared" si="22"/>
        <v>-8.2187857961053878E-2</v>
      </c>
      <c r="K80" s="113">
        <v>6156</v>
      </c>
      <c r="L80" s="114">
        <f t="shared" si="25"/>
        <v>0.92074882995319807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10693</v>
      </c>
      <c r="D81" s="114">
        <v>-0.34993008693537597</v>
      </c>
      <c r="E81" s="113">
        <v>0</v>
      </c>
      <c r="F81" s="114">
        <f t="shared" si="20"/>
        <v>-1</v>
      </c>
      <c r="G81" s="113">
        <v>6972</v>
      </c>
      <c r="H81" s="114" t="str">
        <f t="shared" si="21"/>
        <v>-</v>
      </c>
      <c r="I81" s="113">
        <v>8428</v>
      </c>
      <c r="J81" s="114">
        <f t="shared" si="22"/>
        <v>0.20883534136546178</v>
      </c>
      <c r="K81" s="113">
        <v>8185</v>
      </c>
      <c r="L81" s="114">
        <f t="shared" si="25"/>
        <v>-2.8832463217845272E-2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12880</v>
      </c>
      <c r="D82" s="114">
        <v>-0.42725008893632155</v>
      </c>
      <c r="E82" s="113">
        <v>16678</v>
      </c>
      <c r="F82" s="114">
        <f t="shared" si="20"/>
        <v>0.29487577639751561</v>
      </c>
      <c r="G82" s="113">
        <v>18094</v>
      </c>
      <c r="H82" s="114">
        <f t="shared" si="21"/>
        <v>8.490226645880794E-2</v>
      </c>
      <c r="I82" s="113">
        <v>13552</v>
      </c>
      <c r="J82" s="114">
        <f t="shared" si="22"/>
        <v>-0.25102243837736271</v>
      </c>
      <c r="K82" s="113">
        <v>8431</v>
      </c>
      <c r="L82" s="114">
        <f t="shared" si="25"/>
        <v>-0.3778778040141676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9029</v>
      </c>
      <c r="D83" s="114">
        <v>-0.46580286356644185</v>
      </c>
      <c r="E83" s="113">
        <v>5778</v>
      </c>
      <c r="F83" s="114">
        <f t="shared" si="20"/>
        <v>-0.36006202237235574</v>
      </c>
      <c r="G83" s="113">
        <v>10248</v>
      </c>
      <c r="H83" s="114">
        <f t="shared" si="21"/>
        <v>0.77362409138110078</v>
      </c>
      <c r="I83" s="113">
        <v>7224</v>
      </c>
      <c r="J83" s="114">
        <f t="shared" si="22"/>
        <v>-0.29508196721311475</v>
      </c>
      <c r="K83" s="113">
        <v>6609</v>
      </c>
      <c r="L83" s="114">
        <f t="shared" si="25"/>
        <v>-8.5132890365448466E-2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6884</v>
      </c>
      <c r="D84" s="114">
        <v>0.18587424633936256</v>
      </c>
      <c r="E84" s="113">
        <v>6911</v>
      </c>
      <c r="F84" s="114">
        <f t="shared" si="20"/>
        <v>3.9221382916909686E-3</v>
      </c>
      <c r="G84" s="113">
        <v>8620</v>
      </c>
      <c r="H84" s="114">
        <f t="shared" si="21"/>
        <v>0.24728693387353484</v>
      </c>
      <c r="I84" s="113">
        <v>3152</v>
      </c>
      <c r="J84" s="114">
        <f t="shared" si="22"/>
        <v>-0.63433874709976801</v>
      </c>
      <c r="K84" s="113">
        <v>4290</v>
      </c>
      <c r="L84" s="114">
        <f t="shared" si="25"/>
        <v>0.36104060913705593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2534</v>
      </c>
      <c r="D85" s="114">
        <v>-0.43863535666814357</v>
      </c>
      <c r="E85" s="113">
        <v>4984</v>
      </c>
      <c r="F85" s="114">
        <f t="shared" si="20"/>
        <v>0.96685082872928185</v>
      </c>
      <c r="G85" s="113">
        <v>2602</v>
      </c>
      <c r="H85" s="114">
        <f t="shared" si="21"/>
        <v>-0.4779293739967897</v>
      </c>
      <c r="I85" s="113">
        <v>1849</v>
      </c>
      <c r="J85" s="114">
        <f t="shared" si="22"/>
        <v>-0.28939277478862413</v>
      </c>
      <c r="K85" s="113">
        <v>1747</v>
      </c>
      <c r="L85" s="114">
        <f t="shared" si="25"/>
        <v>-5.516495402920496E-2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2284</v>
      </c>
      <c r="D86" s="114">
        <v>-0.67735555869473085</v>
      </c>
      <c r="E86" s="113">
        <v>3275</v>
      </c>
      <c r="F86" s="114">
        <f t="shared" si="20"/>
        <v>0.43388791593695264</v>
      </c>
      <c r="G86" s="113">
        <v>3577</v>
      </c>
      <c r="H86" s="114">
        <f t="shared" si="21"/>
        <v>9.2213740458015225E-2</v>
      </c>
      <c r="I86" s="113">
        <v>3782</v>
      </c>
      <c r="J86" s="114">
        <f t="shared" si="22"/>
        <v>5.7310595471065096E-2</v>
      </c>
      <c r="K86" s="113">
        <v>2294</v>
      </c>
      <c r="L86" s="114">
        <f t="shared" si="25"/>
        <v>-0.39344262295081966</v>
      </c>
      <c r="M86" s="113"/>
      <c r="N86" s="114"/>
      <c r="O86" s="114"/>
    </row>
    <row r="87" spans="1:16" ht="15.75" x14ac:dyDescent="0.25">
      <c r="B87" s="115" t="s">
        <v>27</v>
      </c>
      <c r="C87" s="116">
        <v>94828</v>
      </c>
      <c r="D87" s="117">
        <v>-0.3614620087806717</v>
      </c>
      <c r="E87" s="116">
        <v>51058</v>
      </c>
      <c r="F87" s="117">
        <f t="shared" si="20"/>
        <v>-0.46157253131986331</v>
      </c>
      <c r="G87" s="116">
        <v>86437</v>
      </c>
      <c r="H87" s="117">
        <f t="shared" si="21"/>
        <v>0.69291785812213558</v>
      </c>
      <c r="I87" s="116">
        <v>57546</v>
      </c>
      <c r="J87" s="117">
        <f t="shared" si="22"/>
        <v>-0.33424343741684692</v>
      </c>
      <c r="K87" s="116">
        <v>60090</v>
      </c>
      <c r="L87" s="117">
        <f t="shared" si="25"/>
        <v>4.4208111771452341E-2</v>
      </c>
      <c r="M87" s="116">
        <v>13166</v>
      </c>
      <c r="N87" s="117">
        <v>-0.41165430333363129</v>
      </c>
      <c r="O87" s="117">
        <v>-0.69943384165829603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  <c r="K90" s="118"/>
      <c r="N90" s="77"/>
      <c r="O90" s="77"/>
    </row>
    <row r="92" spans="1:16" ht="48.75" customHeight="1" thickBot="1" x14ac:dyDescent="0.3">
      <c r="B92" s="262" t="s">
        <v>273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C7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245</v>
      </c>
      <c r="M96" s="111" t="s">
        <v>66</v>
      </c>
      <c r="N96" s="110" t="s">
        <v>269</v>
      </c>
      <c r="O96" s="110" t="s">
        <v>270</v>
      </c>
    </row>
    <row r="97" spans="2:15" x14ac:dyDescent="0.25">
      <c r="B97" s="112" t="s">
        <v>68</v>
      </c>
      <c r="C97" s="113">
        <v>148535</v>
      </c>
      <c r="D97" s="114">
        <v>-0.15934687871413211</v>
      </c>
      <c r="E97" s="113">
        <v>154990</v>
      </c>
      <c r="F97" s="114">
        <f t="shared" ref="F97:F109" si="27">IFERROR(E97/C97-1,"-")</f>
        <v>4.3457770895748427E-2</v>
      </c>
      <c r="G97" s="113">
        <v>18536</v>
      </c>
      <c r="H97" s="114">
        <f t="shared" ref="H97:H109" si="28">IFERROR(G97/E97-1,"-")</f>
        <v>-0.88040518743144713</v>
      </c>
      <c r="I97" s="113">
        <v>110611</v>
      </c>
      <c r="J97" s="114">
        <f t="shared" ref="J97:J109" si="29">IFERROR(I97/G97-1,"-")</f>
        <v>4.9673608113940437</v>
      </c>
      <c r="K97" s="113">
        <v>156236</v>
      </c>
      <c r="L97" s="114">
        <f t="shared" ref="L97:L109" si="30">IFERROR(K97/I97-1,"-")</f>
        <v>0.41248157958973342</v>
      </c>
      <c r="M97" s="113">
        <v>168765</v>
      </c>
      <c r="N97" s="114">
        <f t="shared" ref="N97:N101" si="31">IFERROR(M97/K97-1,"-")</f>
        <v>8.0192785273560441E-2</v>
      </c>
      <c r="O97" s="114">
        <f t="shared" ref="O97" si="32">M97/C97-1</f>
        <v>0.13619685595987474</v>
      </c>
    </row>
    <row r="98" spans="2:15" x14ac:dyDescent="0.25">
      <c r="B98" s="112" t="s">
        <v>70</v>
      </c>
      <c r="C98" s="113">
        <v>138908</v>
      </c>
      <c r="D98" s="114">
        <v>-0.12120253564966532</v>
      </c>
      <c r="E98" s="113">
        <v>168403</v>
      </c>
      <c r="F98" s="114">
        <f t="shared" si="27"/>
        <v>0.21233478273389572</v>
      </c>
      <c r="G98" s="113">
        <v>12334</v>
      </c>
      <c r="H98" s="114">
        <f t="shared" si="28"/>
        <v>-0.92675902448293679</v>
      </c>
      <c r="I98" s="113">
        <v>137218</v>
      </c>
      <c r="J98" s="114">
        <f t="shared" si="29"/>
        <v>10.125182422571752</v>
      </c>
      <c r="K98" s="113">
        <v>151743</v>
      </c>
      <c r="L98" s="114">
        <f t="shared" si="30"/>
        <v>0.10585345945867153</v>
      </c>
      <c r="M98" s="113">
        <v>163400</v>
      </c>
      <c r="N98" s="114">
        <f t="shared" si="31"/>
        <v>7.6820677065828402E-2</v>
      </c>
      <c r="O98" s="114">
        <f>IFERROR(M98/C98-1,"-")</f>
        <v>0.17631813862412526</v>
      </c>
    </row>
    <row r="99" spans="2:15" x14ac:dyDescent="0.25">
      <c r="B99" s="112" t="s">
        <v>72</v>
      </c>
      <c r="C99" s="113">
        <v>139598</v>
      </c>
      <c r="D99" s="114">
        <v>-0.14624182007216679</v>
      </c>
      <c r="E99" s="113">
        <v>80146</v>
      </c>
      <c r="F99" s="114">
        <f t="shared" si="27"/>
        <v>-0.42588002693448335</v>
      </c>
      <c r="G99" s="113">
        <v>15162</v>
      </c>
      <c r="H99" s="114">
        <f t="shared" si="28"/>
        <v>-0.81082025303820526</v>
      </c>
      <c r="I99" s="113">
        <v>144147</v>
      </c>
      <c r="J99" s="114">
        <f t="shared" si="29"/>
        <v>8.5071230708349823</v>
      </c>
      <c r="K99" s="113">
        <v>139689</v>
      </c>
      <c r="L99" s="114">
        <f t="shared" si="30"/>
        <v>-3.0926762263522645E-2</v>
      </c>
      <c r="M99" s="113">
        <v>169538</v>
      </c>
      <c r="N99" s="114">
        <f t="shared" si="31"/>
        <v>0.21368182176119799</v>
      </c>
      <c r="O99" s="114">
        <f t="shared" ref="O99:O101" si="33">IFERROR(M99/C99-1,"-")</f>
        <v>0.21447298671900739</v>
      </c>
    </row>
    <row r="100" spans="2:15" x14ac:dyDescent="0.25">
      <c r="B100" s="112" t="s">
        <v>74</v>
      </c>
      <c r="C100" s="113">
        <v>119665</v>
      </c>
      <c r="D100" s="114">
        <v>-0.14605514800331121</v>
      </c>
      <c r="E100" s="113">
        <v>0</v>
      </c>
      <c r="F100" s="114">
        <f t="shared" si="27"/>
        <v>-1</v>
      </c>
      <c r="G100" s="113">
        <v>11798</v>
      </c>
      <c r="H100" s="114" t="str">
        <f t="shared" si="28"/>
        <v>-</v>
      </c>
      <c r="I100" s="113">
        <v>143925</v>
      </c>
      <c r="J100" s="114">
        <f t="shared" si="29"/>
        <v>11.199101542634345</v>
      </c>
      <c r="K100" s="113">
        <v>133479</v>
      </c>
      <c r="L100" s="114">
        <f t="shared" si="30"/>
        <v>-7.25794684731631E-2</v>
      </c>
      <c r="M100" s="113">
        <v>149421</v>
      </c>
      <c r="N100" s="114">
        <f t="shared" si="31"/>
        <v>0.11943451778931524</v>
      </c>
      <c r="O100" s="114">
        <f t="shared" si="33"/>
        <v>0.24866084485856343</v>
      </c>
    </row>
    <row r="101" spans="2:15" x14ac:dyDescent="0.25">
      <c r="B101" s="112" t="s">
        <v>76</v>
      </c>
      <c r="C101" s="113">
        <v>109960</v>
      </c>
      <c r="D101" s="114">
        <v>-0.25873993879009316</v>
      </c>
      <c r="E101" s="113">
        <v>0</v>
      </c>
      <c r="F101" s="114">
        <f t="shared" si="27"/>
        <v>-1</v>
      </c>
      <c r="G101" s="113">
        <v>13708</v>
      </c>
      <c r="H101" s="114" t="str">
        <f t="shared" si="28"/>
        <v>-</v>
      </c>
      <c r="I101" s="113">
        <v>118400</v>
      </c>
      <c r="J101" s="114">
        <f t="shared" si="29"/>
        <v>7.6372920922089289</v>
      </c>
      <c r="K101" s="113">
        <v>132335</v>
      </c>
      <c r="L101" s="114">
        <f t="shared" si="30"/>
        <v>0.11769425675675671</v>
      </c>
      <c r="M101" s="113">
        <v>153273</v>
      </c>
      <c r="N101" s="114">
        <f t="shared" si="31"/>
        <v>0.15821966977745872</v>
      </c>
      <c r="O101" s="114">
        <f t="shared" si="33"/>
        <v>0.39389778101127693</v>
      </c>
    </row>
    <row r="102" spans="2:15" x14ac:dyDescent="0.25">
      <c r="B102" s="112" t="s">
        <v>78</v>
      </c>
      <c r="C102" s="113">
        <v>129550</v>
      </c>
      <c r="D102" s="114">
        <v>-6.345109776110236E-2</v>
      </c>
      <c r="E102" s="113">
        <v>0</v>
      </c>
      <c r="F102" s="114">
        <f t="shared" si="27"/>
        <v>-1</v>
      </c>
      <c r="G102" s="113">
        <v>11596</v>
      </c>
      <c r="H102" s="114" t="str">
        <f t="shared" si="28"/>
        <v>-</v>
      </c>
      <c r="I102" s="113">
        <v>125009</v>
      </c>
      <c r="J102" s="114">
        <f t="shared" si="29"/>
        <v>9.7803552949292865</v>
      </c>
      <c r="K102" s="113">
        <v>130573</v>
      </c>
      <c r="L102" s="114">
        <f t="shared" si="30"/>
        <v>4.4508795366733578E-2</v>
      </c>
      <c r="M102" s="113"/>
      <c r="N102" s="114"/>
      <c r="O102" s="114"/>
    </row>
    <row r="103" spans="2:15" x14ac:dyDescent="0.25">
      <c r="B103" s="112" t="s">
        <v>80</v>
      </c>
      <c r="C103" s="113">
        <v>158275</v>
      </c>
      <c r="D103" s="114">
        <v>-5.4865850964093577E-2</v>
      </c>
      <c r="E103" s="113">
        <v>0</v>
      </c>
      <c r="F103" s="114">
        <f t="shared" si="27"/>
        <v>-1</v>
      </c>
      <c r="G103" s="113">
        <v>42751</v>
      </c>
      <c r="H103" s="114" t="str">
        <f t="shared" si="28"/>
        <v>-</v>
      </c>
      <c r="I103" s="113">
        <v>142649</v>
      </c>
      <c r="J103" s="114">
        <f t="shared" si="29"/>
        <v>2.3367406610371688</v>
      </c>
      <c r="K103" s="113">
        <v>150081</v>
      </c>
      <c r="L103" s="114">
        <f t="shared" si="30"/>
        <v>5.2099909568240843E-2</v>
      </c>
      <c r="M103" s="113"/>
      <c r="N103" s="114"/>
      <c r="O103" s="114"/>
    </row>
    <row r="104" spans="2:15" x14ac:dyDescent="0.25">
      <c r="B104" s="112" t="s">
        <v>82</v>
      </c>
      <c r="C104" s="113">
        <v>154761</v>
      </c>
      <c r="D104" s="114">
        <v>-8.9110717417790308E-2</v>
      </c>
      <c r="E104" s="113">
        <v>35781</v>
      </c>
      <c r="F104" s="114">
        <f t="shared" si="27"/>
        <v>-0.7687983406672223</v>
      </c>
      <c r="G104" s="113">
        <v>62119</v>
      </c>
      <c r="H104" s="114">
        <f t="shared" si="28"/>
        <v>0.73608898577457316</v>
      </c>
      <c r="I104" s="113">
        <v>156262</v>
      </c>
      <c r="J104" s="114">
        <f t="shared" si="29"/>
        <v>1.5155266504612115</v>
      </c>
      <c r="K104" s="113">
        <v>164834</v>
      </c>
      <c r="L104" s="114">
        <f t="shared" si="30"/>
        <v>5.4856587014117331E-2</v>
      </c>
      <c r="M104" s="113"/>
      <c r="N104" s="114"/>
      <c r="O104" s="114"/>
    </row>
    <row r="105" spans="2:15" x14ac:dyDescent="0.25">
      <c r="B105" s="112" t="s">
        <v>84</v>
      </c>
      <c r="C105" s="113">
        <v>137937</v>
      </c>
      <c r="D105" s="114">
        <v>-7.9370482349878868E-2</v>
      </c>
      <c r="E105" s="113">
        <v>12376</v>
      </c>
      <c r="F105" s="114">
        <f t="shared" si="27"/>
        <v>-0.91027788048166913</v>
      </c>
      <c r="G105" s="113">
        <v>71356</v>
      </c>
      <c r="H105" s="114">
        <f t="shared" si="28"/>
        <v>4.7656755009696186</v>
      </c>
      <c r="I105" s="113">
        <v>123782</v>
      </c>
      <c r="J105" s="114">
        <f t="shared" si="29"/>
        <v>0.73471046583328659</v>
      </c>
      <c r="K105" s="113">
        <v>138541</v>
      </c>
      <c r="L105" s="114">
        <f t="shared" si="30"/>
        <v>0.11923381428640667</v>
      </c>
      <c r="M105" s="113"/>
      <c r="N105" s="114"/>
      <c r="O105" s="114"/>
    </row>
    <row r="106" spans="2:15" x14ac:dyDescent="0.25">
      <c r="B106" s="112" t="s">
        <v>86</v>
      </c>
      <c r="C106" s="113">
        <v>146800</v>
      </c>
      <c r="D106" s="114">
        <v>-8.7314416453209365E-2</v>
      </c>
      <c r="E106" s="113">
        <v>15012</v>
      </c>
      <c r="F106" s="114">
        <f t="shared" si="27"/>
        <v>-0.89773841961852863</v>
      </c>
      <c r="G106" s="113">
        <v>123665</v>
      </c>
      <c r="H106" s="114">
        <f t="shared" si="28"/>
        <v>7.2377431388222764</v>
      </c>
      <c r="I106" s="113">
        <v>148245</v>
      </c>
      <c r="J106" s="114">
        <f t="shared" si="29"/>
        <v>0.19876278656046575</v>
      </c>
      <c r="K106" s="113">
        <v>163070</v>
      </c>
      <c r="L106" s="114">
        <f t="shared" si="30"/>
        <v>0.10000337279503535</v>
      </c>
      <c r="M106" s="113"/>
      <c r="N106" s="114"/>
      <c r="O106" s="114"/>
    </row>
    <row r="107" spans="2:15" x14ac:dyDescent="0.25">
      <c r="B107" s="112" t="s">
        <v>88</v>
      </c>
      <c r="C107" s="113">
        <v>138429</v>
      </c>
      <c r="D107" s="114">
        <v>-2.1571801160579884E-2</v>
      </c>
      <c r="E107" s="113">
        <v>24493</v>
      </c>
      <c r="F107" s="114">
        <f t="shared" si="27"/>
        <v>-0.82306453127596102</v>
      </c>
      <c r="G107" s="113">
        <v>133212</v>
      </c>
      <c r="H107" s="114">
        <f t="shared" si="28"/>
        <v>4.4387784264892014</v>
      </c>
      <c r="I107" s="113">
        <v>149094</v>
      </c>
      <c r="J107" s="114">
        <f t="shared" si="29"/>
        <v>0.11922349337897487</v>
      </c>
      <c r="K107" s="113">
        <v>159961</v>
      </c>
      <c r="L107" s="114">
        <f t="shared" si="30"/>
        <v>7.2886903564194361E-2</v>
      </c>
      <c r="M107" s="113"/>
      <c r="N107" s="114"/>
      <c r="O107" s="114"/>
    </row>
    <row r="108" spans="2:15" x14ac:dyDescent="0.25">
      <c r="B108" s="112" t="s">
        <v>90</v>
      </c>
      <c r="C108" s="113">
        <v>141432</v>
      </c>
      <c r="D108" s="114">
        <v>-1.3097572378566569E-2</v>
      </c>
      <c r="E108" s="113">
        <v>28687</v>
      </c>
      <c r="F108" s="114">
        <f t="shared" si="27"/>
        <v>-0.79716754341308893</v>
      </c>
      <c r="G108" s="113">
        <v>116759</v>
      </c>
      <c r="H108" s="114">
        <f t="shared" si="28"/>
        <v>3.0701014396765087</v>
      </c>
      <c r="I108" s="113">
        <v>148556</v>
      </c>
      <c r="J108" s="114">
        <f t="shared" si="29"/>
        <v>0.27233018439692014</v>
      </c>
      <c r="K108" s="113">
        <v>152113</v>
      </c>
      <c r="L108" s="114">
        <f t="shared" si="30"/>
        <v>2.3943832628773087E-2</v>
      </c>
      <c r="M108" s="113"/>
      <c r="N108" s="114"/>
      <c r="O108" s="114"/>
    </row>
    <row r="109" spans="2:15" ht="15.75" x14ac:dyDescent="0.25">
      <c r="B109" s="115" t="s">
        <v>27</v>
      </c>
      <c r="C109" s="116">
        <v>1663850</v>
      </c>
      <c r="D109" s="117">
        <v>-0.10444298759778547</v>
      </c>
      <c r="E109" s="116">
        <v>533590</v>
      </c>
      <c r="F109" s="117">
        <f t="shared" si="27"/>
        <v>-0.67930402380022237</v>
      </c>
      <c r="G109" s="116">
        <v>632996</v>
      </c>
      <c r="H109" s="117">
        <f t="shared" si="28"/>
        <v>0.18629659476377003</v>
      </c>
      <c r="I109" s="116">
        <v>1647898</v>
      </c>
      <c r="J109" s="117">
        <f t="shared" si="29"/>
        <v>1.6033308267350819</v>
      </c>
      <c r="K109" s="116">
        <v>1772655</v>
      </c>
      <c r="L109" s="117">
        <f t="shared" si="30"/>
        <v>7.5706748840037363E-2</v>
      </c>
      <c r="M109" s="116">
        <v>804397</v>
      </c>
      <c r="N109" s="117">
        <v>0.12742437791002437</v>
      </c>
      <c r="O109" s="117">
        <v>0.22497129438710095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  <c r="K112" s="118"/>
      <c r="N112" s="77"/>
      <c r="O112" s="77"/>
    </row>
    <row r="114" spans="1:16" ht="48.75" customHeight="1" thickBot="1" x14ac:dyDescent="0.3">
      <c r="B114" s="262" t="s">
        <v>274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C7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245</v>
      </c>
      <c r="M118" s="111" t="s">
        <v>66</v>
      </c>
      <c r="N118" s="110" t="s">
        <v>269</v>
      </c>
      <c r="O118" s="110" t="s">
        <v>270</v>
      </c>
    </row>
    <row r="119" spans="1:16" x14ac:dyDescent="0.25">
      <c r="B119" s="112" t="s">
        <v>68</v>
      </c>
      <c r="C119" s="113">
        <v>69125</v>
      </c>
      <c r="D119" s="114">
        <v>-0.23616252472457655</v>
      </c>
      <c r="E119" s="113">
        <v>75091</v>
      </c>
      <c r="F119" s="114">
        <f t="shared" ref="F119:F131" si="34">IFERROR(E119/C119-1,"-")</f>
        <v>8.6307414104882518E-2</v>
      </c>
      <c r="G119" s="113">
        <v>774</v>
      </c>
      <c r="H119" s="114">
        <f t="shared" ref="H119:H131" si="35">IFERROR(G119/E119-1,"-")</f>
        <v>-0.98969250642553697</v>
      </c>
      <c r="I119" s="113">
        <v>36008</v>
      </c>
      <c r="J119" s="114">
        <f t="shared" ref="J119:J131" si="36">IFERROR(I119/G119-1,"-")</f>
        <v>45.521963824289408</v>
      </c>
      <c r="K119" s="113">
        <v>59113</v>
      </c>
      <c r="L119" s="114">
        <f t="shared" ref="L119:L131" si="37">IFERROR(K119/I119-1,"-")</f>
        <v>0.64166296378582532</v>
      </c>
      <c r="M119" s="113">
        <v>66871</v>
      </c>
      <c r="N119" s="114">
        <f t="shared" ref="N119:N123" si="38">IFERROR(M119/K119-1,"-")</f>
        <v>0.13124016713751629</v>
      </c>
      <c r="O119" s="114">
        <f t="shared" ref="O119" si="39">M119/C119-1</f>
        <v>-3.2607594936708839E-2</v>
      </c>
    </row>
    <row r="120" spans="1:16" x14ac:dyDescent="0.25">
      <c r="B120" s="112" t="s">
        <v>70</v>
      </c>
      <c r="C120" s="113">
        <v>65257</v>
      </c>
      <c r="D120" s="114">
        <v>-0.16693900477442747</v>
      </c>
      <c r="E120" s="113">
        <v>81036</v>
      </c>
      <c r="F120" s="114">
        <f t="shared" si="34"/>
        <v>0.24179781479381512</v>
      </c>
      <c r="G120" s="113">
        <v>344</v>
      </c>
      <c r="H120" s="114">
        <f t="shared" si="35"/>
        <v>-0.99575497309837602</v>
      </c>
      <c r="I120" s="113">
        <v>53181</v>
      </c>
      <c r="J120" s="114">
        <f t="shared" si="36"/>
        <v>153.59593023255815</v>
      </c>
      <c r="K120" s="113">
        <v>57709</v>
      </c>
      <c r="L120" s="114">
        <f t="shared" si="37"/>
        <v>8.5143190237114696E-2</v>
      </c>
      <c r="M120" s="113">
        <v>68185</v>
      </c>
      <c r="N120" s="114">
        <f t="shared" si="38"/>
        <v>0.18153147689268567</v>
      </c>
      <c r="O120" s="114">
        <f>IFERROR(M120/C120-1,"-")</f>
        <v>4.4868749712674516E-2</v>
      </c>
    </row>
    <row r="121" spans="1:16" x14ac:dyDescent="0.25">
      <c r="B121" s="112" t="s">
        <v>72</v>
      </c>
      <c r="C121" s="113">
        <v>63093</v>
      </c>
      <c r="D121" s="114">
        <v>-0.21197776806344848</v>
      </c>
      <c r="E121" s="113">
        <v>42067</v>
      </c>
      <c r="F121" s="114">
        <f t="shared" si="34"/>
        <v>-0.33325408523925004</v>
      </c>
      <c r="G121" s="113">
        <v>248</v>
      </c>
      <c r="H121" s="114">
        <f t="shared" si="35"/>
        <v>-0.99410464259395726</v>
      </c>
      <c r="I121" s="113">
        <v>65273</v>
      </c>
      <c r="J121" s="114">
        <f t="shared" si="36"/>
        <v>262.19758064516128</v>
      </c>
      <c r="K121" s="113">
        <v>46927</v>
      </c>
      <c r="L121" s="114">
        <f t="shared" si="37"/>
        <v>-0.28106567799855986</v>
      </c>
      <c r="M121" s="113">
        <v>62209</v>
      </c>
      <c r="N121" s="114">
        <f t="shared" si="38"/>
        <v>0.3256547403413812</v>
      </c>
      <c r="O121" s="114">
        <f t="shared" ref="O121:O123" si="40">IFERROR(M121/C121-1,"-")</f>
        <v>-1.4011063033934068E-2</v>
      </c>
    </row>
    <row r="122" spans="1:16" x14ac:dyDescent="0.25">
      <c r="B122" s="112" t="s">
        <v>74</v>
      </c>
      <c r="C122" s="113">
        <v>53985</v>
      </c>
      <c r="D122" s="114">
        <v>-0.24549266247379453</v>
      </c>
      <c r="E122" s="113">
        <v>0</v>
      </c>
      <c r="F122" s="114">
        <f t="shared" si="34"/>
        <v>-1</v>
      </c>
      <c r="G122" s="113">
        <v>89</v>
      </c>
      <c r="H122" s="114" t="str">
        <f t="shared" si="35"/>
        <v>-</v>
      </c>
      <c r="I122" s="113">
        <v>69119</v>
      </c>
      <c r="J122" s="114">
        <f t="shared" si="36"/>
        <v>775.61797752808991</v>
      </c>
      <c r="K122" s="113">
        <v>48951</v>
      </c>
      <c r="L122" s="114">
        <f t="shared" si="37"/>
        <v>-0.29178662885747764</v>
      </c>
      <c r="M122" s="113">
        <v>65140</v>
      </c>
      <c r="N122" s="114">
        <f t="shared" si="38"/>
        <v>0.33071847357561635</v>
      </c>
      <c r="O122" s="114">
        <f t="shared" si="40"/>
        <v>0.20663147170510321</v>
      </c>
    </row>
    <row r="123" spans="1:16" x14ac:dyDescent="0.25">
      <c r="B123" s="112" t="s">
        <v>76</v>
      </c>
      <c r="C123" s="113">
        <v>56905</v>
      </c>
      <c r="D123" s="114">
        <v>-0.3616508121690748</v>
      </c>
      <c r="E123" s="113">
        <v>0</v>
      </c>
      <c r="F123" s="114">
        <f t="shared" si="34"/>
        <v>-1</v>
      </c>
      <c r="G123" s="113">
        <v>167</v>
      </c>
      <c r="H123" s="114" t="str">
        <f t="shared" si="35"/>
        <v>-</v>
      </c>
      <c r="I123" s="113">
        <v>59127</v>
      </c>
      <c r="J123" s="114">
        <f t="shared" si="36"/>
        <v>353.05389221556885</v>
      </c>
      <c r="K123" s="113">
        <v>59272</v>
      </c>
      <c r="L123" s="114">
        <f t="shared" si="37"/>
        <v>2.4523483349401243E-3</v>
      </c>
      <c r="M123" s="113">
        <v>74566</v>
      </c>
      <c r="N123" s="114">
        <f t="shared" si="38"/>
        <v>0.2580307733837226</v>
      </c>
      <c r="O123" s="114">
        <f t="shared" si="40"/>
        <v>0.31035937088129328</v>
      </c>
    </row>
    <row r="124" spans="1:16" x14ac:dyDescent="0.25">
      <c r="B124" s="112" t="s">
        <v>78</v>
      </c>
      <c r="C124" s="113">
        <v>78804</v>
      </c>
      <c r="D124" s="114">
        <v>-4.0263061746437678E-2</v>
      </c>
      <c r="E124" s="113">
        <v>0</v>
      </c>
      <c r="F124" s="114">
        <f t="shared" si="34"/>
        <v>-1</v>
      </c>
      <c r="G124" s="113">
        <v>488</v>
      </c>
      <c r="H124" s="114" t="str">
        <f t="shared" si="35"/>
        <v>-</v>
      </c>
      <c r="I124" s="113">
        <v>59135</v>
      </c>
      <c r="J124" s="114">
        <f t="shared" si="36"/>
        <v>120.17827868852459</v>
      </c>
      <c r="K124" s="113">
        <v>59708</v>
      </c>
      <c r="L124" s="114">
        <f t="shared" si="37"/>
        <v>9.689693075167094E-3</v>
      </c>
      <c r="M124" s="113"/>
      <c r="N124" s="114"/>
      <c r="O124" s="114"/>
    </row>
    <row r="125" spans="1:16" x14ac:dyDescent="0.25">
      <c r="B125" s="112" t="s">
        <v>80</v>
      </c>
      <c r="C125" s="113">
        <v>85109</v>
      </c>
      <c r="D125" s="114">
        <v>-0.14872271899817957</v>
      </c>
      <c r="E125" s="113">
        <v>0</v>
      </c>
      <c r="F125" s="114">
        <f t="shared" si="34"/>
        <v>-1</v>
      </c>
      <c r="G125" s="113">
        <v>4225</v>
      </c>
      <c r="H125" s="114" t="str">
        <f t="shared" si="35"/>
        <v>-</v>
      </c>
      <c r="I125" s="113">
        <v>64510</v>
      </c>
      <c r="J125" s="114">
        <f t="shared" si="36"/>
        <v>14.268639053254438</v>
      </c>
      <c r="K125" s="113">
        <v>67918</v>
      </c>
      <c r="L125" s="114">
        <f t="shared" si="37"/>
        <v>5.282901875678192E-2</v>
      </c>
      <c r="M125" s="113"/>
      <c r="N125" s="114"/>
      <c r="O125" s="114"/>
    </row>
    <row r="126" spans="1:16" x14ac:dyDescent="0.25">
      <c r="B126" s="112" t="s">
        <v>82</v>
      </c>
      <c r="C126" s="113">
        <v>87508</v>
      </c>
      <c r="D126" s="114">
        <v>-0.15375986384032181</v>
      </c>
      <c r="E126" s="113">
        <v>2044</v>
      </c>
      <c r="F126" s="114">
        <f t="shared" si="34"/>
        <v>-0.97664213557617585</v>
      </c>
      <c r="G126" s="113">
        <v>14623</v>
      </c>
      <c r="H126" s="114">
        <f t="shared" si="35"/>
        <v>6.154109589041096</v>
      </c>
      <c r="I126" s="113">
        <v>78894</v>
      </c>
      <c r="J126" s="114">
        <f t="shared" si="36"/>
        <v>4.3951993434999661</v>
      </c>
      <c r="K126" s="113">
        <v>76684</v>
      </c>
      <c r="L126" s="114">
        <f t="shared" si="37"/>
        <v>-2.8012269627601616E-2</v>
      </c>
      <c r="M126" s="113"/>
      <c r="N126" s="114"/>
      <c r="O126" s="114"/>
    </row>
    <row r="127" spans="1:16" x14ac:dyDescent="0.25">
      <c r="B127" s="112" t="s">
        <v>84</v>
      </c>
      <c r="C127" s="113">
        <v>76931</v>
      </c>
      <c r="D127" s="114">
        <v>-0.1412896672582572</v>
      </c>
      <c r="E127" s="113">
        <v>1376</v>
      </c>
      <c r="F127" s="114">
        <f t="shared" si="34"/>
        <v>-0.9821138422742457</v>
      </c>
      <c r="G127" s="113">
        <v>20858</v>
      </c>
      <c r="H127" s="114">
        <f t="shared" si="35"/>
        <v>14.158430232558139</v>
      </c>
      <c r="I127" s="113">
        <v>60744</v>
      </c>
      <c r="J127" s="114">
        <f t="shared" si="36"/>
        <v>1.9122638795665932</v>
      </c>
      <c r="K127" s="113">
        <v>69941</v>
      </c>
      <c r="L127" s="114">
        <f t="shared" si="37"/>
        <v>0.15140590017121025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77126</v>
      </c>
      <c r="D128" s="114">
        <v>-0.12016883413187318</v>
      </c>
      <c r="E128" s="113">
        <v>2708</v>
      </c>
      <c r="F128" s="114">
        <f t="shared" si="34"/>
        <v>-0.9648886238103882</v>
      </c>
      <c r="G128" s="113">
        <v>49641</v>
      </c>
      <c r="H128" s="114">
        <f t="shared" si="35"/>
        <v>17.331240768094535</v>
      </c>
      <c r="I128" s="113">
        <v>74615</v>
      </c>
      <c r="J128" s="114">
        <f t="shared" si="36"/>
        <v>0.50309220201043492</v>
      </c>
      <c r="K128" s="113">
        <v>76376</v>
      </c>
      <c r="L128" s="114">
        <f t="shared" si="37"/>
        <v>2.3601152583260676E-2</v>
      </c>
      <c r="M128" s="113"/>
      <c r="N128" s="114"/>
      <c r="O128" s="114"/>
    </row>
    <row r="129" spans="2:16" x14ac:dyDescent="0.25">
      <c r="B129" s="112" t="s">
        <v>88</v>
      </c>
      <c r="C129" s="113">
        <v>66892</v>
      </c>
      <c r="D129" s="114">
        <v>-7.0415097486068445E-2</v>
      </c>
      <c r="E129" s="113">
        <v>10487</v>
      </c>
      <c r="F129" s="114">
        <f t="shared" si="34"/>
        <v>-0.84322489983854565</v>
      </c>
      <c r="G129" s="113">
        <v>52715</v>
      </c>
      <c r="H129" s="114">
        <f t="shared" si="35"/>
        <v>4.02669972346715</v>
      </c>
      <c r="I129" s="113">
        <v>58033</v>
      </c>
      <c r="J129" s="114">
        <f t="shared" si="36"/>
        <v>0.10088210186853841</v>
      </c>
      <c r="K129" s="113">
        <v>64734</v>
      </c>
      <c r="L129" s="114">
        <f t="shared" si="37"/>
        <v>0.11546878500163693</v>
      </c>
      <c r="M129" s="113"/>
      <c r="N129" s="114"/>
      <c r="O129" s="114"/>
    </row>
    <row r="130" spans="2:16" x14ac:dyDescent="0.25">
      <c r="B130" s="112" t="s">
        <v>90</v>
      </c>
      <c r="C130" s="113">
        <v>66981</v>
      </c>
      <c r="D130" s="114">
        <v>-1.6980245971411012E-2</v>
      </c>
      <c r="E130" s="113">
        <v>8843</v>
      </c>
      <c r="F130" s="114">
        <f t="shared" si="34"/>
        <v>-0.86797748615278958</v>
      </c>
      <c r="G130" s="113">
        <v>38812</v>
      </c>
      <c r="H130" s="114">
        <f t="shared" si="35"/>
        <v>3.3890082551170417</v>
      </c>
      <c r="I130" s="113">
        <v>61422</v>
      </c>
      <c r="J130" s="114">
        <f t="shared" si="36"/>
        <v>0.582551788106771</v>
      </c>
      <c r="K130" s="113">
        <v>58399</v>
      </c>
      <c r="L130" s="114">
        <f t="shared" si="37"/>
        <v>-4.921689296994558E-2</v>
      </c>
      <c r="M130" s="113"/>
      <c r="N130" s="114"/>
      <c r="O130" s="114"/>
    </row>
    <row r="131" spans="2:16" ht="15.75" x14ac:dyDescent="0.25">
      <c r="B131" s="115" t="s">
        <v>27</v>
      </c>
      <c r="C131" s="116">
        <v>847716</v>
      </c>
      <c r="D131" s="117">
        <v>-0.1626933957046004</v>
      </c>
      <c r="E131" s="116">
        <v>226701</v>
      </c>
      <c r="F131" s="117">
        <f t="shared" si="34"/>
        <v>-0.73257435273133931</v>
      </c>
      <c r="G131" s="116">
        <v>182984</v>
      </c>
      <c r="H131" s="117">
        <f t="shared" si="35"/>
        <v>-0.19283990807274776</v>
      </c>
      <c r="I131" s="116">
        <v>740061</v>
      </c>
      <c r="J131" s="117">
        <f t="shared" si="36"/>
        <v>3.0444027893149128</v>
      </c>
      <c r="K131" s="116">
        <v>745732</v>
      </c>
      <c r="L131" s="117">
        <f t="shared" si="37"/>
        <v>7.6628818435238166E-3</v>
      </c>
      <c r="M131" s="116">
        <v>336971</v>
      </c>
      <c r="N131" s="117">
        <v>0.23899151383230621</v>
      </c>
      <c r="O131" s="117">
        <v>9.2766688826553034E-2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K134" s="118"/>
      <c r="N134" s="77"/>
      <c r="O134" s="77"/>
    </row>
    <row r="136" spans="2:16" ht="48.75" customHeight="1" thickBot="1" x14ac:dyDescent="0.3">
      <c r="B136" s="262" t="s">
        <v>275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C7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245</v>
      </c>
      <c r="M140" s="111" t="s">
        <v>66</v>
      </c>
      <c r="N140" s="110" t="s">
        <v>269</v>
      </c>
      <c r="O140" s="110" t="s">
        <v>270</v>
      </c>
    </row>
    <row r="141" spans="2:16" x14ac:dyDescent="0.25">
      <c r="B141" s="112" t="s">
        <v>68</v>
      </c>
      <c r="C141" s="113">
        <v>10089</v>
      </c>
      <c r="D141" s="114">
        <v>1.9862945674844479E-3</v>
      </c>
      <c r="E141" s="113">
        <v>10425</v>
      </c>
      <c r="F141" s="114">
        <f t="shared" ref="F141:F153" si="41">IFERROR(E141/C141-1,"-")</f>
        <v>3.3303597977995869E-2</v>
      </c>
      <c r="G141" s="113">
        <v>1811</v>
      </c>
      <c r="H141" s="114">
        <f t="shared" ref="H141:H153" si="42">IFERROR(G141/E141-1,"-")</f>
        <v>-0.82628297362110315</v>
      </c>
      <c r="I141" s="113">
        <v>10166</v>
      </c>
      <c r="J141" s="114">
        <f t="shared" ref="J141:J153" si="43">IFERROR(I141/G141-1,"-")</f>
        <v>4.6134732192159031</v>
      </c>
      <c r="K141" s="113">
        <v>13510</v>
      </c>
      <c r="L141" s="114">
        <f t="shared" ref="L141:L153" si="44">IFERROR(K141/I141-1,"-")</f>
        <v>0.32893960259689159</v>
      </c>
      <c r="M141" s="113">
        <v>15426</v>
      </c>
      <c r="N141" s="114">
        <f t="shared" ref="N141:N145" si="45">IFERROR(M141/K141-1,"-")</f>
        <v>0.14182087342709115</v>
      </c>
      <c r="O141" s="114">
        <f t="shared" ref="O141" si="46">M141/C141-1</f>
        <v>0.52899197145405896</v>
      </c>
    </row>
    <row r="142" spans="2:16" x14ac:dyDescent="0.25">
      <c r="B142" s="112" t="s">
        <v>70</v>
      </c>
      <c r="C142" s="113">
        <v>9957</v>
      </c>
      <c r="D142" s="114">
        <v>3.6286664650739819E-3</v>
      </c>
      <c r="E142" s="113">
        <v>8886</v>
      </c>
      <c r="F142" s="114">
        <f t="shared" si="41"/>
        <v>-0.10756251883097323</v>
      </c>
      <c r="G142" s="113">
        <v>1347</v>
      </c>
      <c r="H142" s="114">
        <f t="shared" si="42"/>
        <v>-0.8484132343011479</v>
      </c>
      <c r="I142" s="113">
        <v>9417</v>
      </c>
      <c r="J142" s="114">
        <f t="shared" si="43"/>
        <v>5.9910913140311806</v>
      </c>
      <c r="K142" s="113">
        <v>15201</v>
      </c>
      <c r="L142" s="114">
        <f t="shared" si="44"/>
        <v>0.6142083466071997</v>
      </c>
      <c r="M142" s="113">
        <v>18617</v>
      </c>
      <c r="N142" s="114">
        <f t="shared" si="45"/>
        <v>0.22472205775935783</v>
      </c>
      <c r="O142" s="114">
        <f>IFERROR(M142/C142-1,"-")</f>
        <v>0.86973988149040871</v>
      </c>
    </row>
    <row r="143" spans="2:16" x14ac:dyDescent="0.25">
      <c r="B143" s="112" t="s">
        <v>72</v>
      </c>
      <c r="C143" s="113">
        <v>10517</v>
      </c>
      <c r="D143" s="114">
        <v>-0.1080485115766262</v>
      </c>
      <c r="E143" s="113">
        <v>6218</v>
      </c>
      <c r="F143" s="114">
        <f t="shared" si="41"/>
        <v>-0.40876675858134448</v>
      </c>
      <c r="G143" s="113">
        <v>2285</v>
      </c>
      <c r="H143" s="114">
        <f t="shared" si="42"/>
        <v>-0.63251849469282728</v>
      </c>
      <c r="I143" s="113">
        <v>11533</v>
      </c>
      <c r="J143" s="114">
        <f t="shared" si="43"/>
        <v>4.0472647702406999</v>
      </c>
      <c r="K143" s="113">
        <v>17535</v>
      </c>
      <c r="L143" s="114">
        <f t="shared" si="44"/>
        <v>0.52041966530824579</v>
      </c>
      <c r="M143" s="113">
        <v>27146</v>
      </c>
      <c r="N143" s="114">
        <f t="shared" si="45"/>
        <v>0.54810379241516971</v>
      </c>
      <c r="O143" s="114">
        <f t="shared" ref="O143:O145" si="47">IFERROR(M143/C143-1,"-")</f>
        <v>1.5811543215745933</v>
      </c>
    </row>
    <row r="144" spans="2:16" x14ac:dyDescent="0.25">
      <c r="B144" s="112" t="s">
        <v>74</v>
      </c>
      <c r="C144" s="113">
        <v>9564</v>
      </c>
      <c r="D144" s="114">
        <v>0.29418132611637349</v>
      </c>
      <c r="E144" s="113">
        <v>0</v>
      </c>
      <c r="F144" s="114">
        <f t="shared" si="41"/>
        <v>-1</v>
      </c>
      <c r="G144" s="113">
        <v>1975</v>
      </c>
      <c r="H144" s="114" t="str">
        <f t="shared" si="42"/>
        <v>-</v>
      </c>
      <c r="I144" s="113">
        <v>11437</v>
      </c>
      <c r="J144" s="114">
        <f t="shared" si="43"/>
        <v>4.7908860759493672</v>
      </c>
      <c r="K144" s="113">
        <v>12234</v>
      </c>
      <c r="L144" s="114">
        <f t="shared" si="44"/>
        <v>6.9686106496458899E-2</v>
      </c>
      <c r="M144" s="113">
        <v>15780</v>
      </c>
      <c r="N144" s="114">
        <f t="shared" si="45"/>
        <v>0.28984796468857277</v>
      </c>
      <c r="O144" s="114">
        <f t="shared" si="47"/>
        <v>0.64993726474278546</v>
      </c>
    </row>
    <row r="145" spans="1:16" x14ac:dyDescent="0.25">
      <c r="B145" s="112" t="s">
        <v>76</v>
      </c>
      <c r="C145" s="113">
        <v>5606</v>
      </c>
      <c r="D145" s="114">
        <v>-0.4134142513341007</v>
      </c>
      <c r="E145" s="113">
        <v>0</v>
      </c>
      <c r="F145" s="114">
        <f t="shared" si="41"/>
        <v>-1</v>
      </c>
      <c r="G145" s="113">
        <v>1716</v>
      </c>
      <c r="H145" s="114" t="str">
        <f t="shared" si="42"/>
        <v>-</v>
      </c>
      <c r="I145" s="113">
        <v>6863</v>
      </c>
      <c r="J145" s="114">
        <f t="shared" si="43"/>
        <v>2.9994172494172493</v>
      </c>
      <c r="K145" s="113">
        <v>12664</v>
      </c>
      <c r="L145" s="114">
        <f t="shared" si="44"/>
        <v>0.84525717616202822</v>
      </c>
      <c r="M145" s="113">
        <v>15299</v>
      </c>
      <c r="N145" s="114">
        <f t="shared" si="45"/>
        <v>0.20807012002526837</v>
      </c>
      <c r="O145" s="114">
        <f t="shared" si="47"/>
        <v>1.7290403139493402</v>
      </c>
    </row>
    <row r="146" spans="1:16" x14ac:dyDescent="0.25">
      <c r="B146" s="112" t="s">
        <v>78</v>
      </c>
      <c r="C146" s="113">
        <v>5401</v>
      </c>
      <c r="D146" s="114">
        <v>-0.37204976165562142</v>
      </c>
      <c r="E146" s="113">
        <v>0</v>
      </c>
      <c r="F146" s="114">
        <f t="shared" si="41"/>
        <v>-1</v>
      </c>
      <c r="G146" s="113">
        <v>1838</v>
      </c>
      <c r="H146" s="114" t="str">
        <f t="shared" si="42"/>
        <v>-</v>
      </c>
      <c r="I146" s="113">
        <v>9733</v>
      </c>
      <c r="J146" s="114">
        <f t="shared" si="43"/>
        <v>4.2954298150163224</v>
      </c>
      <c r="K146" s="113">
        <v>14038</v>
      </c>
      <c r="L146" s="114">
        <f t="shared" si="44"/>
        <v>0.44230966813931993</v>
      </c>
      <c r="M146" s="113"/>
      <c r="N146" s="114"/>
      <c r="O146" s="114"/>
    </row>
    <row r="147" spans="1:16" x14ac:dyDescent="0.25">
      <c r="B147" s="112" t="s">
        <v>80</v>
      </c>
      <c r="C147" s="113">
        <v>11181</v>
      </c>
      <c r="D147" s="114">
        <v>-3.5954474909467127E-2</v>
      </c>
      <c r="E147" s="113">
        <v>0</v>
      </c>
      <c r="F147" s="114">
        <f t="shared" si="41"/>
        <v>-1</v>
      </c>
      <c r="G147" s="113">
        <v>4992</v>
      </c>
      <c r="H147" s="114" t="str">
        <f t="shared" si="42"/>
        <v>-</v>
      </c>
      <c r="I147" s="113">
        <v>9290</v>
      </c>
      <c r="J147" s="114">
        <f t="shared" si="43"/>
        <v>0.8609775641025641</v>
      </c>
      <c r="K147" s="113">
        <v>13679</v>
      </c>
      <c r="L147" s="114">
        <f t="shared" si="44"/>
        <v>0.47244348762109789</v>
      </c>
      <c r="M147" s="113"/>
      <c r="N147" s="114"/>
      <c r="O147" s="114"/>
    </row>
    <row r="148" spans="1:16" x14ac:dyDescent="0.25">
      <c r="B148" s="112" t="s">
        <v>82</v>
      </c>
      <c r="C148" s="113">
        <v>8979</v>
      </c>
      <c r="D148" s="114">
        <v>-8.8981331168831224E-2</v>
      </c>
      <c r="E148" s="113">
        <v>6670</v>
      </c>
      <c r="F148" s="114">
        <f t="shared" si="41"/>
        <v>-0.25715558525448268</v>
      </c>
      <c r="G148" s="113">
        <v>5971</v>
      </c>
      <c r="H148" s="114">
        <f t="shared" si="42"/>
        <v>-0.10479760119940029</v>
      </c>
      <c r="I148" s="113">
        <v>9424</v>
      </c>
      <c r="J148" s="114">
        <f t="shared" si="43"/>
        <v>0.57829509294925474</v>
      </c>
      <c r="K148" s="113">
        <v>15009</v>
      </c>
      <c r="L148" s="114">
        <f t="shared" si="44"/>
        <v>0.59263582342954169</v>
      </c>
      <c r="M148" s="113"/>
      <c r="N148" s="114"/>
      <c r="O148" s="114"/>
    </row>
    <row r="149" spans="1:16" x14ac:dyDescent="0.25">
      <c r="B149" s="112" t="s">
        <v>84</v>
      </c>
      <c r="C149" s="113">
        <v>9866</v>
      </c>
      <c r="D149" s="114">
        <v>-4.7131543364883122E-2</v>
      </c>
      <c r="E149" s="113">
        <v>1355</v>
      </c>
      <c r="F149" s="114">
        <f t="shared" si="41"/>
        <v>-0.86265963916480848</v>
      </c>
      <c r="G149" s="113">
        <v>6062</v>
      </c>
      <c r="H149" s="114">
        <f t="shared" si="42"/>
        <v>3.4738007380073803</v>
      </c>
      <c r="I149" s="113">
        <v>9609</v>
      </c>
      <c r="J149" s="114">
        <f t="shared" si="43"/>
        <v>0.58512042230287031</v>
      </c>
      <c r="K149" s="113">
        <v>12732</v>
      </c>
      <c r="L149" s="114">
        <f t="shared" si="44"/>
        <v>0.32500780518264127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11416</v>
      </c>
      <c r="D150" s="114">
        <v>-0.34216895240290424</v>
      </c>
      <c r="E150" s="113">
        <v>926</v>
      </c>
      <c r="F150" s="114">
        <f t="shared" si="41"/>
        <v>-0.91888577435178698</v>
      </c>
      <c r="G150" s="113">
        <v>12835</v>
      </c>
      <c r="H150" s="114">
        <f t="shared" si="42"/>
        <v>12.860691144708424</v>
      </c>
      <c r="I150" s="113">
        <v>12307</v>
      </c>
      <c r="J150" s="114">
        <f t="shared" si="43"/>
        <v>-4.1137514608492354E-2</v>
      </c>
      <c r="K150" s="113">
        <v>18958</v>
      </c>
      <c r="L150" s="114">
        <f t="shared" si="44"/>
        <v>0.5404241488583732</v>
      </c>
      <c r="M150" s="113"/>
      <c r="N150" s="114"/>
      <c r="O150" s="114"/>
    </row>
    <row r="151" spans="1:16" x14ac:dyDescent="0.25">
      <c r="B151" s="112" t="s">
        <v>88</v>
      </c>
      <c r="C151" s="113">
        <v>10620</v>
      </c>
      <c r="D151" s="114">
        <v>-5.0514081358962848E-2</v>
      </c>
      <c r="E151" s="113">
        <v>4663</v>
      </c>
      <c r="F151" s="114">
        <f t="shared" si="41"/>
        <v>-0.5609227871939737</v>
      </c>
      <c r="G151" s="113">
        <v>15581</v>
      </c>
      <c r="H151" s="114">
        <f t="shared" si="42"/>
        <v>2.3414111087282867</v>
      </c>
      <c r="I151" s="113">
        <v>19260</v>
      </c>
      <c r="J151" s="114">
        <f t="shared" si="43"/>
        <v>0.23612091650086642</v>
      </c>
      <c r="K151" s="113">
        <v>19377</v>
      </c>
      <c r="L151" s="114">
        <f t="shared" si="44"/>
        <v>6.0747663551401487E-3</v>
      </c>
      <c r="M151" s="113"/>
      <c r="N151" s="114"/>
      <c r="O151" s="114"/>
    </row>
    <row r="152" spans="1:16" x14ac:dyDescent="0.25">
      <c r="B152" s="112" t="s">
        <v>90</v>
      </c>
      <c r="C152" s="113">
        <v>10575</v>
      </c>
      <c r="D152" s="114">
        <v>0.10282615496923553</v>
      </c>
      <c r="E152" s="113">
        <v>3478</v>
      </c>
      <c r="F152" s="114">
        <f t="shared" si="41"/>
        <v>-0.6711111111111111</v>
      </c>
      <c r="G152" s="113">
        <v>12912</v>
      </c>
      <c r="H152" s="114">
        <f t="shared" si="42"/>
        <v>2.7124784358826912</v>
      </c>
      <c r="I152" s="113">
        <v>13422</v>
      </c>
      <c r="J152" s="114">
        <f t="shared" si="43"/>
        <v>3.9498141263940578E-2</v>
      </c>
      <c r="K152" s="113">
        <v>16292</v>
      </c>
      <c r="L152" s="114">
        <f t="shared" si="44"/>
        <v>0.2138280435106541</v>
      </c>
      <c r="M152" s="113"/>
      <c r="N152" s="114"/>
      <c r="O152" s="114"/>
    </row>
    <row r="153" spans="1:16" ht="15.75" x14ac:dyDescent="0.25">
      <c r="B153" s="115" t="s">
        <v>27</v>
      </c>
      <c r="C153" s="116">
        <v>113771</v>
      </c>
      <c r="D153" s="117">
        <v>-0.10603072329391428</v>
      </c>
      <c r="E153" s="116">
        <v>45672</v>
      </c>
      <c r="F153" s="117">
        <f t="shared" si="41"/>
        <v>-0.59856202371430323</v>
      </c>
      <c r="G153" s="116">
        <v>69325</v>
      </c>
      <c r="H153" s="117">
        <f t="shared" si="42"/>
        <v>0.51788842179015582</v>
      </c>
      <c r="I153" s="116">
        <v>132461</v>
      </c>
      <c r="J153" s="117">
        <f t="shared" si="43"/>
        <v>0.91072484673638665</v>
      </c>
      <c r="K153" s="116">
        <v>181229</v>
      </c>
      <c r="L153" s="117">
        <f t="shared" si="44"/>
        <v>0.36816874400767019</v>
      </c>
      <c r="M153" s="116">
        <v>92268</v>
      </c>
      <c r="N153" s="117">
        <v>0.29691892499718886</v>
      </c>
      <c r="O153" s="117">
        <v>1.0175365709662607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262" t="s">
        <v>276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C7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245</v>
      </c>
      <c r="M162" s="111" t="s">
        <v>66</v>
      </c>
      <c r="N162" s="110" t="s">
        <v>269</v>
      </c>
      <c r="O162" s="110" t="s">
        <v>270</v>
      </c>
    </row>
    <row r="163" spans="2:15" x14ac:dyDescent="0.25">
      <c r="B163" s="112" t="s">
        <v>68</v>
      </c>
      <c r="C163" s="113">
        <v>9852</v>
      </c>
      <c r="D163" s="114">
        <v>-0.18786579836781803</v>
      </c>
      <c r="E163" s="113">
        <v>7789</v>
      </c>
      <c r="F163" s="114">
        <f t="shared" ref="F163:F175" si="48">IFERROR(E163/C163-1,"-")</f>
        <v>-0.20939910678034912</v>
      </c>
      <c r="G163" s="113">
        <v>6021</v>
      </c>
      <c r="H163" s="114">
        <f t="shared" ref="H163:H175" si="49">IFERROR(G163/E163-1,"-")</f>
        <v>-0.22698677622287844</v>
      </c>
      <c r="I163" s="113">
        <v>8832</v>
      </c>
      <c r="J163" s="114">
        <f t="shared" ref="J163:J175" si="50">IFERROR(I163/G163-1,"-")</f>
        <v>0.46686596910812161</v>
      </c>
      <c r="K163" s="113">
        <v>11164</v>
      </c>
      <c r="L163" s="114">
        <f t="shared" ref="L163:L175" si="51">IFERROR(K163/I163-1,"-")</f>
        <v>0.26403985507246386</v>
      </c>
      <c r="M163" s="113">
        <v>11995</v>
      </c>
      <c r="N163" s="114">
        <f t="shared" ref="N163:N167" si="52">IFERROR(M163/K163-1,"-")</f>
        <v>7.4435686134002088E-2</v>
      </c>
      <c r="O163" s="114">
        <f t="shared" ref="O163" si="53">M163/C163-1</f>
        <v>0.21751928542427934</v>
      </c>
    </row>
    <row r="164" spans="2:15" x14ac:dyDescent="0.25">
      <c r="B164" s="112" t="s">
        <v>70</v>
      </c>
      <c r="C164" s="113">
        <v>10742</v>
      </c>
      <c r="D164" s="114">
        <v>-0.12488798370672094</v>
      </c>
      <c r="E164" s="113">
        <v>9927</v>
      </c>
      <c r="F164" s="114">
        <f t="shared" si="48"/>
        <v>-7.5870415192701546E-2</v>
      </c>
      <c r="G164" s="113">
        <v>4300</v>
      </c>
      <c r="H164" s="114">
        <f t="shared" si="49"/>
        <v>-0.56683791679258588</v>
      </c>
      <c r="I164" s="113">
        <v>17087</v>
      </c>
      <c r="J164" s="114">
        <f t="shared" si="50"/>
        <v>2.9737209302325582</v>
      </c>
      <c r="K164" s="113">
        <v>13725</v>
      </c>
      <c r="L164" s="114">
        <f t="shared" si="51"/>
        <v>-0.19675776906420084</v>
      </c>
      <c r="M164" s="113">
        <v>12570</v>
      </c>
      <c r="N164" s="114">
        <f t="shared" si="52"/>
        <v>-8.4153005464480901E-2</v>
      </c>
      <c r="O164" s="114">
        <f>IFERROR(M164/C164-1,"-")</f>
        <v>0.17017315211320061</v>
      </c>
    </row>
    <row r="165" spans="2:15" x14ac:dyDescent="0.25">
      <c r="B165" s="112" t="s">
        <v>72</v>
      </c>
      <c r="C165" s="113">
        <v>9689</v>
      </c>
      <c r="D165" s="114">
        <v>-0.37847199948681765</v>
      </c>
      <c r="E165" s="113">
        <v>5151</v>
      </c>
      <c r="F165" s="114">
        <f t="shared" si="48"/>
        <v>-0.46836618846114153</v>
      </c>
      <c r="G165" s="113">
        <v>4791</v>
      </c>
      <c r="H165" s="114">
        <f t="shared" si="49"/>
        <v>-6.9889341875363997E-2</v>
      </c>
      <c r="I165" s="113">
        <v>13393</v>
      </c>
      <c r="J165" s="114">
        <f t="shared" si="50"/>
        <v>1.7954498017115426</v>
      </c>
      <c r="K165" s="113">
        <v>12285</v>
      </c>
      <c r="L165" s="114">
        <f t="shared" si="51"/>
        <v>-8.2729784215635038E-2</v>
      </c>
      <c r="M165" s="113">
        <v>17270</v>
      </c>
      <c r="N165" s="114">
        <f t="shared" si="52"/>
        <v>0.40577940577940574</v>
      </c>
      <c r="O165" s="114">
        <f t="shared" ref="O165:O167" si="54">IFERROR(M165/C165-1,"-")</f>
        <v>0.78243368768706789</v>
      </c>
    </row>
    <row r="166" spans="2:15" x14ac:dyDescent="0.25">
      <c r="B166" s="112" t="s">
        <v>74</v>
      </c>
      <c r="C166" s="113">
        <v>14039</v>
      </c>
      <c r="D166" s="114">
        <v>-0.26719908132372894</v>
      </c>
      <c r="E166" s="113">
        <v>0</v>
      </c>
      <c r="F166" s="114">
        <f t="shared" si="48"/>
        <v>-1</v>
      </c>
      <c r="G166" s="113">
        <v>1921</v>
      </c>
      <c r="H166" s="114" t="str">
        <f t="shared" si="49"/>
        <v>-</v>
      </c>
      <c r="I166" s="113">
        <v>16101</v>
      </c>
      <c r="J166" s="114">
        <f t="shared" si="50"/>
        <v>7.3815720978656945</v>
      </c>
      <c r="K166" s="113">
        <v>17559</v>
      </c>
      <c r="L166" s="114">
        <f t="shared" si="51"/>
        <v>9.0553381777529252E-2</v>
      </c>
      <c r="M166" s="113">
        <v>18946</v>
      </c>
      <c r="N166" s="114">
        <f t="shared" si="52"/>
        <v>7.8990830912922139E-2</v>
      </c>
      <c r="O166" s="114">
        <f t="shared" si="54"/>
        <v>0.34952631953842861</v>
      </c>
    </row>
    <row r="167" spans="2:15" x14ac:dyDescent="0.25">
      <c r="B167" s="112" t="s">
        <v>76</v>
      </c>
      <c r="C167" s="113">
        <v>11763</v>
      </c>
      <c r="D167" s="114">
        <v>-0.2663257032370735</v>
      </c>
      <c r="E167" s="113">
        <v>0</v>
      </c>
      <c r="F167" s="114">
        <f t="shared" si="48"/>
        <v>-1</v>
      </c>
      <c r="G167" s="113">
        <v>3880</v>
      </c>
      <c r="H167" s="114" t="str">
        <f t="shared" si="49"/>
        <v>-</v>
      </c>
      <c r="I167" s="113">
        <v>15637</v>
      </c>
      <c r="J167" s="114">
        <f t="shared" si="50"/>
        <v>3.0301546391752581</v>
      </c>
      <c r="K167" s="113">
        <v>15901</v>
      </c>
      <c r="L167" s="114">
        <f t="shared" si="51"/>
        <v>1.6883033830018546E-2</v>
      </c>
      <c r="M167" s="113">
        <v>17473</v>
      </c>
      <c r="N167" s="114">
        <f t="shared" si="52"/>
        <v>9.8861706810892347E-2</v>
      </c>
      <c r="O167" s="114">
        <f t="shared" si="54"/>
        <v>0.4854203859559636</v>
      </c>
    </row>
    <row r="168" spans="2:15" x14ac:dyDescent="0.25">
      <c r="B168" s="112" t="s">
        <v>78</v>
      </c>
      <c r="C168" s="113">
        <v>8211</v>
      </c>
      <c r="D168" s="114">
        <v>-0.35382072873219483</v>
      </c>
      <c r="E168" s="113">
        <v>0</v>
      </c>
      <c r="F168" s="114">
        <f t="shared" si="48"/>
        <v>-1</v>
      </c>
      <c r="G168" s="113">
        <v>2242</v>
      </c>
      <c r="H168" s="114" t="str">
        <f t="shared" si="49"/>
        <v>-</v>
      </c>
      <c r="I168" s="113">
        <v>13362</v>
      </c>
      <c r="J168" s="114">
        <f t="shared" si="50"/>
        <v>4.9598572702943802</v>
      </c>
      <c r="K168" s="113">
        <v>11816</v>
      </c>
      <c r="L168" s="114">
        <f t="shared" si="51"/>
        <v>-0.1157012423289927</v>
      </c>
      <c r="M168" s="113"/>
      <c r="N168" s="114"/>
      <c r="O168" s="114"/>
    </row>
    <row r="169" spans="2:15" x14ac:dyDescent="0.25">
      <c r="B169" s="112" t="s">
        <v>80</v>
      </c>
      <c r="C169" s="113">
        <v>15169</v>
      </c>
      <c r="D169" s="114">
        <v>-5.1157604774709764E-3</v>
      </c>
      <c r="E169" s="113">
        <v>0</v>
      </c>
      <c r="F169" s="114">
        <f t="shared" si="48"/>
        <v>-1</v>
      </c>
      <c r="G169" s="113">
        <v>7315</v>
      </c>
      <c r="H169" s="114" t="str">
        <f t="shared" si="49"/>
        <v>-</v>
      </c>
      <c r="I169" s="113">
        <v>15174</v>
      </c>
      <c r="J169" s="114">
        <f t="shared" si="50"/>
        <v>1.0743677375256322</v>
      </c>
      <c r="K169" s="113">
        <v>13315</v>
      </c>
      <c r="L169" s="114">
        <f t="shared" si="51"/>
        <v>-0.12251219190720974</v>
      </c>
      <c r="M169" s="113"/>
      <c r="N169" s="114"/>
      <c r="O169" s="114"/>
    </row>
    <row r="170" spans="2:15" x14ac:dyDescent="0.25">
      <c r="B170" s="112" t="s">
        <v>82</v>
      </c>
      <c r="C170" s="113">
        <v>16620</v>
      </c>
      <c r="D170" s="114">
        <v>8.3371357799361112E-2</v>
      </c>
      <c r="E170" s="113">
        <v>6745</v>
      </c>
      <c r="F170" s="114">
        <f t="shared" si="48"/>
        <v>-0.59416365824308071</v>
      </c>
      <c r="G170" s="113">
        <v>12347</v>
      </c>
      <c r="H170" s="114">
        <f t="shared" si="49"/>
        <v>0.83054114158636017</v>
      </c>
      <c r="I170" s="113">
        <v>18095</v>
      </c>
      <c r="J170" s="114">
        <f t="shared" si="50"/>
        <v>0.46553818741394681</v>
      </c>
      <c r="K170" s="113">
        <v>16431</v>
      </c>
      <c r="L170" s="114">
        <f t="shared" si="51"/>
        <v>-9.1959104725062191E-2</v>
      </c>
      <c r="M170" s="113"/>
      <c r="N170" s="114"/>
      <c r="O170" s="114"/>
    </row>
    <row r="171" spans="2:15" x14ac:dyDescent="0.25">
      <c r="B171" s="112" t="s">
        <v>84</v>
      </c>
      <c r="C171" s="113">
        <v>10681</v>
      </c>
      <c r="D171" s="114">
        <v>-0.10077454116854689</v>
      </c>
      <c r="E171" s="113">
        <v>2045</v>
      </c>
      <c r="F171" s="114">
        <f t="shared" si="48"/>
        <v>-0.80853852635521017</v>
      </c>
      <c r="G171" s="113">
        <v>8592</v>
      </c>
      <c r="H171" s="114">
        <f t="shared" si="49"/>
        <v>3.2014669926650363</v>
      </c>
      <c r="I171" s="113">
        <v>11521</v>
      </c>
      <c r="J171" s="114">
        <f t="shared" si="50"/>
        <v>0.34089851024208562</v>
      </c>
      <c r="K171" s="113">
        <v>13438</v>
      </c>
      <c r="L171" s="114">
        <f t="shared" si="51"/>
        <v>0.16639180626681704</v>
      </c>
      <c r="M171" s="113"/>
      <c r="N171" s="114"/>
      <c r="O171" s="114"/>
    </row>
    <row r="172" spans="2:15" x14ac:dyDescent="0.25">
      <c r="B172" s="112" t="s">
        <v>86</v>
      </c>
      <c r="C172" s="113">
        <v>12991</v>
      </c>
      <c r="D172" s="114">
        <v>-1.7619479733817278E-2</v>
      </c>
      <c r="E172" s="113">
        <v>5235</v>
      </c>
      <c r="F172" s="114">
        <f t="shared" si="48"/>
        <v>-0.59702871218535902</v>
      </c>
      <c r="G172" s="113">
        <v>16798</v>
      </c>
      <c r="H172" s="114">
        <f t="shared" si="49"/>
        <v>2.2087870105062084</v>
      </c>
      <c r="I172" s="113">
        <v>17416</v>
      </c>
      <c r="J172" s="114">
        <f t="shared" si="50"/>
        <v>3.6790094058816614E-2</v>
      </c>
      <c r="K172" s="113">
        <v>15664</v>
      </c>
      <c r="L172" s="114">
        <f t="shared" si="51"/>
        <v>-0.10059715204409736</v>
      </c>
      <c r="M172" s="113"/>
      <c r="N172" s="114"/>
      <c r="O172" s="114"/>
    </row>
    <row r="173" spans="2:15" x14ac:dyDescent="0.25">
      <c r="B173" s="112" t="s">
        <v>88</v>
      </c>
      <c r="C173" s="113">
        <v>5968</v>
      </c>
      <c r="D173" s="114">
        <v>-0.2303327314934227</v>
      </c>
      <c r="E173" s="113">
        <v>480</v>
      </c>
      <c r="F173" s="114">
        <f t="shared" si="48"/>
        <v>-0.91957104557640745</v>
      </c>
      <c r="G173" s="113">
        <v>13867</v>
      </c>
      <c r="H173" s="114">
        <f t="shared" si="49"/>
        <v>27.889583333333334</v>
      </c>
      <c r="I173" s="113">
        <v>12685</v>
      </c>
      <c r="J173" s="114">
        <f t="shared" si="50"/>
        <v>-8.5238335616932281E-2</v>
      </c>
      <c r="K173" s="113">
        <v>10572</v>
      </c>
      <c r="L173" s="114">
        <f t="shared" si="51"/>
        <v>-0.16657469452108786</v>
      </c>
      <c r="M173" s="113"/>
      <c r="N173" s="114"/>
      <c r="O173" s="114"/>
    </row>
    <row r="174" spans="2:15" x14ac:dyDescent="0.25">
      <c r="B174" s="112" t="s">
        <v>90</v>
      </c>
      <c r="C174" s="113">
        <v>6997</v>
      </c>
      <c r="D174" s="114">
        <v>-0.14649914613320325</v>
      </c>
      <c r="E174" s="113">
        <v>3888</v>
      </c>
      <c r="F174" s="114">
        <f t="shared" si="48"/>
        <v>-0.44433328569386876</v>
      </c>
      <c r="G174" s="113">
        <v>11942</v>
      </c>
      <c r="H174" s="114">
        <f t="shared" si="49"/>
        <v>2.0715020576131686</v>
      </c>
      <c r="I174" s="113">
        <v>11919</v>
      </c>
      <c r="J174" s="114">
        <f t="shared" si="50"/>
        <v>-1.9259755484843932E-3</v>
      </c>
      <c r="K174" s="113">
        <v>10446</v>
      </c>
      <c r="L174" s="114">
        <f t="shared" si="51"/>
        <v>-0.12358419330480741</v>
      </c>
      <c r="M174" s="113"/>
      <c r="N174" s="114"/>
      <c r="O174" s="114"/>
    </row>
    <row r="175" spans="2:15" ht="15.75" x14ac:dyDescent="0.25">
      <c r="B175" s="115" t="s">
        <v>27</v>
      </c>
      <c r="C175" s="116">
        <v>132722</v>
      </c>
      <c r="D175" s="117">
        <v>-0.16806970257310305</v>
      </c>
      <c r="E175" s="116">
        <v>42455</v>
      </c>
      <c r="F175" s="117">
        <f t="shared" si="48"/>
        <v>-0.68012085411612244</v>
      </c>
      <c r="G175" s="116">
        <v>94016</v>
      </c>
      <c r="H175" s="117">
        <f t="shared" si="49"/>
        <v>1.2144859262748793</v>
      </c>
      <c r="I175" s="116">
        <v>171222</v>
      </c>
      <c r="J175" s="117">
        <f t="shared" si="50"/>
        <v>0.82120064669843429</v>
      </c>
      <c r="K175" s="116">
        <v>162316</v>
      </c>
      <c r="L175" s="117">
        <f t="shared" si="51"/>
        <v>-5.2014343951127806E-2</v>
      </c>
      <c r="M175" s="116">
        <v>78254</v>
      </c>
      <c r="N175" s="117">
        <v>0.10788005776255072</v>
      </c>
      <c r="O175" s="117">
        <v>0.39527502897387889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  <c r="K178" s="118"/>
      <c r="N178" s="77"/>
      <c r="O178" s="77"/>
    </row>
    <row r="180" spans="1:16" ht="48.75" customHeight="1" thickBot="1" x14ac:dyDescent="0.3">
      <c r="B180" s="262" t="s">
        <v>277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C7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245</v>
      </c>
      <c r="M184" s="111" t="s">
        <v>66</v>
      </c>
      <c r="N184" s="110" t="s">
        <v>269</v>
      </c>
      <c r="O184" s="110" t="s">
        <v>270</v>
      </c>
    </row>
    <row r="185" spans="1:16" x14ac:dyDescent="0.25">
      <c r="A185" s="118"/>
      <c r="B185" s="112" t="s">
        <v>68</v>
      </c>
      <c r="C185" s="113">
        <v>3270</v>
      </c>
      <c r="D185" s="114">
        <v>-7.9391891891891886E-2</v>
      </c>
      <c r="E185" s="113">
        <v>2917</v>
      </c>
      <c r="F185" s="114">
        <f t="shared" ref="F185:F197" si="55">IFERROR(E185/C185-1,"-")</f>
        <v>-0.1079510703363914</v>
      </c>
      <c r="G185" s="113">
        <v>1104</v>
      </c>
      <c r="H185" s="114">
        <f t="shared" ref="H185:H197" si="56">IFERROR(G185/E185-1,"-")</f>
        <v>-0.62152896811792946</v>
      </c>
      <c r="I185" s="113">
        <v>3577</v>
      </c>
      <c r="J185" s="114">
        <f t="shared" ref="J185:J197" si="57">IFERROR(I185/G185-1,"-")</f>
        <v>2.2400362318840581</v>
      </c>
      <c r="K185" s="113">
        <v>3157</v>
      </c>
      <c r="L185" s="114">
        <f t="shared" ref="L185:L197" si="58">IFERROR(K185/I185-1,"-")</f>
        <v>-0.11741682974559686</v>
      </c>
      <c r="M185" s="113">
        <v>3301</v>
      </c>
      <c r="N185" s="114">
        <f t="shared" ref="N185:N189" si="59">IFERROR(M185/K185-1,"-")</f>
        <v>4.5612923661704219E-2</v>
      </c>
      <c r="O185" s="114">
        <f t="shared" ref="O185" si="60">M185/C185-1</f>
        <v>9.4801223241589572E-3</v>
      </c>
    </row>
    <row r="186" spans="1:16" x14ac:dyDescent="0.25">
      <c r="B186" s="112" t="s">
        <v>70</v>
      </c>
      <c r="C186" s="113">
        <v>2823</v>
      </c>
      <c r="D186" s="114">
        <v>-0.17092511013215861</v>
      </c>
      <c r="E186" s="113">
        <v>2019</v>
      </c>
      <c r="F186" s="114">
        <f t="shared" si="55"/>
        <v>-0.28480340063761955</v>
      </c>
      <c r="G186" s="113">
        <v>155</v>
      </c>
      <c r="H186" s="114">
        <f t="shared" si="56"/>
        <v>-0.92322932144626058</v>
      </c>
      <c r="I186" s="113">
        <v>2176</v>
      </c>
      <c r="J186" s="114">
        <f t="shared" si="57"/>
        <v>13.038709677419355</v>
      </c>
      <c r="K186" s="113">
        <v>3342</v>
      </c>
      <c r="L186" s="114">
        <f t="shared" si="58"/>
        <v>0.53584558823529416</v>
      </c>
      <c r="M186" s="113">
        <v>3536</v>
      </c>
      <c r="N186" s="114">
        <f t="shared" si="59"/>
        <v>5.8049072411729519E-2</v>
      </c>
      <c r="O186" s="114">
        <f>IFERROR(M186/C186-1,"-")</f>
        <v>0.25256818986893381</v>
      </c>
    </row>
    <row r="187" spans="1:16" x14ac:dyDescent="0.25">
      <c r="B187" s="112" t="s">
        <v>72</v>
      </c>
      <c r="C187" s="113">
        <v>3406</v>
      </c>
      <c r="D187" s="114">
        <v>3.6834094368340953E-2</v>
      </c>
      <c r="E187" s="113">
        <v>1630</v>
      </c>
      <c r="F187" s="114">
        <f t="shared" si="55"/>
        <v>-0.5214327657075748</v>
      </c>
      <c r="G187" s="113">
        <v>105</v>
      </c>
      <c r="H187" s="114">
        <f t="shared" si="56"/>
        <v>-0.93558282208588961</v>
      </c>
      <c r="I187" s="113">
        <v>2516</v>
      </c>
      <c r="J187" s="114">
        <f t="shared" si="57"/>
        <v>22.961904761904762</v>
      </c>
      <c r="K187" s="113">
        <v>2951</v>
      </c>
      <c r="L187" s="114">
        <f t="shared" si="58"/>
        <v>0.17289348171701113</v>
      </c>
      <c r="M187" s="113">
        <v>4561</v>
      </c>
      <c r="N187" s="114">
        <f t="shared" si="59"/>
        <v>0.54557777024737386</v>
      </c>
      <c r="O187" s="114">
        <f t="shared" ref="O187:O189" si="61">IFERROR(M187/C187-1,"-")</f>
        <v>0.33910745742806814</v>
      </c>
    </row>
    <row r="188" spans="1:16" x14ac:dyDescent="0.25">
      <c r="B188" s="112" t="s">
        <v>74</v>
      </c>
      <c r="C188" s="113">
        <v>3441</v>
      </c>
      <c r="D188" s="114">
        <v>0.11866059817945374</v>
      </c>
      <c r="E188" s="113">
        <v>0</v>
      </c>
      <c r="F188" s="114">
        <f t="shared" si="55"/>
        <v>-1</v>
      </c>
      <c r="G188" s="113">
        <v>172</v>
      </c>
      <c r="H188" s="114" t="str">
        <f t="shared" si="56"/>
        <v>-</v>
      </c>
      <c r="I188" s="113">
        <v>3467</v>
      </c>
      <c r="J188" s="114">
        <f t="shared" si="57"/>
        <v>19.156976744186046</v>
      </c>
      <c r="K188" s="113">
        <v>2782</v>
      </c>
      <c r="L188" s="114">
        <f t="shared" si="58"/>
        <v>-0.19757715604268822</v>
      </c>
      <c r="M188" s="113">
        <v>3507</v>
      </c>
      <c r="N188" s="114">
        <f t="shared" si="59"/>
        <v>0.26060388209920915</v>
      </c>
      <c r="O188" s="114">
        <f t="shared" si="61"/>
        <v>1.9180470793374038E-2</v>
      </c>
    </row>
    <row r="189" spans="1:16" x14ac:dyDescent="0.25">
      <c r="B189" s="112" t="s">
        <v>76</v>
      </c>
      <c r="C189" s="113">
        <v>2407</v>
      </c>
      <c r="D189" s="114">
        <v>7.1682991985752453E-2</v>
      </c>
      <c r="E189" s="113">
        <v>0</v>
      </c>
      <c r="F189" s="114">
        <f t="shared" si="55"/>
        <v>-1</v>
      </c>
      <c r="G189" s="113">
        <v>579</v>
      </c>
      <c r="H189" s="114" t="str">
        <f t="shared" si="56"/>
        <v>-</v>
      </c>
      <c r="I189" s="113">
        <v>1313</v>
      </c>
      <c r="J189" s="114">
        <f t="shared" si="57"/>
        <v>1.2677029360967187</v>
      </c>
      <c r="K189" s="113">
        <v>3918</v>
      </c>
      <c r="L189" s="114">
        <f t="shared" si="58"/>
        <v>1.9840060929169838</v>
      </c>
      <c r="M189" s="113">
        <v>4860</v>
      </c>
      <c r="N189" s="114">
        <f t="shared" si="59"/>
        <v>0.24042879019908114</v>
      </c>
      <c r="O189" s="114">
        <f t="shared" si="61"/>
        <v>1.0191109264644784</v>
      </c>
    </row>
    <row r="190" spans="1:16" x14ac:dyDescent="0.25">
      <c r="B190" s="112" t="s">
        <v>117</v>
      </c>
      <c r="C190" s="113">
        <v>1924</v>
      </c>
      <c r="D190" s="114">
        <v>-0.23101518784972019</v>
      </c>
      <c r="E190" s="113">
        <v>0</v>
      </c>
      <c r="F190" s="114">
        <f t="shared" si="55"/>
        <v>-1</v>
      </c>
      <c r="G190" s="113">
        <v>585</v>
      </c>
      <c r="H190" s="114" t="str">
        <f t="shared" si="56"/>
        <v>-</v>
      </c>
      <c r="I190" s="113">
        <v>1664</v>
      </c>
      <c r="J190" s="114">
        <f t="shared" si="57"/>
        <v>1.8444444444444446</v>
      </c>
      <c r="K190" s="113">
        <v>2826</v>
      </c>
      <c r="L190" s="114">
        <f t="shared" si="58"/>
        <v>0.69831730769230771</v>
      </c>
      <c r="M190" s="113"/>
      <c r="N190" s="114"/>
      <c r="O190" s="114"/>
    </row>
    <row r="191" spans="1:16" x14ac:dyDescent="0.25">
      <c r="B191" s="112" t="s">
        <v>80</v>
      </c>
      <c r="C191" s="113">
        <v>5655</v>
      </c>
      <c r="D191" s="114">
        <v>0.5493150684931507</v>
      </c>
      <c r="E191" s="113">
        <v>0</v>
      </c>
      <c r="F191" s="114">
        <f t="shared" si="55"/>
        <v>-1</v>
      </c>
      <c r="G191" s="113">
        <v>1857</v>
      </c>
      <c r="H191" s="114" t="str">
        <f t="shared" si="56"/>
        <v>-</v>
      </c>
      <c r="I191" s="113">
        <v>4163</v>
      </c>
      <c r="J191" s="114">
        <f t="shared" si="57"/>
        <v>1.241787829833064</v>
      </c>
      <c r="K191" s="113">
        <v>4579</v>
      </c>
      <c r="L191" s="114">
        <f t="shared" si="58"/>
        <v>9.9927936584194077E-2</v>
      </c>
      <c r="M191" s="113"/>
      <c r="N191" s="114"/>
      <c r="O191" s="114"/>
    </row>
    <row r="192" spans="1:16" x14ac:dyDescent="0.25">
      <c r="B192" s="112" t="s">
        <v>82</v>
      </c>
      <c r="C192" s="113">
        <v>3842</v>
      </c>
      <c r="D192" s="114">
        <v>0.26008527386028213</v>
      </c>
      <c r="E192" s="113">
        <v>2699</v>
      </c>
      <c r="F192" s="114">
        <f t="shared" si="55"/>
        <v>-0.297501301405518</v>
      </c>
      <c r="G192" s="113">
        <v>2890</v>
      </c>
      <c r="H192" s="114">
        <f t="shared" si="56"/>
        <v>7.076695072248973E-2</v>
      </c>
      <c r="I192" s="113">
        <v>2347</v>
      </c>
      <c r="J192" s="114">
        <f t="shared" si="57"/>
        <v>-0.18788927335640138</v>
      </c>
      <c r="K192" s="113">
        <v>3754</v>
      </c>
      <c r="L192" s="114">
        <f t="shared" si="58"/>
        <v>0.59948870899020035</v>
      </c>
      <c r="M192" s="113"/>
      <c r="N192" s="114"/>
      <c r="O192" s="114"/>
    </row>
    <row r="193" spans="2:16" x14ac:dyDescent="0.25">
      <c r="B193" s="112" t="s">
        <v>84</v>
      </c>
      <c r="C193" s="113">
        <v>3446</v>
      </c>
      <c r="D193" s="114">
        <v>-0.23575072078066095</v>
      </c>
      <c r="E193" s="113">
        <v>1017</v>
      </c>
      <c r="F193" s="114">
        <f t="shared" si="55"/>
        <v>-0.7048752176436448</v>
      </c>
      <c r="G193" s="113">
        <v>3158</v>
      </c>
      <c r="H193" s="114">
        <f t="shared" si="56"/>
        <v>2.105211406096362</v>
      </c>
      <c r="I193" s="113">
        <v>2357</v>
      </c>
      <c r="J193" s="114">
        <f t="shared" si="57"/>
        <v>-0.25364154528182392</v>
      </c>
      <c r="K193" s="113">
        <v>2600</v>
      </c>
      <c r="L193" s="114">
        <f t="shared" si="58"/>
        <v>0.10309715740347891</v>
      </c>
      <c r="M193" s="113"/>
      <c r="N193" s="114"/>
      <c r="O193" s="114"/>
    </row>
    <row r="194" spans="2:16" x14ac:dyDescent="0.25">
      <c r="B194" s="112" t="s">
        <v>86</v>
      </c>
      <c r="C194" s="113">
        <v>2405</v>
      </c>
      <c r="D194" s="114">
        <v>-0.22544283413848631</v>
      </c>
      <c r="E194" s="113">
        <v>641</v>
      </c>
      <c r="F194" s="114">
        <f t="shared" si="55"/>
        <v>-0.73347193347193351</v>
      </c>
      <c r="G194" s="113">
        <v>2408</v>
      </c>
      <c r="H194" s="114">
        <f t="shared" si="56"/>
        <v>2.7566302652106085</v>
      </c>
      <c r="I194" s="113">
        <v>2416</v>
      </c>
      <c r="J194" s="114">
        <f t="shared" si="57"/>
        <v>3.3222591362125353E-3</v>
      </c>
      <c r="K194" s="113">
        <v>3994</v>
      </c>
      <c r="L194" s="114">
        <f t="shared" si="58"/>
        <v>0.6531456953642385</v>
      </c>
      <c r="M194" s="113"/>
      <c r="N194" s="114"/>
      <c r="O194" s="114"/>
    </row>
    <row r="195" spans="2:16" x14ac:dyDescent="0.25">
      <c r="B195" s="112" t="s">
        <v>88</v>
      </c>
      <c r="C195" s="113">
        <v>2799</v>
      </c>
      <c r="D195" s="114">
        <v>-9.0643274853801192E-2</v>
      </c>
      <c r="E195" s="113">
        <v>395</v>
      </c>
      <c r="F195" s="114">
        <f t="shared" si="55"/>
        <v>-0.85887817077527684</v>
      </c>
      <c r="G195" s="113">
        <v>4664</v>
      </c>
      <c r="H195" s="114">
        <f t="shared" si="56"/>
        <v>10.807594936708862</v>
      </c>
      <c r="I195" s="113">
        <v>3088</v>
      </c>
      <c r="J195" s="114">
        <f t="shared" si="57"/>
        <v>-0.33790737564322471</v>
      </c>
      <c r="K195" s="113">
        <v>3416</v>
      </c>
      <c r="L195" s="114">
        <f t="shared" si="58"/>
        <v>0.10621761658031081</v>
      </c>
      <c r="M195" s="113"/>
      <c r="N195" s="114"/>
      <c r="O195" s="114"/>
    </row>
    <row r="196" spans="2:16" x14ac:dyDescent="0.25">
      <c r="B196" s="112" t="s">
        <v>90</v>
      </c>
      <c r="C196" s="113">
        <v>3777</v>
      </c>
      <c r="D196" s="114">
        <v>-7.8802206461781044E-3</v>
      </c>
      <c r="E196" s="113">
        <v>659</v>
      </c>
      <c r="F196" s="114">
        <f t="shared" si="55"/>
        <v>-0.82552290177389465</v>
      </c>
      <c r="G196" s="113">
        <v>3131</v>
      </c>
      <c r="H196" s="114">
        <f t="shared" si="56"/>
        <v>3.7511380880121399</v>
      </c>
      <c r="I196" s="113">
        <v>3054</v>
      </c>
      <c r="J196" s="114">
        <f t="shared" si="57"/>
        <v>-2.459278185883107E-2</v>
      </c>
      <c r="K196" s="113">
        <v>3610</v>
      </c>
      <c r="L196" s="114">
        <f t="shared" si="58"/>
        <v>0.18205631958087753</v>
      </c>
      <c r="M196" s="113"/>
      <c r="N196" s="114"/>
      <c r="O196" s="114"/>
    </row>
    <row r="197" spans="2:16" ht="15.75" x14ac:dyDescent="0.25">
      <c r="B197" s="115" t="s">
        <v>27</v>
      </c>
      <c r="C197" s="116">
        <v>39195</v>
      </c>
      <c r="D197" s="117">
        <v>-1.7573349633251967E-3</v>
      </c>
      <c r="E197" s="116">
        <v>12571</v>
      </c>
      <c r="F197" s="117">
        <f t="shared" si="55"/>
        <v>-0.67927031509121061</v>
      </c>
      <c r="G197" s="116">
        <v>20808</v>
      </c>
      <c r="H197" s="117">
        <f t="shared" si="56"/>
        <v>0.65523824675841214</v>
      </c>
      <c r="I197" s="116">
        <v>32138</v>
      </c>
      <c r="J197" s="117">
        <f t="shared" si="57"/>
        <v>0.5445021145713187</v>
      </c>
      <c r="K197" s="116">
        <v>40929</v>
      </c>
      <c r="L197" s="117">
        <f t="shared" si="58"/>
        <v>0.27353911257701169</v>
      </c>
      <c r="M197" s="116">
        <v>19765</v>
      </c>
      <c r="N197" s="117">
        <v>0.22383900928792566</v>
      </c>
      <c r="O197" s="117">
        <v>0.28787385156708156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  <c r="N200" s="77"/>
      <c r="O200" s="77"/>
    </row>
    <row r="202" spans="2:16" ht="48.75" customHeight="1" thickBot="1" x14ac:dyDescent="0.3">
      <c r="B202" s="262" t="s">
        <v>278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C7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245</v>
      </c>
      <c r="M206" s="111" t="s">
        <v>66</v>
      </c>
      <c r="N206" s="110" t="s">
        <v>269</v>
      </c>
      <c r="O206" s="110" t="s">
        <v>270</v>
      </c>
    </row>
    <row r="207" spans="2:16" x14ac:dyDescent="0.25">
      <c r="B207" s="112" t="s">
        <v>68</v>
      </c>
      <c r="C207" s="113">
        <v>2485</v>
      </c>
      <c r="D207" s="114">
        <v>-0.34102360116679931</v>
      </c>
      <c r="E207" s="113">
        <v>2259</v>
      </c>
      <c r="F207" s="114">
        <f t="shared" ref="F207:F219" si="62">IFERROR(E207/C207-1,"-")</f>
        <v>-9.0945674044265568E-2</v>
      </c>
      <c r="G207" s="113">
        <v>192</v>
      </c>
      <c r="H207" s="114">
        <f t="shared" ref="H207:H219" si="63">IFERROR(G207/E207-1,"-")</f>
        <v>-0.91500664010624166</v>
      </c>
      <c r="I207" s="113">
        <v>5030</v>
      </c>
      <c r="J207" s="114">
        <f t="shared" ref="J207:J219" si="64">IFERROR(I207/G207-1,"-")</f>
        <v>25.197916666666668</v>
      </c>
      <c r="K207" s="113">
        <v>5017</v>
      </c>
      <c r="L207" s="114">
        <f t="shared" ref="L207:L219" si="65">IFERROR(K207/I207-1,"-")</f>
        <v>-2.5844930417494583E-3</v>
      </c>
      <c r="M207" s="113">
        <v>5560</v>
      </c>
      <c r="N207" s="114">
        <f t="shared" ref="N207:N211" si="66">IFERROR(M207/K207-1,"-")</f>
        <v>0.10823201116204895</v>
      </c>
      <c r="O207" s="114">
        <f t="shared" ref="O207" si="67">M207/C207-1</f>
        <v>1.2374245472837022</v>
      </c>
    </row>
    <row r="208" spans="2:16" x14ac:dyDescent="0.25">
      <c r="B208" s="112" t="s">
        <v>70</v>
      </c>
      <c r="C208" s="113">
        <v>2739</v>
      </c>
      <c r="D208" s="114">
        <v>-0.40131147540983603</v>
      </c>
      <c r="E208" s="113">
        <v>1854</v>
      </c>
      <c r="F208" s="114">
        <f t="shared" si="62"/>
        <v>-0.32311062431544357</v>
      </c>
      <c r="G208" s="113">
        <v>123</v>
      </c>
      <c r="H208" s="114">
        <f t="shared" si="63"/>
        <v>-0.93365695792880254</v>
      </c>
      <c r="I208" s="113">
        <v>4398</v>
      </c>
      <c r="J208" s="114">
        <f t="shared" si="64"/>
        <v>34.756097560975611</v>
      </c>
      <c r="K208" s="113">
        <v>4633</v>
      </c>
      <c r="L208" s="114">
        <f t="shared" si="65"/>
        <v>5.3433378808549259E-2</v>
      </c>
      <c r="M208" s="113">
        <v>6436</v>
      </c>
      <c r="N208" s="114">
        <f t="shared" si="66"/>
        <v>0.38916468810705807</v>
      </c>
      <c r="O208" s="114">
        <f>IFERROR(M208/C208-1,"-")</f>
        <v>1.3497626871120847</v>
      </c>
    </row>
    <row r="209" spans="2:16" x14ac:dyDescent="0.25">
      <c r="B209" s="112" t="s">
        <v>72</v>
      </c>
      <c r="C209" s="113">
        <v>2705</v>
      </c>
      <c r="D209" s="114">
        <v>0.17201039861351819</v>
      </c>
      <c r="E209" s="113">
        <v>1287</v>
      </c>
      <c r="F209" s="114">
        <f t="shared" si="62"/>
        <v>-0.52421441774491684</v>
      </c>
      <c r="G209" s="113">
        <v>99</v>
      </c>
      <c r="H209" s="114">
        <f t="shared" si="63"/>
        <v>-0.92307692307692313</v>
      </c>
      <c r="I209" s="113">
        <v>3695</v>
      </c>
      <c r="J209" s="114">
        <f t="shared" si="64"/>
        <v>36.323232323232325</v>
      </c>
      <c r="K209" s="113">
        <v>4750</v>
      </c>
      <c r="L209" s="114">
        <f t="shared" si="65"/>
        <v>0.28552097428958056</v>
      </c>
      <c r="M209" s="113">
        <v>4950</v>
      </c>
      <c r="N209" s="114">
        <f t="shared" si="66"/>
        <v>4.2105263157894646E-2</v>
      </c>
      <c r="O209" s="114">
        <f t="shared" ref="O209:O211" si="68">IFERROR(M209/C209-1,"-")</f>
        <v>0.82994454713493537</v>
      </c>
    </row>
    <row r="210" spans="2:16" x14ac:dyDescent="0.25">
      <c r="B210" s="112" t="s">
        <v>74</v>
      </c>
      <c r="C210" s="113">
        <v>3376</v>
      </c>
      <c r="D210" s="114">
        <v>0.25595238095238093</v>
      </c>
      <c r="E210" s="113">
        <v>0</v>
      </c>
      <c r="F210" s="114">
        <f t="shared" si="62"/>
        <v>-1</v>
      </c>
      <c r="G210" s="113">
        <v>71</v>
      </c>
      <c r="H210" s="114" t="str">
        <f t="shared" si="63"/>
        <v>-</v>
      </c>
      <c r="I210" s="113">
        <v>5717</v>
      </c>
      <c r="J210" s="114">
        <f t="shared" si="64"/>
        <v>79.521126760563376</v>
      </c>
      <c r="K210" s="113">
        <v>7114</v>
      </c>
      <c r="L210" s="114">
        <f t="shared" si="65"/>
        <v>0.24435892950848337</v>
      </c>
      <c r="M210" s="113">
        <v>4758</v>
      </c>
      <c r="N210" s="114">
        <f t="shared" si="66"/>
        <v>-0.3311779589541749</v>
      </c>
      <c r="O210" s="114">
        <f t="shared" si="68"/>
        <v>0.40936018957345977</v>
      </c>
    </row>
    <row r="211" spans="2:16" x14ac:dyDescent="0.25">
      <c r="B211" s="112" t="s">
        <v>76</v>
      </c>
      <c r="C211" s="113">
        <v>6870</v>
      </c>
      <c r="D211" s="114">
        <v>0.86634066829665857</v>
      </c>
      <c r="E211" s="113">
        <v>0</v>
      </c>
      <c r="F211" s="114">
        <f t="shared" si="62"/>
        <v>-1</v>
      </c>
      <c r="G211" s="113">
        <v>171</v>
      </c>
      <c r="H211" s="114" t="str">
        <f t="shared" si="63"/>
        <v>-</v>
      </c>
      <c r="I211" s="113">
        <v>5879</v>
      </c>
      <c r="J211" s="114">
        <f t="shared" si="64"/>
        <v>33.380116959064324</v>
      </c>
      <c r="K211" s="113">
        <v>5786</v>
      </c>
      <c r="L211" s="114">
        <f t="shared" si="65"/>
        <v>-1.5819016839598521E-2</v>
      </c>
      <c r="M211" s="113">
        <v>5717</v>
      </c>
      <c r="N211" s="114">
        <f t="shared" si="66"/>
        <v>-1.1925337020394E-2</v>
      </c>
      <c r="O211" s="114">
        <f t="shared" si="68"/>
        <v>-0.16783114992721981</v>
      </c>
    </row>
    <row r="212" spans="2:16" x14ac:dyDescent="0.25">
      <c r="B212" s="112" t="s">
        <v>78</v>
      </c>
      <c r="C212" s="113">
        <v>1634</v>
      </c>
      <c r="D212" s="114">
        <v>-0.38223062381852557</v>
      </c>
      <c r="E212" s="113">
        <v>0</v>
      </c>
      <c r="F212" s="114">
        <f t="shared" si="62"/>
        <v>-1</v>
      </c>
      <c r="G212" s="113">
        <v>425</v>
      </c>
      <c r="H212" s="114" t="str">
        <f t="shared" si="63"/>
        <v>-</v>
      </c>
      <c r="I212" s="113">
        <v>4085</v>
      </c>
      <c r="J212" s="114">
        <f t="shared" si="64"/>
        <v>8.6117647058823525</v>
      </c>
      <c r="K212" s="113">
        <v>5430</v>
      </c>
      <c r="L212" s="114">
        <f t="shared" si="65"/>
        <v>0.32925336597307231</v>
      </c>
      <c r="M212" s="113"/>
      <c r="N212" s="114"/>
      <c r="O212" s="114"/>
    </row>
    <row r="213" spans="2:16" x14ac:dyDescent="0.25">
      <c r="B213" s="112" t="s">
        <v>80</v>
      </c>
      <c r="C213" s="113">
        <v>3570</v>
      </c>
      <c r="D213" s="114">
        <v>0.17860680092439751</v>
      </c>
      <c r="E213" s="113">
        <v>0</v>
      </c>
      <c r="F213" s="114">
        <f t="shared" si="62"/>
        <v>-1</v>
      </c>
      <c r="G213" s="113">
        <v>768</v>
      </c>
      <c r="H213" s="114" t="str">
        <f t="shared" si="63"/>
        <v>-</v>
      </c>
      <c r="I213" s="113">
        <v>6948</v>
      </c>
      <c r="J213" s="114">
        <f t="shared" si="64"/>
        <v>8.046875</v>
      </c>
      <c r="K213" s="113">
        <v>8333</v>
      </c>
      <c r="L213" s="114">
        <f t="shared" si="65"/>
        <v>0.19933793897524477</v>
      </c>
      <c r="M213" s="113"/>
      <c r="N213" s="114"/>
      <c r="O213" s="114"/>
    </row>
    <row r="214" spans="2:16" x14ac:dyDescent="0.25">
      <c r="B214" s="112" t="s">
        <v>82</v>
      </c>
      <c r="C214" s="113">
        <v>3944</v>
      </c>
      <c r="D214" s="114">
        <v>-2.0610876583064264E-2</v>
      </c>
      <c r="E214" s="113">
        <v>1357</v>
      </c>
      <c r="F214" s="114">
        <f t="shared" si="62"/>
        <v>-0.6559330628803246</v>
      </c>
      <c r="G214" s="113">
        <v>1257</v>
      </c>
      <c r="H214" s="114">
        <f t="shared" si="63"/>
        <v>-7.3691967575534312E-2</v>
      </c>
      <c r="I214" s="113">
        <v>7259</v>
      </c>
      <c r="J214" s="114">
        <f t="shared" si="64"/>
        <v>4.7748607796340492</v>
      </c>
      <c r="K214" s="113">
        <v>11019</v>
      </c>
      <c r="L214" s="114">
        <f t="shared" si="65"/>
        <v>0.51797768287642931</v>
      </c>
      <c r="M214" s="113"/>
      <c r="N214" s="114"/>
      <c r="O214" s="114"/>
    </row>
    <row r="215" spans="2:16" x14ac:dyDescent="0.25">
      <c r="B215" s="112" t="s">
        <v>84</v>
      </c>
      <c r="C215" s="113">
        <v>3118</v>
      </c>
      <c r="D215" s="114">
        <v>0.12766726943942142</v>
      </c>
      <c r="E215" s="113">
        <v>57</v>
      </c>
      <c r="F215" s="114">
        <f t="shared" si="62"/>
        <v>-0.98171905067350862</v>
      </c>
      <c r="G215" s="113">
        <v>3326</v>
      </c>
      <c r="H215" s="114">
        <f t="shared" si="63"/>
        <v>57.350877192982459</v>
      </c>
      <c r="I215" s="113">
        <v>5770</v>
      </c>
      <c r="J215" s="114">
        <f t="shared" si="64"/>
        <v>0.73481659651232722</v>
      </c>
      <c r="K215" s="113">
        <v>7531</v>
      </c>
      <c r="L215" s="114">
        <f t="shared" si="65"/>
        <v>0.30519930675909879</v>
      </c>
      <c r="M215" s="113"/>
      <c r="N215" s="114"/>
      <c r="O215" s="114"/>
    </row>
    <row r="216" spans="2:16" x14ac:dyDescent="0.25">
      <c r="B216" s="112" t="s">
        <v>86</v>
      </c>
      <c r="C216" s="113">
        <v>2824</v>
      </c>
      <c r="D216" s="114">
        <v>9.7125097125097204E-2</v>
      </c>
      <c r="E216" s="113">
        <v>87</v>
      </c>
      <c r="F216" s="114">
        <f t="shared" si="62"/>
        <v>-0.96919263456090654</v>
      </c>
      <c r="G216" s="113">
        <v>6408</v>
      </c>
      <c r="H216" s="114">
        <f t="shared" si="63"/>
        <v>72.65517241379311</v>
      </c>
      <c r="I216" s="113">
        <v>4458</v>
      </c>
      <c r="J216" s="114">
        <f t="shared" si="64"/>
        <v>-0.30430711610486894</v>
      </c>
      <c r="K216" s="113">
        <v>7404</v>
      </c>
      <c r="L216" s="114">
        <f t="shared" si="65"/>
        <v>0.66083445491251691</v>
      </c>
      <c r="M216" s="113"/>
      <c r="N216" s="114"/>
      <c r="O216" s="114"/>
    </row>
    <row r="217" spans="2:16" x14ac:dyDescent="0.25">
      <c r="B217" s="112" t="s">
        <v>88</v>
      </c>
      <c r="C217" s="113">
        <v>2361</v>
      </c>
      <c r="D217" s="114">
        <v>-0.18782249742002066</v>
      </c>
      <c r="E217" s="113">
        <v>659</v>
      </c>
      <c r="F217" s="114">
        <f t="shared" si="62"/>
        <v>-0.72088098263447686</v>
      </c>
      <c r="G217" s="113">
        <v>5144</v>
      </c>
      <c r="H217" s="114">
        <f t="shared" si="63"/>
        <v>6.8057663125948409</v>
      </c>
      <c r="I217" s="113">
        <v>3763</v>
      </c>
      <c r="J217" s="114">
        <f t="shared" si="64"/>
        <v>-0.26846811819595651</v>
      </c>
      <c r="K217" s="113">
        <v>5727</v>
      </c>
      <c r="L217" s="114">
        <f t="shared" si="65"/>
        <v>0.52192399681105495</v>
      </c>
      <c r="M217" s="113"/>
      <c r="N217" s="114"/>
      <c r="O217" s="114"/>
    </row>
    <row r="218" spans="2:16" x14ac:dyDescent="0.25">
      <c r="B218" s="112" t="s">
        <v>90</v>
      </c>
      <c r="C218" s="113">
        <v>3220</v>
      </c>
      <c r="D218" s="114">
        <v>0.25634022629730779</v>
      </c>
      <c r="E218" s="113">
        <v>515</v>
      </c>
      <c r="F218" s="114">
        <f t="shared" si="62"/>
        <v>-0.84006211180124224</v>
      </c>
      <c r="G218" s="113">
        <v>4373</v>
      </c>
      <c r="H218" s="114">
        <f t="shared" si="63"/>
        <v>7.4912621359223301</v>
      </c>
      <c r="I218" s="113">
        <v>3879</v>
      </c>
      <c r="J218" s="114">
        <f t="shared" si="64"/>
        <v>-0.11296592728104271</v>
      </c>
      <c r="K218" s="113">
        <v>5808</v>
      </c>
      <c r="L218" s="114">
        <f t="shared" si="65"/>
        <v>0.49729311678267596</v>
      </c>
      <c r="M218" s="113"/>
      <c r="N218" s="114"/>
      <c r="O218" s="114"/>
    </row>
    <row r="219" spans="2:16" ht="15.75" x14ac:dyDescent="0.25">
      <c r="B219" s="115" t="s">
        <v>27</v>
      </c>
      <c r="C219" s="116">
        <v>38846</v>
      </c>
      <c r="D219" s="117">
        <v>3.4982548690485782E-2</v>
      </c>
      <c r="E219" s="116">
        <v>8958</v>
      </c>
      <c r="F219" s="117">
        <f t="shared" si="62"/>
        <v>-0.76939710652319415</v>
      </c>
      <c r="G219" s="116">
        <v>22357</v>
      </c>
      <c r="H219" s="117">
        <f t="shared" si="63"/>
        <v>1.4957579816923419</v>
      </c>
      <c r="I219" s="116">
        <v>60881</v>
      </c>
      <c r="J219" s="117">
        <f t="shared" si="64"/>
        <v>1.7231292212729792</v>
      </c>
      <c r="K219" s="116">
        <v>78552</v>
      </c>
      <c r="L219" s="117">
        <f t="shared" si="65"/>
        <v>0.29025475928450595</v>
      </c>
      <c r="M219" s="116">
        <v>27421</v>
      </c>
      <c r="N219" s="117">
        <v>4.4322344322345053E-3</v>
      </c>
      <c r="O219" s="117">
        <v>0.50872077028885831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N222" s="77"/>
      <c r="O222" s="77"/>
    </row>
    <row r="224" spans="2:16" ht="48.75" customHeight="1" thickBot="1" x14ac:dyDescent="0.3">
      <c r="B224" s="262" t="s">
        <v>279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287" t="s">
        <v>125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C7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245</v>
      </c>
      <c r="M228" s="111" t="s">
        <v>66</v>
      </c>
      <c r="N228" s="110" t="s">
        <v>269</v>
      </c>
      <c r="O228" s="110" t="s">
        <v>270</v>
      </c>
    </row>
    <row r="229" spans="2:16" x14ac:dyDescent="0.25">
      <c r="B229" s="112" t="s">
        <v>68</v>
      </c>
      <c r="C229" s="113">
        <v>3323</v>
      </c>
      <c r="D229" s="114">
        <v>-0.11054603854389722</v>
      </c>
      <c r="E229" s="113">
        <v>4664</v>
      </c>
      <c r="F229" s="114">
        <f t="shared" ref="F229:F241" si="69">IFERROR(E229/C229-1,"-")</f>
        <v>0.40355100812518807</v>
      </c>
      <c r="G229" s="113">
        <v>95</v>
      </c>
      <c r="H229" s="114">
        <f t="shared" ref="H229:H241" si="70">IFERROR(G229/E229-1,"-")</f>
        <v>-0.97963121783876506</v>
      </c>
      <c r="I229" s="113">
        <v>3368</v>
      </c>
      <c r="J229" s="114">
        <f t="shared" ref="J229:J241" si="71">IFERROR(I229/G229-1,"-")</f>
        <v>34.452631578947368</v>
      </c>
      <c r="K229" s="113">
        <v>6826</v>
      </c>
      <c r="L229" s="114">
        <f t="shared" ref="L229:L241" si="72">IFERROR(K229/I229-1,"-")</f>
        <v>1.0267220902612828</v>
      </c>
      <c r="M229" s="113">
        <v>5393</v>
      </c>
      <c r="N229" s="114">
        <f t="shared" ref="N229:N233" si="73">IFERROR(M229/K229-1,"-")</f>
        <v>-0.20993261060650459</v>
      </c>
      <c r="O229" s="114">
        <f t="shared" ref="O229" si="74">M229/C229-1</f>
        <v>0.62293108636773997</v>
      </c>
    </row>
    <row r="230" spans="2:16" x14ac:dyDescent="0.25">
      <c r="B230" s="112" t="s">
        <v>70</v>
      </c>
      <c r="C230" s="113">
        <v>3497</v>
      </c>
      <c r="D230" s="114">
        <v>0.22486865148861646</v>
      </c>
      <c r="E230" s="113">
        <v>7381</v>
      </c>
      <c r="F230" s="114">
        <f t="shared" si="69"/>
        <v>1.1106662853874751</v>
      </c>
      <c r="G230" s="113">
        <v>36</v>
      </c>
      <c r="H230" s="114">
        <f t="shared" si="70"/>
        <v>-0.99512261211217989</v>
      </c>
      <c r="I230" s="113">
        <v>3577</v>
      </c>
      <c r="J230" s="114">
        <f t="shared" si="71"/>
        <v>98.361111111111114</v>
      </c>
      <c r="K230" s="113">
        <v>5937</v>
      </c>
      <c r="L230" s="114">
        <f t="shared" si="72"/>
        <v>0.65977075761811577</v>
      </c>
      <c r="M230" s="113">
        <v>5083</v>
      </c>
      <c r="N230" s="114">
        <f t="shared" si="73"/>
        <v>-0.14384369210038739</v>
      </c>
      <c r="O230" s="114">
        <f>IFERROR(M230/C230-1,"-")</f>
        <v>0.45353159851301106</v>
      </c>
    </row>
    <row r="231" spans="2:16" x14ac:dyDescent="0.25">
      <c r="B231" s="112" t="s">
        <v>72</v>
      </c>
      <c r="C231" s="113">
        <v>3601</v>
      </c>
      <c r="D231" s="114">
        <v>0.1904132231404958</v>
      </c>
      <c r="E231" s="113">
        <v>3235</v>
      </c>
      <c r="F231" s="114">
        <f t="shared" si="69"/>
        <v>-0.10163843376839765</v>
      </c>
      <c r="G231" s="113">
        <v>3</v>
      </c>
      <c r="H231" s="114">
        <f t="shared" si="70"/>
        <v>-0.9990726429675425</v>
      </c>
      <c r="I231" s="113">
        <v>4011</v>
      </c>
      <c r="J231" s="114">
        <f t="shared" si="71"/>
        <v>1336</v>
      </c>
      <c r="K231" s="113">
        <v>3783</v>
      </c>
      <c r="L231" s="114">
        <f t="shared" si="72"/>
        <v>-5.6843679880329123E-2</v>
      </c>
      <c r="M231" s="113">
        <v>4024</v>
      </c>
      <c r="N231" s="114">
        <f t="shared" si="73"/>
        <v>6.3706053396775042E-2</v>
      </c>
      <c r="O231" s="114">
        <f t="shared" ref="O231:O233" si="75">IFERROR(M231/C231-1,"-")</f>
        <v>0.11746737017495135</v>
      </c>
    </row>
    <row r="232" spans="2:16" x14ac:dyDescent="0.25">
      <c r="B232" s="112" t="s">
        <v>74</v>
      </c>
      <c r="C232" s="113">
        <v>992</v>
      </c>
      <c r="D232" s="114">
        <v>-0.27165932452276065</v>
      </c>
      <c r="E232" s="113">
        <v>0</v>
      </c>
      <c r="F232" s="114">
        <f t="shared" si="69"/>
        <v>-1</v>
      </c>
      <c r="G232" s="113">
        <v>0</v>
      </c>
      <c r="H232" s="114" t="str">
        <f t="shared" si="70"/>
        <v>-</v>
      </c>
      <c r="I232" s="113">
        <v>2697</v>
      </c>
      <c r="J232" s="114" t="str">
        <f t="shared" si="71"/>
        <v>-</v>
      </c>
      <c r="K232" s="113">
        <v>1857</v>
      </c>
      <c r="L232" s="114">
        <f t="shared" si="72"/>
        <v>-0.31145717463848721</v>
      </c>
      <c r="M232" s="113">
        <v>1498</v>
      </c>
      <c r="N232" s="114">
        <f t="shared" si="73"/>
        <v>-0.19332256327409802</v>
      </c>
      <c r="O232" s="114">
        <f t="shared" si="75"/>
        <v>0.51008064516129026</v>
      </c>
    </row>
    <row r="233" spans="2:16" x14ac:dyDescent="0.25">
      <c r="B233" s="112" t="s">
        <v>76</v>
      </c>
      <c r="C233" s="113">
        <v>24</v>
      </c>
      <c r="D233" s="114">
        <v>-0.77981651376146788</v>
      </c>
      <c r="E233" s="113">
        <v>0</v>
      </c>
      <c r="F233" s="114">
        <f t="shared" si="69"/>
        <v>-1</v>
      </c>
      <c r="G233" s="113">
        <v>46</v>
      </c>
      <c r="H233" s="114" t="str">
        <f t="shared" si="70"/>
        <v>-</v>
      </c>
      <c r="I233" s="113">
        <v>98</v>
      </c>
      <c r="J233" s="114">
        <f t="shared" si="71"/>
        <v>1.1304347826086958</v>
      </c>
      <c r="K233" s="113">
        <v>46</v>
      </c>
      <c r="L233" s="114">
        <f t="shared" si="72"/>
        <v>-0.53061224489795911</v>
      </c>
      <c r="M233" s="113">
        <v>193</v>
      </c>
      <c r="N233" s="114">
        <f t="shared" si="73"/>
        <v>3.1956521739130439</v>
      </c>
      <c r="O233" s="114">
        <f t="shared" si="75"/>
        <v>7.0416666666666661</v>
      </c>
    </row>
    <row r="234" spans="2:16" x14ac:dyDescent="0.25">
      <c r="B234" s="112" t="s">
        <v>78</v>
      </c>
      <c r="C234" s="113">
        <v>59</v>
      </c>
      <c r="D234" s="114">
        <v>-0.28915662650602414</v>
      </c>
      <c r="E234" s="113">
        <v>0</v>
      </c>
      <c r="F234" s="114">
        <f t="shared" si="69"/>
        <v>-1</v>
      </c>
      <c r="G234" s="113">
        <v>20</v>
      </c>
      <c r="H234" s="114" t="str">
        <f t="shared" si="70"/>
        <v>-</v>
      </c>
      <c r="I234" s="113">
        <v>86</v>
      </c>
      <c r="J234" s="114">
        <f t="shared" si="71"/>
        <v>3.3</v>
      </c>
      <c r="K234" s="113">
        <v>6</v>
      </c>
      <c r="L234" s="114">
        <f t="shared" si="72"/>
        <v>-0.93023255813953487</v>
      </c>
      <c r="M234" s="113"/>
      <c r="N234" s="114"/>
      <c r="O234" s="114"/>
    </row>
    <row r="235" spans="2:16" x14ac:dyDescent="0.25">
      <c r="B235" s="112" t="s">
        <v>80</v>
      </c>
      <c r="C235" s="113">
        <v>255</v>
      </c>
      <c r="D235" s="114">
        <v>-0.55419580419580416</v>
      </c>
      <c r="E235" s="113">
        <v>0</v>
      </c>
      <c r="F235" s="114">
        <f t="shared" si="69"/>
        <v>-1</v>
      </c>
      <c r="G235" s="113">
        <v>222</v>
      </c>
      <c r="H235" s="114" t="str">
        <f t="shared" si="70"/>
        <v>-</v>
      </c>
      <c r="I235" s="113">
        <v>683</v>
      </c>
      <c r="J235" s="114">
        <f t="shared" si="71"/>
        <v>2.0765765765765765</v>
      </c>
      <c r="K235" s="113">
        <v>35</v>
      </c>
      <c r="L235" s="114">
        <f t="shared" si="72"/>
        <v>-0.94875549048316254</v>
      </c>
      <c r="M235" s="113"/>
      <c r="N235" s="114"/>
      <c r="O235" s="114"/>
    </row>
    <row r="236" spans="2:16" x14ac:dyDescent="0.25">
      <c r="B236" s="112" t="s">
        <v>82</v>
      </c>
      <c r="C236" s="113">
        <v>331</v>
      </c>
      <c r="D236" s="114">
        <v>4.092307692307692</v>
      </c>
      <c r="E236" s="113">
        <v>9</v>
      </c>
      <c r="F236" s="114">
        <f t="shared" si="69"/>
        <v>-0.97280966767371602</v>
      </c>
      <c r="G236" s="113">
        <v>10</v>
      </c>
      <c r="H236" s="114">
        <f t="shared" si="70"/>
        <v>0.11111111111111116</v>
      </c>
      <c r="I236" s="113">
        <v>164</v>
      </c>
      <c r="J236" s="114">
        <f t="shared" si="71"/>
        <v>15.399999999999999</v>
      </c>
      <c r="K236" s="113">
        <v>110</v>
      </c>
      <c r="L236" s="114">
        <f t="shared" si="72"/>
        <v>-0.32926829268292679</v>
      </c>
      <c r="M236" s="113"/>
      <c r="N236" s="114"/>
      <c r="O236" s="114"/>
    </row>
    <row r="237" spans="2:16" x14ac:dyDescent="0.25">
      <c r="B237" s="112" t="s">
        <v>84</v>
      </c>
      <c r="C237" s="113">
        <v>45</v>
      </c>
      <c r="D237" s="114">
        <v>-0.90663900414937759</v>
      </c>
      <c r="E237" s="113">
        <v>6</v>
      </c>
      <c r="F237" s="114">
        <f t="shared" si="69"/>
        <v>-0.8666666666666667</v>
      </c>
      <c r="G237" s="113">
        <v>20</v>
      </c>
      <c r="H237" s="114">
        <f t="shared" si="70"/>
        <v>2.3333333333333335</v>
      </c>
      <c r="I237" s="113">
        <v>126</v>
      </c>
      <c r="J237" s="114">
        <f t="shared" si="71"/>
        <v>5.3</v>
      </c>
      <c r="K237" s="113">
        <v>46</v>
      </c>
      <c r="L237" s="114">
        <f t="shared" si="72"/>
        <v>-0.63492063492063489</v>
      </c>
      <c r="M237" s="113"/>
      <c r="N237" s="114"/>
      <c r="O237" s="114"/>
    </row>
    <row r="238" spans="2:16" x14ac:dyDescent="0.25">
      <c r="B238" s="112" t="s">
        <v>86</v>
      </c>
      <c r="C238" s="113">
        <v>1656</v>
      </c>
      <c r="D238" s="114">
        <v>3.1608040201005023</v>
      </c>
      <c r="E238" s="113">
        <v>3</v>
      </c>
      <c r="F238" s="114">
        <f t="shared" si="69"/>
        <v>-0.99818840579710144</v>
      </c>
      <c r="G238" s="113">
        <v>1715</v>
      </c>
      <c r="H238" s="114">
        <f t="shared" si="70"/>
        <v>570.66666666666663</v>
      </c>
      <c r="I238" s="113">
        <v>539</v>
      </c>
      <c r="J238" s="114">
        <f t="shared" si="71"/>
        <v>-0.68571428571428572</v>
      </c>
      <c r="K238" s="113">
        <v>545</v>
      </c>
      <c r="L238" s="114">
        <f t="shared" si="72"/>
        <v>1.1131725417439675E-2</v>
      </c>
      <c r="M238" s="113"/>
      <c r="N238" s="114"/>
      <c r="O238" s="114"/>
    </row>
    <row r="239" spans="2:16" x14ac:dyDescent="0.25">
      <c r="B239" s="112" t="s">
        <v>88</v>
      </c>
      <c r="C239" s="113">
        <v>2411</v>
      </c>
      <c r="D239" s="114">
        <v>1.9450317124735772E-2</v>
      </c>
      <c r="E239" s="113">
        <v>11</v>
      </c>
      <c r="F239" s="114">
        <f t="shared" si="69"/>
        <v>-0.99543757776856079</v>
      </c>
      <c r="G239" s="113">
        <v>3877</v>
      </c>
      <c r="H239" s="114">
        <f t="shared" si="70"/>
        <v>351.45454545454544</v>
      </c>
      <c r="I239" s="113">
        <v>5248</v>
      </c>
      <c r="J239" s="114">
        <f t="shared" si="71"/>
        <v>0.35362393603301512</v>
      </c>
      <c r="K239" s="113">
        <v>4889</v>
      </c>
      <c r="L239" s="114">
        <f t="shared" si="72"/>
        <v>-6.8407012195121908E-2</v>
      </c>
      <c r="M239" s="113"/>
      <c r="N239" s="114"/>
      <c r="O239" s="114"/>
    </row>
    <row r="240" spans="2:16" x14ac:dyDescent="0.25">
      <c r="B240" s="112" t="s">
        <v>90</v>
      </c>
      <c r="C240" s="113">
        <v>2487</v>
      </c>
      <c r="D240" s="114">
        <v>0.26051697921946282</v>
      </c>
      <c r="E240" s="113">
        <v>51</v>
      </c>
      <c r="F240" s="114">
        <f t="shared" si="69"/>
        <v>-0.97949336550060317</v>
      </c>
      <c r="G240" s="113">
        <v>3914</v>
      </c>
      <c r="H240" s="114">
        <f t="shared" si="70"/>
        <v>75.745098039215691</v>
      </c>
      <c r="I240" s="113">
        <v>4094</v>
      </c>
      <c r="J240" s="114">
        <f t="shared" si="71"/>
        <v>4.598875830352589E-2</v>
      </c>
      <c r="K240" s="113">
        <v>4075</v>
      </c>
      <c r="L240" s="114">
        <f t="shared" si="72"/>
        <v>-4.6409379579872567E-3</v>
      </c>
      <c r="M240" s="113"/>
      <c r="N240" s="114"/>
      <c r="O240" s="114"/>
    </row>
    <row r="241" spans="2:16" ht="15.75" x14ac:dyDescent="0.25">
      <c r="B241" s="115" t="s">
        <v>27</v>
      </c>
      <c r="C241" s="116">
        <v>18681</v>
      </c>
      <c r="D241" s="117">
        <v>9.7268722466960389E-2</v>
      </c>
      <c r="E241" s="116">
        <v>15372</v>
      </c>
      <c r="F241" s="117">
        <f t="shared" si="69"/>
        <v>-0.17713184519030034</v>
      </c>
      <c r="G241" s="116">
        <v>9958</v>
      </c>
      <c r="H241" s="117">
        <f t="shared" si="70"/>
        <v>-0.35219880301847517</v>
      </c>
      <c r="I241" s="116">
        <v>24691</v>
      </c>
      <c r="J241" s="117">
        <f t="shared" si="71"/>
        <v>1.4795139586262303</v>
      </c>
      <c r="K241" s="116">
        <v>28155</v>
      </c>
      <c r="L241" s="117">
        <f t="shared" si="72"/>
        <v>0.14029403426349685</v>
      </c>
      <c r="M241" s="116">
        <v>16191</v>
      </c>
      <c r="N241" s="117">
        <v>-0.12239145753157354</v>
      </c>
      <c r="O241" s="117">
        <v>0.415668444522165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N244" s="77"/>
      <c r="O244" s="77"/>
    </row>
    <row r="250" spans="2:16" ht="48.75" customHeight="1" thickBot="1" x14ac:dyDescent="0.3">
      <c r="B250" s="262" t="s">
        <v>280</v>
      </c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287" t="s">
        <v>128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9"/>
    </row>
    <row r="253" spans="2:16" ht="22.5" thickTop="1" thickBot="1" x14ac:dyDescent="0.3">
      <c r="B253" s="107"/>
      <c r="C253" s="290">
        <f>C7</f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1"/>
      <c r="M253" s="292">
        <v>2024</v>
      </c>
      <c r="N253" s="293"/>
      <c r="O253" s="294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245</v>
      </c>
      <c r="M254" s="111" t="s">
        <v>66</v>
      </c>
      <c r="N254" s="110" t="s">
        <v>269</v>
      </c>
      <c r="O254" s="110" t="s">
        <v>270</v>
      </c>
    </row>
    <row r="255" spans="2:16" x14ac:dyDescent="0.25">
      <c r="B255" s="112" t="s">
        <v>68</v>
      </c>
      <c r="C255" s="113">
        <v>12100</v>
      </c>
      <c r="D255" s="114">
        <v>-0.23456477732793524</v>
      </c>
      <c r="E255" s="113">
        <v>9860</v>
      </c>
      <c r="F255" s="114">
        <f t="shared" ref="F255:J267" si="76">IFERROR(E255/C255-1,"-")</f>
        <v>-0.18512396694214872</v>
      </c>
      <c r="G255" s="113">
        <v>61</v>
      </c>
      <c r="H255" s="114">
        <f t="shared" si="76"/>
        <v>-0.9938133874239351</v>
      </c>
      <c r="I255" s="113">
        <v>1650</v>
      </c>
      <c r="J255" s="114">
        <f t="shared" si="76"/>
        <v>26.049180327868854</v>
      </c>
      <c r="K255" s="113">
        <v>4002</v>
      </c>
      <c r="L255" s="114">
        <f t="shared" ref="L255:L267" si="77">IFERROR(K255/I255-1,"-")</f>
        <v>1.4254545454545453</v>
      </c>
      <c r="M255" s="113">
        <v>3362</v>
      </c>
      <c r="N255" s="114">
        <f t="shared" ref="N255:N259" si="78">IFERROR(M255/K255-1,"-")</f>
        <v>-0.15992003998001003</v>
      </c>
      <c r="O255" s="114">
        <f t="shared" ref="O255" si="79">M255/C255-1</f>
        <v>-0.72214876033057851</v>
      </c>
    </row>
    <row r="256" spans="2:16" x14ac:dyDescent="0.25">
      <c r="B256" s="112" t="s">
        <v>70</v>
      </c>
      <c r="C256" s="113">
        <v>8468</v>
      </c>
      <c r="D256" s="114">
        <v>-0.42806970147237611</v>
      </c>
      <c r="E256" s="113">
        <v>14874</v>
      </c>
      <c r="F256" s="114">
        <f t="shared" si="76"/>
        <v>0.75649504015115721</v>
      </c>
      <c r="G256" s="113">
        <v>35</v>
      </c>
      <c r="H256" s="114">
        <f t="shared" si="76"/>
        <v>-0.99764690063197525</v>
      </c>
      <c r="I256" s="113">
        <v>1120</v>
      </c>
      <c r="J256" s="114">
        <f t="shared" si="76"/>
        <v>31</v>
      </c>
      <c r="K256" s="113">
        <v>3629</v>
      </c>
      <c r="L256" s="114">
        <f t="shared" si="77"/>
        <v>2.2401785714285714</v>
      </c>
      <c r="M256" s="113">
        <v>3238</v>
      </c>
      <c r="N256" s="114">
        <f t="shared" si="78"/>
        <v>-0.10774317993937721</v>
      </c>
      <c r="O256" s="114">
        <f>IFERROR(M256/C256-1,"-")</f>
        <v>-0.61761927255550308</v>
      </c>
    </row>
    <row r="257" spans="2:15" x14ac:dyDescent="0.25">
      <c r="B257" s="112" t="s">
        <v>72</v>
      </c>
      <c r="C257" s="113">
        <v>7726</v>
      </c>
      <c r="D257" s="114">
        <v>-0.43957638183664582</v>
      </c>
      <c r="E257" s="113">
        <v>4046</v>
      </c>
      <c r="F257" s="114">
        <f t="shared" si="76"/>
        <v>-0.47631374579342478</v>
      </c>
      <c r="G257" s="113">
        <v>64</v>
      </c>
      <c r="H257" s="114">
        <f t="shared" si="76"/>
        <v>-0.98418190805734063</v>
      </c>
      <c r="I257" s="113">
        <v>2215</v>
      </c>
      <c r="J257" s="114">
        <f t="shared" si="76"/>
        <v>33.609375</v>
      </c>
      <c r="K257" s="113">
        <v>2337</v>
      </c>
      <c r="L257" s="114">
        <f t="shared" si="77"/>
        <v>5.5079006772009054E-2</v>
      </c>
      <c r="M257" s="113">
        <v>2853</v>
      </c>
      <c r="N257" s="114">
        <f t="shared" si="78"/>
        <v>0.22079589216944795</v>
      </c>
      <c r="O257" s="114">
        <f t="shared" ref="O257:O259" si="80">IFERROR(M257/C257-1,"-")</f>
        <v>-0.63072741392699971</v>
      </c>
    </row>
    <row r="258" spans="2:15" x14ac:dyDescent="0.25">
      <c r="B258" s="112" t="s">
        <v>74</v>
      </c>
      <c r="C258" s="113">
        <v>4480</v>
      </c>
      <c r="D258" s="114">
        <v>-0.43420055569588278</v>
      </c>
      <c r="E258" s="113">
        <v>0</v>
      </c>
      <c r="F258" s="114">
        <f t="shared" si="76"/>
        <v>-1</v>
      </c>
      <c r="G258" s="113">
        <v>0</v>
      </c>
      <c r="H258" s="114" t="str">
        <f t="shared" si="76"/>
        <v>-</v>
      </c>
      <c r="I258" s="113">
        <v>1354</v>
      </c>
      <c r="J258" s="114" t="str">
        <f t="shared" si="76"/>
        <v>-</v>
      </c>
      <c r="K258" s="113">
        <v>2417</v>
      </c>
      <c r="L258" s="114">
        <f t="shared" si="77"/>
        <v>0.78508124076809449</v>
      </c>
      <c r="M258" s="113">
        <v>920</v>
      </c>
      <c r="N258" s="114">
        <f t="shared" si="78"/>
        <v>-0.61936284650393048</v>
      </c>
      <c r="O258" s="114">
        <f t="shared" si="80"/>
        <v>-0.79464285714285721</v>
      </c>
    </row>
    <row r="259" spans="2:15" x14ac:dyDescent="0.25">
      <c r="B259" s="112" t="s">
        <v>76</v>
      </c>
      <c r="C259" s="113">
        <v>68</v>
      </c>
      <c r="D259" s="114">
        <v>-0.61581920903954801</v>
      </c>
      <c r="E259" s="113">
        <v>0</v>
      </c>
      <c r="F259" s="114">
        <f t="shared" si="76"/>
        <v>-1</v>
      </c>
      <c r="G259" s="113">
        <v>11</v>
      </c>
      <c r="H259" s="114" t="str">
        <f t="shared" si="76"/>
        <v>-</v>
      </c>
      <c r="I259" s="113">
        <v>12</v>
      </c>
      <c r="J259" s="114">
        <f t="shared" si="76"/>
        <v>9.0909090909090828E-2</v>
      </c>
      <c r="K259" s="113">
        <v>133</v>
      </c>
      <c r="L259" s="114">
        <f t="shared" si="77"/>
        <v>10.083333333333334</v>
      </c>
      <c r="M259" s="113">
        <v>71</v>
      </c>
      <c r="N259" s="114">
        <f t="shared" si="78"/>
        <v>-0.46616541353383456</v>
      </c>
      <c r="O259" s="114">
        <f t="shared" si="80"/>
        <v>4.4117647058823595E-2</v>
      </c>
    </row>
    <row r="260" spans="2:15" x14ac:dyDescent="0.25">
      <c r="B260" s="112" t="s">
        <v>78</v>
      </c>
      <c r="C260" s="113">
        <v>80</v>
      </c>
      <c r="D260" s="114">
        <v>-0.59183673469387754</v>
      </c>
      <c r="E260" s="113">
        <v>0</v>
      </c>
      <c r="F260" s="114">
        <f t="shared" si="76"/>
        <v>-1</v>
      </c>
      <c r="G260" s="113">
        <v>11</v>
      </c>
      <c r="H260" s="114" t="str">
        <f t="shared" si="76"/>
        <v>-</v>
      </c>
      <c r="I260" s="113">
        <v>46</v>
      </c>
      <c r="J260" s="114">
        <f t="shared" si="76"/>
        <v>3.1818181818181817</v>
      </c>
      <c r="K260" s="113">
        <v>42</v>
      </c>
      <c r="L260" s="114">
        <f t="shared" si="77"/>
        <v>-8.6956521739130488E-2</v>
      </c>
      <c r="M260" s="113"/>
      <c r="N260" s="114"/>
      <c r="O260" s="114"/>
    </row>
    <row r="261" spans="2:15" x14ac:dyDescent="0.25">
      <c r="B261" s="112" t="s">
        <v>80</v>
      </c>
      <c r="C261" s="113">
        <v>641</v>
      </c>
      <c r="D261" s="114">
        <v>3.162337662337662</v>
      </c>
      <c r="E261" s="113">
        <v>0</v>
      </c>
      <c r="F261" s="114">
        <f t="shared" si="76"/>
        <v>-1</v>
      </c>
      <c r="G261" s="113">
        <v>24</v>
      </c>
      <c r="H261" s="114" t="str">
        <f t="shared" si="76"/>
        <v>-</v>
      </c>
      <c r="I261" s="113">
        <v>101</v>
      </c>
      <c r="J261" s="114">
        <f t="shared" si="76"/>
        <v>3.208333333333333</v>
      </c>
      <c r="K261" s="113">
        <v>112</v>
      </c>
      <c r="L261" s="114">
        <f t="shared" si="77"/>
        <v>0.10891089108910901</v>
      </c>
      <c r="M261" s="113"/>
      <c r="N261" s="114"/>
      <c r="O261" s="114"/>
    </row>
    <row r="262" spans="2:15" x14ac:dyDescent="0.25">
      <c r="B262" s="112" t="s">
        <v>82</v>
      </c>
      <c r="C262" s="113">
        <v>180</v>
      </c>
      <c r="D262" s="114">
        <v>0.46341463414634143</v>
      </c>
      <c r="E262" s="113">
        <v>17</v>
      </c>
      <c r="F262" s="114">
        <f t="shared" si="76"/>
        <v>-0.90555555555555556</v>
      </c>
      <c r="G262" s="113">
        <v>0</v>
      </c>
      <c r="H262" s="114">
        <f t="shared" si="76"/>
        <v>-1</v>
      </c>
      <c r="I262" s="113">
        <v>101</v>
      </c>
      <c r="J262" s="114" t="str">
        <f t="shared" si="76"/>
        <v>-</v>
      </c>
      <c r="K262" s="113">
        <v>188</v>
      </c>
      <c r="L262" s="114">
        <f t="shared" si="77"/>
        <v>0.86138613861386149</v>
      </c>
      <c r="M262" s="113"/>
      <c r="N262" s="114"/>
      <c r="O262" s="114"/>
    </row>
    <row r="263" spans="2:15" x14ac:dyDescent="0.25">
      <c r="B263" s="112" t="s">
        <v>84</v>
      </c>
      <c r="C263" s="113">
        <v>136</v>
      </c>
      <c r="D263" s="114">
        <v>0.32038834951456319</v>
      </c>
      <c r="E263" s="113">
        <v>0</v>
      </c>
      <c r="F263" s="114">
        <f t="shared" si="76"/>
        <v>-1</v>
      </c>
      <c r="G263" s="113">
        <v>0</v>
      </c>
      <c r="H263" s="114" t="str">
        <f t="shared" si="76"/>
        <v>-</v>
      </c>
      <c r="I263" s="113">
        <v>15</v>
      </c>
      <c r="J263" s="114" t="str">
        <f t="shared" si="76"/>
        <v>-</v>
      </c>
      <c r="K263" s="113">
        <v>53</v>
      </c>
      <c r="L263" s="114">
        <f t="shared" si="77"/>
        <v>2.5333333333333332</v>
      </c>
      <c r="M263" s="113"/>
      <c r="N263" s="114"/>
      <c r="O263" s="114"/>
    </row>
    <row r="264" spans="2:15" x14ac:dyDescent="0.25">
      <c r="B264" s="112" t="s">
        <v>86</v>
      </c>
      <c r="C264" s="113">
        <v>1637</v>
      </c>
      <c r="D264" s="114">
        <v>-0.39838294744579195</v>
      </c>
      <c r="E264" s="113">
        <v>331</v>
      </c>
      <c r="F264" s="114">
        <f t="shared" si="76"/>
        <v>-0.79780085522296884</v>
      </c>
      <c r="G264" s="113">
        <v>446</v>
      </c>
      <c r="H264" s="114">
        <f t="shared" si="76"/>
        <v>0.34743202416918439</v>
      </c>
      <c r="I264" s="113">
        <v>612</v>
      </c>
      <c r="J264" s="114">
        <f t="shared" si="76"/>
        <v>0.37219730941704032</v>
      </c>
      <c r="K264" s="113">
        <v>560</v>
      </c>
      <c r="L264" s="114">
        <f t="shared" si="77"/>
        <v>-8.496732026143794E-2</v>
      </c>
      <c r="M264" s="113"/>
      <c r="N264" s="114"/>
      <c r="O264" s="114"/>
    </row>
    <row r="265" spans="2:15" x14ac:dyDescent="0.25">
      <c r="B265" s="112" t="s">
        <v>88</v>
      </c>
      <c r="C265" s="113">
        <v>6286</v>
      </c>
      <c r="D265" s="114">
        <v>-0.34246861924686189</v>
      </c>
      <c r="E265" s="113">
        <v>300</v>
      </c>
      <c r="F265" s="114">
        <f t="shared" si="76"/>
        <v>-0.95227489659560927</v>
      </c>
      <c r="G265" s="113">
        <v>2974</v>
      </c>
      <c r="H265" s="114">
        <f t="shared" si="76"/>
        <v>8.913333333333334</v>
      </c>
      <c r="I265" s="113">
        <v>2952</v>
      </c>
      <c r="J265" s="114">
        <f t="shared" si="76"/>
        <v>-7.3974445191661298E-3</v>
      </c>
      <c r="K265" s="113">
        <v>3991</v>
      </c>
      <c r="L265" s="114">
        <f t="shared" si="77"/>
        <v>0.35196476964769641</v>
      </c>
      <c r="M265" s="113"/>
      <c r="N265" s="114"/>
      <c r="O265" s="114"/>
    </row>
    <row r="266" spans="2:15" x14ac:dyDescent="0.25">
      <c r="B266" s="112" t="s">
        <v>90</v>
      </c>
      <c r="C266" s="113">
        <v>6080</v>
      </c>
      <c r="D266" s="114">
        <v>-0.4906166219839142</v>
      </c>
      <c r="E266" s="113">
        <v>55</v>
      </c>
      <c r="F266" s="114">
        <f t="shared" si="76"/>
        <v>-0.99095394736842102</v>
      </c>
      <c r="G266" s="113">
        <v>2732</v>
      </c>
      <c r="H266" s="114">
        <f t="shared" si="76"/>
        <v>48.672727272727272</v>
      </c>
      <c r="I266" s="113">
        <v>4086</v>
      </c>
      <c r="J266" s="114">
        <f t="shared" si="76"/>
        <v>0.49560761346998539</v>
      </c>
      <c r="K266" s="113">
        <v>3911</v>
      </c>
      <c r="L266" s="114">
        <f t="shared" si="77"/>
        <v>-4.2829172785119884E-2</v>
      </c>
      <c r="M266" s="113"/>
      <c r="N266" s="114"/>
      <c r="O266" s="114"/>
    </row>
    <row r="267" spans="2:15" ht="15.75" x14ac:dyDescent="0.25">
      <c r="B267" s="115" t="s">
        <v>27</v>
      </c>
      <c r="C267" s="116">
        <v>47882</v>
      </c>
      <c r="D267" s="117">
        <v>-0.38047303591760684</v>
      </c>
      <c r="E267" s="116">
        <v>29519</v>
      </c>
      <c r="F267" s="117">
        <f t="shared" si="76"/>
        <v>-0.38350528382273086</v>
      </c>
      <c r="G267" s="116">
        <v>6358</v>
      </c>
      <c r="H267" s="117">
        <f t="shared" si="76"/>
        <v>-0.78461329990853346</v>
      </c>
      <c r="I267" s="116">
        <v>14264</v>
      </c>
      <c r="J267" s="117">
        <f t="shared" si="76"/>
        <v>1.2434727901855931</v>
      </c>
      <c r="K267" s="116">
        <v>21375</v>
      </c>
      <c r="L267" s="117">
        <f t="shared" si="77"/>
        <v>0.49852776219854178</v>
      </c>
      <c r="M267" s="116">
        <v>10444</v>
      </c>
      <c r="N267" s="117">
        <v>-0.16568141875698994</v>
      </c>
      <c r="O267" s="117">
        <v>-0.68199257048900797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K270" s="118"/>
      <c r="N270" s="77"/>
      <c r="O270" s="77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1D30-D044-42FF-8A62-3E44084305A7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1" t="s">
        <v>37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8" x14ac:dyDescent="0.25"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220</v>
      </c>
      <c r="F6" s="11" t="s">
        <v>221</v>
      </c>
      <c r="G6" s="11" t="s">
        <v>222</v>
      </c>
      <c r="H6" s="11" t="s">
        <v>223</v>
      </c>
      <c r="I6" s="11" t="s">
        <v>224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3" t="s">
        <v>39</v>
      </c>
      <c r="C7" s="266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4"/>
      <c r="C8" s="267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4"/>
      <c r="C9" s="267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4"/>
      <c r="C10" s="267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4"/>
      <c r="C11" s="267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4"/>
      <c r="C12" s="267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4"/>
      <c r="C13" s="267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4"/>
      <c r="C14" s="267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4"/>
      <c r="C15" s="267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4"/>
      <c r="C16" s="267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4"/>
      <c r="C17" s="268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4"/>
      <c r="C18" s="269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4"/>
      <c r="C19" s="270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4"/>
      <c r="C20" s="270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4"/>
      <c r="C21" s="270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4"/>
      <c r="C22" s="270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4"/>
      <c r="C23" s="270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4"/>
      <c r="C24" s="270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4"/>
      <c r="C25" s="270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4"/>
      <c r="C26" s="270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4"/>
      <c r="C27" s="270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4"/>
      <c r="C28" s="271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4"/>
      <c r="C29" s="266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4"/>
      <c r="C30" s="267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4"/>
      <c r="C31" s="267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4"/>
      <c r="C32" s="267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4"/>
      <c r="C33" s="267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4"/>
      <c r="C34" s="267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4"/>
      <c r="C35" s="267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4"/>
      <c r="C36" s="267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4"/>
      <c r="C37" s="267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4"/>
      <c r="C38" s="267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4"/>
      <c r="C39" s="268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4"/>
      <c r="C40" s="282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4"/>
      <c r="C41" s="283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4"/>
      <c r="C42" s="283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4"/>
      <c r="C43" s="283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4"/>
      <c r="C44" s="283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4"/>
      <c r="C45" s="283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4"/>
      <c r="C46" s="283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4"/>
      <c r="C47" s="283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4"/>
      <c r="C48" s="283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4"/>
      <c r="C49" s="283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4"/>
      <c r="C50" s="284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4"/>
      <c r="C51" s="272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4"/>
      <c r="C52" s="273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4"/>
      <c r="C53" s="273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4"/>
      <c r="C54" s="273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4"/>
      <c r="C55" s="273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4"/>
      <c r="C56" s="273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4"/>
      <c r="C57" s="273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4"/>
      <c r="C58" s="273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4"/>
      <c r="C59" s="273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4"/>
      <c r="C60" s="273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4"/>
      <c r="C61" s="274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4"/>
      <c r="C62" s="275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4"/>
      <c r="C63" s="276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4"/>
      <c r="C64" s="276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4"/>
      <c r="C65" s="276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4"/>
      <c r="C66" s="276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4"/>
      <c r="C67" s="276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4"/>
      <c r="C68" s="276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4"/>
      <c r="C69" s="276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4"/>
      <c r="C70" s="276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4"/>
      <c r="C71" s="276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65"/>
      <c r="C72" s="277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45"/>
    </row>
    <row r="74" spans="2:14" x14ac:dyDescent="0.25">
      <c r="B74" s="280" t="s">
        <v>52</v>
      </c>
      <c r="C74" s="280"/>
      <c r="D74" s="280"/>
      <c r="E74" s="280"/>
      <c r="F74" s="280"/>
      <c r="G74" s="280"/>
      <c r="H74" s="280"/>
      <c r="I74" s="280"/>
      <c r="J74" s="280"/>
      <c r="K74" s="280"/>
      <c r="L74" s="280"/>
      <c r="M74" s="280"/>
    </row>
    <row r="76" spans="2:14" x14ac:dyDescent="0.25">
      <c r="B76" s="54"/>
    </row>
    <row r="77" spans="2:14" ht="21.75" customHeight="1" thickBot="1" x14ac:dyDescent="0.3">
      <c r="B77" s="262" t="s">
        <v>53</v>
      </c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225</v>
      </c>
      <c r="F79" s="11" t="s">
        <v>226</v>
      </c>
      <c r="G79" s="11" t="s">
        <v>227</v>
      </c>
      <c r="H79" s="11" t="s">
        <v>228</v>
      </c>
      <c r="I79" s="11" t="s">
        <v>229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3" t="s">
        <v>39</v>
      </c>
      <c r="C80" s="266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4"/>
      <c r="C81" s="267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4"/>
      <c r="C82" s="267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4"/>
      <c r="C83" s="267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4"/>
      <c r="C84" s="267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4"/>
      <c r="C85" s="267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4"/>
      <c r="C86" s="267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4"/>
      <c r="C87" s="267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4"/>
      <c r="C88" s="267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4"/>
      <c r="C89" s="267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4"/>
      <c r="C90" s="268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4"/>
      <c r="C91" s="269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4"/>
      <c r="C92" s="270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4"/>
      <c r="C93" s="270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4"/>
      <c r="C94" s="270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4"/>
      <c r="C95" s="270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4"/>
      <c r="C96" s="270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4"/>
      <c r="C97" s="270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4"/>
      <c r="C98" s="270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4"/>
      <c r="C99" s="270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4"/>
      <c r="C100" s="270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4"/>
      <c r="C101" s="271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4"/>
      <c r="C102" s="266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4"/>
      <c r="C103" s="267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4"/>
      <c r="C104" s="267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4"/>
      <c r="C105" s="267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4"/>
      <c r="C106" s="267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4"/>
      <c r="C107" s="267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4"/>
      <c r="C108" s="267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4"/>
      <c r="C109" s="267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4"/>
      <c r="C110" s="267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4"/>
      <c r="C111" s="267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4"/>
      <c r="C112" s="268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4"/>
      <c r="C113" s="269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4"/>
      <c r="C114" s="270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4"/>
      <c r="C115" s="270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4"/>
      <c r="C116" s="270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4"/>
      <c r="C117" s="270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4"/>
      <c r="C118" s="270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4"/>
      <c r="C119" s="270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4"/>
      <c r="C120" s="270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4"/>
      <c r="C121" s="270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4"/>
      <c r="C122" s="270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4"/>
      <c r="C123" s="271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4"/>
      <c r="C124" s="272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4"/>
      <c r="C125" s="273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4"/>
      <c r="C126" s="273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4"/>
      <c r="C127" s="273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4"/>
      <c r="C128" s="273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4"/>
      <c r="C129" s="273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4"/>
      <c r="C130" s="273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4"/>
      <c r="C131" s="273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4"/>
      <c r="C132" s="273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4"/>
      <c r="C133" s="273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4"/>
      <c r="C134" s="274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4"/>
      <c r="C135" s="275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4"/>
      <c r="C136" s="270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4"/>
      <c r="C137" s="270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4"/>
      <c r="C138" s="270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4"/>
      <c r="C139" s="270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4"/>
      <c r="C140" s="270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4"/>
      <c r="C141" s="270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4"/>
      <c r="C142" s="270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4"/>
      <c r="C143" s="270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4"/>
      <c r="C144" s="270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65"/>
      <c r="C145" s="271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45"/>
    </row>
    <row r="147" spans="2:14" x14ac:dyDescent="0.25">
      <c r="B147" s="280" t="s">
        <v>52</v>
      </c>
      <c r="C147" s="280"/>
      <c r="D147" s="280"/>
      <c r="E147" s="280"/>
      <c r="F147" s="280"/>
      <c r="G147" s="280"/>
      <c r="H147" s="280"/>
      <c r="I147" s="280"/>
      <c r="J147" s="280"/>
      <c r="K147" s="280"/>
      <c r="L147" s="280"/>
      <c r="M147" s="280"/>
    </row>
    <row r="148" spans="2:14" x14ac:dyDescent="0.25">
      <c r="B148" s="58"/>
    </row>
    <row r="150" spans="2:14" ht="21.75" thickBot="1" x14ac:dyDescent="0.3">
      <c r="B150" s="262" t="s">
        <v>53</v>
      </c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3" t="s">
        <v>39</v>
      </c>
      <c r="C153" s="266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4"/>
      <c r="C154" s="267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4"/>
      <c r="C155" s="267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4"/>
      <c r="C156" s="267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4"/>
      <c r="C157" s="267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4"/>
      <c r="C158" s="267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4"/>
      <c r="C159" s="267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4"/>
      <c r="C160" s="267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4"/>
      <c r="C161" s="267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4"/>
      <c r="C162" s="267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4"/>
      <c r="C163" s="268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4"/>
      <c r="C164" s="269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4"/>
      <c r="C165" s="270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4"/>
      <c r="C166" s="270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4"/>
      <c r="C167" s="270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4"/>
      <c r="C168" s="270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4"/>
      <c r="C169" s="270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4"/>
      <c r="C170" s="270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4"/>
      <c r="C171" s="270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4"/>
      <c r="C172" s="270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4"/>
      <c r="C173" s="270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4"/>
      <c r="C174" s="271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4"/>
      <c r="C175" s="266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4"/>
      <c r="C176" s="267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4"/>
      <c r="C177" s="267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4"/>
      <c r="C178" s="267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4"/>
      <c r="C179" s="267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4"/>
      <c r="C180" s="267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4"/>
      <c r="C181" s="267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4"/>
      <c r="C182" s="267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4"/>
      <c r="C183" s="267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4"/>
      <c r="C184" s="267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4"/>
      <c r="C185" s="268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4"/>
      <c r="C186" s="269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4"/>
      <c r="C187" s="270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4"/>
      <c r="C188" s="270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4"/>
      <c r="C189" s="270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4"/>
      <c r="C190" s="270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4"/>
      <c r="C191" s="270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4"/>
      <c r="C192" s="270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4"/>
      <c r="C193" s="270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4"/>
      <c r="C194" s="270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4"/>
      <c r="C195" s="270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4"/>
      <c r="C196" s="271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4"/>
      <c r="C197" s="272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4"/>
      <c r="C198" s="273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4"/>
      <c r="C199" s="273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4"/>
      <c r="C200" s="273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4"/>
      <c r="C201" s="273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4"/>
      <c r="C202" s="273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4"/>
      <c r="C203" s="273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4"/>
      <c r="C204" s="273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4"/>
      <c r="C205" s="273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4"/>
      <c r="C206" s="273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4"/>
      <c r="C207" s="274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4"/>
      <c r="C208" s="275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4"/>
      <c r="C209" s="270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4"/>
      <c r="C210" s="270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4"/>
      <c r="C211" s="270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4"/>
      <c r="C212" s="270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4"/>
      <c r="C213" s="270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4"/>
      <c r="C214" s="270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4"/>
      <c r="C215" s="270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4"/>
      <c r="C216" s="270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4"/>
      <c r="C217" s="270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65"/>
      <c r="C218" s="271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45"/>
    </row>
    <row r="220" spans="2:14" x14ac:dyDescent="0.25">
      <c r="B220" s="280" t="s">
        <v>52</v>
      </c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C267-C028-4B54-B0E5-767ACC413537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2" t="s">
        <v>267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156332</v>
      </c>
      <c r="D9" s="114">
        <v>-0.15508090754812842</v>
      </c>
      <c r="E9" s="113">
        <v>157800</v>
      </c>
      <c r="F9" s="114">
        <f t="shared" ref="F9:L21" si="0">IFERROR(E9/C9-1,"-")</f>
        <v>9.3902719852620997E-3</v>
      </c>
      <c r="G9" s="113">
        <v>26469</v>
      </c>
      <c r="H9" s="114">
        <f t="shared" si="0"/>
        <v>-0.83226235741444865</v>
      </c>
      <c r="I9" s="113">
        <v>114870</v>
      </c>
      <c r="J9" s="114">
        <f t="shared" si="0"/>
        <v>3.3397937209565907</v>
      </c>
      <c r="K9" s="113">
        <v>163920</v>
      </c>
      <c r="L9" s="114">
        <f t="shared" si="0"/>
        <v>0.4270044398015147</v>
      </c>
      <c r="M9" s="113">
        <v>173408</v>
      </c>
      <c r="N9" s="114">
        <f t="shared" ref="N9:N13" si="1">IFERROR(M9/K9-1,"-")</f>
        <v>5.7881893606637425E-2</v>
      </c>
      <c r="O9" s="114">
        <f t="shared" ref="O9" si="2">IFERROR(M9/C9-1,"-")</f>
        <v>0.10922907658061054</v>
      </c>
    </row>
    <row r="10" spans="1:16" x14ac:dyDescent="0.25">
      <c r="A10" s="1" t="s">
        <v>69</v>
      </c>
      <c r="B10" s="112" t="s">
        <v>70</v>
      </c>
      <c r="C10" s="113">
        <v>144826</v>
      </c>
      <c r="D10" s="114">
        <v>-0.13591398875935234</v>
      </c>
      <c r="E10" s="113">
        <v>172884</v>
      </c>
      <c r="F10" s="114">
        <f t="shared" si="0"/>
        <v>0.19373593139353429</v>
      </c>
      <c r="G10" s="113">
        <v>18511</v>
      </c>
      <c r="H10" s="114">
        <f t="shared" si="0"/>
        <v>-0.89292820619606206</v>
      </c>
      <c r="I10" s="113">
        <v>141290</v>
      </c>
      <c r="J10" s="114">
        <f t="shared" si="0"/>
        <v>6.6327589001134459</v>
      </c>
      <c r="K10" s="113">
        <v>156374</v>
      </c>
      <c r="L10" s="114">
        <f t="shared" si="0"/>
        <v>0.10675914785193563</v>
      </c>
      <c r="M10" s="113">
        <v>166759</v>
      </c>
      <c r="N10" s="114">
        <f t="shared" si="1"/>
        <v>6.6411295995497888E-2</v>
      </c>
      <c r="O10" s="114">
        <f>IFERROR(M10/C10-1,"-")</f>
        <v>0.15144380152735004</v>
      </c>
    </row>
    <row r="11" spans="1:16" x14ac:dyDescent="0.25">
      <c r="A11" s="1" t="s">
        <v>71</v>
      </c>
      <c r="B11" s="112" t="s">
        <v>72</v>
      </c>
      <c r="C11" s="113">
        <v>154862</v>
      </c>
      <c r="D11" s="114">
        <v>-0.12921092436502268</v>
      </c>
      <c r="E11" s="113">
        <v>82007</v>
      </c>
      <c r="F11" s="114">
        <f t="shared" si="0"/>
        <v>-0.47045111131200679</v>
      </c>
      <c r="G11" s="113">
        <v>22143</v>
      </c>
      <c r="H11" s="114">
        <f t="shared" si="0"/>
        <v>-0.72998646457009775</v>
      </c>
      <c r="I11" s="113">
        <v>148905</v>
      </c>
      <c r="J11" s="114">
        <f t="shared" si="0"/>
        <v>5.724698550331933</v>
      </c>
      <c r="K11" s="113">
        <v>146134</v>
      </c>
      <c r="L11" s="114">
        <f t="shared" si="0"/>
        <v>-1.8609180349887566E-2</v>
      </c>
      <c r="M11" s="113">
        <v>176870</v>
      </c>
      <c r="N11" s="114">
        <f t="shared" si="1"/>
        <v>0.21032750762998353</v>
      </c>
      <c r="O11" s="114">
        <f t="shared" ref="O11:O13" si="3">IFERROR(M11/C11-1,"-")</f>
        <v>0.14211362374242875</v>
      </c>
    </row>
    <row r="12" spans="1:16" x14ac:dyDescent="0.25">
      <c r="A12" s="1" t="s">
        <v>73</v>
      </c>
      <c r="B12" s="112" t="s">
        <v>74</v>
      </c>
      <c r="C12" s="113">
        <v>142052</v>
      </c>
      <c r="D12" s="114">
        <v>-8.6388310051194961E-2</v>
      </c>
      <c r="E12" s="113">
        <v>0</v>
      </c>
      <c r="F12" s="114">
        <f t="shared" si="0"/>
        <v>-1</v>
      </c>
      <c r="G12" s="113">
        <v>22148</v>
      </c>
      <c r="H12" s="114" t="str">
        <f t="shared" si="0"/>
        <v>-</v>
      </c>
      <c r="I12" s="113">
        <v>152510</v>
      </c>
      <c r="J12" s="114">
        <f t="shared" si="0"/>
        <v>5.885949069893444</v>
      </c>
      <c r="K12" s="113">
        <v>144835</v>
      </c>
      <c r="L12" s="114">
        <f t="shared" si="0"/>
        <v>-5.0324568880729115E-2</v>
      </c>
      <c r="M12" s="113">
        <v>154662</v>
      </c>
      <c r="N12" s="114">
        <f t="shared" si="1"/>
        <v>6.7849621983636643E-2</v>
      </c>
      <c r="O12" s="114">
        <f t="shared" si="3"/>
        <v>8.8770309464139885E-2</v>
      </c>
    </row>
    <row r="13" spans="1:16" x14ac:dyDescent="0.25">
      <c r="A13" s="1" t="s">
        <v>75</v>
      </c>
      <c r="B13" s="112" t="s">
        <v>76</v>
      </c>
      <c r="C13" s="113">
        <v>129253</v>
      </c>
      <c r="D13" s="114">
        <v>-0.23227745472472516</v>
      </c>
      <c r="E13" s="113">
        <v>0</v>
      </c>
      <c r="F13" s="114">
        <f t="shared" si="0"/>
        <v>-1</v>
      </c>
      <c r="G13" s="113">
        <v>24096</v>
      </c>
      <c r="H13" s="114" t="str">
        <f t="shared" si="0"/>
        <v>-</v>
      </c>
      <c r="I13" s="113">
        <v>125910</v>
      </c>
      <c r="J13" s="114">
        <f t="shared" si="0"/>
        <v>4.2253486055776897</v>
      </c>
      <c r="K13" s="113">
        <v>140451</v>
      </c>
      <c r="L13" s="114">
        <f t="shared" si="0"/>
        <v>0.11548725279961869</v>
      </c>
      <c r="M13" s="113">
        <v>159924</v>
      </c>
      <c r="N13" s="114">
        <f t="shared" si="1"/>
        <v>0.1386462182540531</v>
      </c>
      <c r="O13" s="114">
        <f t="shared" si="3"/>
        <v>0.23729429877836483</v>
      </c>
    </row>
    <row r="14" spans="1:16" x14ac:dyDescent="0.25">
      <c r="A14" s="1" t="s">
        <v>77</v>
      </c>
      <c r="B14" s="112" t="s">
        <v>78</v>
      </c>
      <c r="C14" s="113">
        <v>145760</v>
      </c>
      <c r="D14" s="114">
        <v>-0.13753520626730731</v>
      </c>
      <c r="E14" s="113">
        <v>0</v>
      </c>
      <c r="F14" s="114">
        <f t="shared" si="0"/>
        <v>-1</v>
      </c>
      <c r="G14" s="113">
        <v>18794</v>
      </c>
      <c r="H14" s="114" t="str">
        <f t="shared" si="0"/>
        <v>-</v>
      </c>
      <c r="I14" s="113">
        <v>132220</v>
      </c>
      <c r="J14" s="114">
        <f t="shared" si="0"/>
        <v>6.0352240076620198</v>
      </c>
      <c r="K14" s="113">
        <v>142289</v>
      </c>
      <c r="L14" s="114">
        <f t="shared" si="0"/>
        <v>7.6153380729087949E-2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181443</v>
      </c>
      <c r="D15" s="114">
        <v>-5.9286180901917285E-2</v>
      </c>
      <c r="E15" s="113">
        <v>0</v>
      </c>
      <c r="F15" s="114">
        <f t="shared" si="0"/>
        <v>-1</v>
      </c>
      <c r="G15" s="113">
        <v>61086</v>
      </c>
      <c r="H15" s="114" t="str">
        <f t="shared" si="0"/>
        <v>-</v>
      </c>
      <c r="I15" s="113">
        <v>159520</v>
      </c>
      <c r="J15" s="114">
        <f t="shared" si="0"/>
        <v>1.6114003208591168</v>
      </c>
      <c r="K15" s="113">
        <v>166431</v>
      </c>
      <c r="L15" s="114">
        <f t="shared" si="0"/>
        <v>4.3323721163490481E-2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181850</v>
      </c>
      <c r="D16" s="114">
        <v>-0.10978284282049777</v>
      </c>
      <c r="E16" s="113">
        <v>60513</v>
      </c>
      <c r="F16" s="114">
        <f t="shared" si="0"/>
        <v>-0.66723673357162494</v>
      </c>
      <c r="G16" s="113">
        <v>94829</v>
      </c>
      <c r="H16" s="114">
        <f t="shared" si="0"/>
        <v>0.56708475864690233</v>
      </c>
      <c r="I16" s="113">
        <v>178525</v>
      </c>
      <c r="J16" s="114">
        <f t="shared" si="0"/>
        <v>0.88259920488458166</v>
      </c>
      <c r="K16" s="113">
        <v>181874</v>
      </c>
      <c r="L16" s="114">
        <f t="shared" si="0"/>
        <v>1.875927741212724E-2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164115</v>
      </c>
      <c r="D17" s="114">
        <v>-6.3179646426879343E-2</v>
      </c>
      <c r="E17" s="113">
        <v>22909</v>
      </c>
      <c r="F17" s="114">
        <f t="shared" si="0"/>
        <v>-0.86040885964110536</v>
      </c>
      <c r="G17" s="113">
        <v>89027</v>
      </c>
      <c r="H17" s="114">
        <f t="shared" si="0"/>
        <v>2.8861146274389977</v>
      </c>
      <c r="I17" s="113">
        <v>136089</v>
      </c>
      <c r="J17" s="114">
        <f t="shared" si="0"/>
        <v>0.52862614712390621</v>
      </c>
      <c r="K17" s="113">
        <v>150809</v>
      </c>
      <c r="L17" s="114">
        <f t="shared" si="0"/>
        <v>0.10816450998978611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161488</v>
      </c>
      <c r="D18" s="114">
        <v>-5.6618763874284328E-2</v>
      </c>
      <c r="E18" s="113">
        <v>24343</v>
      </c>
      <c r="F18" s="114">
        <f t="shared" si="0"/>
        <v>-0.84925814921232534</v>
      </c>
      <c r="G18" s="113">
        <v>137179</v>
      </c>
      <c r="H18" s="114">
        <f t="shared" si="0"/>
        <v>4.6352544879431461</v>
      </c>
      <c r="I18" s="113">
        <v>154114</v>
      </c>
      <c r="J18" s="114">
        <f t="shared" si="0"/>
        <v>0.12345184029625522</v>
      </c>
      <c r="K18" s="113">
        <v>170708</v>
      </c>
      <c r="L18" s="114">
        <f t="shared" si="0"/>
        <v>0.10767354036622234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145313</v>
      </c>
      <c r="D19" s="114">
        <v>-2.2731399595138924E-2</v>
      </c>
      <c r="E19" s="113">
        <v>30656</v>
      </c>
      <c r="F19" s="114">
        <f t="shared" si="0"/>
        <v>-0.78903470439671608</v>
      </c>
      <c r="G19" s="113">
        <v>137494</v>
      </c>
      <c r="H19" s="114">
        <f t="shared" si="0"/>
        <v>3.4850600208768263</v>
      </c>
      <c r="I19" s="113">
        <v>153023</v>
      </c>
      <c r="J19" s="114">
        <f t="shared" si="0"/>
        <v>0.11294311024481063</v>
      </c>
      <c r="K19" s="113">
        <v>164389</v>
      </c>
      <c r="L19" s="114">
        <f t="shared" si="0"/>
        <v>7.427641596361334E-2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149462</v>
      </c>
      <c r="D20" s="114">
        <v>-3.7746660228552997E-2</v>
      </c>
      <c r="E20" s="113">
        <v>33192</v>
      </c>
      <c r="F20" s="114">
        <f t="shared" si="0"/>
        <v>-0.77792348556823809</v>
      </c>
      <c r="G20" s="113">
        <v>123213</v>
      </c>
      <c r="H20" s="114">
        <f t="shared" si="0"/>
        <v>2.7121294287780189</v>
      </c>
      <c r="I20" s="113">
        <v>156141</v>
      </c>
      <c r="J20" s="114">
        <f t="shared" si="0"/>
        <v>0.26724452776898544</v>
      </c>
      <c r="K20" s="113">
        <v>158524</v>
      </c>
      <c r="L20" s="114">
        <f t="shared" si="0"/>
        <v>1.5261846664232914E-2</v>
      </c>
      <c r="M20" s="113"/>
      <c r="N20" s="114"/>
      <c r="O20" s="114"/>
    </row>
    <row r="21" spans="1:16" ht="15.75" x14ac:dyDescent="0.25">
      <c r="A21" s="1"/>
      <c r="B21" s="115" t="s">
        <v>27</v>
      </c>
      <c r="C21" s="116">
        <v>1856756</v>
      </c>
      <c r="D21" s="117">
        <v>-0.10338676536985936</v>
      </c>
      <c r="E21" s="116">
        <v>610766</v>
      </c>
      <c r="F21" s="117">
        <f t="shared" si="0"/>
        <v>-0.67105747874249499</v>
      </c>
      <c r="G21" s="116">
        <v>774989</v>
      </c>
      <c r="H21" s="117">
        <f t="shared" si="0"/>
        <v>0.26888038954362226</v>
      </c>
      <c r="I21" s="116">
        <v>1753117</v>
      </c>
      <c r="J21" s="117">
        <f t="shared" si="0"/>
        <v>1.2621185591021291</v>
      </c>
      <c r="K21" s="116">
        <v>1886738</v>
      </c>
      <c r="L21" s="117">
        <f t="shared" si="0"/>
        <v>7.6219100037247856E-2</v>
      </c>
      <c r="M21" s="116">
        <v>831623</v>
      </c>
      <c r="N21" s="117">
        <v>0.10630239692223364</v>
      </c>
      <c r="O21" s="117">
        <v>0.14339944316502251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2" t="s">
        <v>284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115438</v>
      </c>
      <c r="D31" s="114">
        <v>5.1721467552227063E-2</v>
      </c>
      <c r="E31" s="113">
        <v>114606</v>
      </c>
      <c r="F31" s="114">
        <f t="shared" ref="F31:J43" si="4">IFERROR(E31/C31-1,"-")</f>
        <v>-7.2073320743603064E-3</v>
      </c>
      <c r="G31" s="113">
        <v>23694</v>
      </c>
      <c r="H31" s="114">
        <f t="shared" si="4"/>
        <v>-0.79325689754463113</v>
      </c>
      <c r="I31" s="113">
        <v>90631</v>
      </c>
      <c r="J31" s="114">
        <f t="shared" si="4"/>
        <v>2.8250611969274924</v>
      </c>
      <c r="K31" s="113">
        <v>134558</v>
      </c>
      <c r="L31" s="114">
        <f t="shared" ref="L31:L43" si="5">IFERROR(K31/I31-1,"-")</f>
        <v>0.48467963500347566</v>
      </c>
      <c r="M31" s="113">
        <v>142289</v>
      </c>
      <c r="N31" s="114">
        <f t="shared" ref="N31:N35" si="6">IFERROR(M31/K31-1,"-")</f>
        <v>5.7454777865307172E-2</v>
      </c>
      <c r="O31" s="114">
        <f t="shared" ref="O31" si="7">IFERROR(M31/C31-1,"-")</f>
        <v>0.23260104991423969</v>
      </c>
    </row>
    <row r="32" spans="1:16" x14ac:dyDescent="0.25">
      <c r="B32" s="112" t="s">
        <v>70</v>
      </c>
      <c r="C32" s="113">
        <v>102097</v>
      </c>
      <c r="D32" s="114">
        <v>3.7054718686832855E-2</v>
      </c>
      <c r="E32" s="113">
        <v>133643</v>
      </c>
      <c r="F32" s="114">
        <f t="shared" si="4"/>
        <v>0.30898067524021267</v>
      </c>
      <c r="G32" s="113">
        <v>15152</v>
      </c>
      <c r="H32" s="114">
        <f t="shared" si="4"/>
        <v>-0.88662331734546518</v>
      </c>
      <c r="I32" s="113">
        <v>114673</v>
      </c>
      <c r="J32" s="114">
        <f t="shared" si="4"/>
        <v>6.5681758183738124</v>
      </c>
      <c r="K32" s="113">
        <v>128079</v>
      </c>
      <c r="L32" s="114">
        <f t="shared" si="5"/>
        <v>0.11690633366180347</v>
      </c>
      <c r="M32" s="113">
        <v>141936</v>
      </c>
      <c r="N32" s="114">
        <f t="shared" si="6"/>
        <v>0.10819103834352228</v>
      </c>
      <c r="O32" s="114">
        <f>IFERROR(M32/C32-1,"-")</f>
        <v>0.39020735183208122</v>
      </c>
    </row>
    <row r="33" spans="2:16" x14ac:dyDescent="0.25">
      <c r="B33" s="112" t="s">
        <v>72</v>
      </c>
      <c r="C33" s="113">
        <v>112123</v>
      </c>
      <c r="D33" s="114">
        <v>5.9143035272335664E-2</v>
      </c>
      <c r="E33" s="113">
        <v>58888</v>
      </c>
      <c r="F33" s="114">
        <f t="shared" si="4"/>
        <v>-0.47479107765578876</v>
      </c>
      <c r="G33" s="113">
        <v>17426</v>
      </c>
      <c r="H33" s="114">
        <f t="shared" si="4"/>
        <v>-0.70408232577095498</v>
      </c>
      <c r="I33" s="113">
        <v>121331</v>
      </c>
      <c r="J33" s="114">
        <f t="shared" si="4"/>
        <v>5.9626420291518425</v>
      </c>
      <c r="K33" s="113">
        <v>117104</v>
      </c>
      <c r="L33" s="114">
        <f t="shared" si="5"/>
        <v>-3.4838582060644052E-2</v>
      </c>
      <c r="M33" s="113">
        <v>145867</v>
      </c>
      <c r="N33" s="114">
        <f t="shared" si="6"/>
        <v>0.24561927858997135</v>
      </c>
      <c r="O33" s="114">
        <f t="shared" ref="O33:O35" si="8">IFERROR(M33/C33-1,"-")</f>
        <v>0.30095520098463302</v>
      </c>
    </row>
    <row r="34" spans="2:16" x14ac:dyDescent="0.25">
      <c r="B34" s="112" t="s">
        <v>74</v>
      </c>
      <c r="C34" s="113">
        <v>108972</v>
      </c>
      <c r="D34" s="114">
        <v>7.41660752306601E-2</v>
      </c>
      <c r="E34" s="113">
        <v>0</v>
      </c>
      <c r="F34" s="114">
        <f t="shared" si="4"/>
        <v>-1</v>
      </c>
      <c r="G34" s="113">
        <v>16297</v>
      </c>
      <c r="H34" s="114" t="str">
        <f t="shared" si="4"/>
        <v>-</v>
      </c>
      <c r="I34" s="113">
        <v>129658</v>
      </c>
      <c r="J34" s="114">
        <f t="shared" si="4"/>
        <v>6.9559428115604103</v>
      </c>
      <c r="K34" s="113">
        <v>120355</v>
      </c>
      <c r="L34" s="114">
        <f t="shared" si="5"/>
        <v>-7.1750296935013669E-2</v>
      </c>
      <c r="M34" s="113">
        <v>131033</v>
      </c>
      <c r="N34" s="114">
        <f t="shared" si="6"/>
        <v>8.8720867433841555E-2</v>
      </c>
      <c r="O34" s="114">
        <f t="shared" si="8"/>
        <v>0.20244650001835329</v>
      </c>
    </row>
    <row r="35" spans="2:16" x14ac:dyDescent="0.25">
      <c r="B35" s="112" t="s">
        <v>76</v>
      </c>
      <c r="C35" s="113">
        <v>104051</v>
      </c>
      <c r="D35" s="114">
        <v>-3.0369956201658721E-2</v>
      </c>
      <c r="E35" s="113">
        <v>0</v>
      </c>
      <c r="F35" s="114">
        <f t="shared" si="4"/>
        <v>-1</v>
      </c>
      <c r="G35" s="113">
        <v>18007</v>
      </c>
      <c r="H35" s="114" t="str">
        <f t="shared" si="4"/>
        <v>-</v>
      </c>
      <c r="I35" s="113">
        <v>112218</v>
      </c>
      <c r="J35" s="114">
        <f t="shared" si="4"/>
        <v>5.2319098128505583</v>
      </c>
      <c r="K35" s="113">
        <v>122105</v>
      </c>
      <c r="L35" s="114">
        <f t="shared" si="5"/>
        <v>8.8105295050704857E-2</v>
      </c>
      <c r="M35" s="113">
        <v>138860</v>
      </c>
      <c r="N35" s="114">
        <f t="shared" si="6"/>
        <v>0.1372179681421728</v>
      </c>
      <c r="O35" s="114">
        <f t="shared" si="8"/>
        <v>0.33453787085179387</v>
      </c>
    </row>
    <row r="36" spans="2:16" x14ac:dyDescent="0.25">
      <c r="B36" s="112" t="s">
        <v>78</v>
      </c>
      <c r="C36" s="113">
        <v>108461</v>
      </c>
      <c r="D36" s="114">
        <v>-2.6198834609755917E-2</v>
      </c>
      <c r="E36" s="113">
        <v>0</v>
      </c>
      <c r="F36" s="114">
        <f t="shared" si="4"/>
        <v>-1</v>
      </c>
      <c r="G36" s="113">
        <v>12366</v>
      </c>
      <c r="H36" s="114" t="str">
        <f t="shared" si="4"/>
        <v>-</v>
      </c>
      <c r="I36" s="113">
        <v>116273</v>
      </c>
      <c r="J36" s="114">
        <f t="shared" si="4"/>
        <v>8.4026362607148641</v>
      </c>
      <c r="K36" s="113">
        <v>123362</v>
      </c>
      <c r="L36" s="114">
        <f t="shared" si="5"/>
        <v>6.0968582560009699E-2</v>
      </c>
      <c r="M36" s="113"/>
      <c r="N36" s="114"/>
      <c r="O36" s="114"/>
    </row>
    <row r="37" spans="2:16" x14ac:dyDescent="0.25">
      <c r="B37" s="112" t="s">
        <v>80</v>
      </c>
      <c r="C37" s="113">
        <v>126681</v>
      </c>
      <c r="D37" s="114">
        <v>3.0488152082841946E-2</v>
      </c>
      <c r="E37" s="113">
        <v>0</v>
      </c>
      <c r="F37" s="114">
        <f t="shared" si="4"/>
        <v>-1</v>
      </c>
      <c r="G37" s="113">
        <v>49368</v>
      </c>
      <c r="H37" s="114" t="str">
        <f t="shared" si="4"/>
        <v>-</v>
      </c>
      <c r="I37" s="113">
        <v>136571</v>
      </c>
      <c r="J37" s="114">
        <f t="shared" si="4"/>
        <v>1.7663871333657428</v>
      </c>
      <c r="K37" s="113">
        <v>139919</v>
      </c>
      <c r="L37" s="114">
        <f t="shared" si="5"/>
        <v>2.4514721280506135E-2</v>
      </c>
      <c r="M37" s="113"/>
      <c r="N37" s="114"/>
      <c r="O37" s="114"/>
    </row>
    <row r="38" spans="2:16" x14ac:dyDescent="0.25">
      <c r="B38" s="112" t="s">
        <v>82</v>
      </c>
      <c r="C38" s="113">
        <v>134701</v>
      </c>
      <c r="D38" s="114">
        <v>0.13384680134680127</v>
      </c>
      <c r="E38" s="113">
        <v>52066</v>
      </c>
      <c r="F38" s="114">
        <f t="shared" si="4"/>
        <v>-0.61346983318609372</v>
      </c>
      <c r="G38" s="113">
        <v>79694</v>
      </c>
      <c r="H38" s="114">
        <f t="shared" si="4"/>
        <v>0.53063419506011611</v>
      </c>
      <c r="I38" s="113">
        <v>151061</v>
      </c>
      <c r="J38" s="114">
        <f t="shared" si="4"/>
        <v>0.89551283659999492</v>
      </c>
      <c r="K38" s="113">
        <v>150474</v>
      </c>
      <c r="L38" s="114">
        <f t="shared" si="5"/>
        <v>-3.8858474391140208E-3</v>
      </c>
      <c r="M38" s="113"/>
      <c r="N38" s="114"/>
      <c r="O38" s="114"/>
    </row>
    <row r="39" spans="2:16" x14ac:dyDescent="0.25">
      <c r="B39" s="112" t="s">
        <v>84</v>
      </c>
      <c r="C39" s="113">
        <v>126374</v>
      </c>
      <c r="D39" s="114">
        <v>-3.5268790936989536E-2</v>
      </c>
      <c r="E39" s="113">
        <v>18190</v>
      </c>
      <c r="F39" s="114">
        <f t="shared" si="4"/>
        <v>-0.85606216468577401</v>
      </c>
      <c r="G39" s="113">
        <v>77109</v>
      </c>
      <c r="H39" s="114">
        <f t="shared" si="4"/>
        <v>3.239087410665201</v>
      </c>
      <c r="I39" s="113">
        <v>116897</v>
      </c>
      <c r="J39" s="114">
        <f t="shared" si="4"/>
        <v>0.51599683564823828</v>
      </c>
      <c r="K39" s="113">
        <v>126900</v>
      </c>
      <c r="L39" s="114">
        <f t="shared" si="5"/>
        <v>8.557105828207745E-2</v>
      </c>
      <c r="M39" s="113"/>
      <c r="N39" s="114"/>
      <c r="O39" s="114"/>
    </row>
    <row r="40" spans="2:16" x14ac:dyDescent="0.25">
      <c r="B40" s="112" t="s">
        <v>86</v>
      </c>
      <c r="C40" s="113">
        <v>125216</v>
      </c>
      <c r="D40" s="114">
        <v>1.2468263337483965E-2</v>
      </c>
      <c r="E40" s="113">
        <v>20865</v>
      </c>
      <c r="F40" s="114">
        <f t="shared" si="4"/>
        <v>-0.83336794019933558</v>
      </c>
      <c r="G40" s="113">
        <v>116948</v>
      </c>
      <c r="H40" s="114">
        <f t="shared" si="4"/>
        <v>4.6049844236760125</v>
      </c>
      <c r="I40" s="113">
        <v>130908</v>
      </c>
      <c r="J40" s="114">
        <f t="shared" si="4"/>
        <v>0.11936929233505489</v>
      </c>
      <c r="K40" s="113">
        <v>143241</v>
      </c>
      <c r="L40" s="114">
        <f t="shared" si="5"/>
        <v>9.421120176001474E-2</v>
      </c>
      <c r="M40" s="113"/>
      <c r="N40" s="114"/>
      <c r="O40" s="114"/>
    </row>
    <row r="41" spans="2:16" x14ac:dyDescent="0.25">
      <c r="B41" s="112" t="s">
        <v>88</v>
      </c>
      <c r="C41" s="113">
        <v>104690</v>
      </c>
      <c r="D41" s="114">
        <v>-4.1054482834426365E-2</v>
      </c>
      <c r="E41" s="113">
        <v>26883</v>
      </c>
      <c r="F41" s="114">
        <f t="shared" si="4"/>
        <v>-0.743213296398892</v>
      </c>
      <c r="G41" s="113">
        <v>114236</v>
      </c>
      <c r="H41" s="114">
        <f t="shared" si="4"/>
        <v>3.2493769296581485</v>
      </c>
      <c r="I41" s="113">
        <v>124620</v>
      </c>
      <c r="J41" s="114">
        <f t="shared" si="4"/>
        <v>9.0899541300465625E-2</v>
      </c>
      <c r="K41" s="113">
        <v>135531</v>
      </c>
      <c r="L41" s="114">
        <f t="shared" si="5"/>
        <v>8.7554164660568201E-2</v>
      </c>
      <c r="M41" s="113"/>
      <c r="N41" s="114"/>
      <c r="O41" s="114"/>
    </row>
    <row r="42" spans="2:16" x14ac:dyDescent="0.25">
      <c r="B42" s="112" t="s">
        <v>90</v>
      </c>
      <c r="C42" s="113">
        <v>109384</v>
      </c>
      <c r="D42" s="114">
        <v>-5.8657487091221983E-2</v>
      </c>
      <c r="E42" s="113">
        <v>28481</v>
      </c>
      <c r="F42" s="114">
        <f t="shared" si="4"/>
        <v>-0.73962371096321222</v>
      </c>
      <c r="G42" s="113">
        <v>98119</v>
      </c>
      <c r="H42" s="114">
        <f t="shared" si="4"/>
        <v>2.4450686422527297</v>
      </c>
      <c r="I42" s="113">
        <v>127755</v>
      </c>
      <c r="J42" s="114">
        <f t="shared" si="4"/>
        <v>0.30204139870973012</v>
      </c>
      <c r="K42" s="113">
        <v>128235</v>
      </c>
      <c r="L42" s="114">
        <f t="shared" si="5"/>
        <v>3.7571914993541622E-3</v>
      </c>
      <c r="M42" s="113"/>
      <c r="N42" s="114"/>
      <c r="O42" s="114"/>
    </row>
    <row r="43" spans="2:16" ht="15.75" x14ac:dyDescent="0.25">
      <c r="B43" s="115" t="s">
        <v>27</v>
      </c>
      <c r="C43" s="116">
        <v>1378188</v>
      </c>
      <c r="D43" s="117">
        <v>1.6376323579516461E-2</v>
      </c>
      <c r="E43" s="116">
        <v>473644</v>
      </c>
      <c r="F43" s="117">
        <f t="shared" si="4"/>
        <v>-0.65632845446339694</v>
      </c>
      <c r="G43" s="116">
        <v>638416</v>
      </c>
      <c r="H43" s="117">
        <f t="shared" si="4"/>
        <v>0.347881531276655</v>
      </c>
      <c r="I43" s="116">
        <v>1472596</v>
      </c>
      <c r="J43" s="117">
        <f t="shared" si="4"/>
        <v>1.3066401844565299</v>
      </c>
      <c r="K43" s="116">
        <v>1569863</v>
      </c>
      <c r="L43" s="117">
        <f t="shared" si="5"/>
        <v>6.6051381370043183E-2</v>
      </c>
      <c r="M43" s="116">
        <v>699985</v>
      </c>
      <c r="N43" s="117">
        <v>0.12501426387935721</v>
      </c>
      <c r="O43" s="117">
        <v>0.28986457974390101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2" t="s">
        <v>285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146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100949</v>
      </c>
      <c r="D53" s="114" t="s">
        <v>232</v>
      </c>
      <c r="E53" s="113">
        <v>88467</v>
      </c>
      <c r="F53" s="114">
        <f t="shared" ref="F53:J65" si="9">IFERROR(E53/C53-1,"-")</f>
        <v>-0.12364659382460452</v>
      </c>
      <c r="G53" s="113">
        <v>0</v>
      </c>
      <c r="H53" s="114">
        <f t="shared" si="9"/>
        <v>-1</v>
      </c>
      <c r="I53" s="113">
        <v>73133</v>
      </c>
      <c r="J53" s="114" t="str">
        <f t="shared" si="9"/>
        <v>-</v>
      </c>
      <c r="K53" s="113">
        <v>113052</v>
      </c>
      <c r="L53" s="114">
        <f t="shared" ref="L53:L65" si="10">IFERROR(K53/I53-1,"-")</f>
        <v>0.54584113874721396</v>
      </c>
      <c r="M53" s="113">
        <v>113741</v>
      </c>
      <c r="N53" s="114">
        <f t="shared" ref="N53:N57" si="11">IFERROR(M53/K53-1,"-")</f>
        <v>6.0945405654035945E-3</v>
      </c>
      <c r="O53" s="114">
        <f t="shared" ref="O53" si="12">IFERROR(M53/C53-1,"-")</f>
        <v>0.1267174513863436</v>
      </c>
    </row>
    <row r="54" spans="1:16" x14ac:dyDescent="0.25">
      <c r="A54" s="1">
        <v>2</v>
      </c>
      <c r="B54" s="112" t="s">
        <v>70</v>
      </c>
      <c r="C54" s="113">
        <v>90864</v>
      </c>
      <c r="D54" s="114" t="s">
        <v>232</v>
      </c>
      <c r="E54" s="113">
        <v>107490</v>
      </c>
      <c r="F54" s="114">
        <f t="shared" si="9"/>
        <v>0.1829767564712097</v>
      </c>
      <c r="G54" s="113">
        <v>0</v>
      </c>
      <c r="H54" s="114">
        <f t="shared" si="9"/>
        <v>-1</v>
      </c>
      <c r="I54" s="113">
        <v>90824</v>
      </c>
      <c r="J54" s="114" t="str">
        <f t="shared" si="9"/>
        <v>-</v>
      </c>
      <c r="K54" s="113">
        <v>109569</v>
      </c>
      <c r="L54" s="114">
        <f t="shared" si="10"/>
        <v>0.2063881793358584</v>
      </c>
      <c r="M54" s="113">
        <v>113810</v>
      </c>
      <c r="N54" s="114">
        <f t="shared" si="11"/>
        <v>3.8706203396946304E-2</v>
      </c>
      <c r="O54" s="114">
        <f>IFERROR(M54/C54-1,"-")</f>
        <v>0.25253125550272926</v>
      </c>
    </row>
    <row r="55" spans="1:16" x14ac:dyDescent="0.25">
      <c r="A55" s="1">
        <v>3</v>
      </c>
      <c r="B55" s="112" t="s">
        <v>72</v>
      </c>
      <c r="C55" s="113">
        <v>97358</v>
      </c>
      <c r="D55" s="114" t="s">
        <v>232</v>
      </c>
      <c r="E55" s="113">
        <v>46120</v>
      </c>
      <c r="F55" s="114">
        <f t="shared" si="9"/>
        <v>-0.52628443476653175</v>
      </c>
      <c r="G55" s="113">
        <v>0</v>
      </c>
      <c r="H55" s="114">
        <f t="shared" si="9"/>
        <v>-1</v>
      </c>
      <c r="I55" s="113">
        <v>93707</v>
      </c>
      <c r="J55" s="114" t="str">
        <f t="shared" si="9"/>
        <v>-</v>
      </c>
      <c r="K55" s="113">
        <v>96770</v>
      </c>
      <c r="L55" s="114">
        <f t="shared" si="10"/>
        <v>3.2686992433863082E-2</v>
      </c>
      <c r="M55" s="113">
        <v>116605</v>
      </c>
      <c r="N55" s="114">
        <f t="shared" si="11"/>
        <v>0.20497054872377807</v>
      </c>
      <c r="O55" s="114">
        <f t="shared" ref="O55:O57" si="13">IFERROR(M55/C55-1,"-")</f>
        <v>0.19769305039133922</v>
      </c>
    </row>
    <row r="56" spans="1:16" x14ac:dyDescent="0.25">
      <c r="A56" s="1">
        <v>4</v>
      </c>
      <c r="B56" s="112" t="s">
        <v>74</v>
      </c>
      <c r="C56" s="113">
        <v>94013</v>
      </c>
      <c r="D56" s="114" t="s">
        <v>232</v>
      </c>
      <c r="E56" s="113">
        <v>0</v>
      </c>
      <c r="F56" s="114">
        <f t="shared" si="9"/>
        <v>-1</v>
      </c>
      <c r="G56" s="113">
        <v>0</v>
      </c>
      <c r="H56" s="114" t="str">
        <f t="shared" si="9"/>
        <v>-</v>
      </c>
      <c r="I56" s="113">
        <v>104823</v>
      </c>
      <c r="J56" s="114" t="str">
        <f t="shared" si="9"/>
        <v>-</v>
      </c>
      <c r="K56" s="113">
        <v>98829</v>
      </c>
      <c r="L56" s="114">
        <f t="shared" si="10"/>
        <v>-5.7182106980338321E-2</v>
      </c>
      <c r="M56" s="113">
        <v>107032</v>
      </c>
      <c r="N56" s="114">
        <f t="shared" si="11"/>
        <v>8.3001952868085205E-2</v>
      </c>
      <c r="O56" s="114">
        <f t="shared" si="13"/>
        <v>0.13848084839330732</v>
      </c>
    </row>
    <row r="57" spans="1:16" x14ac:dyDescent="0.25">
      <c r="A57" s="1">
        <v>5</v>
      </c>
      <c r="B57" s="112" t="s">
        <v>76</v>
      </c>
      <c r="C57" s="113">
        <v>87047</v>
      </c>
      <c r="D57" s="114" t="s">
        <v>232</v>
      </c>
      <c r="E57" s="113">
        <v>0</v>
      </c>
      <c r="F57" s="114">
        <f t="shared" si="9"/>
        <v>-1</v>
      </c>
      <c r="G57" s="113">
        <v>0</v>
      </c>
      <c r="H57" s="114" t="str">
        <f t="shared" si="9"/>
        <v>-</v>
      </c>
      <c r="I57" s="113">
        <v>85028</v>
      </c>
      <c r="J57" s="114" t="str">
        <f t="shared" si="9"/>
        <v>-</v>
      </c>
      <c r="K57" s="113">
        <v>95544</v>
      </c>
      <c r="L57" s="114">
        <f t="shared" si="10"/>
        <v>0.12367690643082274</v>
      </c>
      <c r="M57" s="113">
        <v>108036</v>
      </c>
      <c r="N57" s="114">
        <f t="shared" si="11"/>
        <v>0.13074604370761111</v>
      </c>
      <c r="O57" s="114">
        <f t="shared" si="13"/>
        <v>0.24112261192229489</v>
      </c>
    </row>
    <row r="58" spans="1:16" x14ac:dyDescent="0.25">
      <c r="A58" s="1">
        <v>6</v>
      </c>
      <c r="B58" s="112" t="s">
        <v>78</v>
      </c>
      <c r="C58" s="113">
        <v>82588</v>
      </c>
      <c r="D58" s="114" t="s">
        <v>232</v>
      </c>
      <c r="E58" s="113">
        <v>0</v>
      </c>
      <c r="F58" s="114">
        <f t="shared" si="9"/>
        <v>-1</v>
      </c>
      <c r="G58" s="113">
        <v>0</v>
      </c>
      <c r="H58" s="114" t="str">
        <f t="shared" si="9"/>
        <v>-</v>
      </c>
      <c r="I58" s="113">
        <v>88450</v>
      </c>
      <c r="J58" s="114" t="str">
        <f t="shared" si="9"/>
        <v>-</v>
      </c>
      <c r="K58" s="113">
        <v>98589</v>
      </c>
      <c r="L58" s="114">
        <f t="shared" si="10"/>
        <v>0.11462973431317125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98910</v>
      </c>
      <c r="D59" s="114" t="s">
        <v>232</v>
      </c>
      <c r="E59" s="113">
        <v>0</v>
      </c>
      <c r="F59" s="114">
        <f t="shared" si="9"/>
        <v>-1</v>
      </c>
      <c r="G59" s="113">
        <v>36141</v>
      </c>
      <c r="H59" s="114" t="str">
        <f t="shared" si="9"/>
        <v>-</v>
      </c>
      <c r="I59" s="113">
        <v>106881</v>
      </c>
      <c r="J59" s="114">
        <f t="shared" si="9"/>
        <v>1.9573337760438285</v>
      </c>
      <c r="K59" s="113">
        <v>111016</v>
      </c>
      <c r="L59" s="114">
        <f t="shared" si="10"/>
        <v>3.8687886528007809E-2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106113</v>
      </c>
      <c r="D60" s="114" t="s">
        <v>232</v>
      </c>
      <c r="E60" s="113">
        <v>39936</v>
      </c>
      <c r="F60" s="114">
        <f t="shared" si="9"/>
        <v>-0.62364649006248052</v>
      </c>
      <c r="G60" s="113">
        <v>54749</v>
      </c>
      <c r="H60" s="114">
        <f t="shared" si="9"/>
        <v>0.37091846955128216</v>
      </c>
      <c r="I60" s="113">
        <v>121705</v>
      </c>
      <c r="J60" s="114">
        <f t="shared" si="9"/>
        <v>1.2229629764927212</v>
      </c>
      <c r="K60" s="113">
        <v>120661</v>
      </c>
      <c r="L60" s="114">
        <f t="shared" si="10"/>
        <v>-8.5781192227106784E-3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97407</v>
      </c>
      <c r="D61" s="114">
        <v>-8.3193720234173485E-2</v>
      </c>
      <c r="E61" s="113">
        <v>0</v>
      </c>
      <c r="F61" s="114">
        <f t="shared" si="9"/>
        <v>-1</v>
      </c>
      <c r="G61" s="113">
        <v>58323</v>
      </c>
      <c r="H61" s="114" t="str">
        <f t="shared" si="9"/>
        <v>-</v>
      </c>
      <c r="I61" s="113">
        <v>91809</v>
      </c>
      <c r="J61" s="114">
        <f t="shared" si="9"/>
        <v>0.57414742040018507</v>
      </c>
      <c r="K61" s="113">
        <v>98874</v>
      </c>
      <c r="L61" s="114">
        <f t="shared" si="10"/>
        <v>7.695323987844338E-2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97469</v>
      </c>
      <c r="D62" s="114">
        <v>-0.12562683340360448</v>
      </c>
      <c r="E62" s="113">
        <v>0</v>
      </c>
      <c r="F62" s="114">
        <f t="shared" si="9"/>
        <v>-1</v>
      </c>
      <c r="G62" s="113">
        <v>93826</v>
      </c>
      <c r="H62" s="114" t="str">
        <f t="shared" si="9"/>
        <v>-</v>
      </c>
      <c r="I62" s="113">
        <v>104534</v>
      </c>
      <c r="J62" s="114">
        <f t="shared" si="9"/>
        <v>0.1141261484023619</v>
      </c>
      <c r="K62" s="113">
        <v>116543</v>
      </c>
      <c r="L62" s="114">
        <f t="shared" si="10"/>
        <v>0.11488128264488107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78135</v>
      </c>
      <c r="D63" s="114">
        <v>-0.17858982580448468</v>
      </c>
      <c r="E63" s="113">
        <v>0</v>
      </c>
      <c r="F63" s="114">
        <f t="shared" si="9"/>
        <v>-1</v>
      </c>
      <c r="G63" s="113">
        <v>86589</v>
      </c>
      <c r="H63" s="114" t="str">
        <f t="shared" si="9"/>
        <v>-</v>
      </c>
      <c r="I63" s="113">
        <v>99553</v>
      </c>
      <c r="J63" s="114">
        <f t="shared" si="9"/>
        <v>0.14971878645093484</v>
      </c>
      <c r="K63" s="113">
        <v>110808</v>
      </c>
      <c r="L63" s="114">
        <f t="shared" si="10"/>
        <v>0.11305535744779172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82644</v>
      </c>
      <c r="D64" s="114">
        <v>-0.18166965373152066</v>
      </c>
      <c r="E64" s="113">
        <v>0</v>
      </c>
      <c r="F64" s="114">
        <f t="shared" si="9"/>
        <v>-1</v>
      </c>
      <c r="G64" s="113">
        <v>76578</v>
      </c>
      <c r="H64" s="114" t="str">
        <f t="shared" si="9"/>
        <v>-</v>
      </c>
      <c r="I64" s="113">
        <v>101660</v>
      </c>
      <c r="J64" s="114">
        <f t="shared" si="9"/>
        <v>0.3275353234610463</v>
      </c>
      <c r="K64" s="113">
        <v>103266</v>
      </c>
      <c r="L64" s="114">
        <f t="shared" si="10"/>
        <v>1.5797757229982334E-2</v>
      </c>
      <c r="M64" s="113"/>
      <c r="N64" s="114"/>
      <c r="O64" s="114"/>
    </row>
    <row r="65" spans="1:16" ht="15.75" x14ac:dyDescent="0.25">
      <c r="B65" s="115" t="s">
        <v>27</v>
      </c>
      <c r="C65" s="116">
        <v>1113497</v>
      </c>
      <c r="D65" s="117" t="s">
        <v>232</v>
      </c>
      <c r="E65" s="116">
        <v>0</v>
      </c>
      <c r="F65" s="117">
        <f t="shared" si="9"/>
        <v>-1</v>
      </c>
      <c r="G65" s="116">
        <v>497318</v>
      </c>
      <c r="H65" s="117" t="str">
        <f t="shared" si="9"/>
        <v>-</v>
      </c>
      <c r="I65" s="116">
        <v>1162107</v>
      </c>
      <c r="J65" s="117">
        <f t="shared" si="9"/>
        <v>1.3367483179776318</v>
      </c>
      <c r="K65" s="116">
        <v>1273521</v>
      </c>
      <c r="L65" s="117">
        <f t="shared" si="10"/>
        <v>9.5872411060255125E-2</v>
      </c>
      <c r="M65" s="116">
        <v>559224</v>
      </c>
      <c r="N65" s="117">
        <v>8.8484206756409556E-2</v>
      </c>
      <c r="O65" s="117">
        <v>0.18925379228506833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286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14489</v>
      </c>
      <c r="D75" s="114" t="s">
        <v>232</v>
      </c>
      <c r="E75" s="113">
        <v>26139</v>
      </c>
      <c r="F75" s="114">
        <f t="shared" ref="F75:J87" si="14">IFERROR(E75/C75-1,"-")</f>
        <v>0.80405825108703155</v>
      </c>
      <c r="G75" s="113">
        <v>0</v>
      </c>
      <c r="H75" s="114">
        <f t="shared" si="14"/>
        <v>-1</v>
      </c>
      <c r="I75" s="113">
        <v>17498</v>
      </c>
      <c r="J75" s="114" t="str">
        <f t="shared" si="14"/>
        <v>-</v>
      </c>
      <c r="K75" s="113">
        <v>21506</v>
      </c>
      <c r="L75" s="114">
        <f t="shared" ref="L75:L87" si="15">IFERROR(K75/I75-1,"-")</f>
        <v>0.22905474911418455</v>
      </c>
      <c r="M75" s="113">
        <v>28548</v>
      </c>
      <c r="N75" s="114">
        <f t="shared" ref="N75:N79" si="16">IFERROR(M75/K75-1,"-")</f>
        <v>0.32744350413838008</v>
      </c>
      <c r="O75" s="114">
        <f t="shared" ref="O75" si="17">IFERROR(M75/C75-1,"-")</f>
        <v>0.97032231347919118</v>
      </c>
    </row>
    <row r="76" spans="1:16" x14ac:dyDescent="0.25">
      <c r="A76" s="1">
        <v>2</v>
      </c>
      <c r="B76" s="112" t="s">
        <v>70</v>
      </c>
      <c r="C76" s="113">
        <v>11233</v>
      </c>
      <c r="D76" s="114" t="s">
        <v>232</v>
      </c>
      <c r="E76" s="113">
        <v>26153</v>
      </c>
      <c r="F76" s="114">
        <f t="shared" si="14"/>
        <v>1.3282293243122942</v>
      </c>
      <c r="G76" s="113">
        <v>0</v>
      </c>
      <c r="H76" s="114">
        <f t="shared" si="14"/>
        <v>-1</v>
      </c>
      <c r="I76" s="113">
        <v>23849</v>
      </c>
      <c r="J76" s="114" t="str">
        <f t="shared" si="14"/>
        <v>-</v>
      </c>
      <c r="K76" s="113">
        <v>18510</v>
      </c>
      <c r="L76" s="114">
        <f t="shared" si="15"/>
        <v>-0.22386682879785313</v>
      </c>
      <c r="M76" s="113">
        <v>28126</v>
      </c>
      <c r="N76" s="114">
        <f t="shared" si="16"/>
        <v>0.51950297136682866</v>
      </c>
      <c r="O76" s="114">
        <f>IFERROR(M76/C76-1,"-")</f>
        <v>1.5038725184723583</v>
      </c>
    </row>
    <row r="77" spans="1:16" x14ac:dyDescent="0.25">
      <c r="A77" s="1">
        <v>3</v>
      </c>
      <c r="B77" s="112" t="s">
        <v>72</v>
      </c>
      <c r="C77" s="113">
        <v>14765</v>
      </c>
      <c r="D77" s="114" t="s">
        <v>232</v>
      </c>
      <c r="E77" s="113">
        <v>12768</v>
      </c>
      <c r="F77" s="114">
        <f t="shared" si="14"/>
        <v>-0.13525228581103965</v>
      </c>
      <c r="G77" s="113">
        <v>0</v>
      </c>
      <c r="H77" s="114">
        <f t="shared" si="14"/>
        <v>-1</v>
      </c>
      <c r="I77" s="113">
        <v>27624</v>
      </c>
      <c r="J77" s="114" t="str">
        <f t="shared" si="14"/>
        <v>-</v>
      </c>
      <c r="K77" s="113">
        <v>20334</v>
      </c>
      <c r="L77" s="114">
        <f t="shared" si="15"/>
        <v>-0.26390095569070371</v>
      </c>
      <c r="M77" s="113">
        <v>29262</v>
      </c>
      <c r="N77" s="114">
        <f t="shared" si="16"/>
        <v>0.43906757155503096</v>
      </c>
      <c r="O77" s="114">
        <f t="shared" ref="O77:O79" si="18">IFERROR(M77/C77-1,"-")</f>
        <v>0.98184896715204872</v>
      </c>
    </row>
    <row r="78" spans="1:16" x14ac:dyDescent="0.25">
      <c r="A78" s="1">
        <v>4</v>
      </c>
      <c r="B78" s="112" t="s">
        <v>74</v>
      </c>
      <c r="C78" s="113">
        <v>14959</v>
      </c>
      <c r="D78" s="114" t="s">
        <v>232</v>
      </c>
      <c r="E78" s="113">
        <v>0</v>
      </c>
      <c r="F78" s="114">
        <f t="shared" si="14"/>
        <v>-1</v>
      </c>
      <c r="G78" s="113">
        <v>0</v>
      </c>
      <c r="H78" s="114" t="str">
        <f t="shared" si="14"/>
        <v>-</v>
      </c>
      <c r="I78" s="113">
        <v>24835</v>
      </c>
      <c r="J78" s="114" t="str">
        <f t="shared" si="14"/>
        <v>-</v>
      </c>
      <c r="K78" s="113">
        <v>21526</v>
      </c>
      <c r="L78" s="114">
        <f t="shared" si="15"/>
        <v>-0.13323937990738877</v>
      </c>
      <c r="M78" s="113">
        <v>24001</v>
      </c>
      <c r="N78" s="114">
        <f t="shared" si="16"/>
        <v>0.11497723682988004</v>
      </c>
      <c r="O78" s="114">
        <f t="shared" si="18"/>
        <v>0.60445216926265122</v>
      </c>
    </row>
    <row r="79" spans="1:16" x14ac:dyDescent="0.25">
      <c r="A79" s="1">
        <v>5</v>
      </c>
      <c r="B79" s="112" t="s">
        <v>76</v>
      </c>
      <c r="C79" s="113">
        <v>17004</v>
      </c>
      <c r="D79" s="114" t="s">
        <v>232</v>
      </c>
      <c r="E79" s="113">
        <v>0</v>
      </c>
      <c r="F79" s="114">
        <f t="shared" si="14"/>
        <v>-1</v>
      </c>
      <c r="G79" s="113">
        <v>0</v>
      </c>
      <c r="H79" s="114" t="str">
        <f t="shared" si="14"/>
        <v>-</v>
      </c>
      <c r="I79" s="113">
        <v>27190</v>
      </c>
      <c r="J79" s="114" t="str">
        <f t="shared" si="14"/>
        <v>-</v>
      </c>
      <c r="K79" s="113">
        <v>26561</v>
      </c>
      <c r="L79" s="114">
        <f t="shared" si="15"/>
        <v>-2.3133504965060725E-2</v>
      </c>
      <c r="M79" s="113">
        <v>30824</v>
      </c>
      <c r="N79" s="114">
        <f t="shared" si="16"/>
        <v>0.16049847520801164</v>
      </c>
      <c r="O79" s="114">
        <f t="shared" si="18"/>
        <v>0.81274994119030808</v>
      </c>
    </row>
    <row r="80" spans="1:16" x14ac:dyDescent="0.25">
      <c r="A80" s="1">
        <v>6</v>
      </c>
      <c r="B80" s="112" t="s">
        <v>78</v>
      </c>
      <c r="C80" s="113">
        <v>25873</v>
      </c>
      <c r="D80" s="114" t="s">
        <v>232</v>
      </c>
      <c r="E80" s="113">
        <v>0</v>
      </c>
      <c r="F80" s="114">
        <f t="shared" si="14"/>
        <v>-1</v>
      </c>
      <c r="G80" s="113">
        <v>0</v>
      </c>
      <c r="H80" s="114" t="str">
        <f t="shared" si="14"/>
        <v>-</v>
      </c>
      <c r="I80" s="113">
        <v>27823</v>
      </c>
      <c r="J80" s="114" t="str">
        <f t="shared" si="14"/>
        <v>-</v>
      </c>
      <c r="K80" s="113">
        <v>24773</v>
      </c>
      <c r="L80" s="114">
        <f t="shared" si="15"/>
        <v>-0.10962153613916548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27771</v>
      </c>
      <c r="D81" s="114" t="s">
        <v>232</v>
      </c>
      <c r="E81" s="113">
        <v>0</v>
      </c>
      <c r="F81" s="114">
        <f t="shared" si="14"/>
        <v>-1</v>
      </c>
      <c r="G81" s="113">
        <v>13227</v>
      </c>
      <c r="H81" s="114" t="str">
        <f t="shared" si="14"/>
        <v>-</v>
      </c>
      <c r="I81" s="113">
        <v>29690</v>
      </c>
      <c r="J81" s="114">
        <f t="shared" si="14"/>
        <v>1.2446510924623877</v>
      </c>
      <c r="K81" s="113">
        <v>28903</v>
      </c>
      <c r="L81" s="114">
        <f t="shared" si="15"/>
        <v>-2.6507241495453027E-2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28588</v>
      </c>
      <c r="D82" s="114" t="s">
        <v>232</v>
      </c>
      <c r="E82" s="113">
        <v>12130</v>
      </c>
      <c r="F82" s="114">
        <f t="shared" si="14"/>
        <v>-0.57569609626416685</v>
      </c>
      <c r="G82" s="113">
        <v>24945</v>
      </c>
      <c r="H82" s="114">
        <f t="shared" si="14"/>
        <v>1.0564715581203625</v>
      </c>
      <c r="I82" s="113">
        <v>29356</v>
      </c>
      <c r="J82" s="114">
        <f t="shared" si="14"/>
        <v>0.17682902385247545</v>
      </c>
      <c r="K82" s="113">
        <v>29813</v>
      </c>
      <c r="L82" s="114">
        <f t="shared" si="15"/>
        <v>1.5567516010355664E-2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28967</v>
      </c>
      <c r="D83" s="114">
        <v>0.17047842249878786</v>
      </c>
      <c r="E83" s="113">
        <v>0</v>
      </c>
      <c r="F83" s="114">
        <f t="shared" si="14"/>
        <v>-1</v>
      </c>
      <c r="G83" s="113">
        <v>18786</v>
      </c>
      <c r="H83" s="114" t="str">
        <f t="shared" si="14"/>
        <v>-</v>
      </c>
      <c r="I83" s="113">
        <v>25088</v>
      </c>
      <c r="J83" s="114">
        <f t="shared" si="14"/>
        <v>0.33546257851591621</v>
      </c>
      <c r="K83" s="113">
        <v>28026</v>
      </c>
      <c r="L83" s="114">
        <f t="shared" si="15"/>
        <v>0.11710778061224492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27747</v>
      </c>
      <c r="D84" s="114">
        <v>1.2741578559134497</v>
      </c>
      <c r="E84" s="113">
        <v>0</v>
      </c>
      <c r="F84" s="114">
        <f t="shared" si="14"/>
        <v>-1</v>
      </c>
      <c r="G84" s="113">
        <v>23122</v>
      </c>
      <c r="H84" s="114" t="str">
        <f t="shared" si="14"/>
        <v>-</v>
      </c>
      <c r="I84" s="113">
        <v>26374</v>
      </c>
      <c r="J84" s="114">
        <f t="shared" si="14"/>
        <v>0.14064527290026807</v>
      </c>
      <c r="K84" s="113">
        <v>26698</v>
      </c>
      <c r="L84" s="114">
        <f t="shared" si="15"/>
        <v>1.2284825964965496E-2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26555</v>
      </c>
      <c r="D85" s="114">
        <v>0.89017011886967046</v>
      </c>
      <c r="E85" s="113">
        <v>0</v>
      </c>
      <c r="F85" s="114">
        <f t="shared" si="14"/>
        <v>-1</v>
      </c>
      <c r="G85" s="113">
        <v>27647</v>
      </c>
      <c r="H85" s="114" t="str">
        <f t="shared" si="14"/>
        <v>-</v>
      </c>
      <c r="I85" s="113">
        <v>25067</v>
      </c>
      <c r="J85" s="114">
        <f t="shared" si="14"/>
        <v>-9.3319347487973325E-2</v>
      </c>
      <c r="K85" s="113">
        <v>24723</v>
      </c>
      <c r="L85" s="114">
        <f t="shared" si="15"/>
        <v>-1.3723221765667981E-2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26740</v>
      </c>
      <c r="D86" s="114">
        <v>0.75816950489841539</v>
      </c>
      <c r="E86" s="113">
        <v>0</v>
      </c>
      <c r="F86" s="114">
        <f t="shared" si="14"/>
        <v>-1</v>
      </c>
      <c r="G86" s="113">
        <v>21541</v>
      </c>
      <c r="H86" s="114" t="str">
        <f t="shared" si="14"/>
        <v>-</v>
      </c>
      <c r="I86" s="113">
        <v>26095</v>
      </c>
      <c r="J86" s="114">
        <f t="shared" si="14"/>
        <v>0.21141079801309126</v>
      </c>
      <c r="K86" s="113">
        <v>24969</v>
      </c>
      <c r="L86" s="114">
        <f t="shared" si="15"/>
        <v>-4.3150028741138158E-2</v>
      </c>
      <c r="M86" s="113"/>
      <c r="N86" s="114"/>
      <c r="O86" s="114"/>
    </row>
    <row r="87" spans="1:16" ht="15.75" x14ac:dyDescent="0.25">
      <c r="B87" s="115" t="s">
        <v>27</v>
      </c>
      <c r="C87" s="116">
        <v>264691</v>
      </c>
      <c r="D87" s="117" t="s">
        <v>232</v>
      </c>
      <c r="E87" s="116">
        <v>0</v>
      </c>
      <c r="F87" s="117">
        <f t="shared" si="14"/>
        <v>-1</v>
      </c>
      <c r="G87" s="116">
        <v>141098</v>
      </c>
      <c r="H87" s="117" t="str">
        <f t="shared" si="14"/>
        <v>-</v>
      </c>
      <c r="I87" s="116">
        <v>310489</v>
      </c>
      <c r="J87" s="117">
        <f t="shared" si="14"/>
        <v>1.2005202058143984</v>
      </c>
      <c r="K87" s="116">
        <v>296342</v>
      </c>
      <c r="L87" s="117">
        <f t="shared" si="15"/>
        <v>-4.5563610949180156E-2</v>
      </c>
      <c r="M87" s="116">
        <v>140761</v>
      </c>
      <c r="N87" s="117">
        <v>0.29809013528592643</v>
      </c>
      <c r="O87" s="117">
        <v>0.94287094547964112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287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>
        <v>40894</v>
      </c>
      <c r="D97" s="114">
        <v>-0.45666644522686506</v>
      </c>
      <c r="E97" s="113">
        <v>43194</v>
      </c>
      <c r="F97" s="114">
        <f t="shared" ref="F97:J109" si="19">IFERROR(E97/C97-1,"-")</f>
        <v>5.6242969628796491E-2</v>
      </c>
      <c r="G97" s="113">
        <v>2775</v>
      </c>
      <c r="H97" s="114">
        <f t="shared" si="19"/>
        <v>-0.93575496596749552</v>
      </c>
      <c r="I97" s="113">
        <v>24239</v>
      </c>
      <c r="J97" s="114">
        <f t="shared" si="19"/>
        <v>7.7347747747747739</v>
      </c>
      <c r="K97" s="113">
        <v>29362</v>
      </c>
      <c r="L97" s="114">
        <f t="shared" ref="L97:L109" si="20">IFERROR(K97/I97-1,"-")</f>
        <v>0.21135360369652223</v>
      </c>
      <c r="M97" s="113">
        <v>31119</v>
      </c>
      <c r="N97" s="114">
        <f t="shared" ref="N97:N101" si="21">IFERROR(M97/K97-1,"-")</f>
        <v>5.9839248007628854E-2</v>
      </c>
      <c r="O97" s="114">
        <f t="shared" ref="O97" si="22">IFERROR(M97/C97-1,"-")</f>
        <v>-0.23903262092238475</v>
      </c>
    </row>
    <row r="98" spans="2:15" x14ac:dyDescent="0.25">
      <c r="B98" s="112" t="s">
        <v>70</v>
      </c>
      <c r="C98" s="113">
        <v>42729</v>
      </c>
      <c r="D98" s="114">
        <v>-0.38214497447836082</v>
      </c>
      <c r="E98" s="113">
        <v>39241</v>
      </c>
      <c r="F98" s="114">
        <f t="shared" si="19"/>
        <v>-8.1630742587001759E-2</v>
      </c>
      <c r="G98" s="113">
        <v>3359</v>
      </c>
      <c r="H98" s="114">
        <f t="shared" si="19"/>
        <v>-0.91440075431309087</v>
      </c>
      <c r="I98" s="113">
        <v>26617</v>
      </c>
      <c r="J98" s="114">
        <f t="shared" si="19"/>
        <v>6.9240845489729086</v>
      </c>
      <c r="K98" s="113">
        <v>28295</v>
      </c>
      <c r="L98" s="114">
        <f t="shared" si="20"/>
        <v>6.3042416500732612E-2</v>
      </c>
      <c r="M98" s="113">
        <v>24823</v>
      </c>
      <c r="N98" s="114">
        <f t="shared" si="21"/>
        <v>-0.12270719208340697</v>
      </c>
      <c r="O98" s="114">
        <f>IFERROR(M98/C98-1,"-")</f>
        <v>-0.41905965503522202</v>
      </c>
    </row>
    <row r="99" spans="2:15" x14ac:dyDescent="0.25">
      <c r="B99" s="112" t="s">
        <v>72</v>
      </c>
      <c r="C99" s="113">
        <v>42739</v>
      </c>
      <c r="D99" s="114">
        <v>-0.40622959474291109</v>
      </c>
      <c r="E99" s="113">
        <v>23119</v>
      </c>
      <c r="F99" s="114">
        <f t="shared" si="19"/>
        <v>-0.45906549053557644</v>
      </c>
      <c r="G99" s="113">
        <v>4717</v>
      </c>
      <c r="H99" s="114">
        <f t="shared" si="19"/>
        <v>-0.79596868376659891</v>
      </c>
      <c r="I99" s="113">
        <v>27574</v>
      </c>
      <c r="J99" s="114">
        <f t="shared" si="19"/>
        <v>4.845664617341531</v>
      </c>
      <c r="K99" s="113">
        <v>29030</v>
      </c>
      <c r="L99" s="114">
        <f t="shared" si="20"/>
        <v>5.2803365489229037E-2</v>
      </c>
      <c r="M99" s="113">
        <v>31003</v>
      </c>
      <c r="N99" s="114">
        <f t="shared" si="21"/>
        <v>6.7964174991388182E-2</v>
      </c>
      <c r="O99" s="114">
        <f t="shared" ref="O99:O101" si="23">IFERROR(M99/C99-1,"-")</f>
        <v>-0.27459697232036318</v>
      </c>
    </row>
    <row r="100" spans="2:15" x14ac:dyDescent="0.25">
      <c r="B100" s="112" t="s">
        <v>74</v>
      </c>
      <c r="C100" s="113">
        <v>33080</v>
      </c>
      <c r="D100" s="114">
        <v>-0.38781553038714933</v>
      </c>
      <c r="E100" s="113">
        <v>0</v>
      </c>
      <c r="F100" s="114">
        <f t="shared" si="19"/>
        <v>-1</v>
      </c>
      <c r="G100" s="113">
        <v>5851</v>
      </c>
      <c r="H100" s="114" t="str">
        <f t="shared" si="19"/>
        <v>-</v>
      </c>
      <c r="I100" s="113">
        <v>22852</v>
      </c>
      <c r="J100" s="114">
        <f t="shared" si="19"/>
        <v>2.9056571526234833</v>
      </c>
      <c r="K100" s="113">
        <v>24480</v>
      </c>
      <c r="L100" s="114">
        <f t="shared" si="20"/>
        <v>7.1241029231577047E-2</v>
      </c>
      <c r="M100" s="113">
        <v>23629</v>
      </c>
      <c r="N100" s="114">
        <f t="shared" si="21"/>
        <v>-3.4763071895424824E-2</v>
      </c>
      <c r="O100" s="114">
        <f t="shared" si="23"/>
        <v>-0.28570133010882703</v>
      </c>
    </row>
    <row r="101" spans="2:15" x14ac:dyDescent="0.25">
      <c r="B101" s="112" t="s">
        <v>76</v>
      </c>
      <c r="C101" s="113">
        <v>25202</v>
      </c>
      <c r="D101" s="114">
        <v>-0.5871840652590542</v>
      </c>
      <c r="E101" s="113">
        <v>0</v>
      </c>
      <c r="F101" s="114">
        <f t="shared" si="19"/>
        <v>-1</v>
      </c>
      <c r="G101" s="113">
        <v>6089</v>
      </c>
      <c r="H101" s="114" t="str">
        <f t="shared" si="19"/>
        <v>-</v>
      </c>
      <c r="I101" s="113">
        <v>13692</v>
      </c>
      <c r="J101" s="114">
        <f t="shared" si="19"/>
        <v>1.248645097717195</v>
      </c>
      <c r="K101" s="113">
        <v>18346</v>
      </c>
      <c r="L101" s="114">
        <f t="shared" si="20"/>
        <v>0.3399065147531406</v>
      </c>
      <c r="M101" s="113">
        <v>21064</v>
      </c>
      <c r="N101" s="114">
        <f t="shared" si="21"/>
        <v>0.14815218576256406</v>
      </c>
      <c r="O101" s="114">
        <f t="shared" si="23"/>
        <v>-0.16419331799063563</v>
      </c>
    </row>
    <row r="102" spans="2:15" x14ac:dyDescent="0.25">
      <c r="B102" s="112" t="s">
        <v>78</v>
      </c>
      <c r="C102" s="113">
        <v>37299</v>
      </c>
      <c r="D102" s="114">
        <v>-0.35272885032537959</v>
      </c>
      <c r="E102" s="113">
        <v>0</v>
      </c>
      <c r="F102" s="114">
        <f t="shared" si="19"/>
        <v>-1</v>
      </c>
      <c r="G102" s="113">
        <v>6428</v>
      </c>
      <c r="H102" s="114" t="str">
        <f t="shared" si="19"/>
        <v>-</v>
      </c>
      <c r="I102" s="113">
        <v>15947</v>
      </c>
      <c r="J102" s="114">
        <f t="shared" si="19"/>
        <v>1.4808649657747357</v>
      </c>
      <c r="K102" s="113">
        <v>18927</v>
      </c>
      <c r="L102" s="114">
        <f t="shared" si="20"/>
        <v>0.18686900357434011</v>
      </c>
      <c r="M102" s="113"/>
      <c r="N102" s="114"/>
      <c r="O102" s="114"/>
    </row>
    <row r="103" spans="2:15" x14ac:dyDescent="0.25">
      <c r="B103" s="112" t="s">
        <v>80</v>
      </c>
      <c r="C103" s="113">
        <v>54762</v>
      </c>
      <c r="D103" s="114">
        <v>-0.21707055543641429</v>
      </c>
      <c r="E103" s="113">
        <v>0</v>
      </c>
      <c r="F103" s="114">
        <f t="shared" si="19"/>
        <v>-1</v>
      </c>
      <c r="G103" s="113">
        <v>11718</v>
      </c>
      <c r="H103" s="114" t="str">
        <f t="shared" si="19"/>
        <v>-</v>
      </c>
      <c r="I103" s="113">
        <v>22949</v>
      </c>
      <c r="J103" s="114">
        <f t="shared" si="19"/>
        <v>0.95844000682710351</v>
      </c>
      <c r="K103" s="113">
        <v>26512</v>
      </c>
      <c r="L103" s="114">
        <f t="shared" si="20"/>
        <v>0.15525730968669649</v>
      </c>
      <c r="M103" s="113"/>
      <c r="N103" s="114"/>
      <c r="O103" s="114"/>
    </row>
    <row r="104" spans="2:15" x14ac:dyDescent="0.25">
      <c r="B104" s="112" t="s">
        <v>82</v>
      </c>
      <c r="C104" s="113">
        <v>47149</v>
      </c>
      <c r="D104" s="114">
        <v>-0.4483948710749216</v>
      </c>
      <c r="E104" s="113">
        <v>8447</v>
      </c>
      <c r="F104" s="114">
        <f t="shared" si="19"/>
        <v>-0.82084455661837996</v>
      </c>
      <c r="G104" s="113">
        <v>15135</v>
      </c>
      <c r="H104" s="114">
        <f t="shared" si="19"/>
        <v>0.79176038830353979</v>
      </c>
      <c r="I104" s="113">
        <v>27464</v>
      </c>
      <c r="J104" s="114">
        <f t="shared" si="19"/>
        <v>0.81460191608853649</v>
      </c>
      <c r="K104" s="113">
        <v>31400</v>
      </c>
      <c r="L104" s="114">
        <f t="shared" si="20"/>
        <v>0.14331488494028544</v>
      </c>
      <c r="M104" s="113"/>
      <c r="N104" s="114"/>
      <c r="O104" s="114"/>
    </row>
    <row r="105" spans="2:15" x14ac:dyDescent="0.25">
      <c r="B105" s="112" t="s">
        <v>84</v>
      </c>
      <c r="C105" s="113">
        <v>37741</v>
      </c>
      <c r="D105" s="114">
        <v>-0.14591866754169591</v>
      </c>
      <c r="E105" s="113">
        <v>4719</v>
      </c>
      <c r="F105" s="114">
        <f t="shared" si="19"/>
        <v>-0.87496356747303994</v>
      </c>
      <c r="G105" s="113">
        <v>11918</v>
      </c>
      <c r="H105" s="114">
        <f t="shared" si="19"/>
        <v>1.5255350709896165</v>
      </c>
      <c r="I105" s="113">
        <v>19192</v>
      </c>
      <c r="J105" s="114">
        <f t="shared" si="19"/>
        <v>0.61033730491693228</v>
      </c>
      <c r="K105" s="113">
        <v>23909</v>
      </c>
      <c r="L105" s="114">
        <f t="shared" si="20"/>
        <v>0.24577949145477285</v>
      </c>
      <c r="M105" s="113"/>
      <c r="N105" s="114"/>
      <c r="O105" s="114"/>
    </row>
    <row r="106" spans="2:15" x14ac:dyDescent="0.25">
      <c r="B106" s="112" t="s">
        <v>86</v>
      </c>
      <c r="C106" s="113">
        <v>36272</v>
      </c>
      <c r="D106" s="114">
        <v>-0.23647539258198969</v>
      </c>
      <c r="E106" s="113">
        <v>3478</v>
      </c>
      <c r="F106" s="114">
        <f t="shared" si="19"/>
        <v>-0.90411336568151746</v>
      </c>
      <c r="G106" s="113">
        <v>20231</v>
      </c>
      <c r="H106" s="114">
        <f t="shared" si="19"/>
        <v>4.8168487636572745</v>
      </c>
      <c r="I106" s="113">
        <v>23206</v>
      </c>
      <c r="J106" s="114">
        <f t="shared" si="19"/>
        <v>0.14705155454500529</v>
      </c>
      <c r="K106" s="113">
        <v>27467</v>
      </c>
      <c r="L106" s="114">
        <f t="shared" si="20"/>
        <v>0.18361630612772561</v>
      </c>
      <c r="M106" s="113"/>
      <c r="N106" s="114"/>
      <c r="O106" s="114"/>
    </row>
    <row r="107" spans="2:15" x14ac:dyDescent="0.25">
      <c r="B107" s="112" t="s">
        <v>88</v>
      </c>
      <c r="C107" s="113">
        <v>40623</v>
      </c>
      <c r="D107" s="114">
        <v>2.7883909820095587E-2</v>
      </c>
      <c r="E107" s="113">
        <v>3773</v>
      </c>
      <c r="F107" s="114">
        <f t="shared" si="19"/>
        <v>-0.90712158137015975</v>
      </c>
      <c r="G107" s="113">
        <v>23258</v>
      </c>
      <c r="H107" s="114">
        <f t="shared" si="19"/>
        <v>5.1643254704479196</v>
      </c>
      <c r="I107" s="113">
        <v>28403</v>
      </c>
      <c r="J107" s="114">
        <f t="shared" si="19"/>
        <v>0.22121420586464868</v>
      </c>
      <c r="K107" s="113">
        <v>28858</v>
      </c>
      <c r="L107" s="114">
        <f t="shared" si="20"/>
        <v>1.6019434566771018E-2</v>
      </c>
      <c r="M107" s="113"/>
      <c r="N107" s="114"/>
      <c r="O107" s="114"/>
    </row>
    <row r="108" spans="2:15" x14ac:dyDescent="0.25">
      <c r="B108" s="112" t="s">
        <v>90</v>
      </c>
      <c r="C108" s="113">
        <v>40078</v>
      </c>
      <c r="D108" s="114">
        <v>2.4357827476038318E-2</v>
      </c>
      <c r="E108" s="113">
        <v>4711</v>
      </c>
      <c r="F108" s="114">
        <f t="shared" si="19"/>
        <v>-0.88245421428214976</v>
      </c>
      <c r="G108" s="113">
        <v>25094</v>
      </c>
      <c r="H108" s="114">
        <f t="shared" si="19"/>
        <v>4.3266822330715344</v>
      </c>
      <c r="I108" s="113">
        <v>28386</v>
      </c>
      <c r="J108" s="114">
        <f t="shared" si="19"/>
        <v>0.13118673786562529</v>
      </c>
      <c r="K108" s="113">
        <v>30289</v>
      </c>
      <c r="L108" s="114">
        <f t="shared" si="20"/>
        <v>6.7040090185302548E-2</v>
      </c>
      <c r="M108" s="113"/>
      <c r="N108" s="114"/>
      <c r="O108" s="114"/>
    </row>
    <row r="109" spans="2:15" ht="15.75" x14ac:dyDescent="0.25">
      <c r="B109" s="115" t="s">
        <v>27</v>
      </c>
      <c r="C109" s="116">
        <v>478568</v>
      </c>
      <c r="D109" s="117">
        <v>-0.33055521750017136</v>
      </c>
      <c r="E109" s="116">
        <v>137122</v>
      </c>
      <c r="F109" s="117">
        <f t="shared" si="19"/>
        <v>-0.71347436518948193</v>
      </c>
      <c r="G109" s="116">
        <v>136573</v>
      </c>
      <c r="H109" s="117">
        <f t="shared" si="19"/>
        <v>-4.0037339011974593E-3</v>
      </c>
      <c r="I109" s="116">
        <v>280521</v>
      </c>
      <c r="J109" s="117">
        <f t="shared" si="19"/>
        <v>1.0540004246813059</v>
      </c>
      <c r="K109" s="116">
        <v>316875</v>
      </c>
      <c r="L109" s="117">
        <f t="shared" si="20"/>
        <v>0.12959457580715883</v>
      </c>
      <c r="M109" s="116">
        <v>131638</v>
      </c>
      <c r="N109" s="117">
        <v>1.6407619312347022E-2</v>
      </c>
      <c r="O109" s="117">
        <v>-0.28707133727605549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CBD7F-592F-4FE4-B5EF-655434AB159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70" t="s">
        <v>288</v>
      </c>
      <c r="D6" s="170" t="s">
        <v>220</v>
      </c>
      <c r="E6" s="170" t="s">
        <v>230</v>
      </c>
      <c r="F6" s="170" t="s">
        <v>222</v>
      </c>
      <c r="G6" s="170" t="s">
        <v>223</v>
      </c>
      <c r="H6" s="170" t="s">
        <v>224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F0C3-9FB8-487B-B693-170563FF2B2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</row>
    <row r="4" spans="1:14" ht="6" customHeight="1" x14ac:dyDescent="0.25"/>
    <row r="5" spans="1:14" ht="15.75" x14ac:dyDescent="0.25">
      <c r="B5" s="141"/>
      <c r="C5" s="297" t="s">
        <v>40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2" customFormat="1" ht="72" customHeight="1" x14ac:dyDescent="0.25">
      <c r="B6" s="143"/>
      <c r="C6" s="170" t="s">
        <v>257</v>
      </c>
      <c r="D6" s="170" t="s">
        <v>258</v>
      </c>
      <c r="E6" s="170" t="s">
        <v>259</v>
      </c>
      <c r="F6" s="170" t="s">
        <v>260</v>
      </c>
      <c r="G6" s="170" t="s">
        <v>261</v>
      </c>
      <c r="H6" s="170" t="s">
        <v>262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B4999-7769-4432-A8B5-6EB3FBCB20D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917DB-C403-47DA-9610-0CA89694E560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5229F-0337-431A-811B-712898B8575B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232</v>
      </c>
      <c r="E1" t="s">
        <v>232</v>
      </c>
      <c r="G1" t="s">
        <v>232</v>
      </c>
    </row>
    <row r="4" spans="1:16" ht="48.75" customHeight="1" thickBot="1" x14ac:dyDescent="0.3">
      <c r="B4" s="262" t="s">
        <v>289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7.9195542046605878</v>
      </c>
      <c r="D9" s="183">
        <v>-0.89372578009696202</v>
      </c>
      <c r="E9" s="182">
        <v>7.5032095478103749</v>
      </c>
      <c r="F9" s="183">
        <f t="shared" ref="F9:J21" si="0">IFERROR(E9-C9,"-")</f>
        <v>-0.41634465685021294</v>
      </c>
      <c r="G9" s="182">
        <v>4.2534147517274628</v>
      </c>
      <c r="H9" s="183">
        <f t="shared" si="0"/>
        <v>-3.2497947960829121</v>
      </c>
      <c r="I9" s="182">
        <v>7.3644056930375692</v>
      </c>
      <c r="J9" s="183">
        <f t="shared" si="0"/>
        <v>3.1109909413101065</v>
      </c>
      <c r="K9" s="182">
        <v>7.2885726989773234</v>
      </c>
      <c r="L9" s="183">
        <f t="shared" ref="L9:L21" si="1">IFERROR(K9-I9,"-")</f>
        <v>-7.5832994060245795E-2</v>
      </c>
      <c r="M9" s="182">
        <v>7.65598233995585</v>
      </c>
      <c r="N9" s="183">
        <f t="shared" ref="N9:N13" si="2">IFERROR(M9-K9,"-")</f>
        <v>0.36740964097852657</v>
      </c>
      <c r="O9" s="183">
        <f t="shared" ref="O9:O13" si="3">IFERROR(M9-C9,"-")</f>
        <v>-0.26357186470473781</v>
      </c>
    </row>
    <row r="10" spans="1:16" x14ac:dyDescent="0.25">
      <c r="A10" s="1" t="s">
        <v>69</v>
      </c>
      <c r="B10" s="112" t="s">
        <v>70</v>
      </c>
      <c r="C10" s="182">
        <v>7.5339957342766475</v>
      </c>
      <c r="D10" s="183">
        <v>-0.41846203759657286</v>
      </c>
      <c r="E10" s="182">
        <v>7.7170021872070702</v>
      </c>
      <c r="F10" s="183">
        <f t="shared" si="0"/>
        <v>0.18300645293042272</v>
      </c>
      <c r="G10" s="182">
        <v>3.6048685491723464</v>
      </c>
      <c r="H10" s="183">
        <f t="shared" si="0"/>
        <v>-4.1121336380347238</v>
      </c>
      <c r="I10" s="182">
        <v>6.5212775777716239</v>
      </c>
      <c r="J10" s="183">
        <f t="shared" si="0"/>
        <v>2.9164090285992774</v>
      </c>
      <c r="K10" s="182">
        <v>6.7735424066533829</v>
      </c>
      <c r="L10" s="183">
        <f t="shared" si="1"/>
        <v>0.25226482888175905</v>
      </c>
      <c r="M10" s="182">
        <v>6.9712386605911121</v>
      </c>
      <c r="N10" s="183">
        <f t="shared" si="2"/>
        <v>0.19769625393772916</v>
      </c>
      <c r="O10" s="183">
        <f>IFERROR(M10-C10,"-")</f>
        <v>-0.5627570736855354</v>
      </c>
    </row>
    <row r="11" spans="1:16" x14ac:dyDescent="0.25">
      <c r="A11" s="1" t="s">
        <v>71</v>
      </c>
      <c r="B11" s="112" t="s">
        <v>72</v>
      </c>
      <c r="C11" s="182">
        <v>7.0478314294816364</v>
      </c>
      <c r="D11" s="183">
        <v>-0.34834241123368859</v>
      </c>
      <c r="E11" s="182">
        <v>9.2506486181613088</v>
      </c>
      <c r="F11" s="183">
        <f t="shared" si="0"/>
        <v>2.2028171886796724</v>
      </c>
      <c r="G11" s="182">
        <v>4.0907075558839834</v>
      </c>
      <c r="H11" s="183">
        <f t="shared" si="0"/>
        <v>-5.1599410622773254</v>
      </c>
      <c r="I11" s="182">
        <v>6.6980792586928164</v>
      </c>
      <c r="J11" s="183">
        <f t="shared" si="0"/>
        <v>2.607371702808833</v>
      </c>
      <c r="K11" s="182">
        <v>6.7377011388261332</v>
      </c>
      <c r="L11" s="183">
        <f t="shared" si="1"/>
        <v>3.96218801333168E-2</v>
      </c>
      <c r="M11" s="182">
        <v>6.4654920309986839</v>
      </c>
      <c r="N11" s="183">
        <f t="shared" si="2"/>
        <v>-0.27220910782744934</v>
      </c>
      <c r="O11" s="183">
        <f t="shared" si="3"/>
        <v>-0.58233939848295257</v>
      </c>
    </row>
    <row r="12" spans="1:16" x14ac:dyDescent="0.25">
      <c r="A12" s="1" t="s">
        <v>73</v>
      </c>
      <c r="B12" s="112" t="s">
        <v>74</v>
      </c>
      <c r="C12" s="182">
        <v>7.060589492519509</v>
      </c>
      <c r="D12" s="183">
        <v>-0.82799498236633617</v>
      </c>
      <c r="E12" s="182" t="s">
        <v>232</v>
      </c>
      <c r="F12" s="183" t="str">
        <f t="shared" si="0"/>
        <v>-</v>
      </c>
      <c r="G12" s="182">
        <v>3.4268915364381867</v>
      </c>
      <c r="H12" s="183" t="str">
        <f t="shared" si="0"/>
        <v>-</v>
      </c>
      <c r="I12" s="182">
        <v>6.3827739181384446</v>
      </c>
      <c r="J12" s="183">
        <f t="shared" si="0"/>
        <v>2.955882381700258</v>
      </c>
      <c r="K12" s="182">
        <v>6.1673905637881115</v>
      </c>
      <c r="L12" s="183">
        <f t="shared" si="1"/>
        <v>-0.21538335435033318</v>
      </c>
      <c r="M12" s="182">
        <v>6.965188020716055</v>
      </c>
      <c r="N12" s="183">
        <f t="shared" si="2"/>
        <v>0.79779745692794357</v>
      </c>
      <c r="O12" s="183">
        <f t="shared" si="3"/>
        <v>-9.540147180345393E-2</v>
      </c>
    </row>
    <row r="13" spans="1:16" x14ac:dyDescent="0.25">
      <c r="A13" s="1" t="s">
        <v>75</v>
      </c>
      <c r="B13" s="112" t="s">
        <v>76</v>
      </c>
      <c r="C13" s="182">
        <v>8.7339009392526528</v>
      </c>
      <c r="D13" s="183">
        <v>1.2489500656475307</v>
      </c>
      <c r="E13" s="182" t="s">
        <v>232</v>
      </c>
      <c r="F13" s="183" t="str">
        <f t="shared" si="0"/>
        <v>-</v>
      </c>
      <c r="G13" s="182">
        <v>3.5315843470614099</v>
      </c>
      <c r="H13" s="183" t="str">
        <f t="shared" si="0"/>
        <v>-</v>
      </c>
      <c r="I13" s="182">
        <v>6.2174707421855713</v>
      </c>
      <c r="J13" s="183">
        <f t="shared" si="0"/>
        <v>2.6858863951241614</v>
      </c>
      <c r="K13" s="182">
        <v>6.5183552234649831</v>
      </c>
      <c r="L13" s="183">
        <f t="shared" si="1"/>
        <v>0.30088448127941181</v>
      </c>
      <c r="M13" s="182">
        <v>6.820077615250117</v>
      </c>
      <c r="N13" s="183">
        <f t="shared" si="2"/>
        <v>0.30172239178513394</v>
      </c>
      <c r="O13" s="183">
        <f t="shared" si="3"/>
        <v>-1.9138233240025357</v>
      </c>
    </row>
    <row r="14" spans="1:16" x14ac:dyDescent="0.25">
      <c r="A14" s="1" t="s">
        <v>77</v>
      </c>
      <c r="B14" s="112" t="s">
        <v>78</v>
      </c>
      <c r="C14" s="182">
        <v>7.5460757920894599</v>
      </c>
      <c r="D14" s="183">
        <v>0.60431944607779453</v>
      </c>
      <c r="E14" s="182" t="s">
        <v>232</v>
      </c>
      <c r="F14" s="183" t="str">
        <f t="shared" si="0"/>
        <v>-</v>
      </c>
      <c r="G14" s="182">
        <v>4.9431877958968959</v>
      </c>
      <c r="H14" s="183" t="str">
        <f t="shared" si="0"/>
        <v>-</v>
      </c>
      <c r="I14" s="182">
        <v>7.000953086942709</v>
      </c>
      <c r="J14" s="183">
        <f t="shared" si="0"/>
        <v>2.0577652910458131</v>
      </c>
      <c r="K14" s="182">
        <v>6.7547590790410634</v>
      </c>
      <c r="L14" s="183">
        <f t="shared" si="1"/>
        <v>-0.24619400790164558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7.2991793386434951</v>
      </c>
      <c r="D15" s="183">
        <v>-0.44412629385881353</v>
      </c>
      <c r="E15" s="182" t="s">
        <v>232</v>
      </c>
      <c r="F15" s="183" t="str">
        <f t="shared" si="0"/>
        <v>-</v>
      </c>
      <c r="G15" s="182">
        <v>5.9776886192386733</v>
      </c>
      <c r="H15" s="183" t="str">
        <f t="shared" si="0"/>
        <v>-</v>
      </c>
      <c r="I15" s="182">
        <v>6.9023408766388297</v>
      </c>
      <c r="J15" s="183">
        <f t="shared" si="0"/>
        <v>0.92465225740015633</v>
      </c>
      <c r="K15" s="182">
        <v>6.8557834898665346</v>
      </c>
      <c r="L15" s="183">
        <f t="shared" si="1"/>
        <v>-4.655738677229504E-2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7.3596665182726939</v>
      </c>
      <c r="D16" s="183">
        <v>-0.34246755909703719</v>
      </c>
      <c r="E16" s="182">
        <v>4.5515607371192175</v>
      </c>
      <c r="F16" s="183">
        <f t="shared" si="0"/>
        <v>-2.8081057811534764</v>
      </c>
      <c r="G16" s="182">
        <v>5.1992433795712483</v>
      </c>
      <c r="H16" s="183">
        <f t="shared" si="0"/>
        <v>0.64768264245203078</v>
      </c>
      <c r="I16" s="182">
        <v>7.2397501926274384</v>
      </c>
      <c r="J16" s="183">
        <f t="shared" si="0"/>
        <v>2.0405068130561901</v>
      </c>
      <c r="K16" s="182">
        <v>7.1337124926456168</v>
      </c>
      <c r="L16" s="183">
        <f t="shared" si="1"/>
        <v>-0.10603769998182155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7.4095895977245023</v>
      </c>
      <c r="D17" s="183">
        <v>5.6374352593541843E-2</v>
      </c>
      <c r="E17" s="182">
        <v>4.0015720524017464</v>
      </c>
      <c r="F17" s="183">
        <f t="shared" si="0"/>
        <v>-3.4080175453227559</v>
      </c>
      <c r="G17" s="182">
        <v>5.8313355603589443</v>
      </c>
      <c r="H17" s="183">
        <f t="shared" si="0"/>
        <v>1.8297635079571979</v>
      </c>
      <c r="I17" s="182">
        <v>6.7605067064083455</v>
      </c>
      <c r="J17" s="183">
        <f t="shared" si="0"/>
        <v>0.92917114604940121</v>
      </c>
      <c r="K17" s="182">
        <v>6.8220845019451737</v>
      </c>
      <c r="L17" s="183">
        <f t="shared" si="1"/>
        <v>6.1577795536828184E-2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7.0818751918607203</v>
      </c>
      <c r="D18" s="183">
        <v>-0.29625506114561517</v>
      </c>
      <c r="E18" s="182">
        <v>3.6523630907726932</v>
      </c>
      <c r="F18" s="183">
        <f t="shared" si="0"/>
        <v>-3.4295121010880272</v>
      </c>
      <c r="G18" s="182">
        <v>5.9282195332757128</v>
      </c>
      <c r="H18" s="183">
        <f t="shared" si="0"/>
        <v>2.2758564425030197</v>
      </c>
      <c r="I18" s="182">
        <v>6.9025843149549875</v>
      </c>
      <c r="J18" s="183">
        <f t="shared" si="0"/>
        <v>0.97436478167927465</v>
      </c>
      <c r="K18" s="182">
        <v>6.8264086055904345</v>
      </c>
      <c r="L18" s="183">
        <f t="shared" si="1"/>
        <v>-7.6175709364552979E-2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7.4287101886406628</v>
      </c>
      <c r="D19" s="183">
        <v>-7.0054247286514659E-2</v>
      </c>
      <c r="E19" s="182">
        <v>6.220779220779221</v>
      </c>
      <c r="F19" s="183">
        <f t="shared" si="0"/>
        <v>-1.2079309678614418</v>
      </c>
      <c r="G19" s="182">
        <v>6.9308398023994355</v>
      </c>
      <c r="H19" s="183">
        <f t="shared" si="0"/>
        <v>0.71006058162021457</v>
      </c>
      <c r="I19" s="182">
        <v>7.2594999762797094</v>
      </c>
      <c r="J19" s="183">
        <f t="shared" si="0"/>
        <v>0.32866017388027391</v>
      </c>
      <c r="K19" s="182">
        <v>6.7909695542611646</v>
      </c>
      <c r="L19" s="183">
        <f t="shared" si="1"/>
        <v>-0.46853042201854489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7.1260608372270431</v>
      </c>
      <c r="D20" s="183">
        <v>-0.10542107533871903</v>
      </c>
      <c r="E20" s="182">
        <v>5.3013895543842837</v>
      </c>
      <c r="F20" s="183">
        <f t="shared" si="0"/>
        <v>-1.8246712828427594</v>
      </c>
      <c r="G20" s="182">
        <v>6.2279114435907807</v>
      </c>
      <c r="H20" s="183">
        <f t="shared" si="0"/>
        <v>0.92652188920649703</v>
      </c>
      <c r="I20" s="182">
        <v>6.7056474124973162</v>
      </c>
      <c r="J20" s="183">
        <f t="shared" si="0"/>
        <v>0.47773596890653547</v>
      </c>
      <c r="K20" s="182">
        <v>6.5663159638803741</v>
      </c>
      <c r="L20" s="183">
        <f t="shared" si="1"/>
        <v>-0.13933144861694213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7.4203753436920517</v>
      </c>
      <c r="D21" s="185">
        <v>-0.1811010096930632</v>
      </c>
      <c r="E21" s="184">
        <v>6.3173322576307651</v>
      </c>
      <c r="F21" s="185">
        <f t="shared" si="0"/>
        <v>-1.1030430860612865</v>
      </c>
      <c r="G21" s="184">
        <v>5.5219885141008653</v>
      </c>
      <c r="H21" s="185">
        <f t="shared" si="0"/>
        <v>-0.79534374352989978</v>
      </c>
      <c r="I21" s="184">
        <v>6.81836284648623</v>
      </c>
      <c r="J21" s="185">
        <f t="shared" si="0"/>
        <v>1.2963743323853647</v>
      </c>
      <c r="K21" s="184">
        <v>6.7723569064660403</v>
      </c>
      <c r="L21" s="185">
        <f t="shared" si="1"/>
        <v>-4.6005940020189762E-2</v>
      </c>
      <c r="M21" s="184">
        <v>6.9544743730191252</v>
      </c>
      <c r="N21" s="185">
        <v>0.26043362357123723</v>
      </c>
      <c r="O21" s="185">
        <v>-0.63336755324373328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2" t="s">
        <v>290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4.7893120393120396</v>
      </c>
      <c r="D31" s="183">
        <v>0.10879547558379699</v>
      </c>
      <c r="E31" s="182">
        <v>3.3978234582829505</v>
      </c>
      <c r="F31" s="183">
        <f t="shared" ref="F31:J43" si="4">IFERROR(E31-C31,"-")</f>
        <v>-1.3914885810290891</v>
      </c>
      <c r="G31" s="182">
        <v>2.3659409484044138</v>
      </c>
      <c r="H31" s="183">
        <f t="shared" si="4"/>
        <v>-1.0318825098785367</v>
      </c>
      <c r="I31" s="182">
        <v>5.724462365591398</v>
      </c>
      <c r="J31" s="183">
        <f t="shared" si="4"/>
        <v>3.3585214171869842</v>
      </c>
      <c r="K31" s="182">
        <v>4.65979381443299</v>
      </c>
      <c r="L31" s="183">
        <f t="shared" ref="L31:N43" si="5">IFERROR(K31-I31,"-")</f>
        <v>-1.064668551158408</v>
      </c>
      <c r="M31" s="182">
        <v>4.4990310077519382</v>
      </c>
      <c r="N31" s="183">
        <f t="shared" si="5"/>
        <v>-0.16076280668105181</v>
      </c>
      <c r="O31" s="183">
        <f t="shared" ref="O31:O34" si="6">IFERROR(M31-C31,"-")</f>
        <v>-0.29028103156010143</v>
      </c>
    </row>
    <row r="32" spans="1:16" x14ac:dyDescent="0.25">
      <c r="B32" s="112" t="s">
        <v>70</v>
      </c>
      <c r="C32" s="182">
        <v>3.8033419023136248</v>
      </c>
      <c r="D32" s="183">
        <v>-0.92645482549996006</v>
      </c>
      <c r="E32" s="182">
        <v>3.4050151975683889</v>
      </c>
      <c r="F32" s="183">
        <f t="shared" si="4"/>
        <v>-0.3983267047452359</v>
      </c>
      <c r="G32" s="182">
        <v>2.1904255319148938</v>
      </c>
      <c r="H32" s="183">
        <f t="shared" si="4"/>
        <v>-1.2145896656534951</v>
      </c>
      <c r="I32" s="182">
        <v>2.9379509379509381</v>
      </c>
      <c r="J32" s="183">
        <f t="shared" si="4"/>
        <v>0.74752540603604434</v>
      </c>
      <c r="K32" s="182">
        <v>4.0410122164048863</v>
      </c>
      <c r="L32" s="183">
        <f t="shared" si="5"/>
        <v>1.1030612784539482</v>
      </c>
      <c r="M32" s="182">
        <v>2.5011169024571855</v>
      </c>
      <c r="N32" s="183">
        <f t="shared" si="5"/>
        <v>-1.5398953139477007</v>
      </c>
      <c r="O32" s="183">
        <f>IFERROR(M32-C32,"-")</f>
        <v>-1.3022249998564392</v>
      </c>
    </row>
    <row r="33" spans="2:16" x14ac:dyDescent="0.25">
      <c r="B33" s="112" t="s">
        <v>72</v>
      </c>
      <c r="C33" s="182">
        <v>3.8112359550561798</v>
      </c>
      <c r="D33" s="183">
        <v>0.10622044316372881</v>
      </c>
      <c r="E33" s="182">
        <v>3.8292181069958846</v>
      </c>
      <c r="F33" s="183">
        <f t="shared" si="4"/>
        <v>1.798215193970476E-2</v>
      </c>
      <c r="G33" s="182">
        <v>2.2533892834086506</v>
      </c>
      <c r="H33" s="183">
        <f t="shared" si="4"/>
        <v>-1.575828823587234</v>
      </c>
      <c r="I33" s="182">
        <v>3.2213947190250507</v>
      </c>
      <c r="J33" s="183">
        <f t="shared" si="4"/>
        <v>0.96800543561640007</v>
      </c>
      <c r="K33" s="182">
        <v>3.6146943353897925</v>
      </c>
      <c r="L33" s="183">
        <f t="shared" si="5"/>
        <v>0.39329961636474176</v>
      </c>
      <c r="M33" s="182">
        <v>3.1333333333333333</v>
      </c>
      <c r="N33" s="183">
        <f t="shared" si="5"/>
        <v>-0.48136100205645915</v>
      </c>
      <c r="O33" s="183">
        <f t="shared" si="6"/>
        <v>-0.67790262172284654</v>
      </c>
    </row>
    <row r="34" spans="2:16" x14ac:dyDescent="0.25">
      <c r="B34" s="112" t="s">
        <v>74</v>
      </c>
      <c r="C34" s="182">
        <v>4.5026146419951729</v>
      </c>
      <c r="D34" s="183">
        <v>0.2605588254712714</v>
      </c>
      <c r="E34" s="182" t="s">
        <v>232</v>
      </c>
      <c r="F34" s="183" t="str">
        <f>IFERROR(E34-C34,"-")</f>
        <v>-</v>
      </c>
      <c r="G34" s="182">
        <v>2.3930635838150289</v>
      </c>
      <c r="H34" s="183" t="str">
        <f>IFERROR(G34-E34,"-")</f>
        <v>-</v>
      </c>
      <c r="I34" s="182">
        <v>2.8110674525212835</v>
      </c>
      <c r="J34" s="183">
        <f>IFERROR(I34-G34,"-")</f>
        <v>0.41800386870625461</v>
      </c>
      <c r="K34" s="182">
        <v>2.8504016064257027</v>
      </c>
      <c r="L34" s="183">
        <f>IFERROR(K34-I34,"-")</f>
        <v>3.9334153904419189E-2</v>
      </c>
      <c r="M34" s="182">
        <v>3.7895878524945772</v>
      </c>
      <c r="N34" s="183">
        <f>IFERROR(M34-K34,"-")</f>
        <v>0.93918624606887446</v>
      </c>
      <c r="O34" s="183">
        <f t="shared" si="6"/>
        <v>-0.71302678950059573</v>
      </c>
    </row>
    <row r="35" spans="2:16" x14ac:dyDescent="0.25">
      <c r="B35" s="112" t="s">
        <v>76</v>
      </c>
      <c r="C35" s="182">
        <v>5.79195436805764</v>
      </c>
      <c r="D35" s="183">
        <v>1.8399306760536911</v>
      </c>
      <c r="E35" s="182" t="s">
        <v>232</v>
      </c>
      <c r="F35" s="183" t="str">
        <f t="shared" si="4"/>
        <v>-</v>
      </c>
      <c r="G35" s="182">
        <v>2.5417176413016884</v>
      </c>
      <c r="H35" s="183" t="str">
        <f t="shared" si="4"/>
        <v>-</v>
      </c>
      <c r="I35" s="182">
        <v>2.6286314315715784</v>
      </c>
      <c r="J35" s="183">
        <f t="shared" si="4"/>
        <v>8.691379026988999E-2</v>
      </c>
      <c r="K35" s="182">
        <v>3.2831715210355985</v>
      </c>
      <c r="L35" s="183">
        <f t="shared" si="5"/>
        <v>0.65454008946402009</v>
      </c>
      <c r="M35" s="182">
        <v>3.0149592021758838</v>
      </c>
      <c r="N35" s="183">
        <f t="shared" si="5"/>
        <v>-0.26821231885971475</v>
      </c>
      <c r="O35" s="183">
        <f>IFERROR(M35-C35,"-")</f>
        <v>-2.7769951658817562</v>
      </c>
    </row>
    <row r="36" spans="2:16" x14ac:dyDescent="0.25">
      <c r="B36" s="112" t="s">
        <v>78</v>
      </c>
      <c r="C36" s="182">
        <v>6.8252631578947369</v>
      </c>
      <c r="D36" s="183">
        <v>2.8515584946823016</v>
      </c>
      <c r="E36" s="182" t="s">
        <v>232</v>
      </c>
      <c r="F36" s="183" t="str">
        <f t="shared" si="4"/>
        <v>-</v>
      </c>
      <c r="G36" s="182">
        <v>3.5864474339810664</v>
      </c>
      <c r="H36" s="183" t="str">
        <f t="shared" si="4"/>
        <v>-</v>
      </c>
      <c r="I36" s="182">
        <v>3.6400807672892479</v>
      </c>
      <c r="J36" s="183">
        <f t="shared" si="4"/>
        <v>5.3633333308181541E-2</v>
      </c>
      <c r="K36" s="182">
        <v>3.3483852529294085</v>
      </c>
      <c r="L36" s="183">
        <f t="shared" si="5"/>
        <v>-0.29169551435983943</v>
      </c>
      <c r="M36" s="182"/>
      <c r="N36" s="183"/>
      <c r="O36" s="183"/>
    </row>
    <row r="37" spans="2:16" x14ac:dyDescent="0.25">
      <c r="B37" s="112" t="s">
        <v>80</v>
      </c>
      <c r="C37" s="182">
        <v>3.4445435622955696</v>
      </c>
      <c r="D37" s="183">
        <v>-0.63818736139920951</v>
      </c>
      <c r="E37" s="182" t="s">
        <v>232</v>
      </c>
      <c r="F37" s="183" t="str">
        <f t="shared" si="4"/>
        <v>-</v>
      </c>
      <c r="G37" s="182">
        <v>4.4459262851600387</v>
      </c>
      <c r="H37" s="183" t="str">
        <f t="shared" si="4"/>
        <v>-</v>
      </c>
      <c r="I37" s="182">
        <v>4.1811648079306076</v>
      </c>
      <c r="J37" s="183">
        <f t="shared" si="4"/>
        <v>-0.26476147722943111</v>
      </c>
      <c r="K37" s="182">
        <v>3.8014415252266915</v>
      </c>
      <c r="L37" s="183">
        <f t="shared" si="5"/>
        <v>-0.37972328270391609</v>
      </c>
      <c r="M37" s="182"/>
      <c r="N37" s="183"/>
      <c r="O37" s="183"/>
    </row>
    <row r="38" spans="2:16" x14ac:dyDescent="0.25">
      <c r="B38" s="112" t="s">
        <v>82</v>
      </c>
      <c r="C38" s="182">
        <v>3.7913226032190344</v>
      </c>
      <c r="D38" s="183">
        <v>-0.22163560364531287</v>
      </c>
      <c r="E38" s="182">
        <v>3.0742075823492852</v>
      </c>
      <c r="F38" s="183">
        <f t="shared" si="4"/>
        <v>-0.71711502086974921</v>
      </c>
      <c r="G38" s="182">
        <v>3.7990708478513358</v>
      </c>
      <c r="H38" s="183">
        <f t="shared" si="4"/>
        <v>0.7248632655020506</v>
      </c>
      <c r="I38" s="182">
        <v>4.0331521739130434</v>
      </c>
      <c r="J38" s="183">
        <f t="shared" si="4"/>
        <v>0.23408132606170762</v>
      </c>
      <c r="K38" s="182">
        <v>4.0018788163457026</v>
      </c>
      <c r="L38" s="183">
        <f t="shared" si="5"/>
        <v>-3.1273357567340732E-2</v>
      </c>
      <c r="M38" s="182"/>
      <c r="N38" s="183"/>
      <c r="O38" s="183"/>
    </row>
    <row r="39" spans="2:16" x14ac:dyDescent="0.25">
      <c r="B39" s="112" t="s">
        <v>84</v>
      </c>
      <c r="C39" s="182">
        <v>4.485606579849212</v>
      </c>
      <c r="D39" s="183">
        <v>0.51784445152370351</v>
      </c>
      <c r="E39" s="182">
        <v>2.647812971342383</v>
      </c>
      <c r="F39" s="183">
        <f t="shared" si="4"/>
        <v>-1.8377936085068289</v>
      </c>
      <c r="G39" s="182">
        <v>3.4035053929121726</v>
      </c>
      <c r="H39" s="183">
        <f t="shared" si="4"/>
        <v>0.75569242156978955</v>
      </c>
      <c r="I39" s="182">
        <v>3.5713871154962273</v>
      </c>
      <c r="J39" s="183">
        <f t="shared" si="4"/>
        <v>0.16788172258405476</v>
      </c>
      <c r="K39" s="182">
        <v>3.6274393849793021</v>
      </c>
      <c r="L39" s="183">
        <f t="shared" si="5"/>
        <v>5.6052269483074735E-2</v>
      </c>
      <c r="M39" s="182"/>
      <c r="N39" s="183"/>
      <c r="O39" s="183"/>
    </row>
    <row r="40" spans="2:16" x14ac:dyDescent="0.25">
      <c r="B40" s="112" t="s">
        <v>86</v>
      </c>
      <c r="C40" s="182">
        <v>3.807153965785381</v>
      </c>
      <c r="D40" s="183">
        <v>-0.2177681525946813</v>
      </c>
      <c r="E40" s="182">
        <v>2.4842917997870075</v>
      </c>
      <c r="F40" s="183">
        <f t="shared" si="4"/>
        <v>-1.3228621659983735</v>
      </c>
      <c r="G40" s="182">
        <v>3.132591562355123</v>
      </c>
      <c r="H40" s="183">
        <f t="shared" si="4"/>
        <v>0.6482997625681155</v>
      </c>
      <c r="I40" s="182">
        <v>3.554815263476681</v>
      </c>
      <c r="J40" s="183">
        <f t="shared" si="4"/>
        <v>0.42222370112155794</v>
      </c>
      <c r="K40" s="182">
        <v>3.2132940681531341</v>
      </c>
      <c r="L40" s="183">
        <f t="shared" si="5"/>
        <v>-0.34152119532354686</v>
      </c>
      <c r="M40" s="182"/>
      <c r="N40" s="183"/>
      <c r="O40" s="183"/>
    </row>
    <row r="41" spans="2:16" x14ac:dyDescent="0.25">
      <c r="B41" s="112" t="s">
        <v>88</v>
      </c>
      <c r="C41" s="182">
        <v>3.5686884396060137</v>
      </c>
      <c r="D41" s="183">
        <v>-1.4959183019670199</v>
      </c>
      <c r="E41" s="182">
        <v>3.945582586427657</v>
      </c>
      <c r="F41" s="183">
        <f t="shared" si="4"/>
        <v>0.37689414682164335</v>
      </c>
      <c r="G41" s="182">
        <v>3.4310897435897436</v>
      </c>
      <c r="H41" s="183">
        <f t="shared" si="4"/>
        <v>-0.51449284283791341</v>
      </c>
      <c r="I41" s="182">
        <v>3.6112132352941178</v>
      </c>
      <c r="J41" s="183">
        <f t="shared" si="4"/>
        <v>0.18012349170437414</v>
      </c>
      <c r="K41" s="182">
        <v>3.4485981308411215</v>
      </c>
      <c r="L41" s="183">
        <f t="shared" si="5"/>
        <v>-0.16261510445299621</v>
      </c>
      <c r="M41" s="182"/>
      <c r="N41" s="183"/>
      <c r="O41" s="183"/>
    </row>
    <row r="42" spans="2:16" x14ac:dyDescent="0.25">
      <c r="B42" s="112" t="s">
        <v>90</v>
      </c>
      <c r="C42" s="182">
        <v>3.6236462093862816</v>
      </c>
      <c r="D42" s="183">
        <v>-0.78589507501738787</v>
      </c>
      <c r="E42" s="182">
        <v>2.4285714285714284</v>
      </c>
      <c r="F42" s="183">
        <f t="shared" si="4"/>
        <v>-1.1950747808148532</v>
      </c>
      <c r="G42" s="182">
        <v>3.166830225711482</v>
      </c>
      <c r="H42" s="183">
        <f t="shared" si="4"/>
        <v>0.7382587971400536</v>
      </c>
      <c r="I42" s="182">
        <v>4.1630076838638859</v>
      </c>
      <c r="J42" s="183">
        <f t="shared" si="4"/>
        <v>0.99617745815240388</v>
      </c>
      <c r="K42" s="182">
        <v>3.404673393520977</v>
      </c>
      <c r="L42" s="183">
        <f t="shared" si="5"/>
        <v>-0.75833429034290889</v>
      </c>
      <c r="M42" s="182"/>
      <c r="N42" s="183"/>
      <c r="O42" s="183"/>
    </row>
    <row r="43" spans="2:16" ht="15.75" x14ac:dyDescent="0.25">
      <c r="B43" s="115" t="s">
        <v>27</v>
      </c>
      <c r="C43" s="184">
        <v>4.2325295653509443</v>
      </c>
      <c r="D43" s="185">
        <v>0.13460391879922007</v>
      </c>
      <c r="E43" s="184">
        <v>2.875516971571221</v>
      </c>
      <c r="F43" s="185">
        <f t="shared" si="4"/>
        <v>-1.3570125937797233</v>
      </c>
      <c r="G43" s="184">
        <v>3.140326433121019</v>
      </c>
      <c r="H43" s="185">
        <f t="shared" si="4"/>
        <v>0.26480946154979801</v>
      </c>
      <c r="I43" s="184">
        <v>3.6206255806751315</v>
      </c>
      <c r="J43" s="185">
        <f t="shared" si="4"/>
        <v>0.48029914755411252</v>
      </c>
      <c r="K43" s="184">
        <v>3.5630895121494159</v>
      </c>
      <c r="L43" s="185">
        <f t="shared" si="5"/>
        <v>-5.7536068525715578E-2</v>
      </c>
      <c r="M43" s="184">
        <v>3.2786608863198459</v>
      </c>
      <c r="N43" s="185">
        <v>-0.18626570421849031</v>
      </c>
      <c r="O43" s="185">
        <v>-1.2823383390868153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2" t="s">
        <v>291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3.5772179627601313</v>
      </c>
      <c r="D53" s="183">
        <v>-1.622343440748641</v>
      </c>
      <c r="E53" s="182">
        <v>4.8253012048192767</v>
      </c>
      <c r="F53" s="183">
        <f t="shared" ref="F53:J65" si="7">IFERROR(E53-C53,"-")</f>
        <v>1.2480832420591454</v>
      </c>
      <c r="G53" s="182">
        <v>5.3652173913043475</v>
      </c>
      <c r="H53" s="183">
        <f t="shared" si="7"/>
        <v>0.53991618648507078</v>
      </c>
      <c r="I53" s="182">
        <v>5.7339805825242722</v>
      </c>
      <c r="J53" s="183">
        <f t="shared" si="7"/>
        <v>0.36876319121992474</v>
      </c>
      <c r="K53" s="182">
        <v>5.0429362880886428</v>
      </c>
      <c r="L53" s="183">
        <f t="shared" ref="L53:N65" si="8">IFERROR(K53-I53,"-")</f>
        <v>-0.69104429443562942</v>
      </c>
      <c r="M53" s="182">
        <v>5.8047722342733188</v>
      </c>
      <c r="N53" s="183">
        <f t="shared" si="8"/>
        <v>0.76183594618467598</v>
      </c>
      <c r="O53" s="183">
        <f t="shared" ref="O53:O57" si="9">IFERROR(M53-C53,"-")</f>
        <v>2.2275542715131875</v>
      </c>
    </row>
    <row r="54" spans="1:16" x14ac:dyDescent="0.25">
      <c r="A54" s="1">
        <v>2</v>
      </c>
      <c r="B54" s="112" t="s">
        <v>70</v>
      </c>
      <c r="C54" s="182">
        <v>3.0201765447667088</v>
      </c>
      <c r="D54" s="183">
        <v>-1.552900378310214</v>
      </c>
      <c r="E54" s="182">
        <v>4.333333333333333</v>
      </c>
      <c r="F54" s="183">
        <f t="shared" si="7"/>
        <v>1.3131567885666242</v>
      </c>
      <c r="G54" s="182">
        <v>4.1810699588477362</v>
      </c>
      <c r="H54" s="183">
        <f t="shared" si="7"/>
        <v>-0.15226337448559679</v>
      </c>
      <c r="I54" s="182">
        <v>4.2582524271844662</v>
      </c>
      <c r="J54" s="183">
        <f t="shared" si="7"/>
        <v>7.7182468336729926E-2</v>
      </c>
      <c r="K54" s="182">
        <v>4.5245579567779961</v>
      </c>
      <c r="L54" s="183">
        <f t="shared" si="8"/>
        <v>0.26630552959352993</v>
      </c>
      <c r="M54" s="182">
        <v>3.5454545454545454</v>
      </c>
      <c r="N54" s="183">
        <f t="shared" si="8"/>
        <v>-0.97910341132345069</v>
      </c>
      <c r="O54" s="183">
        <f>IFERROR(M54-C54,"-")</f>
        <v>0.52527800068783659</v>
      </c>
    </row>
    <row r="55" spans="1:16" x14ac:dyDescent="0.25">
      <c r="A55" s="1">
        <v>3</v>
      </c>
      <c r="B55" s="112" t="s">
        <v>72</v>
      </c>
      <c r="C55" s="182">
        <v>2.6838193253287592</v>
      </c>
      <c r="D55" s="183">
        <v>-0.87518688585136495</v>
      </c>
      <c r="E55" s="182">
        <v>5.8444444444444441</v>
      </c>
      <c r="F55" s="183">
        <f t="shared" si="7"/>
        <v>3.1606251191156849</v>
      </c>
      <c r="G55" s="182">
        <v>3.6339522546419096</v>
      </c>
      <c r="H55" s="183">
        <f t="shared" si="7"/>
        <v>-2.2104921898025345</v>
      </c>
      <c r="I55" s="182">
        <v>4.8299445471349349</v>
      </c>
      <c r="J55" s="183">
        <f t="shared" si="7"/>
        <v>1.1959922924930253</v>
      </c>
      <c r="K55" s="182">
        <v>4.1807228915662646</v>
      </c>
      <c r="L55" s="183">
        <f t="shared" si="8"/>
        <v>-0.64922165556867029</v>
      </c>
      <c r="M55" s="182">
        <v>4.1143911439114387</v>
      </c>
      <c r="N55" s="183">
        <f t="shared" si="8"/>
        <v>-6.6331747654825968E-2</v>
      </c>
      <c r="O55" s="183">
        <f t="shared" si="9"/>
        <v>1.4305718185826795</v>
      </c>
    </row>
    <row r="56" spans="1:16" x14ac:dyDescent="0.25">
      <c r="A56" s="1">
        <v>4</v>
      </c>
      <c r="B56" s="112" t="s">
        <v>74</v>
      </c>
      <c r="C56" s="182">
        <v>4.5868725868725866</v>
      </c>
      <c r="D56" s="183">
        <v>1.3614721292066827</v>
      </c>
      <c r="E56" s="182" t="s">
        <v>232</v>
      </c>
      <c r="F56" s="183" t="str">
        <f>IFERROR(E56-C56,"-")</f>
        <v>-</v>
      </c>
      <c r="G56" s="182">
        <v>3.7015945330296129</v>
      </c>
      <c r="H56" s="183" t="str">
        <f>IFERROR(G56-E56,"-")</f>
        <v>-</v>
      </c>
      <c r="I56" s="182">
        <v>3.7936046511627906</v>
      </c>
      <c r="J56" s="183">
        <f>IFERROR(I56-G56,"-")</f>
        <v>9.201011813317761E-2</v>
      </c>
      <c r="K56" s="182">
        <v>4.0883054892601436</v>
      </c>
      <c r="L56" s="183">
        <f>IFERROR(K56-I56,"-")</f>
        <v>0.29470083809735304</v>
      </c>
      <c r="M56" s="182">
        <v>4.7992895204262878</v>
      </c>
      <c r="N56" s="183">
        <f>IFERROR(M56-K56,"-")</f>
        <v>0.71098403116614417</v>
      </c>
      <c r="O56" s="183">
        <f t="shared" si="9"/>
        <v>0.21241693355370117</v>
      </c>
    </row>
    <row r="57" spans="1:16" x14ac:dyDescent="0.25">
      <c r="A57" s="1">
        <v>5</v>
      </c>
      <c r="B57" s="112" t="s">
        <v>76</v>
      </c>
      <c r="C57" s="182">
        <v>11.237410071942445</v>
      </c>
      <c r="D57" s="183">
        <v>6.9810993923307949</v>
      </c>
      <c r="E57" s="182" t="s">
        <v>232</v>
      </c>
      <c r="F57" s="183" t="str">
        <f t="shared" si="7"/>
        <v>-</v>
      </c>
      <c r="G57" s="182">
        <v>3.6545718432510887</v>
      </c>
      <c r="H57" s="183" t="str">
        <f t="shared" si="7"/>
        <v>-</v>
      </c>
      <c r="I57" s="182">
        <v>3.9125596184419713</v>
      </c>
      <c r="J57" s="183">
        <f t="shared" si="7"/>
        <v>0.25798777519088256</v>
      </c>
      <c r="K57" s="182">
        <v>3.9587750294464077</v>
      </c>
      <c r="L57" s="183">
        <f t="shared" si="8"/>
        <v>4.621541100443638E-2</v>
      </c>
      <c r="M57" s="182">
        <v>4.9326145552560643</v>
      </c>
      <c r="N57" s="183">
        <f t="shared" si="8"/>
        <v>0.9738395258096566</v>
      </c>
      <c r="O57" s="183">
        <f t="shared" si="9"/>
        <v>-6.3047955166863812</v>
      </c>
    </row>
    <row r="58" spans="1:16" x14ac:dyDescent="0.25">
      <c r="A58" s="1">
        <v>6</v>
      </c>
      <c r="B58" s="112" t="s">
        <v>78</v>
      </c>
      <c r="C58" s="182">
        <v>6.9779411764705879</v>
      </c>
      <c r="D58" s="183">
        <v>3.0422231878754609</v>
      </c>
      <c r="E58" s="182" t="s">
        <v>232</v>
      </c>
      <c r="F58" s="183" t="str">
        <f t="shared" si="7"/>
        <v>-</v>
      </c>
      <c r="G58" s="182">
        <v>4.3600000000000003</v>
      </c>
      <c r="H58" s="183" t="str">
        <f t="shared" si="7"/>
        <v>-</v>
      </c>
      <c r="I58" s="182">
        <v>5.4429347826086953</v>
      </c>
      <c r="J58" s="183">
        <f t="shared" si="7"/>
        <v>1.082934782608695</v>
      </c>
      <c r="K58" s="182">
        <v>4.3403590944574555</v>
      </c>
      <c r="L58" s="183">
        <f t="shared" si="8"/>
        <v>-1.1025756881512399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4.9152876280535853</v>
      </c>
      <c r="D59" s="183">
        <v>0.71575601212852646</v>
      </c>
      <c r="E59" s="182" t="s">
        <v>232</v>
      </c>
      <c r="F59" s="183" t="str">
        <f t="shared" si="7"/>
        <v>-</v>
      </c>
      <c r="G59" s="182">
        <v>5.7505060728744937</v>
      </c>
      <c r="H59" s="183" t="str">
        <f t="shared" si="7"/>
        <v>-</v>
      </c>
      <c r="I59" s="182">
        <v>6.2126563649742454</v>
      </c>
      <c r="J59" s="183">
        <f t="shared" si="7"/>
        <v>0.46215029209975178</v>
      </c>
      <c r="K59" s="182">
        <v>5.4324683965402532</v>
      </c>
      <c r="L59" s="183">
        <f t="shared" si="8"/>
        <v>-0.7801879684339923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5.3558235959291371</v>
      </c>
      <c r="D60" s="183">
        <v>0.52959541890924289</v>
      </c>
      <c r="E60" s="182">
        <v>3.7919020715630887</v>
      </c>
      <c r="F60" s="183">
        <f t="shared" si="7"/>
        <v>-1.5639215243660485</v>
      </c>
      <c r="G60" s="182">
        <v>5.5321725965177899</v>
      </c>
      <c r="H60" s="183">
        <f t="shared" si="7"/>
        <v>1.7402705249547012</v>
      </c>
      <c r="I60" s="182">
        <v>6.4098601913171454</v>
      </c>
      <c r="J60" s="183">
        <f t="shared" si="7"/>
        <v>0.87768759479935543</v>
      </c>
      <c r="K60" s="182">
        <v>5.612125162972621</v>
      </c>
      <c r="L60" s="183">
        <f t="shared" si="8"/>
        <v>-0.79773502834452437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4.2733615748816343</v>
      </c>
      <c r="D61" s="183">
        <v>-0.19386886909299594</v>
      </c>
      <c r="E61" s="182">
        <v>2.9774577332498433</v>
      </c>
      <c r="F61" s="183">
        <f t="shared" si="7"/>
        <v>-1.295903841631791</v>
      </c>
      <c r="G61" s="182">
        <v>5.5271779597915112</v>
      </c>
      <c r="H61" s="183">
        <f t="shared" si="7"/>
        <v>2.5497202265416679</v>
      </c>
      <c r="I61" s="182">
        <v>5.5612691466083151</v>
      </c>
      <c r="J61" s="183">
        <f t="shared" si="7"/>
        <v>3.4091186816803898E-2</v>
      </c>
      <c r="K61" s="182">
        <v>5.5102239532619279</v>
      </c>
      <c r="L61" s="183">
        <f t="shared" si="8"/>
        <v>-5.104519334638713E-2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3.8845196615231457</v>
      </c>
      <c r="D62" s="183">
        <v>0.29418685645183018</v>
      </c>
      <c r="E62" s="182">
        <v>4.8207171314741037</v>
      </c>
      <c r="F62" s="183">
        <f t="shared" si="7"/>
        <v>0.93619746995095809</v>
      </c>
      <c r="G62" s="182">
        <v>4.9938775510204083</v>
      </c>
      <c r="H62" s="183">
        <f t="shared" si="7"/>
        <v>0.17316041954630457</v>
      </c>
      <c r="I62" s="182">
        <v>4.6286201022146507</v>
      </c>
      <c r="J62" s="183">
        <f t="shared" si="7"/>
        <v>-0.36525744880575761</v>
      </c>
      <c r="K62" s="182">
        <v>4.8662790697674421</v>
      </c>
      <c r="L62" s="183">
        <f t="shared" si="8"/>
        <v>0.23765896755279137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4.3718592964824117</v>
      </c>
      <c r="D63" s="183">
        <v>-0.36979272460721901</v>
      </c>
      <c r="E63" s="182">
        <v>4.9330543933054392</v>
      </c>
      <c r="F63" s="183">
        <f t="shared" si="7"/>
        <v>0.56119509682302748</v>
      </c>
      <c r="G63" s="182">
        <v>5.2996845425867507</v>
      </c>
      <c r="H63" s="183">
        <f t="shared" si="7"/>
        <v>0.36663014928131155</v>
      </c>
      <c r="I63" s="182">
        <v>4.5814977973568283</v>
      </c>
      <c r="J63" s="183">
        <f t="shared" si="7"/>
        <v>-0.71818674522992243</v>
      </c>
      <c r="K63" s="182">
        <v>4.4314049586776862</v>
      </c>
      <c r="L63" s="183">
        <f t="shared" si="8"/>
        <v>-0.15009283867914203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4.5031347962382444</v>
      </c>
      <c r="D64" s="183">
        <v>0.10478928783936947</v>
      </c>
      <c r="E64" s="182">
        <v>4.270833333333333</v>
      </c>
      <c r="F64" s="183">
        <f t="shared" si="7"/>
        <v>-0.23230146290491138</v>
      </c>
      <c r="G64" s="182">
        <v>4.0808510638297868</v>
      </c>
      <c r="H64" s="183">
        <f t="shared" si="7"/>
        <v>-0.18998226950354624</v>
      </c>
      <c r="I64" s="182">
        <v>4.6321559074299632</v>
      </c>
      <c r="J64" s="183">
        <f t="shared" si="7"/>
        <v>0.5513048436001764</v>
      </c>
      <c r="K64" s="182">
        <v>4.2139201637666321</v>
      </c>
      <c r="L64" s="183">
        <f t="shared" si="8"/>
        <v>-0.41823574366333105</v>
      </c>
      <c r="M64" s="182"/>
      <c r="N64" s="183"/>
      <c r="O64" s="183"/>
    </row>
    <row r="65" spans="1:16" ht="15.75" x14ac:dyDescent="0.25">
      <c r="B65" s="115" t="s">
        <v>27</v>
      </c>
      <c r="C65" s="184">
        <v>4.7410451007879342</v>
      </c>
      <c r="D65" s="185">
        <v>0.51545013586300126</v>
      </c>
      <c r="E65" s="184">
        <v>3.8516443002507006</v>
      </c>
      <c r="F65" s="185">
        <f t="shared" si="7"/>
        <v>-0.88940080053723358</v>
      </c>
      <c r="G65" s="184">
        <v>5.0409218764177481</v>
      </c>
      <c r="H65" s="185">
        <f t="shared" si="7"/>
        <v>1.1892775761670475</v>
      </c>
      <c r="I65" s="184">
        <v>5.2284492213204654</v>
      </c>
      <c r="J65" s="185">
        <f t="shared" si="7"/>
        <v>0.18752734490271727</v>
      </c>
      <c r="K65" s="184">
        <v>4.7866134751773046</v>
      </c>
      <c r="L65" s="185">
        <f t="shared" si="8"/>
        <v>-0.44183574614316079</v>
      </c>
      <c r="M65" s="184">
        <v>4.6068152031454783</v>
      </c>
      <c r="N65" s="185">
        <v>0.2810307556693532</v>
      </c>
      <c r="O65" s="185">
        <v>1.0717308228483269E-2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2" t="s">
        <v>292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6.337062937062937</v>
      </c>
      <c r="D75" s="183">
        <v>1.8351761446101067</v>
      </c>
      <c r="E75" s="182">
        <v>2.4404040404040406</v>
      </c>
      <c r="F75" s="183">
        <f t="shared" ref="F75:J77" si="10">IFERROR(E75-C75,"-")</f>
        <v>-3.8966588966588964</v>
      </c>
      <c r="G75" s="182">
        <v>1.8890425164189422</v>
      </c>
      <c r="H75" s="183">
        <f t="shared" si="10"/>
        <v>-0.55136152398509841</v>
      </c>
      <c r="I75" s="182">
        <v>5.7030567685589517</v>
      </c>
      <c r="J75" s="183">
        <f t="shared" si="10"/>
        <v>3.8140142521400096</v>
      </c>
      <c r="K75" s="182">
        <v>4.361380798274002</v>
      </c>
      <c r="L75" s="183">
        <f t="shared" ref="L75:L77" si="11">IFERROR(K75-I75,"-")</f>
        <v>-1.3416759702849497</v>
      </c>
      <c r="M75" s="182">
        <v>3.444833625218914</v>
      </c>
      <c r="N75" s="183">
        <f t="shared" ref="N75:N77" si="12">IFERROR(M75-K75,"-")</f>
        <v>-0.91654717305508804</v>
      </c>
      <c r="O75" s="183">
        <f t="shared" ref="O75" si="13">IFERROR(M75-C75,"-")</f>
        <v>-2.892229311844023</v>
      </c>
    </row>
    <row r="76" spans="1:16" x14ac:dyDescent="0.25">
      <c r="A76" s="1">
        <v>2</v>
      </c>
      <c r="B76" s="112" t="s">
        <v>70</v>
      </c>
      <c r="C76" s="182">
        <v>4.6173001310615991</v>
      </c>
      <c r="D76" s="183">
        <v>-0.16693500587894849</v>
      </c>
      <c r="E76" s="182">
        <v>3.0010905125408942</v>
      </c>
      <c r="F76" s="183">
        <f t="shared" si="10"/>
        <v>-1.6162096185207049</v>
      </c>
      <c r="G76" s="182">
        <v>2.0027163368257663</v>
      </c>
      <c r="H76" s="183">
        <f t="shared" si="10"/>
        <v>-0.99837417571512788</v>
      </c>
      <c r="I76" s="182">
        <v>2.1572904707233067</v>
      </c>
      <c r="J76" s="183">
        <f t="shared" si="10"/>
        <v>0.15457413389754038</v>
      </c>
      <c r="K76" s="182">
        <v>3.6546310832025117</v>
      </c>
      <c r="L76" s="183">
        <f t="shared" si="11"/>
        <v>1.497340612479205</v>
      </c>
      <c r="M76" s="182">
        <v>1.9333333333333333</v>
      </c>
      <c r="N76" s="183">
        <f t="shared" si="12"/>
        <v>-1.7212977498691784</v>
      </c>
      <c r="O76" s="183">
        <f>IFERROR(M76-C76,"-")</f>
        <v>-2.6839667977282655</v>
      </c>
    </row>
    <row r="77" spans="1:16" x14ac:dyDescent="0.25">
      <c r="A77" s="1">
        <v>3</v>
      </c>
      <c r="B77" s="112" t="s">
        <v>72</v>
      </c>
      <c r="C77" s="182">
        <v>4.6852836879432624</v>
      </c>
      <c r="D77" s="183">
        <v>0.93166549359453743</v>
      </c>
      <c r="E77" s="182">
        <v>3.0541310541310542</v>
      </c>
      <c r="F77" s="183">
        <f t="shared" si="10"/>
        <v>-1.6311526338122082</v>
      </c>
      <c r="G77" s="182">
        <v>2.0621095185593532</v>
      </c>
      <c r="H77" s="183">
        <f t="shared" si="10"/>
        <v>-0.99202153557170103</v>
      </c>
      <c r="I77" s="182">
        <v>2.2916666666666665</v>
      </c>
      <c r="J77" s="183">
        <f t="shared" si="10"/>
        <v>0.22955714810731331</v>
      </c>
      <c r="K77" s="182">
        <v>3.2065637065637067</v>
      </c>
      <c r="L77" s="183">
        <f t="shared" si="11"/>
        <v>0.91489703989704019</v>
      </c>
      <c r="M77" s="182">
        <v>2.6110019646365421</v>
      </c>
      <c r="N77" s="183">
        <f t="shared" si="12"/>
        <v>-0.5955617419271646</v>
      </c>
      <c r="O77" s="183">
        <f t="shared" ref="O77:O79" si="14">IFERROR(M77-C77,"-")</f>
        <v>-2.0742817233067203</v>
      </c>
    </row>
    <row r="78" spans="1:16" x14ac:dyDescent="0.25">
      <c r="A78" s="1">
        <v>4</v>
      </c>
      <c r="B78" s="112" t="s">
        <v>74</v>
      </c>
      <c r="C78" s="182">
        <v>4.4643066120538331</v>
      </c>
      <c r="D78" s="183">
        <v>-0.10144930780044703</v>
      </c>
      <c r="E78" s="182" t="s">
        <v>232</v>
      </c>
      <c r="F78" s="183" t="str">
        <f>IFERROR(E78-C78,"-")</f>
        <v>-</v>
      </c>
      <c r="G78" s="182">
        <v>2.2452393206381882</v>
      </c>
      <c r="H78" s="183" t="str">
        <f>IFERROR(G78-E78,"-")</f>
        <v>-</v>
      </c>
      <c r="I78" s="182">
        <v>2.5253592561284868</v>
      </c>
      <c r="J78" s="183">
        <f>IFERROR(I78-G78,"-")</f>
        <v>0.28011993549029857</v>
      </c>
      <c r="K78" s="182">
        <v>2.5206611570247932</v>
      </c>
      <c r="L78" s="183">
        <f>IFERROR(K78-I78,"-")</f>
        <v>-4.6980991036935649E-3</v>
      </c>
      <c r="M78" s="182">
        <v>3.096341463414634</v>
      </c>
      <c r="N78" s="183">
        <f>IFERROR(M78-K78,"-")</f>
        <v>0.5756803063898408</v>
      </c>
      <c r="O78" s="183">
        <f t="shared" si="14"/>
        <v>-1.367965148639199</v>
      </c>
    </row>
    <row r="79" spans="1:16" x14ac:dyDescent="0.25">
      <c r="A79" s="1">
        <v>5</v>
      </c>
      <c r="B79" s="112" t="s">
        <v>76</v>
      </c>
      <c r="C79" s="182">
        <v>3.9731678013616341</v>
      </c>
      <c r="D79" s="183">
        <v>9.8818358982451837E-2</v>
      </c>
      <c r="E79" s="182" t="s">
        <v>232</v>
      </c>
      <c r="F79" s="183" t="str">
        <f t="shared" ref="F79:J87" si="15">IFERROR(E79-C79,"-")</f>
        <v>-</v>
      </c>
      <c r="G79" s="182">
        <v>2.3160682754561508</v>
      </c>
      <c r="H79" s="183" t="str">
        <f t="shared" si="15"/>
        <v>-</v>
      </c>
      <c r="I79" s="182">
        <v>2.2661579892280073</v>
      </c>
      <c r="J79" s="183">
        <f t="shared" si="15"/>
        <v>-4.991028622814353E-2</v>
      </c>
      <c r="K79" s="182">
        <v>2.9297597042513863</v>
      </c>
      <c r="L79" s="183">
        <f t="shared" ref="L79:L87" si="16">IFERROR(K79-I79,"-")</f>
        <v>0.66360171502337906</v>
      </c>
      <c r="M79" s="182">
        <v>2.043032786885246</v>
      </c>
      <c r="N79" s="183">
        <f t="shared" ref="N79" si="17">IFERROR(M79-K79,"-")</f>
        <v>-0.88672691736614029</v>
      </c>
      <c r="O79" s="183">
        <f t="shared" si="14"/>
        <v>-1.930135014476388</v>
      </c>
    </row>
    <row r="80" spans="1:16" x14ac:dyDescent="0.25">
      <c r="A80" s="1">
        <v>6</v>
      </c>
      <c r="B80" s="112" t="s">
        <v>78</v>
      </c>
      <c r="C80" s="182">
        <v>6.6206896551724137</v>
      </c>
      <c r="D80" s="183">
        <v>2.6343315132280174</v>
      </c>
      <c r="E80" s="182" t="s">
        <v>232</v>
      </c>
      <c r="F80" s="183" t="str">
        <f t="shared" si="15"/>
        <v>-</v>
      </c>
      <c r="G80" s="182">
        <v>3.0181503889369057</v>
      </c>
      <c r="H80" s="183" t="str">
        <f t="shared" si="15"/>
        <v>-</v>
      </c>
      <c r="I80" s="182">
        <v>2.5742971887550201</v>
      </c>
      <c r="J80" s="183">
        <f t="shared" si="15"/>
        <v>-0.44385320018188557</v>
      </c>
      <c r="K80" s="182">
        <v>2.775473399458972</v>
      </c>
      <c r="L80" s="183">
        <f t="shared" si="16"/>
        <v>0.20117621070395186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2.5532473734479466</v>
      </c>
      <c r="D81" s="183">
        <v>-1.4685130177500976</v>
      </c>
      <c r="E81" s="182" t="s">
        <v>232</v>
      </c>
      <c r="F81" s="183" t="str">
        <f t="shared" si="15"/>
        <v>-</v>
      </c>
      <c r="G81" s="182">
        <v>3.2458100558659218</v>
      </c>
      <c r="H81" s="183" t="str">
        <f t="shared" si="15"/>
        <v>-</v>
      </c>
      <c r="I81" s="182">
        <v>3.1494768310911807</v>
      </c>
      <c r="J81" s="183">
        <f t="shared" si="15"/>
        <v>-9.6333224774741044E-2</v>
      </c>
      <c r="K81" s="182">
        <v>2.9253037884203001</v>
      </c>
      <c r="L81" s="183">
        <f t="shared" si="16"/>
        <v>-0.22417304267088056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2.8673196794300981</v>
      </c>
      <c r="D82" s="183">
        <v>-0.81742552784501266</v>
      </c>
      <c r="E82" s="182">
        <v>2.8167539267015709</v>
      </c>
      <c r="F82" s="183">
        <f t="shared" si="15"/>
        <v>-5.0565752728527258E-2</v>
      </c>
      <c r="G82" s="182">
        <v>3.0318364611260056</v>
      </c>
      <c r="H82" s="183">
        <f t="shared" si="15"/>
        <v>0.2150825344244347</v>
      </c>
      <c r="I82" s="182">
        <v>3.2569093967796201</v>
      </c>
      <c r="J82" s="183">
        <f t="shared" si="15"/>
        <v>0.22507293565361453</v>
      </c>
      <c r="K82" s="182">
        <v>3.095080763582966</v>
      </c>
      <c r="L82" s="183">
        <f t="shared" si="16"/>
        <v>-0.16182863319665408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4.9528250137136585</v>
      </c>
      <c r="D83" s="183">
        <v>1.1951549381245079</v>
      </c>
      <c r="E83" s="182">
        <v>2.4267114657706848</v>
      </c>
      <c r="F83" s="183">
        <f t="shared" si="15"/>
        <v>-2.5261135479429737</v>
      </c>
      <c r="G83" s="182">
        <v>2.662509742790335</v>
      </c>
      <c r="H83" s="183">
        <f t="shared" si="15"/>
        <v>0.23579827701965028</v>
      </c>
      <c r="I83" s="182">
        <v>2.8530805687203791</v>
      </c>
      <c r="J83" s="183">
        <f t="shared" si="15"/>
        <v>0.19057082593004404</v>
      </c>
      <c r="K83" s="182">
        <v>2.8063694267515924</v>
      </c>
      <c r="L83" s="183">
        <f t="shared" si="16"/>
        <v>-4.6711141968786674E-2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3.7230935640886966</v>
      </c>
      <c r="D84" s="183">
        <v>-0.72177626745801104</v>
      </c>
      <c r="E84" s="182">
        <v>2.1238475722188075</v>
      </c>
      <c r="F84" s="183">
        <f t="shared" si="15"/>
        <v>-1.5992459918698891</v>
      </c>
      <c r="G84" s="182">
        <v>2.5854829034193161</v>
      </c>
      <c r="H84" s="183">
        <f t="shared" si="15"/>
        <v>0.46163533120050859</v>
      </c>
      <c r="I84" s="182">
        <v>2.9624060150375939</v>
      </c>
      <c r="J84" s="183">
        <f t="shared" si="15"/>
        <v>0.37692311161827785</v>
      </c>
      <c r="K84" s="182">
        <v>2.5399644760213143</v>
      </c>
      <c r="L84" s="183">
        <f t="shared" si="16"/>
        <v>-0.42244153901627968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2.7130620985010707</v>
      </c>
      <c r="D85" s="183">
        <v>-2.5664700652416195</v>
      </c>
      <c r="E85" s="182">
        <v>3.767195767195767</v>
      </c>
      <c r="F85" s="183">
        <f t="shared" si="15"/>
        <v>1.0541336686946963</v>
      </c>
      <c r="G85" s="182">
        <v>2.79484425349087</v>
      </c>
      <c r="H85" s="183">
        <f t="shared" si="15"/>
        <v>-0.97235151370489703</v>
      </c>
      <c r="I85" s="182">
        <v>2.9164037854889591</v>
      </c>
      <c r="J85" s="183">
        <f t="shared" si="15"/>
        <v>0.12155953199808911</v>
      </c>
      <c r="K85" s="182">
        <v>2.5729013254786453</v>
      </c>
      <c r="L85" s="183">
        <f t="shared" si="16"/>
        <v>-0.34350246001031381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2.429787234042553</v>
      </c>
      <c r="D86" s="183">
        <v>-1.8016062688458683</v>
      </c>
      <c r="E86" s="182">
        <v>2.0899808551372048</v>
      </c>
      <c r="F86" s="183">
        <f t="shared" si="15"/>
        <v>-0.33980637890534826</v>
      </c>
      <c r="G86" s="182">
        <v>2.6834208552138032</v>
      </c>
      <c r="H86" s="183">
        <f t="shared" si="15"/>
        <v>0.59344000007659847</v>
      </c>
      <c r="I86" s="182">
        <v>3.7782217782217784</v>
      </c>
      <c r="J86" s="183">
        <f t="shared" si="15"/>
        <v>1.0948009230079752</v>
      </c>
      <c r="K86" s="182">
        <v>2.5320088300220749</v>
      </c>
      <c r="L86" s="183">
        <f t="shared" si="16"/>
        <v>-1.2462129481997035</v>
      </c>
      <c r="M86" s="182"/>
      <c r="N86" s="183"/>
      <c r="O86" s="183"/>
    </row>
    <row r="87" spans="1:16" ht="15.75" x14ac:dyDescent="0.25">
      <c r="B87" s="115" t="s">
        <v>27</v>
      </c>
      <c r="C87" s="184">
        <v>3.8098834873443148</v>
      </c>
      <c r="D87" s="185">
        <v>-0.23500279891470699</v>
      </c>
      <c r="E87" s="184">
        <v>2.5455179978063613</v>
      </c>
      <c r="F87" s="185">
        <f t="shared" si="15"/>
        <v>-1.2643654895379535</v>
      </c>
      <c r="G87" s="184">
        <v>2.5277672174294485</v>
      </c>
      <c r="H87" s="185">
        <f t="shared" si="15"/>
        <v>-1.77507803769128E-2</v>
      </c>
      <c r="I87" s="184">
        <v>2.8855237426665998</v>
      </c>
      <c r="J87" s="185">
        <f t="shared" si="15"/>
        <v>0.35775652523715129</v>
      </c>
      <c r="K87" s="184">
        <v>2.8975793229819655</v>
      </c>
      <c r="L87" s="185">
        <f t="shared" si="16"/>
        <v>1.2055580315365688E-2</v>
      </c>
      <c r="M87" s="184">
        <v>2.506854531607007</v>
      </c>
      <c r="N87" s="185">
        <v>-0.52992115030370002</v>
      </c>
      <c r="O87" s="185">
        <v>-2.0328905196936455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2" t="s">
        <v>293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8.2009165194346298</v>
      </c>
      <c r="D97" s="183">
        <v>-0.99546093333172614</v>
      </c>
      <c r="E97" s="182">
        <v>7.6712532171847156</v>
      </c>
      <c r="F97" s="183">
        <f t="shared" ref="F97:J99" si="18">IFERROR(E97-C97,"-")</f>
        <v>-0.5296633022499142</v>
      </c>
      <c r="G97" s="182">
        <v>6.4585365853658541</v>
      </c>
      <c r="H97" s="183">
        <f t="shared" si="18"/>
        <v>-1.2127166318188616</v>
      </c>
      <c r="I97" s="182">
        <v>7.446546384812172</v>
      </c>
      <c r="J97" s="183">
        <f t="shared" si="18"/>
        <v>0.98800979944631795</v>
      </c>
      <c r="K97" s="182">
        <v>7.4965692625113958</v>
      </c>
      <c r="L97" s="183">
        <f t="shared" ref="L97:L99" si="19">IFERROR(K97-I97,"-")</f>
        <v>5.0022877699223756E-2</v>
      </c>
      <c r="M97" s="182">
        <v>7.8066888703857895</v>
      </c>
      <c r="N97" s="183">
        <f t="shared" ref="N97:N99" si="20">IFERROR(M97-K97,"-")</f>
        <v>0.31011960787439374</v>
      </c>
      <c r="O97" s="183">
        <f t="shared" ref="O97" si="21">IFERROR(M97-C97,"-")</f>
        <v>-0.39422764904884033</v>
      </c>
    </row>
    <row r="98" spans="2:15" x14ac:dyDescent="0.25">
      <c r="B98" s="112" t="s">
        <v>70</v>
      </c>
      <c r="C98" s="182">
        <v>7.8625686307805509</v>
      </c>
      <c r="D98" s="183">
        <v>-0.4309409972167213</v>
      </c>
      <c r="E98" s="182">
        <v>7.9861051832882817</v>
      </c>
      <c r="F98" s="183">
        <f t="shared" si="18"/>
        <v>0.12353655250773077</v>
      </c>
      <c r="G98" s="182">
        <v>5.3278617710583154</v>
      </c>
      <c r="H98" s="183">
        <f t="shared" si="18"/>
        <v>-2.6582434122299663</v>
      </c>
      <c r="I98" s="182">
        <v>6.7661735700197241</v>
      </c>
      <c r="J98" s="183">
        <f t="shared" si="18"/>
        <v>1.4383117989614087</v>
      </c>
      <c r="K98" s="182">
        <v>6.916271649954421</v>
      </c>
      <c r="L98" s="183">
        <f t="shared" si="19"/>
        <v>0.15009807993469693</v>
      </c>
      <c r="M98" s="182">
        <v>7.2371334927805826</v>
      </c>
      <c r="N98" s="183">
        <f t="shared" si="20"/>
        <v>0.32086184282616159</v>
      </c>
      <c r="O98" s="183">
        <f>IFERROR(M98-C98,"-")</f>
        <v>-0.6254351379999683</v>
      </c>
    </row>
    <row r="99" spans="2:15" x14ac:dyDescent="0.25">
      <c r="B99" s="112" t="s">
        <v>72</v>
      </c>
      <c r="C99" s="182">
        <v>7.7692564559216386</v>
      </c>
      <c r="D99" s="183">
        <v>-0.33452507750751259</v>
      </c>
      <c r="E99" s="182">
        <v>9.565103234276167</v>
      </c>
      <c r="F99" s="183">
        <f t="shared" si="18"/>
        <v>1.7958467783545284</v>
      </c>
      <c r="G99" s="182">
        <v>6.549460043196544</v>
      </c>
      <c r="H99" s="183">
        <f t="shared" si="18"/>
        <v>-3.0156431910796231</v>
      </c>
      <c r="I99" s="182">
        <v>6.9455044810638915</v>
      </c>
      <c r="J99" s="183">
        <f t="shared" si="18"/>
        <v>0.39604443786734755</v>
      </c>
      <c r="K99" s="182">
        <v>7.0174319300713357</v>
      </c>
      <c r="L99" s="183">
        <f t="shared" si="19"/>
        <v>7.1927449007444189E-2</v>
      </c>
      <c r="M99" s="182">
        <v>6.7771826031339941</v>
      </c>
      <c r="N99" s="183">
        <f t="shared" si="20"/>
        <v>-0.24024932693734158</v>
      </c>
      <c r="O99" s="183">
        <f t="shared" ref="O99:O101" si="22">IFERROR(M99-C99,"-")</f>
        <v>-0.99207385278764448</v>
      </c>
    </row>
    <row r="100" spans="2:15" x14ac:dyDescent="0.25">
      <c r="B100" s="112" t="s">
        <v>74</v>
      </c>
      <c r="C100" s="182">
        <v>7.9002442727932927</v>
      </c>
      <c r="D100" s="183">
        <v>-0.80847488698546499</v>
      </c>
      <c r="E100" s="182" t="s">
        <v>232</v>
      </c>
      <c r="F100" s="183" t="str">
        <f>IFERROR(E100-C100,"-")</f>
        <v>-</v>
      </c>
      <c r="G100" s="182">
        <v>5.5182413470533209</v>
      </c>
      <c r="H100" s="183" t="str">
        <f>IFERROR(G100-E100,"-")</f>
        <v>-</v>
      </c>
      <c r="I100" s="182">
        <v>6.9061900191938577</v>
      </c>
      <c r="J100" s="183">
        <f>IFERROR(I100-G100,"-")</f>
        <v>1.3879486721405367</v>
      </c>
      <c r="K100" s="182">
        <v>6.8450769230769231</v>
      </c>
      <c r="L100" s="183">
        <f>IFERROR(K100-I100,"-")</f>
        <v>-6.1113096116934607E-2</v>
      </c>
      <c r="M100" s="182">
        <v>7.1761118048218231</v>
      </c>
      <c r="N100" s="183">
        <f>IFERROR(M100-K100,"-")</f>
        <v>0.33103488174490003</v>
      </c>
      <c r="O100" s="183">
        <f t="shared" si="22"/>
        <v>-0.72413246797146957</v>
      </c>
    </row>
    <row r="101" spans="2:15" x14ac:dyDescent="0.25">
      <c r="B101" s="112" t="s">
        <v>76</v>
      </c>
      <c r="C101" s="182">
        <v>9.5884199511684685</v>
      </c>
      <c r="D101" s="183">
        <v>1.0767146493552939</v>
      </c>
      <c r="E101" s="182" t="s">
        <v>232</v>
      </c>
      <c r="F101" s="183" t="str">
        <f t="shared" ref="F101:J109" si="23">IFERROR(E101-C101,"-")</f>
        <v>-</v>
      </c>
      <c r="G101" s="182">
        <v>5.0102339181286553</v>
      </c>
      <c r="H101" s="183" t="str">
        <f t="shared" si="23"/>
        <v>-</v>
      </c>
      <c r="I101" s="182">
        <v>6.806944923536852</v>
      </c>
      <c r="J101" s="183">
        <f t="shared" si="23"/>
        <v>1.7967110054081967</v>
      </c>
      <c r="K101" s="182">
        <v>6.9376146788990827</v>
      </c>
      <c r="L101" s="183">
        <f t="shared" ref="L101:L109" si="24">IFERROR(K101-I101,"-")</f>
        <v>0.13066975536223069</v>
      </c>
      <c r="M101" s="182">
        <v>7.215223838440898</v>
      </c>
      <c r="N101" s="183">
        <f t="shared" ref="N101" si="25">IFERROR(M101-K101,"-")</f>
        <v>0.27760915954181531</v>
      </c>
      <c r="O101" s="183">
        <f t="shared" si="22"/>
        <v>-2.3731961127275705</v>
      </c>
    </row>
    <row r="102" spans="2:15" x14ac:dyDescent="0.25">
      <c r="B102" s="112" t="s">
        <v>78</v>
      </c>
      <c r="C102" s="182">
        <v>7.6471282686972435</v>
      </c>
      <c r="D102" s="183">
        <v>-0.67279233758207813</v>
      </c>
      <c r="E102" s="182" t="s">
        <v>232</v>
      </c>
      <c r="F102" s="183" t="str">
        <f t="shared" si="23"/>
        <v>-</v>
      </c>
      <c r="G102" s="182">
        <v>6.4601671309192197</v>
      </c>
      <c r="H102" s="183" t="str">
        <f t="shared" si="23"/>
        <v>-</v>
      </c>
      <c r="I102" s="182">
        <v>7.3947944395149365</v>
      </c>
      <c r="J102" s="183">
        <f t="shared" si="23"/>
        <v>0.93462730859571685</v>
      </c>
      <c r="K102" s="182">
        <v>7.4332802003871112</v>
      </c>
      <c r="L102" s="183">
        <f t="shared" si="24"/>
        <v>3.8485760872174701E-2</v>
      </c>
      <c r="M102" s="182"/>
      <c r="N102" s="183"/>
      <c r="O102" s="183"/>
    </row>
    <row r="103" spans="2:15" x14ac:dyDescent="0.25">
      <c r="B103" s="112" t="s">
        <v>80</v>
      </c>
      <c r="C103" s="182">
        <v>8.7290425766600492</v>
      </c>
      <c r="D103" s="183">
        <v>-0.23386686457309125</v>
      </c>
      <c r="E103" s="182" t="s">
        <v>232</v>
      </c>
      <c r="F103" s="183" t="str">
        <f t="shared" si="23"/>
        <v>-</v>
      </c>
      <c r="G103" s="182">
        <v>7.0141099261689908</v>
      </c>
      <c r="H103" s="183" t="str">
        <f t="shared" si="23"/>
        <v>-</v>
      </c>
      <c r="I103" s="182">
        <v>7.4779303837282445</v>
      </c>
      <c r="J103" s="183">
        <f t="shared" si="23"/>
        <v>0.46382045755925372</v>
      </c>
      <c r="K103" s="182">
        <v>7.5134418022528164</v>
      </c>
      <c r="L103" s="183">
        <f t="shared" si="24"/>
        <v>3.5511418524571958E-2</v>
      </c>
      <c r="M103" s="182"/>
      <c r="N103" s="183"/>
      <c r="O103" s="183"/>
    </row>
    <row r="104" spans="2:15" x14ac:dyDescent="0.25">
      <c r="B104" s="112" t="s">
        <v>82</v>
      </c>
      <c r="C104" s="182">
        <v>8.8112616716010024</v>
      </c>
      <c r="D104" s="183">
        <v>-0.65081228696437954</v>
      </c>
      <c r="E104" s="182">
        <v>6.8154285714285718</v>
      </c>
      <c r="F104" s="183">
        <f t="shared" si="23"/>
        <v>-1.9958331001724305</v>
      </c>
      <c r="G104" s="182">
        <v>6.4512410426835602</v>
      </c>
      <c r="H104" s="183">
        <f t="shared" si="23"/>
        <v>-0.36418752874501159</v>
      </c>
      <c r="I104" s="182">
        <v>8.1645854015361312</v>
      </c>
      <c r="J104" s="183">
        <f t="shared" si="23"/>
        <v>1.713344358852571</v>
      </c>
      <c r="K104" s="182">
        <v>7.7616424165371756</v>
      </c>
      <c r="L104" s="183">
        <f t="shared" si="24"/>
        <v>-0.40294298499895564</v>
      </c>
      <c r="M104" s="182"/>
      <c r="N104" s="183"/>
      <c r="O104" s="183"/>
    </row>
    <row r="105" spans="2:15" x14ac:dyDescent="0.25">
      <c r="B105" s="112" t="s">
        <v>84</v>
      </c>
      <c r="C105" s="182">
        <v>8.4556488690001839</v>
      </c>
      <c r="D105" s="183">
        <v>-0.13842019145639561</v>
      </c>
      <c r="E105" s="182">
        <v>7.0841442472810536</v>
      </c>
      <c r="F105" s="183">
        <f t="shared" si="23"/>
        <v>-1.3715046217191302</v>
      </c>
      <c r="G105" s="182">
        <v>7.082481389578164</v>
      </c>
      <c r="H105" s="183">
        <f t="shared" si="23"/>
        <v>-1.662857702889653E-3</v>
      </c>
      <c r="I105" s="182">
        <v>7.4192040278110767</v>
      </c>
      <c r="J105" s="183">
        <f t="shared" si="23"/>
        <v>0.33672263823291271</v>
      </c>
      <c r="K105" s="182">
        <v>7.3991134372997225</v>
      </c>
      <c r="L105" s="183">
        <f t="shared" si="24"/>
        <v>-2.00905905113542E-2</v>
      </c>
      <c r="M105" s="182"/>
      <c r="N105" s="183"/>
      <c r="O105" s="183"/>
    </row>
    <row r="106" spans="2:15" x14ac:dyDescent="0.25">
      <c r="B106" s="112" t="s">
        <v>86</v>
      </c>
      <c r="C106" s="182">
        <v>7.7487463710741622</v>
      </c>
      <c r="D106" s="183">
        <v>-4.6726899899520724E-2</v>
      </c>
      <c r="E106" s="182">
        <v>5.1605362667583359</v>
      </c>
      <c r="F106" s="183">
        <f t="shared" si="23"/>
        <v>-2.5882101043158263</v>
      </c>
      <c r="G106" s="182">
        <v>6.5688409646233934</v>
      </c>
      <c r="H106" s="183">
        <f t="shared" si="23"/>
        <v>1.4083046978650575</v>
      </c>
      <c r="I106" s="182">
        <v>7.1699071387115501</v>
      </c>
      <c r="J106" s="183">
        <f t="shared" si="23"/>
        <v>0.60106617408815666</v>
      </c>
      <c r="K106" s="182">
        <v>7.2059213433495364</v>
      </c>
      <c r="L106" s="183">
        <f t="shared" si="24"/>
        <v>3.6014204637986325E-2</v>
      </c>
      <c r="M106" s="182"/>
      <c r="N106" s="183"/>
      <c r="O106" s="183"/>
    </row>
    <row r="107" spans="2:15" x14ac:dyDescent="0.25">
      <c r="B107" s="112" t="s">
        <v>88</v>
      </c>
      <c r="C107" s="182">
        <v>7.8510095281306711</v>
      </c>
      <c r="D107" s="183">
        <v>0.16391363027682715</v>
      </c>
      <c r="E107" s="182">
        <v>7.2765894236482476</v>
      </c>
      <c r="F107" s="183">
        <f t="shared" si="23"/>
        <v>-0.57442010448242353</v>
      </c>
      <c r="G107" s="182">
        <v>7.1657880580957505</v>
      </c>
      <c r="H107" s="183">
        <f t="shared" si="23"/>
        <v>-0.11080136555249709</v>
      </c>
      <c r="I107" s="182">
        <v>7.4580561252563653</v>
      </c>
      <c r="J107" s="183">
        <f t="shared" si="23"/>
        <v>0.29226806716061482</v>
      </c>
      <c r="K107" s="182">
        <v>6.9781878462679403</v>
      </c>
      <c r="L107" s="183">
        <f t="shared" si="24"/>
        <v>-0.47986827898842499</v>
      </c>
      <c r="M107" s="182"/>
      <c r="N107" s="183"/>
      <c r="O107" s="183"/>
    </row>
    <row r="108" spans="2:15" x14ac:dyDescent="0.25">
      <c r="B108" s="112" t="s">
        <v>90</v>
      </c>
      <c r="C108" s="182">
        <v>7.5398230088495577</v>
      </c>
      <c r="D108" s="183">
        <v>-0.10169346763545928</v>
      </c>
      <c r="E108" s="182">
        <v>6.5108942351339083</v>
      </c>
      <c r="F108" s="183">
        <f t="shared" si="23"/>
        <v>-1.0289287737156494</v>
      </c>
      <c r="G108" s="182">
        <v>6.5794545249633725</v>
      </c>
      <c r="H108" s="183">
        <f t="shared" si="23"/>
        <v>6.8560289829464161E-2</v>
      </c>
      <c r="I108" s="182">
        <v>6.9214928015654849</v>
      </c>
      <c r="J108" s="183">
        <f t="shared" si="23"/>
        <v>0.34203827660211239</v>
      </c>
      <c r="K108" s="182">
        <v>6.8337751022058493</v>
      </c>
      <c r="L108" s="183">
        <f t="shared" si="24"/>
        <v>-8.7717699359635581E-2</v>
      </c>
      <c r="M108" s="182"/>
      <c r="N108" s="183"/>
      <c r="O108" s="183"/>
    </row>
    <row r="109" spans="2:15" ht="15.75" x14ac:dyDescent="0.25">
      <c r="B109" s="115" t="s">
        <v>27</v>
      </c>
      <c r="C109" s="184">
        <v>8.1303415149012697</v>
      </c>
      <c r="D109" s="185">
        <v>-0.29701038567026217</v>
      </c>
      <c r="E109" s="184">
        <v>7.6399587640674662</v>
      </c>
      <c r="F109" s="185">
        <f t="shared" si="23"/>
        <v>-0.49038275083380345</v>
      </c>
      <c r="G109" s="184">
        <v>6.6540103016924208</v>
      </c>
      <c r="H109" s="185">
        <f t="shared" si="23"/>
        <v>-0.98594846237504541</v>
      </c>
      <c r="I109" s="184">
        <v>7.225848037324166</v>
      </c>
      <c r="J109" s="185">
        <f t="shared" si="23"/>
        <v>0.57183773563174523</v>
      </c>
      <c r="K109" s="184">
        <v>7.1890816624489</v>
      </c>
      <c r="L109" s="185">
        <f t="shared" si="24"/>
        <v>-3.6766374875266017E-2</v>
      </c>
      <c r="M109" s="184">
        <v>7.2287804308167907</v>
      </c>
      <c r="N109" s="185">
        <v>0.18287969806412896</v>
      </c>
      <c r="O109" s="185">
        <v>-0.94256921204924105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2" t="s">
        <v>294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8.6742376709750282</v>
      </c>
      <c r="D119" s="183">
        <v>-1.8352269672783681</v>
      </c>
      <c r="E119" s="182">
        <v>8.6530306522240146</v>
      </c>
      <c r="F119" s="183">
        <f t="shared" ref="F119:J121" si="26">IFERROR(E119-C119,"-")</f>
        <v>-2.1207018751013607E-2</v>
      </c>
      <c r="G119" s="182">
        <v>6.5042016806722689</v>
      </c>
      <c r="H119" s="183">
        <f t="shared" si="26"/>
        <v>-2.1488289715517457</v>
      </c>
      <c r="I119" s="182">
        <v>7.8397561506640541</v>
      </c>
      <c r="J119" s="183">
        <f t="shared" si="26"/>
        <v>1.3355544699917852</v>
      </c>
      <c r="K119" s="182">
        <v>7.6294527620030976</v>
      </c>
      <c r="L119" s="183">
        <f t="shared" ref="L119:L121" si="27">IFERROR(K119-I119,"-")</f>
        <v>-0.21030338866095644</v>
      </c>
      <c r="M119" s="182">
        <v>7.7992768836015864</v>
      </c>
      <c r="N119" s="183">
        <f t="shared" ref="N119:N121" si="28">IFERROR(M119-K119,"-")</f>
        <v>0.16982412159848881</v>
      </c>
      <c r="O119" s="183">
        <f t="shared" ref="O119" si="29">IFERROR(M119-C119,"-")</f>
        <v>-0.87496078737344174</v>
      </c>
    </row>
    <row r="120" spans="1:16" x14ac:dyDescent="0.25">
      <c r="B120" s="112" t="s">
        <v>70</v>
      </c>
      <c r="C120" s="182">
        <v>8.0504564520108559</v>
      </c>
      <c r="D120" s="183">
        <v>-1.0159787331743289</v>
      </c>
      <c r="E120" s="182">
        <v>9.1680054304785603</v>
      </c>
      <c r="F120" s="183">
        <f t="shared" si="26"/>
        <v>1.1175489784677044</v>
      </c>
      <c r="G120" s="182">
        <v>4.0470588235294116</v>
      </c>
      <c r="H120" s="183">
        <f t="shared" si="26"/>
        <v>-5.1209466069491487</v>
      </c>
      <c r="I120" s="182">
        <v>7.1585677749360617</v>
      </c>
      <c r="J120" s="183">
        <f t="shared" si="26"/>
        <v>3.1115089514066501</v>
      </c>
      <c r="K120" s="182">
        <v>6.7291277985074629</v>
      </c>
      <c r="L120" s="183">
        <f t="shared" si="27"/>
        <v>-0.42943997642859877</v>
      </c>
      <c r="M120" s="182">
        <v>7.3254189944134076</v>
      </c>
      <c r="N120" s="183">
        <f t="shared" si="28"/>
        <v>0.5962911959059447</v>
      </c>
      <c r="O120" s="183">
        <f>IFERROR(M120-C120,"-")</f>
        <v>-0.72503745759744831</v>
      </c>
    </row>
    <row r="121" spans="1:16" x14ac:dyDescent="0.25">
      <c r="B121" s="112" t="s">
        <v>72</v>
      </c>
      <c r="C121" s="182">
        <v>7.9083730258210077</v>
      </c>
      <c r="D121" s="183">
        <v>-0.87260964581750944</v>
      </c>
      <c r="E121" s="182">
        <v>9.9803084223013041</v>
      </c>
      <c r="F121" s="183">
        <f t="shared" si="26"/>
        <v>2.0719353964802965</v>
      </c>
      <c r="G121" s="182">
        <v>3.8153846153846156</v>
      </c>
      <c r="H121" s="183">
        <f t="shared" si="26"/>
        <v>-6.1649238069166881</v>
      </c>
      <c r="I121" s="182">
        <v>7.3829883497341928</v>
      </c>
      <c r="J121" s="183">
        <f t="shared" si="26"/>
        <v>3.5676037343495772</v>
      </c>
      <c r="K121" s="182">
        <v>6.494187655687794</v>
      </c>
      <c r="L121" s="183">
        <f t="shared" si="27"/>
        <v>-0.88880069404639883</v>
      </c>
      <c r="M121" s="182">
        <v>6.58644785600847</v>
      </c>
      <c r="N121" s="183">
        <f t="shared" si="28"/>
        <v>9.2260200320676056E-2</v>
      </c>
      <c r="O121" s="183">
        <f t="shared" ref="O121:O123" si="30">IFERROR(M121-C121,"-")</f>
        <v>-1.3219251698125376</v>
      </c>
    </row>
    <row r="122" spans="1:16" x14ac:dyDescent="0.25">
      <c r="B122" s="112" t="s">
        <v>74</v>
      </c>
      <c r="C122" s="182">
        <v>8.1229310863677409</v>
      </c>
      <c r="D122" s="183">
        <v>-2.0926600044375139</v>
      </c>
      <c r="E122" s="182" t="s">
        <v>232</v>
      </c>
      <c r="F122" s="183" t="str">
        <f>IFERROR(E122-C122,"-")</f>
        <v>-</v>
      </c>
      <c r="G122" s="182">
        <v>2.0697674418604652</v>
      </c>
      <c r="H122" s="183" t="str">
        <f>IFERROR(G122-E122,"-")</f>
        <v>-</v>
      </c>
      <c r="I122" s="182">
        <v>7.6654097815237883</v>
      </c>
      <c r="J122" s="183">
        <f>IFERROR(I122-G122,"-")</f>
        <v>5.595642339663323</v>
      </c>
      <c r="K122" s="182">
        <v>6.8568426950553301</v>
      </c>
      <c r="L122" s="183">
        <f>IFERROR(K122-I122,"-")</f>
        <v>-0.80856708646845821</v>
      </c>
      <c r="M122" s="182">
        <v>7.2563217110393223</v>
      </c>
      <c r="N122" s="183">
        <f>IFERROR(M122-K122,"-")</f>
        <v>0.39947901598399227</v>
      </c>
      <c r="O122" s="183">
        <f t="shared" si="30"/>
        <v>-0.86660937532841853</v>
      </c>
    </row>
    <row r="123" spans="1:16" x14ac:dyDescent="0.25">
      <c r="B123" s="112" t="s">
        <v>76</v>
      </c>
      <c r="C123" s="182">
        <v>10.177964585941693</v>
      </c>
      <c r="D123" s="183">
        <v>1.2124612167372266</v>
      </c>
      <c r="E123" s="182" t="s">
        <v>232</v>
      </c>
      <c r="F123" s="183" t="str">
        <f t="shared" ref="F123:J131" si="31">IFERROR(E123-C123,"-")</f>
        <v>-</v>
      </c>
      <c r="G123" s="182">
        <v>2.9821428571428572</v>
      </c>
      <c r="H123" s="183" t="str">
        <f t="shared" si="31"/>
        <v>-</v>
      </c>
      <c r="I123" s="182">
        <v>7.2070941004388107</v>
      </c>
      <c r="J123" s="183">
        <f t="shared" si="31"/>
        <v>4.2249512432959531</v>
      </c>
      <c r="K123" s="182">
        <v>6.6725205448609701</v>
      </c>
      <c r="L123" s="183">
        <f t="shared" ref="L123:L131" si="32">IFERROR(K123-I123,"-")</f>
        <v>-0.53457355557784059</v>
      </c>
      <c r="M123" s="182">
        <v>7.2387146878943796</v>
      </c>
      <c r="N123" s="183">
        <f t="shared" ref="N123" si="33">IFERROR(M123-K123,"-")</f>
        <v>0.56619414303340942</v>
      </c>
      <c r="O123" s="183">
        <f t="shared" si="30"/>
        <v>-2.9392498980473132</v>
      </c>
    </row>
    <row r="124" spans="1:16" x14ac:dyDescent="0.25">
      <c r="B124" s="112" t="s">
        <v>78</v>
      </c>
      <c r="C124" s="182">
        <v>8.6294349540078841</v>
      </c>
      <c r="D124" s="183">
        <v>1.7161350523302588E-3</v>
      </c>
      <c r="E124" s="182" t="s">
        <v>232</v>
      </c>
      <c r="F124" s="183" t="str">
        <f t="shared" si="31"/>
        <v>-</v>
      </c>
      <c r="G124" s="182">
        <v>5.4222222222222225</v>
      </c>
      <c r="H124" s="183" t="str">
        <f t="shared" si="31"/>
        <v>-</v>
      </c>
      <c r="I124" s="182">
        <v>8.0422956616347072</v>
      </c>
      <c r="J124" s="183">
        <f t="shared" si="31"/>
        <v>2.6200734394124847</v>
      </c>
      <c r="K124" s="182">
        <v>7.1928683291169735</v>
      </c>
      <c r="L124" s="183">
        <f t="shared" si="32"/>
        <v>-0.84942733251773372</v>
      </c>
      <c r="M124" s="182"/>
      <c r="N124" s="183"/>
      <c r="O124" s="183"/>
    </row>
    <row r="125" spans="1:16" x14ac:dyDescent="0.25">
      <c r="B125" s="112" t="s">
        <v>80</v>
      </c>
      <c r="C125" s="182">
        <v>9.2119276978027926</v>
      </c>
      <c r="D125" s="183">
        <v>-0.12395800581099081</v>
      </c>
      <c r="E125" s="182" t="s">
        <v>232</v>
      </c>
      <c r="F125" s="183" t="str">
        <f t="shared" si="31"/>
        <v>-</v>
      </c>
      <c r="G125" s="182">
        <v>6.4112291350531105</v>
      </c>
      <c r="H125" s="183" t="str">
        <f t="shared" si="31"/>
        <v>-</v>
      </c>
      <c r="I125" s="182">
        <v>7.680676270984641</v>
      </c>
      <c r="J125" s="183">
        <f t="shared" si="31"/>
        <v>1.2694471359315305</v>
      </c>
      <c r="K125" s="182">
        <v>7.0888216261350587</v>
      </c>
      <c r="L125" s="183">
        <f t="shared" si="32"/>
        <v>-0.59185464484958228</v>
      </c>
      <c r="M125" s="182"/>
      <c r="N125" s="183"/>
      <c r="O125" s="183"/>
    </row>
    <row r="126" spans="1:16" x14ac:dyDescent="0.25">
      <c r="B126" s="112" t="s">
        <v>82</v>
      </c>
      <c r="C126" s="182">
        <v>8.7342050104800872</v>
      </c>
      <c r="D126" s="183">
        <v>-1.4407433315449047</v>
      </c>
      <c r="E126" s="182">
        <v>6.7682119205298017</v>
      </c>
      <c r="F126" s="183">
        <f t="shared" si="31"/>
        <v>-1.9659930899502855</v>
      </c>
      <c r="G126" s="182">
        <v>5.0424137931034485</v>
      </c>
      <c r="H126" s="183">
        <f t="shared" si="31"/>
        <v>-1.7257981274263532</v>
      </c>
      <c r="I126" s="182">
        <v>8.3796070100902806</v>
      </c>
      <c r="J126" s="183">
        <f t="shared" si="31"/>
        <v>3.3371932169868321</v>
      </c>
      <c r="K126" s="182">
        <v>7.4306201550387598</v>
      </c>
      <c r="L126" s="183">
        <f t="shared" si="32"/>
        <v>-0.94898685505152081</v>
      </c>
      <c r="M126" s="182"/>
      <c r="N126" s="183"/>
      <c r="O126" s="183"/>
    </row>
    <row r="127" spans="1:16" x14ac:dyDescent="0.25">
      <c r="B127" s="112" t="s">
        <v>84</v>
      </c>
      <c r="C127" s="182">
        <v>8.8752884171665904</v>
      </c>
      <c r="D127" s="183">
        <v>-0.80582245380812267</v>
      </c>
      <c r="E127" s="182">
        <v>5.57085020242915</v>
      </c>
      <c r="F127" s="183">
        <f t="shared" si="31"/>
        <v>-3.3044382147374405</v>
      </c>
      <c r="G127" s="182">
        <v>7.7452655031563316</v>
      </c>
      <c r="H127" s="183">
        <f t="shared" si="31"/>
        <v>2.1744153007271816</v>
      </c>
      <c r="I127" s="182">
        <v>7.5430274431888735</v>
      </c>
      <c r="J127" s="183">
        <f t="shared" si="31"/>
        <v>-0.20223805996745803</v>
      </c>
      <c r="K127" s="182">
        <v>7.533498492029298</v>
      </c>
      <c r="L127" s="183">
        <f t="shared" si="32"/>
        <v>-9.5289511595755272E-3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7.8189375506893759</v>
      </c>
      <c r="D128" s="183">
        <v>-0.35906412857174974</v>
      </c>
      <c r="E128" s="182">
        <v>3.9648609077598831</v>
      </c>
      <c r="F128" s="183">
        <f t="shared" si="31"/>
        <v>-3.8540766429294928</v>
      </c>
      <c r="G128" s="182">
        <v>7.1007009011586328</v>
      </c>
      <c r="H128" s="183">
        <f t="shared" si="31"/>
        <v>3.1358399933987497</v>
      </c>
      <c r="I128" s="182">
        <v>7.8303074824220795</v>
      </c>
      <c r="J128" s="183">
        <f t="shared" si="31"/>
        <v>0.72960658126344669</v>
      </c>
      <c r="K128" s="182">
        <v>7.0412095510279338</v>
      </c>
      <c r="L128" s="183">
        <f t="shared" si="32"/>
        <v>-0.78909793139414575</v>
      </c>
      <c r="M128" s="182"/>
      <c r="N128" s="183"/>
      <c r="O128" s="183"/>
    </row>
    <row r="129" spans="2:16" x14ac:dyDescent="0.25">
      <c r="B129" s="112" t="s">
        <v>88</v>
      </c>
      <c r="C129" s="182">
        <v>8.0875347600048357</v>
      </c>
      <c r="D129" s="183">
        <v>0.20852457715144723</v>
      </c>
      <c r="E129" s="182">
        <v>7.705363703159442</v>
      </c>
      <c r="F129" s="183">
        <f t="shared" si="31"/>
        <v>-0.38217105684539376</v>
      </c>
      <c r="G129" s="182">
        <v>7.5264134780125644</v>
      </c>
      <c r="H129" s="183">
        <f t="shared" si="31"/>
        <v>-0.17895022514687753</v>
      </c>
      <c r="I129" s="182">
        <v>7.7274300932090547</v>
      </c>
      <c r="J129" s="183">
        <f t="shared" si="31"/>
        <v>0.20101661519649028</v>
      </c>
      <c r="K129" s="182">
        <v>7.0028126352228472</v>
      </c>
      <c r="L129" s="183">
        <f t="shared" si="32"/>
        <v>-0.72461745798620747</v>
      </c>
      <c r="M129" s="182"/>
      <c r="N129" s="183"/>
      <c r="O129" s="183"/>
    </row>
    <row r="130" spans="2:16" x14ac:dyDescent="0.25">
      <c r="B130" s="112" t="s">
        <v>90</v>
      </c>
      <c r="C130" s="182">
        <v>7.3605494505494509</v>
      </c>
      <c r="D130" s="183">
        <v>-0.71554394757784578</v>
      </c>
      <c r="E130" s="182">
        <v>7.0630990415335466</v>
      </c>
      <c r="F130" s="183">
        <f t="shared" si="31"/>
        <v>-0.29745040901590425</v>
      </c>
      <c r="G130" s="182">
        <v>6.7358556056924677</v>
      </c>
      <c r="H130" s="183">
        <f t="shared" si="31"/>
        <v>-0.32724343584107896</v>
      </c>
      <c r="I130" s="182">
        <v>7.4731719187249057</v>
      </c>
      <c r="J130" s="183">
        <f t="shared" si="31"/>
        <v>0.73731631303243805</v>
      </c>
      <c r="K130" s="182">
        <v>6.727220366317245</v>
      </c>
      <c r="L130" s="183">
        <f t="shared" si="32"/>
        <v>-0.74595155240766076</v>
      </c>
      <c r="M130" s="182"/>
      <c r="N130" s="183"/>
      <c r="O130" s="183"/>
    </row>
    <row r="131" spans="2:16" ht="15.75" x14ac:dyDescent="0.25">
      <c r="B131" s="115" t="s">
        <v>27</v>
      </c>
      <c r="C131" s="184">
        <v>8.428024616485887</v>
      </c>
      <c r="D131" s="185">
        <v>-0.67265135072251248</v>
      </c>
      <c r="E131" s="184">
        <v>8.6881922354654506</v>
      </c>
      <c r="F131" s="185">
        <f t="shared" si="31"/>
        <v>0.26016761897956364</v>
      </c>
      <c r="G131" s="184">
        <v>6.9136660747345751</v>
      </c>
      <c r="H131" s="185">
        <f t="shared" si="31"/>
        <v>-1.7745261607308755</v>
      </c>
      <c r="I131" s="184">
        <v>7.6641018205919513</v>
      </c>
      <c r="J131" s="185">
        <f t="shared" si="31"/>
        <v>0.75043574585737627</v>
      </c>
      <c r="K131" s="184">
        <v>7.0465085514504393</v>
      </c>
      <c r="L131" s="185">
        <f t="shared" si="32"/>
        <v>-0.61759326914151202</v>
      </c>
      <c r="M131" s="184">
        <v>7.2303615491900013</v>
      </c>
      <c r="N131" s="185">
        <v>0.3575221678092273</v>
      </c>
      <c r="O131" s="185">
        <v>-1.2668828707603987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2" t="s">
        <v>295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8.6974137931034488</v>
      </c>
      <c r="D141" s="183">
        <v>-0.30884738757633734</v>
      </c>
      <c r="E141" s="182">
        <v>6.9177173191771733</v>
      </c>
      <c r="F141" s="183">
        <f t="shared" ref="F141:J143" si="34">IFERROR(E141-C141,"-")</f>
        <v>-1.7796964739262755</v>
      </c>
      <c r="G141" s="182">
        <v>7.5774058577405858</v>
      </c>
      <c r="H141" s="183">
        <f t="shared" si="34"/>
        <v>0.65968853856341259</v>
      </c>
      <c r="I141" s="182">
        <v>9.500934579439253</v>
      </c>
      <c r="J141" s="183">
        <f t="shared" si="34"/>
        <v>1.9235287216986672</v>
      </c>
      <c r="K141" s="182">
        <v>8.3240911891558849</v>
      </c>
      <c r="L141" s="183">
        <f t="shared" ref="L141:L143" si="35">IFERROR(K141-I141,"-")</f>
        <v>-1.1768433902833682</v>
      </c>
      <c r="M141" s="182">
        <v>9.6112149532710287</v>
      </c>
      <c r="N141" s="183">
        <f t="shared" ref="N141:N143" si="36">IFERROR(M141-K141,"-")</f>
        <v>1.2871237641151438</v>
      </c>
      <c r="O141" s="183">
        <f t="shared" ref="O141" si="37">IFERROR(M141-C141,"-")</f>
        <v>0.91380116016757995</v>
      </c>
    </row>
    <row r="142" spans="2:16" x14ac:dyDescent="0.25">
      <c r="B142" s="112" t="s">
        <v>70</v>
      </c>
      <c r="C142" s="182">
        <v>8.3531879194630871</v>
      </c>
      <c r="D142" s="183">
        <v>2.1778184529868128E-3</v>
      </c>
      <c r="E142" s="182">
        <v>7.3316831683168315</v>
      </c>
      <c r="F142" s="183">
        <f t="shared" si="34"/>
        <v>-1.0215047511462556</v>
      </c>
      <c r="G142" s="182">
        <v>7.015625</v>
      </c>
      <c r="H142" s="183">
        <f t="shared" si="34"/>
        <v>-0.31605816831683153</v>
      </c>
      <c r="I142" s="182">
        <v>7.2494226327944569</v>
      </c>
      <c r="J142" s="183">
        <f t="shared" si="34"/>
        <v>0.23379763279445687</v>
      </c>
      <c r="K142" s="182">
        <v>7.9921135646687693</v>
      </c>
      <c r="L142" s="183">
        <f t="shared" si="35"/>
        <v>0.74269093187431245</v>
      </c>
      <c r="M142" s="182">
        <v>9.1799802761341223</v>
      </c>
      <c r="N142" s="183">
        <f t="shared" si="36"/>
        <v>1.1878667114653529</v>
      </c>
      <c r="O142" s="183">
        <f>IFERROR(M142-C142,"-")</f>
        <v>0.82679235667103512</v>
      </c>
    </row>
    <row r="143" spans="2:16" x14ac:dyDescent="0.25">
      <c r="B143" s="112" t="s">
        <v>72</v>
      </c>
      <c r="C143" s="182">
        <v>7.9674242424242427</v>
      </c>
      <c r="D143" s="183">
        <v>0.13807497283592962</v>
      </c>
      <c r="E143" s="182">
        <v>10.029032258064516</v>
      </c>
      <c r="F143" s="183">
        <f t="shared" si="34"/>
        <v>2.0616080156402736</v>
      </c>
      <c r="G143" s="182">
        <v>7.231012658227848</v>
      </c>
      <c r="H143" s="183">
        <f t="shared" si="34"/>
        <v>-2.7980195998366684</v>
      </c>
      <c r="I143" s="182">
        <v>7.4262717321313589</v>
      </c>
      <c r="J143" s="183">
        <f t="shared" si="34"/>
        <v>0.19525907390351094</v>
      </c>
      <c r="K143" s="182">
        <v>8.19392523364486</v>
      </c>
      <c r="L143" s="183">
        <f t="shared" si="35"/>
        <v>0.76765350151350109</v>
      </c>
      <c r="M143" s="182">
        <v>7.9189031505250878</v>
      </c>
      <c r="N143" s="183">
        <f t="shared" si="36"/>
        <v>-0.27502208311977228</v>
      </c>
      <c r="O143" s="183">
        <f t="shared" ref="O143:O145" si="38">IFERROR(M143-C143,"-")</f>
        <v>-4.8521091899154989E-2</v>
      </c>
    </row>
    <row r="144" spans="2:16" x14ac:dyDescent="0.25">
      <c r="B144" s="112" t="s">
        <v>74</v>
      </c>
      <c r="C144" s="182">
        <v>7.7946210268948652</v>
      </c>
      <c r="D144" s="183">
        <v>-0.82848282374690907</v>
      </c>
      <c r="E144" s="182" t="s">
        <v>232</v>
      </c>
      <c r="F144" s="183" t="str">
        <f>IFERROR(E144-C144,"-")</f>
        <v>-</v>
      </c>
      <c r="G144" s="182">
        <v>7.3420074349442377</v>
      </c>
      <c r="H144" s="183" t="str">
        <f>IFERROR(G144-E144,"-")</f>
        <v>-</v>
      </c>
      <c r="I144" s="182">
        <v>7.5292955892034232</v>
      </c>
      <c r="J144" s="183">
        <f>IFERROR(I144-G144,"-")</f>
        <v>0.18728815425918555</v>
      </c>
      <c r="K144" s="182">
        <v>7.7774952320406863</v>
      </c>
      <c r="L144" s="183">
        <f>IFERROR(K144-I144,"-")</f>
        <v>0.24819964283726303</v>
      </c>
      <c r="M144" s="182">
        <v>9.9245283018867916</v>
      </c>
      <c r="N144" s="183">
        <f>IFERROR(M144-K144,"-")</f>
        <v>2.1470330698461053</v>
      </c>
      <c r="O144" s="183">
        <f t="shared" si="38"/>
        <v>2.1299072749919263</v>
      </c>
    </row>
    <row r="145" spans="1:16" x14ac:dyDescent="0.25">
      <c r="B145" s="112" t="s">
        <v>76</v>
      </c>
      <c r="C145" s="182">
        <v>7.0962025316455692</v>
      </c>
      <c r="D145" s="183">
        <v>-0.77612036786019711</v>
      </c>
      <c r="E145" s="182" t="s">
        <v>232</v>
      </c>
      <c r="F145" s="183" t="str">
        <f t="shared" ref="F145:J153" si="39">IFERROR(E145-C145,"-")</f>
        <v>-</v>
      </c>
      <c r="G145" s="182">
        <v>6.5496183206106871</v>
      </c>
      <c r="H145" s="183" t="str">
        <f t="shared" si="39"/>
        <v>-</v>
      </c>
      <c r="I145" s="182">
        <v>7.7900113507377977</v>
      </c>
      <c r="J145" s="183">
        <f t="shared" si="39"/>
        <v>1.2403930301271107</v>
      </c>
      <c r="K145" s="182">
        <v>7.8512089274643522</v>
      </c>
      <c r="L145" s="183">
        <f t="shared" ref="L145:L153" si="40">IFERROR(K145-I145,"-")</f>
        <v>6.1197576726554459E-2</v>
      </c>
      <c r="M145" s="182">
        <v>9.1011302795954787</v>
      </c>
      <c r="N145" s="183">
        <f t="shared" ref="N145" si="41">IFERROR(M145-K145,"-")</f>
        <v>1.2499213521311265</v>
      </c>
      <c r="O145" s="183">
        <f t="shared" si="38"/>
        <v>2.0049277479499095</v>
      </c>
    </row>
    <row r="146" spans="1:16" x14ac:dyDescent="0.25">
      <c r="B146" s="112" t="s">
        <v>78</v>
      </c>
      <c r="C146" s="182">
        <v>5.3634558093346572</v>
      </c>
      <c r="D146" s="183">
        <v>-2.938667742788895</v>
      </c>
      <c r="E146" s="182" t="s">
        <v>232</v>
      </c>
      <c r="F146" s="183" t="str">
        <f t="shared" si="39"/>
        <v>-</v>
      </c>
      <c r="G146" s="182">
        <v>7.9567099567099566</v>
      </c>
      <c r="H146" s="183" t="str">
        <f t="shared" si="39"/>
        <v>-</v>
      </c>
      <c r="I146" s="182">
        <v>7.3679031037093115</v>
      </c>
      <c r="J146" s="183">
        <f t="shared" si="39"/>
        <v>-0.58880685300064517</v>
      </c>
      <c r="K146" s="182">
        <v>10.041487839771101</v>
      </c>
      <c r="L146" s="183">
        <f t="shared" si="40"/>
        <v>2.6735847360617893</v>
      </c>
      <c r="M146" s="182"/>
      <c r="N146" s="183"/>
      <c r="O146" s="183"/>
    </row>
    <row r="147" spans="1:16" x14ac:dyDescent="0.25">
      <c r="B147" s="112" t="s">
        <v>80</v>
      </c>
      <c r="C147" s="182">
        <v>7.2415803108808294</v>
      </c>
      <c r="D147" s="183">
        <v>-1.4787204409988703</v>
      </c>
      <c r="E147" s="182" t="s">
        <v>232</v>
      </c>
      <c r="F147" s="183" t="str">
        <f t="shared" si="39"/>
        <v>-</v>
      </c>
      <c r="G147" s="182">
        <v>7.3955555555555552</v>
      </c>
      <c r="H147" s="183" t="str">
        <f t="shared" si="39"/>
        <v>-</v>
      </c>
      <c r="I147" s="182">
        <v>8.3393177737881512</v>
      </c>
      <c r="J147" s="183">
        <f t="shared" si="39"/>
        <v>0.94376221823259598</v>
      </c>
      <c r="K147" s="182">
        <v>9.5324041811846687</v>
      </c>
      <c r="L147" s="183">
        <f t="shared" si="40"/>
        <v>1.1930864073965175</v>
      </c>
      <c r="M147" s="182"/>
      <c r="N147" s="183"/>
      <c r="O147" s="183"/>
    </row>
    <row r="148" spans="1:16" x14ac:dyDescent="0.25">
      <c r="B148" s="112" t="s">
        <v>82</v>
      </c>
      <c r="C148" s="182">
        <v>8.2150045745654161</v>
      </c>
      <c r="D148" s="183">
        <v>-0.15882720113551763</v>
      </c>
      <c r="E148" s="182">
        <v>7.3946784922394677</v>
      </c>
      <c r="F148" s="183">
        <f t="shared" si="39"/>
        <v>-0.82032608232594839</v>
      </c>
      <c r="G148" s="182">
        <v>6.5977900552486188</v>
      </c>
      <c r="H148" s="183">
        <f t="shared" si="39"/>
        <v>-0.79688843699084888</v>
      </c>
      <c r="I148" s="182">
        <v>9.4428857715430858</v>
      </c>
      <c r="J148" s="183">
        <f t="shared" si="39"/>
        <v>2.845095716294467</v>
      </c>
      <c r="K148" s="182">
        <v>9.9661354581673312</v>
      </c>
      <c r="L148" s="183">
        <f t="shared" si="40"/>
        <v>0.52324968662424531</v>
      </c>
      <c r="M148" s="182"/>
      <c r="N148" s="183"/>
      <c r="O148" s="183"/>
    </row>
    <row r="149" spans="1:16" x14ac:dyDescent="0.25">
      <c r="B149" s="112" t="s">
        <v>84</v>
      </c>
      <c r="C149" s="182">
        <v>6.8993006993006993</v>
      </c>
      <c r="D149" s="183">
        <v>-0.94463869463869443</v>
      </c>
      <c r="E149" s="182">
        <v>17.828947368421051</v>
      </c>
      <c r="F149" s="183">
        <f t="shared" si="39"/>
        <v>10.929646669120352</v>
      </c>
      <c r="G149" s="182">
        <v>7.3301088270858523</v>
      </c>
      <c r="H149" s="183">
        <f t="shared" si="39"/>
        <v>-10.4988385413352</v>
      </c>
      <c r="I149" s="182">
        <v>9.1776504297994261</v>
      </c>
      <c r="J149" s="183">
        <f t="shared" si="39"/>
        <v>1.8475416027135738</v>
      </c>
      <c r="K149" s="182">
        <v>8.6907849829351544</v>
      </c>
      <c r="L149" s="183">
        <f t="shared" si="40"/>
        <v>-0.48686544686427169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7.8299039780521262</v>
      </c>
      <c r="D150" s="183">
        <v>-0.75693422085930351</v>
      </c>
      <c r="E150" s="182">
        <v>4.7731958762886597</v>
      </c>
      <c r="F150" s="183">
        <f t="shared" si="39"/>
        <v>-3.0567081017634665</v>
      </c>
      <c r="G150" s="182">
        <v>6.9228694714131604</v>
      </c>
      <c r="H150" s="183">
        <f t="shared" si="39"/>
        <v>2.1496735951245007</v>
      </c>
      <c r="I150" s="182">
        <v>7.3299583085169742</v>
      </c>
      <c r="J150" s="183">
        <f t="shared" si="39"/>
        <v>0.40708883710381372</v>
      </c>
      <c r="K150" s="182">
        <v>9.565085771947528</v>
      </c>
      <c r="L150" s="183">
        <f t="shared" si="40"/>
        <v>2.2351274634305538</v>
      </c>
      <c r="M150" s="182"/>
      <c r="N150" s="183"/>
      <c r="O150" s="183"/>
    </row>
    <row r="151" spans="1:16" x14ac:dyDescent="0.25">
      <c r="B151" s="112" t="s">
        <v>88</v>
      </c>
      <c r="C151" s="182">
        <v>7.0989304812834222</v>
      </c>
      <c r="D151" s="183">
        <v>-0.75570435017725224</v>
      </c>
      <c r="E151" s="182">
        <v>7.6947194719471943</v>
      </c>
      <c r="F151" s="183">
        <f t="shared" si="39"/>
        <v>0.59578899066377211</v>
      </c>
      <c r="G151" s="182">
        <v>7.9698209718670077</v>
      </c>
      <c r="H151" s="183">
        <f t="shared" si="39"/>
        <v>0.27510149991981336</v>
      </c>
      <c r="I151" s="182">
        <v>7.955390334572491</v>
      </c>
      <c r="J151" s="183">
        <f t="shared" si="39"/>
        <v>-1.4430637294516657E-2</v>
      </c>
      <c r="K151" s="182">
        <v>8.4321148825065269</v>
      </c>
      <c r="L151" s="183">
        <f t="shared" si="40"/>
        <v>0.47672454793403585</v>
      </c>
      <c r="M151" s="182"/>
      <c r="N151" s="183"/>
      <c r="O151" s="183"/>
    </row>
    <row r="152" spans="1:16" x14ac:dyDescent="0.25">
      <c r="B152" s="112" t="s">
        <v>90</v>
      </c>
      <c r="C152" s="182">
        <v>7.6853197674418601</v>
      </c>
      <c r="D152" s="183">
        <v>-0.18096407177060936</v>
      </c>
      <c r="E152" s="182">
        <v>7.9045454545454543</v>
      </c>
      <c r="F152" s="183">
        <f t="shared" si="39"/>
        <v>0.21922568710359425</v>
      </c>
      <c r="G152" s="182">
        <v>8.2085187539732996</v>
      </c>
      <c r="H152" s="183">
        <f t="shared" si="39"/>
        <v>0.30397329942784523</v>
      </c>
      <c r="I152" s="182">
        <v>7.965578635014837</v>
      </c>
      <c r="J152" s="183">
        <f t="shared" si="39"/>
        <v>-0.24294011895846257</v>
      </c>
      <c r="K152" s="182">
        <v>8.8064864864864862</v>
      </c>
      <c r="L152" s="183">
        <f t="shared" si="40"/>
        <v>0.84090785147164926</v>
      </c>
      <c r="M152" s="182"/>
      <c r="N152" s="183"/>
      <c r="O152" s="183"/>
    </row>
    <row r="153" spans="1:16" ht="15.75" x14ac:dyDescent="0.25">
      <c r="B153" s="115" t="s">
        <v>27</v>
      </c>
      <c r="C153" s="184">
        <v>7.5379977473000732</v>
      </c>
      <c r="D153" s="185">
        <v>-0.72060056548383322</v>
      </c>
      <c r="E153" s="184">
        <v>7.5590863952333667</v>
      </c>
      <c r="F153" s="185">
        <f t="shared" si="39"/>
        <v>2.1088647933293458E-2</v>
      </c>
      <c r="G153" s="184">
        <v>7.4559044955904499</v>
      </c>
      <c r="H153" s="185">
        <f t="shared" si="39"/>
        <v>-0.1031818996429168</v>
      </c>
      <c r="I153" s="184">
        <v>7.9858322782902276</v>
      </c>
      <c r="J153" s="185">
        <f t="shared" si="39"/>
        <v>0.52992778269977769</v>
      </c>
      <c r="K153" s="184">
        <v>8.7192205917729133</v>
      </c>
      <c r="L153" s="185">
        <f t="shared" si="40"/>
        <v>0.73338831348268574</v>
      </c>
      <c r="M153" s="184">
        <v>8.9303135888501739</v>
      </c>
      <c r="N153" s="185">
        <v>0.89235177662556708</v>
      </c>
      <c r="O153" s="185">
        <v>0.89146669132864176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2" t="s">
        <v>296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7.7452830188679247</v>
      </c>
      <c r="D163" s="183">
        <v>0.48121116258049934</v>
      </c>
      <c r="E163" s="182">
        <v>5.5201984408221119</v>
      </c>
      <c r="F163" s="183">
        <f t="shared" ref="F163:J165" si="42">IFERROR(E163-C163,"-")</f>
        <v>-2.2250845780458128</v>
      </c>
      <c r="G163" s="182">
        <v>5.8173913043478258</v>
      </c>
      <c r="H163" s="183">
        <f t="shared" si="42"/>
        <v>0.29719286352571395</v>
      </c>
      <c r="I163" s="182">
        <v>6.5277161862527713</v>
      </c>
      <c r="J163" s="183">
        <f t="shared" si="42"/>
        <v>0.71032488190494547</v>
      </c>
      <c r="K163" s="182">
        <v>6.7374773687386842</v>
      </c>
      <c r="L163" s="183">
        <f t="shared" ref="L163:L165" si="43">IFERROR(K163-I163,"-")</f>
        <v>0.20976118248591291</v>
      </c>
      <c r="M163" s="182">
        <v>8.1598639455782305</v>
      </c>
      <c r="N163" s="183">
        <f t="shared" ref="N163:N165" si="44">IFERROR(M163-K163,"-")</f>
        <v>1.4223865768395463</v>
      </c>
      <c r="O163" s="183">
        <f t="shared" ref="O163" si="45">IFERROR(M163-C163,"-")</f>
        <v>0.41458092671030577</v>
      </c>
    </row>
    <row r="164" spans="2:15" x14ac:dyDescent="0.25">
      <c r="B164" s="112" t="s">
        <v>70</v>
      </c>
      <c r="C164" s="182">
        <v>6.459410703547805</v>
      </c>
      <c r="D164" s="183">
        <v>0.52372404977604514</v>
      </c>
      <c r="E164" s="182">
        <v>6.3634615384615385</v>
      </c>
      <c r="F164" s="183">
        <f t="shared" si="42"/>
        <v>-9.5949165086266497E-2</v>
      </c>
      <c r="G164" s="182">
        <v>4.5502645502645507</v>
      </c>
      <c r="H164" s="183">
        <f t="shared" si="42"/>
        <v>-1.8131969881969878</v>
      </c>
      <c r="I164" s="182">
        <v>5.8839531680440773</v>
      </c>
      <c r="J164" s="183">
        <f t="shared" si="42"/>
        <v>1.3336886177795266</v>
      </c>
      <c r="K164" s="182">
        <v>6.2614051094890515</v>
      </c>
      <c r="L164" s="183">
        <f t="shared" si="43"/>
        <v>0.37745194144497418</v>
      </c>
      <c r="M164" s="182">
        <v>6.1108410306271272</v>
      </c>
      <c r="N164" s="183">
        <f t="shared" si="44"/>
        <v>-0.15056407886192424</v>
      </c>
      <c r="O164" s="183">
        <f>IFERROR(M164-C164,"-")</f>
        <v>-0.34856967292067775</v>
      </c>
    </row>
    <row r="165" spans="2:15" x14ac:dyDescent="0.25">
      <c r="B165" s="112" t="s">
        <v>72</v>
      </c>
      <c r="C165" s="182">
        <v>5.8402652200120553</v>
      </c>
      <c r="D165" s="183">
        <v>-0.46596455345072751</v>
      </c>
      <c r="E165" s="182">
        <v>8.701013513513514</v>
      </c>
      <c r="F165" s="183">
        <f t="shared" si="42"/>
        <v>2.8607482935014588</v>
      </c>
      <c r="G165" s="182">
        <v>6.5810439560439562</v>
      </c>
      <c r="H165" s="183">
        <f t="shared" si="42"/>
        <v>-2.1199695574695578</v>
      </c>
      <c r="I165" s="182">
        <v>6.0988160291438982</v>
      </c>
      <c r="J165" s="183">
        <f t="shared" si="42"/>
        <v>-0.482227926900058</v>
      </c>
      <c r="K165" s="182">
        <v>6.9642857142857144</v>
      </c>
      <c r="L165" s="183">
        <f t="shared" si="43"/>
        <v>0.86546968514181621</v>
      </c>
      <c r="M165" s="182">
        <v>7.023180154534364</v>
      </c>
      <c r="N165" s="183">
        <f t="shared" si="44"/>
        <v>5.8894440248649538E-2</v>
      </c>
      <c r="O165" s="183">
        <f t="shared" ref="O165:O167" si="46">IFERROR(M165-C165,"-")</f>
        <v>1.1829149345223087</v>
      </c>
    </row>
    <row r="166" spans="2:15" x14ac:dyDescent="0.25">
      <c r="B166" s="112" t="s">
        <v>74</v>
      </c>
      <c r="C166" s="182">
        <v>6.4785417628057225</v>
      </c>
      <c r="D166" s="183">
        <v>0.43881919029626459</v>
      </c>
      <c r="E166" s="182" t="s">
        <v>232</v>
      </c>
      <c r="F166" s="183" t="str">
        <f>IFERROR(E166-C166,"-")</f>
        <v>-</v>
      </c>
      <c r="G166" s="182">
        <v>4.0613107822410148</v>
      </c>
      <c r="H166" s="183" t="str">
        <f>IFERROR(G166-E166,"-")</f>
        <v>-</v>
      </c>
      <c r="I166" s="182">
        <v>5.4952218430034128</v>
      </c>
      <c r="J166" s="183">
        <f>IFERROR(I166-G166,"-")</f>
        <v>1.4339110607623979</v>
      </c>
      <c r="K166" s="182">
        <v>5.9081426648721402</v>
      </c>
      <c r="L166" s="183">
        <f>IFERROR(K166-I166,"-")</f>
        <v>0.41292082186872747</v>
      </c>
      <c r="M166" s="182">
        <v>5.9860979462875195</v>
      </c>
      <c r="N166" s="183">
        <f>IFERROR(M166-K166,"-")</f>
        <v>7.7955281415379218E-2</v>
      </c>
      <c r="O166" s="183">
        <f t="shared" si="46"/>
        <v>-0.49244381651820301</v>
      </c>
    </row>
    <row r="167" spans="2:15" x14ac:dyDescent="0.25">
      <c r="B167" s="112" t="s">
        <v>76</v>
      </c>
      <c r="C167" s="182">
        <v>8.3189533239038198</v>
      </c>
      <c r="D167" s="183">
        <v>0.651330177084116</v>
      </c>
      <c r="E167" s="182" t="s">
        <v>232</v>
      </c>
      <c r="F167" s="183" t="str">
        <f t="shared" ref="F167:J175" si="47">IFERROR(E167-C167,"-")</f>
        <v>-</v>
      </c>
      <c r="G167" s="182">
        <v>4.3159065628476085</v>
      </c>
      <c r="H167" s="183" t="str">
        <f t="shared" si="47"/>
        <v>-</v>
      </c>
      <c r="I167" s="182">
        <v>6.2125546285260231</v>
      </c>
      <c r="J167" s="183">
        <f t="shared" si="47"/>
        <v>1.8966480656784146</v>
      </c>
      <c r="K167" s="182">
        <v>6.3199523052464226</v>
      </c>
      <c r="L167" s="183">
        <f t="shared" ref="L167:L175" si="48">IFERROR(K167-I167,"-")</f>
        <v>0.10739767672039946</v>
      </c>
      <c r="M167" s="182">
        <v>7.0540976988292288</v>
      </c>
      <c r="N167" s="183">
        <f t="shared" ref="N167" si="49">IFERROR(M167-K167,"-")</f>
        <v>0.73414539358280617</v>
      </c>
      <c r="O167" s="183">
        <f t="shared" si="46"/>
        <v>-1.264855625074591</v>
      </c>
    </row>
    <row r="168" spans="2:15" x14ac:dyDescent="0.25">
      <c r="B168" s="112" t="s">
        <v>78</v>
      </c>
      <c r="C168" s="182">
        <v>5.481308411214953</v>
      </c>
      <c r="D168" s="183">
        <v>-0.87219158878504732</v>
      </c>
      <c r="E168" s="182" t="s">
        <v>232</v>
      </c>
      <c r="F168" s="183" t="str">
        <f t="shared" si="47"/>
        <v>-</v>
      </c>
      <c r="G168" s="182">
        <v>5.9469496021220163</v>
      </c>
      <c r="H168" s="183" t="str">
        <f t="shared" si="47"/>
        <v>-</v>
      </c>
      <c r="I168" s="182">
        <v>6.8347826086956518</v>
      </c>
      <c r="J168" s="183">
        <f t="shared" si="47"/>
        <v>0.88783300657363551</v>
      </c>
      <c r="K168" s="182">
        <v>6.4923076923076923</v>
      </c>
      <c r="L168" s="183">
        <f t="shared" si="48"/>
        <v>-0.34247491638795946</v>
      </c>
      <c r="M168" s="182"/>
      <c r="N168" s="183"/>
      <c r="O168" s="183"/>
    </row>
    <row r="169" spans="2:15" x14ac:dyDescent="0.25">
      <c r="B169" s="112" t="s">
        <v>80</v>
      </c>
      <c r="C169" s="182">
        <v>7.3386550556361874</v>
      </c>
      <c r="D169" s="183">
        <v>0.66016184494849561</v>
      </c>
      <c r="E169" s="182" t="s">
        <v>232</v>
      </c>
      <c r="F169" s="183" t="str">
        <f t="shared" si="47"/>
        <v>-</v>
      </c>
      <c r="G169" s="182">
        <v>6.3998250218722657</v>
      </c>
      <c r="H169" s="183" t="str">
        <f t="shared" si="47"/>
        <v>-</v>
      </c>
      <c r="I169" s="182">
        <v>5.7849790316431564</v>
      </c>
      <c r="J169" s="183">
        <f t="shared" si="47"/>
        <v>-0.61484599022910924</v>
      </c>
      <c r="K169" s="182">
        <v>6.7623158963941083</v>
      </c>
      <c r="L169" s="183">
        <f t="shared" si="48"/>
        <v>0.97733686475095194</v>
      </c>
      <c r="M169" s="182"/>
      <c r="N169" s="183"/>
      <c r="O169" s="183"/>
    </row>
    <row r="170" spans="2:15" x14ac:dyDescent="0.25">
      <c r="B170" s="112" t="s">
        <v>82</v>
      </c>
      <c r="C170" s="182">
        <v>8.4322678843226786</v>
      </c>
      <c r="D170" s="183">
        <v>0.63704430708690651</v>
      </c>
      <c r="E170" s="182">
        <v>7.6909920182440139</v>
      </c>
      <c r="F170" s="183">
        <f t="shared" si="47"/>
        <v>-0.74127586607866469</v>
      </c>
      <c r="G170" s="182">
        <v>7.0756446991404012</v>
      </c>
      <c r="H170" s="183">
        <f t="shared" si="47"/>
        <v>-0.61534731910361273</v>
      </c>
      <c r="I170" s="182">
        <v>7.3377939983779399</v>
      </c>
      <c r="J170" s="183">
        <f t="shared" si="47"/>
        <v>0.26214929923753871</v>
      </c>
      <c r="K170" s="182">
        <v>7.2864745011086471</v>
      </c>
      <c r="L170" s="183">
        <f t="shared" si="48"/>
        <v>-5.1319497269292746E-2</v>
      </c>
      <c r="M170" s="182"/>
      <c r="N170" s="183"/>
      <c r="O170" s="183"/>
    </row>
    <row r="171" spans="2:15" x14ac:dyDescent="0.25">
      <c r="B171" s="112" t="s">
        <v>84</v>
      </c>
      <c r="C171" s="182">
        <v>7.0594844679444808</v>
      </c>
      <c r="D171" s="183">
        <v>1.1115625851202449</v>
      </c>
      <c r="E171" s="182">
        <v>7.98828125</v>
      </c>
      <c r="F171" s="183">
        <f t="shared" si="47"/>
        <v>0.92879678205551919</v>
      </c>
      <c r="G171" s="182">
        <v>7.2506329113924046</v>
      </c>
      <c r="H171" s="183">
        <f t="shared" si="47"/>
        <v>-0.73764833860759538</v>
      </c>
      <c r="I171" s="182">
        <v>7.0207190737355267</v>
      </c>
      <c r="J171" s="183">
        <f t="shared" si="47"/>
        <v>-0.2299138376568779</v>
      </c>
      <c r="K171" s="182">
        <v>6.5264691597863038</v>
      </c>
      <c r="L171" s="183">
        <f t="shared" si="48"/>
        <v>-0.49424991394922291</v>
      </c>
      <c r="M171" s="182"/>
      <c r="N171" s="183"/>
      <c r="O171" s="183"/>
    </row>
    <row r="172" spans="2:15" x14ac:dyDescent="0.25">
      <c r="B172" s="112" t="s">
        <v>86</v>
      </c>
      <c r="C172" s="182">
        <v>6.5944162436548224</v>
      </c>
      <c r="D172" s="183">
        <v>0.27319253428579771</v>
      </c>
      <c r="E172" s="182">
        <v>6.2247324613555293</v>
      </c>
      <c r="F172" s="183">
        <f t="shared" si="47"/>
        <v>-0.36968378229929311</v>
      </c>
      <c r="G172" s="182">
        <v>5.982193732193732</v>
      </c>
      <c r="H172" s="183">
        <f t="shared" si="47"/>
        <v>-0.24253872916179731</v>
      </c>
      <c r="I172" s="182">
        <v>6.2266714336789422</v>
      </c>
      <c r="J172" s="183">
        <f t="shared" si="47"/>
        <v>0.2444777014852102</v>
      </c>
      <c r="K172" s="182">
        <v>6.1283255086071984</v>
      </c>
      <c r="L172" s="183">
        <f t="shared" si="48"/>
        <v>-9.8345925071743778E-2</v>
      </c>
      <c r="M172" s="182"/>
      <c r="N172" s="183"/>
      <c r="O172" s="183"/>
    </row>
    <row r="173" spans="2:15" x14ac:dyDescent="0.25">
      <c r="B173" s="112" t="s">
        <v>88</v>
      </c>
      <c r="C173" s="182">
        <v>5.4057971014492754</v>
      </c>
      <c r="D173" s="183">
        <v>-0.65675176485252251</v>
      </c>
      <c r="E173" s="182">
        <v>8</v>
      </c>
      <c r="F173" s="183">
        <f t="shared" si="47"/>
        <v>2.5942028985507246</v>
      </c>
      <c r="G173" s="182">
        <v>6.9024390243902438</v>
      </c>
      <c r="H173" s="183">
        <f t="shared" si="47"/>
        <v>-1.0975609756097562</v>
      </c>
      <c r="I173" s="182">
        <v>7.8496287128712874</v>
      </c>
      <c r="J173" s="183">
        <f t="shared" si="47"/>
        <v>0.94718968848104357</v>
      </c>
      <c r="K173" s="182">
        <v>7.0292553191489358</v>
      </c>
      <c r="L173" s="183">
        <f t="shared" si="48"/>
        <v>-0.82037339372235163</v>
      </c>
      <c r="M173" s="182"/>
      <c r="N173" s="183"/>
      <c r="O173" s="183"/>
    </row>
    <row r="174" spans="2:15" x14ac:dyDescent="0.25">
      <c r="B174" s="112" t="s">
        <v>90</v>
      </c>
      <c r="C174" s="182">
        <v>5.2847432024169185</v>
      </c>
      <c r="D174" s="183">
        <v>-0.64723943144704688</v>
      </c>
      <c r="E174" s="182">
        <v>5.0691003911342891</v>
      </c>
      <c r="F174" s="183">
        <f t="shared" si="47"/>
        <v>-0.21564281128262941</v>
      </c>
      <c r="G174" s="182">
        <v>6.2885729331226958</v>
      </c>
      <c r="H174" s="183">
        <f t="shared" si="47"/>
        <v>1.2194725419884067</v>
      </c>
      <c r="I174" s="182">
        <v>6.1374871266735322</v>
      </c>
      <c r="J174" s="183">
        <f t="shared" si="47"/>
        <v>-0.15108580644916358</v>
      </c>
      <c r="K174" s="182">
        <v>5.7238356164383566</v>
      </c>
      <c r="L174" s="183">
        <f t="shared" si="48"/>
        <v>-0.41365151023517566</v>
      </c>
      <c r="M174" s="182"/>
      <c r="N174" s="183"/>
      <c r="O174" s="183"/>
    </row>
    <row r="175" spans="2:15" ht="15.75" x14ac:dyDescent="0.25">
      <c r="B175" s="115" t="s">
        <v>27</v>
      </c>
      <c r="C175" s="184">
        <v>6.7639384364488837</v>
      </c>
      <c r="D175" s="185">
        <v>0.24538813817316285</v>
      </c>
      <c r="E175" s="184">
        <v>6.446249620406924</v>
      </c>
      <c r="F175" s="185">
        <f t="shared" si="47"/>
        <v>-0.31768881604195975</v>
      </c>
      <c r="G175" s="184">
        <v>6.1666010756919851</v>
      </c>
      <c r="H175" s="185">
        <f t="shared" si="47"/>
        <v>-0.27964854471493883</v>
      </c>
      <c r="I175" s="184">
        <v>6.3556792873051222</v>
      </c>
      <c r="J175" s="185">
        <f t="shared" si="47"/>
        <v>0.18907821161313709</v>
      </c>
      <c r="K175" s="184">
        <v>6.4696081948264181</v>
      </c>
      <c r="L175" s="185">
        <f t="shared" si="48"/>
        <v>0.11392890752129592</v>
      </c>
      <c r="M175" s="184">
        <v>6.7297901616787064</v>
      </c>
      <c r="N175" s="185">
        <v>0.36693996800246076</v>
      </c>
      <c r="O175" s="185">
        <v>-0.13076029703688974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2" t="s">
        <v>297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10.616883116883116</v>
      </c>
      <c r="D185" s="183">
        <v>1.5324841399010189</v>
      </c>
      <c r="E185" s="182">
        <v>9.319488817891374</v>
      </c>
      <c r="F185" s="183">
        <f t="shared" ref="F185:J187" si="50">IFERROR(E185-C185,"-")</f>
        <v>-1.2973942989917422</v>
      </c>
      <c r="G185" s="182">
        <v>6.3085714285714287</v>
      </c>
      <c r="H185" s="183">
        <f t="shared" si="50"/>
        <v>-3.0109173893199452</v>
      </c>
      <c r="I185" s="182">
        <v>8.5574162679425836</v>
      </c>
      <c r="J185" s="183">
        <f t="shared" si="50"/>
        <v>2.2488448393711549</v>
      </c>
      <c r="K185" s="182">
        <v>8.6969696969696972</v>
      </c>
      <c r="L185" s="183">
        <f t="shared" ref="L185:L187" si="51">IFERROR(K185-I185,"-")</f>
        <v>0.13955342902711365</v>
      </c>
      <c r="M185" s="182">
        <v>8.8498659517426272</v>
      </c>
      <c r="N185" s="183">
        <f t="shared" ref="N185:N187" si="52">IFERROR(M185-K185,"-")</f>
        <v>0.15289625477293001</v>
      </c>
      <c r="O185" s="183">
        <f t="shared" ref="O185" si="53">IFERROR(M185-C185,"-")</f>
        <v>-1.7670171651404889</v>
      </c>
    </row>
    <row r="186" spans="1:16" x14ac:dyDescent="0.25">
      <c r="B186" s="112" t="s">
        <v>70</v>
      </c>
      <c r="C186" s="182">
        <v>9.41</v>
      </c>
      <c r="D186" s="183">
        <v>1.1654479418886208</v>
      </c>
      <c r="E186" s="182">
        <v>6.2897196261682247</v>
      </c>
      <c r="F186" s="183">
        <f t="shared" si="50"/>
        <v>-3.1202803738317755</v>
      </c>
      <c r="G186" s="182">
        <v>8.6111111111111107</v>
      </c>
      <c r="H186" s="183">
        <f t="shared" si="50"/>
        <v>2.3213914849428861</v>
      </c>
      <c r="I186" s="182">
        <v>5.5938303341902316</v>
      </c>
      <c r="J186" s="183">
        <f t="shared" si="50"/>
        <v>-3.0172807769208791</v>
      </c>
      <c r="K186" s="182">
        <v>7.5101123595505621</v>
      </c>
      <c r="L186" s="183">
        <f t="shared" si="51"/>
        <v>1.9162820253603305</v>
      </c>
      <c r="M186" s="182">
        <v>7.6536796536796539</v>
      </c>
      <c r="N186" s="183">
        <f t="shared" si="52"/>
        <v>0.14356729412909175</v>
      </c>
      <c r="O186" s="183">
        <f>IFERROR(M186-C186,"-")</f>
        <v>-1.7563203463203463</v>
      </c>
    </row>
    <row r="187" spans="1:16" x14ac:dyDescent="0.25">
      <c r="B187" s="112" t="s">
        <v>72</v>
      </c>
      <c r="C187" s="182">
        <v>9.2303523035230359</v>
      </c>
      <c r="D187" s="183">
        <v>0.53987611304684613</v>
      </c>
      <c r="E187" s="182">
        <v>7.180616740088106</v>
      </c>
      <c r="F187" s="183">
        <f t="shared" si="50"/>
        <v>-2.0497355634349299</v>
      </c>
      <c r="G187" s="182">
        <v>5.25</v>
      </c>
      <c r="H187" s="183">
        <f t="shared" si="50"/>
        <v>-1.930616740088106</v>
      </c>
      <c r="I187" s="182">
        <v>7.1073446327683616</v>
      </c>
      <c r="J187" s="183">
        <f t="shared" si="50"/>
        <v>1.8573446327683616</v>
      </c>
      <c r="K187" s="182">
        <v>9.2798742138364787</v>
      </c>
      <c r="L187" s="183">
        <f t="shared" si="51"/>
        <v>2.1725295810681171</v>
      </c>
      <c r="M187" s="182">
        <v>7.7043918918918921</v>
      </c>
      <c r="N187" s="183">
        <f t="shared" si="52"/>
        <v>-1.5754823219445866</v>
      </c>
      <c r="O187" s="183">
        <f t="shared" ref="O187:O189" si="54">IFERROR(M187-C187,"-")</f>
        <v>-1.5259604116311438</v>
      </c>
    </row>
    <row r="188" spans="1:16" x14ac:dyDescent="0.25">
      <c r="B188" s="112" t="s">
        <v>74</v>
      </c>
      <c r="C188" s="182">
        <v>8.6024999999999991</v>
      </c>
      <c r="D188" s="183">
        <v>-0.33936046511628071</v>
      </c>
      <c r="E188" s="182" t="s">
        <v>232</v>
      </c>
      <c r="F188" s="183" t="str">
        <f>IFERROR(E188-C188,"-")</f>
        <v>-</v>
      </c>
      <c r="G188" s="182">
        <v>5.2121212121212119</v>
      </c>
      <c r="H188" s="183" t="str">
        <f>IFERROR(G188-E188,"-")</f>
        <v>-</v>
      </c>
      <c r="I188" s="182">
        <v>6.235611510791367</v>
      </c>
      <c r="J188" s="183">
        <f>IFERROR(I188-G188,"-")</f>
        <v>1.0234902986701551</v>
      </c>
      <c r="K188" s="182">
        <v>7.8366197183098594</v>
      </c>
      <c r="L188" s="183">
        <f>IFERROR(K188-I188,"-")</f>
        <v>1.6010082075184924</v>
      </c>
      <c r="M188" s="182">
        <v>8.6806930693069315</v>
      </c>
      <c r="N188" s="183">
        <f>IFERROR(M188-K188,"-")</f>
        <v>0.84407335099707215</v>
      </c>
      <c r="O188" s="183">
        <f t="shared" si="54"/>
        <v>7.8193069306932372E-2</v>
      </c>
    </row>
    <row r="189" spans="1:16" x14ac:dyDescent="0.25">
      <c r="B189" s="112" t="s">
        <v>76</v>
      </c>
      <c r="C189" s="182">
        <v>10.330472103004292</v>
      </c>
      <c r="D189" s="183">
        <v>1.4177736903058786</v>
      </c>
      <c r="E189" s="182" t="s">
        <v>232</v>
      </c>
      <c r="F189" s="183" t="str">
        <f t="shared" ref="F189:J197" si="55">IFERROR(E189-C189,"-")</f>
        <v>-</v>
      </c>
      <c r="G189" s="182">
        <v>4.8250000000000002</v>
      </c>
      <c r="H189" s="183" t="str">
        <f t="shared" si="55"/>
        <v>-</v>
      </c>
      <c r="I189" s="182">
        <v>6.1355140186915884</v>
      </c>
      <c r="J189" s="183">
        <f t="shared" si="55"/>
        <v>1.3105140186915882</v>
      </c>
      <c r="K189" s="182">
        <v>7.5637065637065639</v>
      </c>
      <c r="L189" s="183">
        <f t="shared" ref="L189:L197" si="56">IFERROR(K189-I189,"-")</f>
        <v>1.4281925450149755</v>
      </c>
      <c r="M189" s="182">
        <v>8.140703517587939</v>
      </c>
      <c r="N189" s="183">
        <f t="shared" ref="N189" si="57">IFERROR(M189-K189,"-")</f>
        <v>0.57699695388137506</v>
      </c>
      <c r="O189" s="183">
        <f t="shared" si="54"/>
        <v>-2.1897685854163527</v>
      </c>
    </row>
    <row r="190" spans="1:16" x14ac:dyDescent="0.25">
      <c r="B190" s="112" t="s">
        <v>117</v>
      </c>
      <c r="C190" s="182">
        <v>8.0840336134453779</v>
      </c>
      <c r="D190" s="183">
        <v>-0.6337364213978276</v>
      </c>
      <c r="E190" s="182" t="s">
        <v>232</v>
      </c>
      <c r="F190" s="183" t="str">
        <f t="shared" si="55"/>
        <v>-</v>
      </c>
      <c r="G190" s="182">
        <v>6.8023255813953485</v>
      </c>
      <c r="H190" s="183" t="str">
        <f t="shared" si="55"/>
        <v>-</v>
      </c>
      <c r="I190" s="182">
        <v>6.709677419354839</v>
      </c>
      <c r="J190" s="183">
        <f t="shared" si="55"/>
        <v>-9.2648162040509519E-2</v>
      </c>
      <c r="K190" s="182">
        <v>7.7424657534246579</v>
      </c>
      <c r="L190" s="183">
        <f t="shared" si="56"/>
        <v>1.032788334069819</v>
      </c>
      <c r="M190" s="182"/>
      <c r="N190" s="183"/>
      <c r="O190" s="183"/>
    </row>
    <row r="191" spans="1:16" x14ac:dyDescent="0.25">
      <c r="B191" s="112" t="s">
        <v>80</v>
      </c>
      <c r="C191" s="182">
        <v>9.4250000000000007</v>
      </c>
      <c r="D191" s="183">
        <v>-0.54767759562841434</v>
      </c>
      <c r="E191" s="182" t="s">
        <v>232</v>
      </c>
      <c r="F191" s="183" t="str">
        <f t="shared" si="55"/>
        <v>-</v>
      </c>
      <c r="G191" s="182">
        <v>9.1930693069306937</v>
      </c>
      <c r="H191" s="183" t="str">
        <f t="shared" si="55"/>
        <v>-</v>
      </c>
      <c r="I191" s="182">
        <v>7.8844696969696972</v>
      </c>
      <c r="J191" s="183">
        <f t="shared" si="55"/>
        <v>-1.3085996099609964</v>
      </c>
      <c r="K191" s="182">
        <v>6.6075036075036078</v>
      </c>
      <c r="L191" s="183">
        <f t="shared" si="56"/>
        <v>-1.2769660894660895</v>
      </c>
      <c r="M191" s="182"/>
      <c r="N191" s="183"/>
      <c r="O191" s="183"/>
    </row>
    <row r="192" spans="1:16" x14ac:dyDescent="0.25">
      <c r="B192" s="112" t="s">
        <v>82</v>
      </c>
      <c r="C192" s="182">
        <v>10.110526315789473</v>
      </c>
      <c r="D192" s="183">
        <v>-0.36713691445107699</v>
      </c>
      <c r="E192" s="182">
        <v>5.0167286245353164</v>
      </c>
      <c r="F192" s="183">
        <f t="shared" si="55"/>
        <v>-5.0937976912541565</v>
      </c>
      <c r="G192" s="182">
        <v>4.776859504132231</v>
      </c>
      <c r="H192" s="183">
        <f t="shared" si="55"/>
        <v>-0.23986912040308539</v>
      </c>
      <c r="I192" s="182">
        <v>8.9580152671755719</v>
      </c>
      <c r="J192" s="183">
        <f t="shared" si="55"/>
        <v>4.1811557630433409</v>
      </c>
      <c r="K192" s="182">
        <v>7.5533199195171026</v>
      </c>
      <c r="L192" s="183">
        <f t="shared" si="56"/>
        <v>-1.4046953476584694</v>
      </c>
      <c r="M192" s="182"/>
      <c r="N192" s="183"/>
      <c r="O192" s="183"/>
    </row>
    <row r="193" spans="2:16" x14ac:dyDescent="0.25">
      <c r="B193" s="112" t="s">
        <v>84</v>
      </c>
      <c r="C193" s="182">
        <v>9.2386058981233248</v>
      </c>
      <c r="D193" s="183">
        <v>0.46623235726729284</v>
      </c>
      <c r="E193" s="182">
        <v>6.0535714285714288</v>
      </c>
      <c r="F193" s="183">
        <f t="shared" si="55"/>
        <v>-3.185034469551896</v>
      </c>
      <c r="G193" s="182">
        <v>6.3159999999999998</v>
      </c>
      <c r="H193" s="183">
        <f t="shared" si="55"/>
        <v>0.26242857142857101</v>
      </c>
      <c r="I193" s="182">
        <v>7.1208459214501509</v>
      </c>
      <c r="J193" s="183">
        <f t="shared" si="55"/>
        <v>0.8048459214501511</v>
      </c>
      <c r="K193" s="182">
        <v>7.6696165191740411</v>
      </c>
      <c r="L193" s="183">
        <f t="shared" si="56"/>
        <v>0.54877059772389014</v>
      </c>
      <c r="M193" s="182"/>
      <c r="N193" s="183"/>
      <c r="O193" s="183"/>
    </row>
    <row r="194" spans="2:16" x14ac:dyDescent="0.25">
      <c r="B194" s="112" t="s">
        <v>86</v>
      </c>
      <c r="C194" s="182">
        <v>8.8419117647058822</v>
      </c>
      <c r="D194" s="183">
        <v>0.56191176470588289</v>
      </c>
      <c r="E194" s="182">
        <v>7.6309523809523814</v>
      </c>
      <c r="F194" s="183">
        <f t="shared" si="55"/>
        <v>-1.2109593837535009</v>
      </c>
      <c r="G194" s="182">
        <v>5.9019607843137258</v>
      </c>
      <c r="H194" s="183">
        <f t="shared" si="55"/>
        <v>-1.7289915966386555</v>
      </c>
      <c r="I194" s="182">
        <v>6.3746701846965701</v>
      </c>
      <c r="J194" s="183">
        <f t="shared" si="55"/>
        <v>0.47270940038284426</v>
      </c>
      <c r="K194" s="182">
        <v>6.2601880877742948</v>
      </c>
      <c r="L194" s="183">
        <f t="shared" si="56"/>
        <v>-0.11448209692227529</v>
      </c>
      <c r="M194" s="182"/>
      <c r="N194" s="183"/>
      <c r="O194" s="183"/>
    </row>
    <row r="195" spans="2:16" x14ac:dyDescent="0.25">
      <c r="B195" s="112" t="s">
        <v>88</v>
      </c>
      <c r="C195" s="182">
        <v>8.7468749999999993</v>
      </c>
      <c r="D195" s="183">
        <v>-1.4451779801324509</v>
      </c>
      <c r="E195" s="182">
        <v>5.4861111111111107</v>
      </c>
      <c r="F195" s="183">
        <f t="shared" si="55"/>
        <v>-3.2607638888888886</v>
      </c>
      <c r="G195" s="182">
        <v>7.4267515923566876</v>
      </c>
      <c r="H195" s="183">
        <f t="shared" si="55"/>
        <v>1.9406404812455769</v>
      </c>
      <c r="I195" s="182">
        <v>7.4951456310679614</v>
      </c>
      <c r="J195" s="183">
        <f t="shared" si="55"/>
        <v>6.8394038711273808E-2</v>
      </c>
      <c r="K195" s="182">
        <v>7.8169336384439356</v>
      </c>
      <c r="L195" s="183">
        <f t="shared" si="56"/>
        <v>0.32178800737597424</v>
      </c>
      <c r="M195" s="182"/>
      <c r="N195" s="183"/>
      <c r="O195" s="183"/>
    </row>
    <row r="196" spans="2:16" x14ac:dyDescent="0.25">
      <c r="B196" s="112" t="s">
        <v>90</v>
      </c>
      <c r="C196" s="182">
        <v>8.7430555555555554</v>
      </c>
      <c r="D196" s="183">
        <v>-8.6685823754795166E-3</v>
      </c>
      <c r="E196" s="182">
        <v>5.2301587301587302</v>
      </c>
      <c r="F196" s="183">
        <f t="shared" si="55"/>
        <v>-3.5128968253968251</v>
      </c>
      <c r="G196" s="182">
        <v>5.7030965391621127</v>
      </c>
      <c r="H196" s="183">
        <f t="shared" si="55"/>
        <v>0.47293780900338245</v>
      </c>
      <c r="I196" s="182">
        <v>6.3891213389121342</v>
      </c>
      <c r="J196" s="183">
        <f t="shared" si="55"/>
        <v>0.68602479975002151</v>
      </c>
      <c r="K196" s="182">
        <v>6.9157088122605366</v>
      </c>
      <c r="L196" s="183">
        <f t="shared" si="56"/>
        <v>0.52658747334840239</v>
      </c>
      <c r="M196" s="182"/>
      <c r="N196" s="183"/>
      <c r="O196" s="183"/>
    </row>
    <row r="197" spans="2:16" ht="15.75" x14ac:dyDescent="0.25">
      <c r="B197" s="115" t="s">
        <v>27</v>
      </c>
      <c r="C197" s="184">
        <v>9.2769230769230777</v>
      </c>
      <c r="D197" s="185">
        <v>0.2465642912745043</v>
      </c>
      <c r="E197" s="184">
        <v>6.4966408268733851</v>
      </c>
      <c r="F197" s="185">
        <f t="shared" si="55"/>
        <v>-2.7802822500496926</v>
      </c>
      <c r="G197" s="184">
        <v>6.2224880382775121</v>
      </c>
      <c r="H197" s="185">
        <f t="shared" si="55"/>
        <v>-0.274152788595873</v>
      </c>
      <c r="I197" s="184">
        <v>7.0339242722696431</v>
      </c>
      <c r="J197" s="185">
        <f t="shared" si="55"/>
        <v>0.81143623399213105</v>
      </c>
      <c r="K197" s="184">
        <v>7.4551912568306014</v>
      </c>
      <c r="L197" s="185">
        <f t="shared" si="56"/>
        <v>0.42126698456095824</v>
      </c>
      <c r="M197" s="184">
        <v>8.1404448105436575</v>
      </c>
      <c r="N197" s="185">
        <v>6.1405290783778099E-2</v>
      </c>
      <c r="O197" s="185">
        <v>-1.3918533261023054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2" t="s">
        <v>298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9.036363636363637</v>
      </c>
      <c r="D207" s="183">
        <v>-3.089038292896813</v>
      </c>
      <c r="E207" s="182">
        <v>6.4727793696275073</v>
      </c>
      <c r="F207" s="183">
        <f t="shared" ref="F207:J209" si="58">IFERROR(E207-C207,"-")</f>
        <v>-2.5635842667361297</v>
      </c>
      <c r="G207" s="182">
        <v>6</v>
      </c>
      <c r="H207" s="183">
        <f t="shared" si="58"/>
        <v>-0.47277936962750733</v>
      </c>
      <c r="I207" s="182">
        <v>5.4202586206896548</v>
      </c>
      <c r="J207" s="183">
        <f t="shared" si="58"/>
        <v>-0.5797413793103452</v>
      </c>
      <c r="K207" s="182">
        <v>7.4215976331360949</v>
      </c>
      <c r="L207" s="183">
        <f t="shared" ref="L207:L209" si="59">IFERROR(K207-I207,"-")</f>
        <v>2.0013390124464401</v>
      </c>
      <c r="M207" s="182">
        <v>10.036101083032491</v>
      </c>
      <c r="N207" s="183">
        <f t="shared" ref="N207:N209" si="60">IFERROR(M207-K207,"-")</f>
        <v>2.6145034498963966</v>
      </c>
      <c r="O207" s="183">
        <f t="shared" ref="O207" si="61">IFERROR(M207-C207,"-")</f>
        <v>0.99973744666885445</v>
      </c>
    </row>
    <row r="208" spans="2:16" x14ac:dyDescent="0.25">
      <c r="B208" s="112" t="s">
        <v>70</v>
      </c>
      <c r="C208" s="182">
        <v>8.6132075471698109</v>
      </c>
      <c r="D208" s="183">
        <v>-0.97798742138364858</v>
      </c>
      <c r="E208" s="182">
        <v>7.0763358778625953</v>
      </c>
      <c r="F208" s="183">
        <f t="shared" si="58"/>
        <v>-1.5368716693072155</v>
      </c>
      <c r="G208" s="182">
        <v>2.86046511627907</v>
      </c>
      <c r="H208" s="183">
        <f t="shared" si="58"/>
        <v>-4.2158707615835258</v>
      </c>
      <c r="I208" s="182">
        <v>5.7116883116883113</v>
      </c>
      <c r="J208" s="183">
        <f t="shared" si="58"/>
        <v>2.8512231954092413</v>
      </c>
      <c r="K208" s="182">
        <v>6.1691078561917445</v>
      </c>
      <c r="L208" s="183">
        <f t="shared" si="59"/>
        <v>0.45741954450343325</v>
      </c>
      <c r="M208" s="182">
        <v>9.6203288490284002</v>
      </c>
      <c r="N208" s="183">
        <f t="shared" si="60"/>
        <v>3.4512209928366557</v>
      </c>
      <c r="O208" s="183">
        <f>IFERROR(M208-C208,"-")</f>
        <v>1.0071213018585894</v>
      </c>
    </row>
    <row r="209" spans="2:16" x14ac:dyDescent="0.25">
      <c r="B209" s="112" t="s">
        <v>72</v>
      </c>
      <c r="C209" s="182">
        <v>7.7953890489913542</v>
      </c>
      <c r="D209" s="183">
        <v>0.56027933112301564</v>
      </c>
      <c r="E209" s="182">
        <v>8.3571428571428577</v>
      </c>
      <c r="F209" s="183">
        <f t="shared" si="58"/>
        <v>0.56175380815150344</v>
      </c>
      <c r="G209" s="182">
        <v>5.5</v>
      </c>
      <c r="H209" s="183">
        <f t="shared" si="58"/>
        <v>-2.8571428571428577</v>
      </c>
      <c r="I209" s="182">
        <v>6.5864527629233516</v>
      </c>
      <c r="J209" s="183">
        <f t="shared" si="58"/>
        <v>1.0864527629233516</v>
      </c>
      <c r="K209" s="182">
        <v>7.4685534591194971</v>
      </c>
      <c r="L209" s="183">
        <f t="shared" si="59"/>
        <v>0.88210069619614551</v>
      </c>
      <c r="M209" s="182">
        <v>10.040567951318458</v>
      </c>
      <c r="N209" s="183">
        <f t="shared" si="60"/>
        <v>2.5720144921989609</v>
      </c>
      <c r="O209" s="183">
        <f t="shared" ref="O209:O211" si="62">IFERROR(M209-C209,"-")</f>
        <v>2.2451789023271038</v>
      </c>
    </row>
    <row r="210" spans="2:16" x14ac:dyDescent="0.25">
      <c r="B210" s="112" t="s">
        <v>74</v>
      </c>
      <c r="C210" s="182">
        <v>6.806451612903226</v>
      </c>
      <c r="D210" s="183">
        <v>0.18576195773081228</v>
      </c>
      <c r="E210" s="182" t="s">
        <v>232</v>
      </c>
      <c r="F210" s="183" t="str">
        <f>IFERROR(E210-C210,"-")</f>
        <v>-</v>
      </c>
      <c r="G210" s="182">
        <v>2.84</v>
      </c>
      <c r="H210" s="183" t="str">
        <f>IFERROR(G210-E210,"-")</f>
        <v>-</v>
      </c>
      <c r="I210" s="182">
        <v>5.3230912476722532</v>
      </c>
      <c r="J210" s="183">
        <f>IFERROR(I210-G210,"-")</f>
        <v>2.4830912476722533</v>
      </c>
      <c r="K210" s="182">
        <v>7.0227048371174732</v>
      </c>
      <c r="L210" s="183">
        <f>IFERROR(K210-I210,"-")</f>
        <v>1.69961358944522</v>
      </c>
      <c r="M210" s="182">
        <v>8.3473684210526322</v>
      </c>
      <c r="N210" s="183">
        <f>IFERROR(M210-K210,"-")</f>
        <v>1.324663583935159</v>
      </c>
      <c r="O210" s="183">
        <f t="shared" si="62"/>
        <v>1.5409168081494062</v>
      </c>
    </row>
    <row r="211" spans="2:16" x14ac:dyDescent="0.25">
      <c r="B211" s="112" t="s">
        <v>76</v>
      </c>
      <c r="C211" s="182">
        <v>31.227272727272727</v>
      </c>
      <c r="D211" s="183">
        <v>23.10144491270319</v>
      </c>
      <c r="E211" s="182" t="s">
        <v>232</v>
      </c>
      <c r="F211" s="183" t="str">
        <f t="shared" ref="F211:J219" si="63">IFERROR(E211-C211,"-")</f>
        <v>-</v>
      </c>
      <c r="G211" s="182">
        <v>4.5</v>
      </c>
      <c r="H211" s="183" t="str">
        <f t="shared" si="63"/>
        <v>-</v>
      </c>
      <c r="I211" s="182">
        <v>7.1088270858524787</v>
      </c>
      <c r="J211" s="183">
        <f t="shared" si="63"/>
        <v>2.6088270858524787</v>
      </c>
      <c r="K211" s="182">
        <v>11.213178294573643</v>
      </c>
      <c r="L211" s="183">
        <f t="shared" ref="L211:L219" si="64">IFERROR(K211-I211,"-")</f>
        <v>4.1043512087211642</v>
      </c>
      <c r="M211" s="182">
        <v>10.84819734345351</v>
      </c>
      <c r="N211" s="183">
        <f t="shared" ref="N211" si="65">IFERROR(M211-K211,"-")</f>
        <v>-0.36498095112013296</v>
      </c>
      <c r="O211" s="183">
        <f t="shared" si="62"/>
        <v>-20.379075383819217</v>
      </c>
    </row>
    <row r="212" spans="2:16" x14ac:dyDescent="0.25">
      <c r="B212" s="112" t="s">
        <v>78</v>
      </c>
      <c r="C212" s="182">
        <v>7.5299539170506913</v>
      </c>
      <c r="D212" s="183">
        <v>-1.1994190202430373</v>
      </c>
      <c r="E212" s="182" t="s">
        <v>232</v>
      </c>
      <c r="F212" s="183" t="str">
        <f t="shared" si="63"/>
        <v>-</v>
      </c>
      <c r="G212" s="182">
        <v>8.8541666666666661</v>
      </c>
      <c r="H212" s="183" t="str">
        <f t="shared" si="63"/>
        <v>-</v>
      </c>
      <c r="I212" s="182">
        <v>6.1521084337349397</v>
      </c>
      <c r="J212" s="183">
        <f t="shared" si="63"/>
        <v>-2.7020582329317264</v>
      </c>
      <c r="K212" s="182">
        <v>11.01419878296146</v>
      </c>
      <c r="L212" s="183">
        <f t="shared" si="64"/>
        <v>4.8620903492265199</v>
      </c>
      <c r="M212" s="182"/>
      <c r="N212" s="183"/>
      <c r="O212" s="183"/>
    </row>
    <row r="213" spans="2:16" x14ac:dyDescent="0.25">
      <c r="B213" s="112" t="s">
        <v>80</v>
      </c>
      <c r="C213" s="182">
        <v>8.02247191011236</v>
      </c>
      <c r="D213" s="183">
        <v>5.1419278533412438E-2</v>
      </c>
      <c r="E213" s="182" t="s">
        <v>232</v>
      </c>
      <c r="F213" s="183" t="str">
        <f t="shared" si="63"/>
        <v>-</v>
      </c>
      <c r="G213" s="182">
        <v>4.8</v>
      </c>
      <c r="H213" s="183" t="str">
        <f t="shared" si="63"/>
        <v>-</v>
      </c>
      <c r="I213" s="182">
        <v>6.0893952673093779</v>
      </c>
      <c r="J213" s="183">
        <f t="shared" si="63"/>
        <v>1.289395267309378</v>
      </c>
      <c r="K213" s="182">
        <v>9.6335260115606935</v>
      </c>
      <c r="L213" s="183">
        <f t="shared" si="64"/>
        <v>3.5441307442513157</v>
      </c>
      <c r="M213" s="182"/>
      <c r="N213" s="183"/>
      <c r="O213" s="183"/>
    </row>
    <row r="214" spans="2:16" x14ac:dyDescent="0.25">
      <c r="B214" s="112" t="s">
        <v>82</v>
      </c>
      <c r="C214" s="182">
        <v>12.061162079510703</v>
      </c>
      <c r="D214" s="183">
        <v>2.3105567526341897</v>
      </c>
      <c r="E214" s="182">
        <v>8.0295857988165675</v>
      </c>
      <c r="F214" s="183">
        <f t="shared" si="63"/>
        <v>-4.0315762806941358</v>
      </c>
      <c r="G214" s="182">
        <v>7.5269461077844309</v>
      </c>
      <c r="H214" s="183">
        <f t="shared" si="63"/>
        <v>-0.50263969103213668</v>
      </c>
      <c r="I214" s="182">
        <v>5.9843363561417968</v>
      </c>
      <c r="J214" s="183">
        <f t="shared" si="63"/>
        <v>-1.542609751642634</v>
      </c>
      <c r="K214" s="182">
        <v>10.585014409221902</v>
      </c>
      <c r="L214" s="183">
        <f t="shared" si="64"/>
        <v>4.600678053080105</v>
      </c>
      <c r="M214" s="182"/>
      <c r="N214" s="183"/>
      <c r="O214" s="183"/>
    </row>
    <row r="215" spans="2:16" x14ac:dyDescent="0.25">
      <c r="B215" s="112" t="s">
        <v>84</v>
      </c>
      <c r="C215" s="182">
        <v>9.0903790087463552</v>
      </c>
      <c r="D215" s="183">
        <v>0.60878391672181564</v>
      </c>
      <c r="E215" s="182">
        <v>28.5</v>
      </c>
      <c r="F215" s="183">
        <f t="shared" si="63"/>
        <v>19.409620991253647</v>
      </c>
      <c r="G215" s="182">
        <v>4.8483965014577262</v>
      </c>
      <c r="H215" s="183">
        <f t="shared" si="63"/>
        <v>-23.651603498542272</v>
      </c>
      <c r="I215" s="182">
        <v>7.141089108910891</v>
      </c>
      <c r="J215" s="183">
        <f t="shared" si="63"/>
        <v>2.2926926074531648</v>
      </c>
      <c r="K215" s="182">
        <v>9.3552795031055904</v>
      </c>
      <c r="L215" s="183">
        <f t="shared" si="64"/>
        <v>2.2141903941946994</v>
      </c>
      <c r="M215" s="182"/>
      <c r="N215" s="183"/>
      <c r="O215" s="183"/>
    </row>
    <row r="216" spans="2:16" x14ac:dyDescent="0.25">
      <c r="B216" s="112" t="s">
        <v>86</v>
      </c>
      <c r="C216" s="182">
        <v>9.080385852090032</v>
      </c>
      <c r="D216" s="183">
        <v>1.442403656244335</v>
      </c>
      <c r="E216" s="182">
        <v>4.5789473684210522</v>
      </c>
      <c r="F216" s="183">
        <f t="shared" si="63"/>
        <v>-4.5014384836689798</v>
      </c>
      <c r="G216" s="182">
        <v>5.0696202531645573</v>
      </c>
      <c r="H216" s="183">
        <f t="shared" si="63"/>
        <v>0.49067288474350512</v>
      </c>
      <c r="I216" s="182">
        <v>6.2877291960507762</v>
      </c>
      <c r="J216" s="183">
        <f t="shared" si="63"/>
        <v>1.2181089428862188</v>
      </c>
      <c r="K216" s="182">
        <v>9.9650067294751015</v>
      </c>
      <c r="L216" s="183">
        <f t="shared" si="64"/>
        <v>3.6772775334243253</v>
      </c>
      <c r="M216" s="182"/>
      <c r="N216" s="183"/>
      <c r="O216" s="183"/>
    </row>
    <row r="217" spans="2:16" x14ac:dyDescent="0.25">
      <c r="B217" s="112" t="s">
        <v>88</v>
      </c>
      <c r="C217" s="182">
        <v>7.1981707317073171</v>
      </c>
      <c r="D217" s="183">
        <v>-0.14273835920177369</v>
      </c>
      <c r="E217" s="182">
        <v>5.7807017543859649</v>
      </c>
      <c r="F217" s="183">
        <f t="shared" si="63"/>
        <v>-1.4174689773213522</v>
      </c>
      <c r="G217" s="182">
        <v>5.1133200795228628</v>
      </c>
      <c r="H217" s="183">
        <f t="shared" si="63"/>
        <v>-0.66738167486310207</v>
      </c>
      <c r="I217" s="182">
        <v>5.8250773993808052</v>
      </c>
      <c r="J217" s="183">
        <f t="shared" si="63"/>
        <v>0.71175731985794233</v>
      </c>
      <c r="K217" s="182">
        <v>7.9652294853963834</v>
      </c>
      <c r="L217" s="183">
        <f t="shared" si="64"/>
        <v>2.1401520860155783</v>
      </c>
      <c r="M217" s="182"/>
      <c r="N217" s="183"/>
      <c r="O217" s="183"/>
    </row>
    <row r="218" spans="2:16" x14ac:dyDescent="0.25">
      <c r="B218" s="112" t="s">
        <v>90</v>
      </c>
      <c r="C218" s="182">
        <v>9.8170731707317067</v>
      </c>
      <c r="D218" s="183">
        <v>1.0396759104577349</v>
      </c>
      <c r="E218" s="182">
        <v>6.3580246913580245</v>
      </c>
      <c r="F218" s="183">
        <f t="shared" si="63"/>
        <v>-3.4590484793736822</v>
      </c>
      <c r="G218" s="182">
        <v>4.9749715585893064</v>
      </c>
      <c r="H218" s="183">
        <f t="shared" si="63"/>
        <v>-1.3830531327687181</v>
      </c>
      <c r="I218" s="182">
        <v>6.2163461538461542</v>
      </c>
      <c r="J218" s="183">
        <f t="shared" si="63"/>
        <v>1.2413745952568478</v>
      </c>
      <c r="K218" s="182">
        <v>9.3677419354838705</v>
      </c>
      <c r="L218" s="183">
        <f t="shared" si="64"/>
        <v>3.1513957816377163</v>
      </c>
      <c r="M218" s="182"/>
      <c r="N218" s="183"/>
      <c r="O218" s="183"/>
    </row>
    <row r="219" spans="2:16" ht="15.75" x14ac:dyDescent="0.25">
      <c r="B219" s="115" t="s">
        <v>27</v>
      </c>
      <c r="C219" s="184">
        <v>9.8219974715549938</v>
      </c>
      <c r="D219" s="185">
        <v>1.3168988991552659</v>
      </c>
      <c r="E219" s="184">
        <v>7.0369206598586018</v>
      </c>
      <c r="F219" s="185">
        <f t="shared" si="63"/>
        <v>-2.785076811696392</v>
      </c>
      <c r="G219" s="184">
        <v>5.1207054512139258</v>
      </c>
      <c r="H219" s="185">
        <f t="shared" si="63"/>
        <v>-1.916215208644676</v>
      </c>
      <c r="I219" s="184">
        <v>6.1094831911690921</v>
      </c>
      <c r="J219" s="185">
        <f t="shared" si="63"/>
        <v>0.98877773995516627</v>
      </c>
      <c r="K219" s="184">
        <v>8.8479387249380483</v>
      </c>
      <c r="L219" s="185">
        <f t="shared" si="64"/>
        <v>2.7384555337689562</v>
      </c>
      <c r="M219" s="184">
        <v>9.747955918947742</v>
      </c>
      <c r="N219" s="185">
        <v>2.1477332017985216</v>
      </c>
      <c r="O219" s="185">
        <v>-1.227285626945978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2" t="s">
        <v>297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10.616883116883116</v>
      </c>
      <c r="D229" s="183">
        <v>1.5324841399010189</v>
      </c>
      <c r="E229" s="182">
        <v>9.319488817891374</v>
      </c>
      <c r="F229" s="183">
        <f t="shared" ref="F229:J231" si="66">IFERROR(E229-C229,"-")</f>
        <v>-1.2973942989917422</v>
      </c>
      <c r="G229" s="182">
        <v>6.3085714285714287</v>
      </c>
      <c r="H229" s="183">
        <f t="shared" si="66"/>
        <v>-3.0109173893199452</v>
      </c>
      <c r="I229" s="182">
        <v>8.5574162679425836</v>
      </c>
      <c r="J229" s="183">
        <f t="shared" si="66"/>
        <v>2.2488448393711549</v>
      </c>
      <c r="K229" s="182">
        <v>8.6969696969696972</v>
      </c>
      <c r="L229" s="183">
        <f t="shared" ref="L229:L231" si="67">IFERROR(K229-I229,"-")</f>
        <v>0.13955342902711365</v>
      </c>
      <c r="M229" s="182">
        <v>8.8498659517426272</v>
      </c>
      <c r="N229" s="183">
        <f t="shared" ref="N229:N231" si="68">IFERROR(M229-K229,"-")</f>
        <v>0.15289625477293001</v>
      </c>
      <c r="O229" s="183">
        <f t="shared" ref="O229" si="69">IFERROR(M229-C229,"-")</f>
        <v>-1.7670171651404889</v>
      </c>
    </row>
    <row r="230" spans="2:16" x14ac:dyDescent="0.25">
      <c r="B230" s="112" t="s">
        <v>70</v>
      </c>
      <c r="C230" s="182">
        <v>9.41</v>
      </c>
      <c r="D230" s="183">
        <v>1.1654479418886208</v>
      </c>
      <c r="E230" s="182">
        <v>6.2897196261682247</v>
      </c>
      <c r="F230" s="183">
        <f t="shared" si="66"/>
        <v>-3.1202803738317755</v>
      </c>
      <c r="G230" s="182">
        <v>8.6111111111111107</v>
      </c>
      <c r="H230" s="183">
        <f t="shared" si="66"/>
        <v>2.3213914849428861</v>
      </c>
      <c r="I230" s="182">
        <v>5.5938303341902316</v>
      </c>
      <c r="J230" s="183">
        <f t="shared" si="66"/>
        <v>-3.0172807769208791</v>
      </c>
      <c r="K230" s="182">
        <v>7.5101123595505621</v>
      </c>
      <c r="L230" s="183">
        <f t="shared" si="67"/>
        <v>1.9162820253603305</v>
      </c>
      <c r="M230" s="182">
        <v>7.6536796536796539</v>
      </c>
      <c r="N230" s="183">
        <f t="shared" si="68"/>
        <v>0.14356729412909175</v>
      </c>
      <c r="O230" s="183">
        <f>IFERROR(M230-C230,"-")</f>
        <v>-1.7563203463203463</v>
      </c>
    </row>
    <row r="231" spans="2:16" x14ac:dyDescent="0.25">
      <c r="B231" s="112" t="s">
        <v>72</v>
      </c>
      <c r="C231" s="182">
        <v>9.2303523035230359</v>
      </c>
      <c r="D231" s="183">
        <v>0.53987611304684613</v>
      </c>
      <c r="E231" s="182">
        <v>7.180616740088106</v>
      </c>
      <c r="F231" s="183">
        <f t="shared" si="66"/>
        <v>-2.0497355634349299</v>
      </c>
      <c r="G231" s="182">
        <v>5.25</v>
      </c>
      <c r="H231" s="183">
        <f t="shared" si="66"/>
        <v>-1.930616740088106</v>
      </c>
      <c r="I231" s="182">
        <v>7.1073446327683616</v>
      </c>
      <c r="J231" s="183">
        <f t="shared" si="66"/>
        <v>1.8573446327683616</v>
      </c>
      <c r="K231" s="182">
        <v>9.2798742138364787</v>
      </c>
      <c r="L231" s="183">
        <f t="shared" si="67"/>
        <v>2.1725295810681171</v>
      </c>
      <c r="M231" s="182">
        <v>7.7043918918918921</v>
      </c>
      <c r="N231" s="183">
        <f t="shared" si="68"/>
        <v>-1.5754823219445866</v>
      </c>
      <c r="O231" s="183">
        <f t="shared" ref="O231:O233" si="70">IFERROR(M231-C231,"-")</f>
        <v>-1.5259604116311438</v>
      </c>
    </row>
    <row r="232" spans="2:16" x14ac:dyDescent="0.25">
      <c r="B232" s="112" t="s">
        <v>74</v>
      </c>
      <c r="C232" s="182">
        <v>8.6024999999999991</v>
      </c>
      <c r="D232" s="183">
        <v>-0.33936046511628071</v>
      </c>
      <c r="E232" s="182" t="s">
        <v>232</v>
      </c>
      <c r="F232" s="183" t="str">
        <f>IFERROR(E232-C232,"-")</f>
        <v>-</v>
      </c>
      <c r="G232" s="182">
        <v>5.2121212121212119</v>
      </c>
      <c r="H232" s="183" t="str">
        <f>IFERROR(G232-E232,"-")</f>
        <v>-</v>
      </c>
      <c r="I232" s="182">
        <v>6.235611510791367</v>
      </c>
      <c r="J232" s="183">
        <f>IFERROR(I232-G232,"-")</f>
        <v>1.0234902986701551</v>
      </c>
      <c r="K232" s="182">
        <v>7.8366197183098594</v>
      </c>
      <c r="L232" s="183">
        <f>IFERROR(K232-I232,"-")</f>
        <v>1.6010082075184924</v>
      </c>
      <c r="M232" s="182">
        <v>8.6806930693069315</v>
      </c>
      <c r="N232" s="183">
        <f>IFERROR(M232-K232,"-")</f>
        <v>0.84407335099707215</v>
      </c>
      <c r="O232" s="183">
        <f t="shared" si="70"/>
        <v>7.8193069306932372E-2</v>
      </c>
    </row>
    <row r="233" spans="2:16" x14ac:dyDescent="0.25">
      <c r="B233" s="112" t="s">
        <v>76</v>
      </c>
      <c r="C233" s="182">
        <v>10.330472103004292</v>
      </c>
      <c r="D233" s="183">
        <v>1.4177736903058786</v>
      </c>
      <c r="E233" s="182" t="s">
        <v>232</v>
      </c>
      <c r="F233" s="183" t="str">
        <f t="shared" ref="F233:J241" si="71">IFERROR(E233-C233,"-")</f>
        <v>-</v>
      </c>
      <c r="G233" s="182">
        <v>4.8250000000000002</v>
      </c>
      <c r="H233" s="183" t="str">
        <f t="shared" si="71"/>
        <v>-</v>
      </c>
      <c r="I233" s="182">
        <v>6.1355140186915884</v>
      </c>
      <c r="J233" s="183">
        <f t="shared" si="71"/>
        <v>1.3105140186915882</v>
      </c>
      <c r="K233" s="182">
        <v>7.5637065637065639</v>
      </c>
      <c r="L233" s="183">
        <f t="shared" ref="L233:L241" si="72">IFERROR(K233-I233,"-")</f>
        <v>1.4281925450149755</v>
      </c>
      <c r="M233" s="182">
        <v>8.140703517587939</v>
      </c>
      <c r="N233" s="183">
        <f t="shared" ref="N233" si="73">IFERROR(M233-K233,"-")</f>
        <v>0.57699695388137506</v>
      </c>
      <c r="O233" s="183">
        <f t="shared" si="70"/>
        <v>-2.1897685854163527</v>
      </c>
    </row>
    <row r="234" spans="2:16" x14ac:dyDescent="0.25">
      <c r="B234" s="112" t="s">
        <v>78</v>
      </c>
      <c r="C234" s="182">
        <v>8.0840336134453779</v>
      </c>
      <c r="D234" s="183">
        <v>-0.6337364213978276</v>
      </c>
      <c r="E234" s="182" t="s">
        <v>232</v>
      </c>
      <c r="F234" s="183" t="str">
        <f t="shared" si="71"/>
        <v>-</v>
      </c>
      <c r="G234" s="182">
        <v>6.8023255813953485</v>
      </c>
      <c r="H234" s="183" t="str">
        <f t="shared" si="71"/>
        <v>-</v>
      </c>
      <c r="I234" s="182">
        <v>6.709677419354839</v>
      </c>
      <c r="J234" s="183">
        <f t="shared" si="71"/>
        <v>-9.2648162040509519E-2</v>
      </c>
      <c r="K234" s="182">
        <v>7.7424657534246579</v>
      </c>
      <c r="L234" s="183">
        <f t="shared" si="72"/>
        <v>1.032788334069819</v>
      </c>
      <c r="M234" s="182"/>
      <c r="N234" s="183"/>
      <c r="O234" s="183"/>
    </row>
    <row r="235" spans="2:16" x14ac:dyDescent="0.25">
      <c r="B235" s="112" t="s">
        <v>80</v>
      </c>
      <c r="C235" s="182">
        <v>9.4250000000000007</v>
      </c>
      <c r="D235" s="183">
        <v>-0.54767759562841434</v>
      </c>
      <c r="E235" s="182" t="s">
        <v>232</v>
      </c>
      <c r="F235" s="183" t="str">
        <f t="shared" si="71"/>
        <v>-</v>
      </c>
      <c r="G235" s="182">
        <v>9.1930693069306937</v>
      </c>
      <c r="H235" s="183" t="str">
        <f t="shared" si="71"/>
        <v>-</v>
      </c>
      <c r="I235" s="182">
        <v>7.8844696969696972</v>
      </c>
      <c r="J235" s="183">
        <f t="shared" si="71"/>
        <v>-1.3085996099609964</v>
      </c>
      <c r="K235" s="182">
        <v>6.6075036075036078</v>
      </c>
      <c r="L235" s="183">
        <f t="shared" si="72"/>
        <v>-1.2769660894660895</v>
      </c>
      <c r="M235" s="182"/>
      <c r="N235" s="183"/>
      <c r="O235" s="183"/>
    </row>
    <row r="236" spans="2:16" x14ac:dyDescent="0.25">
      <c r="B236" s="112" t="s">
        <v>82</v>
      </c>
      <c r="C236" s="182">
        <v>10.110526315789473</v>
      </c>
      <c r="D236" s="183">
        <v>-0.36713691445107699</v>
      </c>
      <c r="E236" s="182">
        <v>5.0167286245353164</v>
      </c>
      <c r="F236" s="183">
        <f t="shared" si="71"/>
        <v>-5.0937976912541565</v>
      </c>
      <c r="G236" s="182">
        <v>4.776859504132231</v>
      </c>
      <c r="H236" s="183">
        <f t="shared" si="71"/>
        <v>-0.23986912040308539</v>
      </c>
      <c r="I236" s="182">
        <v>8.9580152671755719</v>
      </c>
      <c r="J236" s="183">
        <f t="shared" si="71"/>
        <v>4.1811557630433409</v>
      </c>
      <c r="K236" s="182">
        <v>7.5533199195171026</v>
      </c>
      <c r="L236" s="183">
        <f t="shared" si="72"/>
        <v>-1.4046953476584694</v>
      </c>
      <c r="M236" s="182"/>
      <c r="N236" s="183"/>
      <c r="O236" s="183"/>
    </row>
    <row r="237" spans="2:16" x14ac:dyDescent="0.25">
      <c r="B237" s="112" t="s">
        <v>84</v>
      </c>
      <c r="C237" s="182">
        <v>9.2386058981233248</v>
      </c>
      <c r="D237" s="183">
        <v>0.46623235726729284</v>
      </c>
      <c r="E237" s="182">
        <v>6.0535714285714288</v>
      </c>
      <c r="F237" s="183">
        <f t="shared" si="71"/>
        <v>-3.185034469551896</v>
      </c>
      <c r="G237" s="182">
        <v>6.3159999999999998</v>
      </c>
      <c r="H237" s="183">
        <f t="shared" si="71"/>
        <v>0.26242857142857101</v>
      </c>
      <c r="I237" s="182">
        <v>7.1208459214501509</v>
      </c>
      <c r="J237" s="183">
        <f t="shared" si="71"/>
        <v>0.8048459214501511</v>
      </c>
      <c r="K237" s="182">
        <v>7.6696165191740411</v>
      </c>
      <c r="L237" s="183">
        <f t="shared" si="72"/>
        <v>0.54877059772389014</v>
      </c>
      <c r="M237" s="182"/>
      <c r="N237" s="183"/>
      <c r="O237" s="183"/>
    </row>
    <row r="238" spans="2:16" x14ac:dyDescent="0.25">
      <c r="B238" s="112" t="s">
        <v>86</v>
      </c>
      <c r="C238" s="182">
        <v>8.8419117647058822</v>
      </c>
      <c r="D238" s="183">
        <v>0.56191176470588289</v>
      </c>
      <c r="E238" s="182">
        <v>7.6309523809523814</v>
      </c>
      <c r="F238" s="183">
        <f t="shared" si="71"/>
        <v>-1.2109593837535009</v>
      </c>
      <c r="G238" s="182">
        <v>5.9019607843137258</v>
      </c>
      <c r="H238" s="183">
        <f t="shared" si="71"/>
        <v>-1.7289915966386555</v>
      </c>
      <c r="I238" s="182">
        <v>6.3746701846965701</v>
      </c>
      <c r="J238" s="183">
        <f t="shared" si="71"/>
        <v>0.47270940038284426</v>
      </c>
      <c r="K238" s="182">
        <v>6.2601880877742948</v>
      </c>
      <c r="L238" s="183">
        <f t="shared" si="72"/>
        <v>-0.11448209692227529</v>
      </c>
      <c r="M238" s="182"/>
      <c r="N238" s="183"/>
      <c r="O238" s="183"/>
    </row>
    <row r="239" spans="2:16" x14ac:dyDescent="0.25">
      <c r="B239" s="112" t="s">
        <v>88</v>
      </c>
      <c r="C239" s="182">
        <v>8.7468749999999993</v>
      </c>
      <c r="D239" s="183">
        <v>-1.4451779801324509</v>
      </c>
      <c r="E239" s="182">
        <v>5.4861111111111107</v>
      </c>
      <c r="F239" s="183">
        <f t="shared" si="71"/>
        <v>-3.2607638888888886</v>
      </c>
      <c r="G239" s="182">
        <v>7.4267515923566876</v>
      </c>
      <c r="H239" s="183">
        <f t="shared" si="71"/>
        <v>1.9406404812455769</v>
      </c>
      <c r="I239" s="182">
        <v>7.4951456310679614</v>
      </c>
      <c r="J239" s="183">
        <f t="shared" si="71"/>
        <v>6.8394038711273808E-2</v>
      </c>
      <c r="K239" s="182">
        <v>7.8169336384439356</v>
      </c>
      <c r="L239" s="183">
        <f t="shared" si="72"/>
        <v>0.32178800737597424</v>
      </c>
      <c r="M239" s="182"/>
      <c r="N239" s="183"/>
      <c r="O239" s="183"/>
    </row>
    <row r="240" spans="2:16" x14ac:dyDescent="0.25">
      <c r="B240" s="112" t="s">
        <v>90</v>
      </c>
      <c r="C240" s="182">
        <v>8.7430555555555554</v>
      </c>
      <c r="D240" s="183">
        <v>-8.6685823754795166E-3</v>
      </c>
      <c r="E240" s="182">
        <v>5.2301587301587302</v>
      </c>
      <c r="F240" s="183">
        <f t="shared" si="71"/>
        <v>-3.5128968253968251</v>
      </c>
      <c r="G240" s="182">
        <v>5.7030965391621127</v>
      </c>
      <c r="H240" s="183">
        <f t="shared" si="71"/>
        <v>0.47293780900338245</v>
      </c>
      <c r="I240" s="182">
        <v>6.3891213389121342</v>
      </c>
      <c r="J240" s="183">
        <f t="shared" si="71"/>
        <v>0.68602479975002151</v>
      </c>
      <c r="K240" s="182">
        <v>6.9157088122605366</v>
      </c>
      <c r="L240" s="183">
        <f t="shared" si="72"/>
        <v>0.52658747334840239</v>
      </c>
      <c r="M240" s="182"/>
      <c r="N240" s="183"/>
      <c r="O240" s="183"/>
    </row>
    <row r="241" spans="2:16" ht="15.75" x14ac:dyDescent="0.25">
      <c r="B241" s="115" t="s">
        <v>27</v>
      </c>
      <c r="C241" s="184">
        <v>9.2769230769230777</v>
      </c>
      <c r="D241" s="185">
        <v>0.2465642912745043</v>
      </c>
      <c r="E241" s="184">
        <v>6.4966408268733851</v>
      </c>
      <c r="F241" s="185">
        <f t="shared" si="71"/>
        <v>-2.7802822500496926</v>
      </c>
      <c r="G241" s="184">
        <v>6.2224880382775121</v>
      </c>
      <c r="H241" s="185">
        <f t="shared" si="71"/>
        <v>-0.274152788595873</v>
      </c>
      <c r="I241" s="184">
        <v>7.0339242722696431</v>
      </c>
      <c r="J241" s="185">
        <f t="shared" si="71"/>
        <v>0.81143623399213105</v>
      </c>
      <c r="K241" s="184">
        <v>7.4551912568306014</v>
      </c>
      <c r="L241" s="185">
        <f t="shared" si="72"/>
        <v>0.42126698456095824</v>
      </c>
      <c r="M241" s="184">
        <v>8.1404448105436575</v>
      </c>
      <c r="N241" s="185">
        <v>6.1405290783778099E-2</v>
      </c>
      <c r="O241" s="185">
        <v>-1.3918533261023054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2" t="s">
        <v>299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7.8931116389548697</v>
      </c>
      <c r="D251" s="183">
        <v>-0.6756957004946722</v>
      </c>
      <c r="E251" s="182">
        <v>7.6333878887070377</v>
      </c>
      <c r="F251" s="183">
        <f t="shared" ref="F251:J253" si="74">IFERROR(E251-C251,"-")</f>
        <v>-0.25972375024783201</v>
      </c>
      <c r="G251" s="182">
        <v>5.2777777777777777</v>
      </c>
      <c r="H251" s="183">
        <f t="shared" si="74"/>
        <v>-2.35561011092926</v>
      </c>
      <c r="I251" s="182">
        <v>7.3537117903930129</v>
      </c>
      <c r="J251" s="183">
        <f t="shared" si="74"/>
        <v>2.0759340126152352</v>
      </c>
      <c r="K251" s="182">
        <v>7.5425414364640888</v>
      </c>
      <c r="L251" s="183">
        <f t="shared" ref="L251:L253" si="75">IFERROR(K251-I251,"-")</f>
        <v>0.18882964607107589</v>
      </c>
      <c r="M251" s="182">
        <v>8.7548701298701292</v>
      </c>
      <c r="N251" s="183">
        <f t="shared" ref="N251:N253" si="76">IFERROR(M251-K251,"-")</f>
        <v>1.2123286934060404</v>
      </c>
      <c r="O251" s="183">
        <f t="shared" ref="O251" si="77">IFERROR(M251-C251,"-")</f>
        <v>0.86175849091525958</v>
      </c>
    </row>
    <row r="252" spans="2:16" x14ac:dyDescent="0.25">
      <c r="B252" s="112" t="s">
        <v>70</v>
      </c>
      <c r="C252" s="182">
        <v>7.5692640692640696</v>
      </c>
      <c r="D252" s="183">
        <v>-0.49570768214835947</v>
      </c>
      <c r="E252" s="182">
        <v>6.9110486891385765</v>
      </c>
      <c r="F252" s="183">
        <f t="shared" si="74"/>
        <v>-0.65821538012549308</v>
      </c>
      <c r="G252" s="182">
        <v>12</v>
      </c>
      <c r="H252" s="183">
        <f t="shared" si="74"/>
        <v>5.0889513108614235</v>
      </c>
      <c r="I252" s="182">
        <v>8.0563063063063058</v>
      </c>
      <c r="J252" s="183">
        <f t="shared" si="74"/>
        <v>-3.9436936936936942</v>
      </c>
      <c r="K252" s="182">
        <v>8.927819548872181</v>
      </c>
      <c r="L252" s="183">
        <f t="shared" si="75"/>
        <v>0.87151324256587515</v>
      </c>
      <c r="M252" s="182">
        <v>7.9670846394984327</v>
      </c>
      <c r="N252" s="183">
        <f t="shared" si="76"/>
        <v>-0.96073490937374828</v>
      </c>
      <c r="O252" s="183">
        <f>IFERROR(M252-C252,"-")</f>
        <v>0.39782057023436312</v>
      </c>
    </row>
    <row r="253" spans="2:16" x14ac:dyDescent="0.25">
      <c r="B253" s="112" t="s">
        <v>72</v>
      </c>
      <c r="C253" s="182">
        <v>7.7943722943722946</v>
      </c>
      <c r="D253" s="183">
        <v>-0.79937770562770538</v>
      </c>
      <c r="E253" s="182">
        <v>11.471631205673759</v>
      </c>
      <c r="F253" s="183">
        <f t="shared" si="74"/>
        <v>3.6772589113014647</v>
      </c>
      <c r="G253" s="182">
        <v>1</v>
      </c>
      <c r="H253" s="183">
        <f t="shared" si="74"/>
        <v>-10.471631205673759</v>
      </c>
      <c r="I253" s="182">
        <v>7.788349514563107</v>
      </c>
      <c r="J253" s="183">
        <f t="shared" si="74"/>
        <v>6.788349514563107</v>
      </c>
      <c r="K253" s="182">
        <v>8.277899343544858</v>
      </c>
      <c r="L253" s="183">
        <f t="shared" si="75"/>
        <v>0.48954982898175103</v>
      </c>
      <c r="M253" s="182">
        <v>8.0641282565130261</v>
      </c>
      <c r="N253" s="183">
        <f t="shared" si="76"/>
        <v>-0.2137710870318319</v>
      </c>
      <c r="O253" s="183">
        <f t="shared" ref="O253:O255" si="78">IFERROR(M253-C253,"-")</f>
        <v>0.2697559621407315</v>
      </c>
    </row>
    <row r="254" spans="2:16" x14ac:dyDescent="0.25">
      <c r="B254" s="112" t="s">
        <v>74</v>
      </c>
      <c r="C254" s="182">
        <v>9.7254901960784306</v>
      </c>
      <c r="D254" s="183">
        <v>1.8526578261362339</v>
      </c>
      <c r="E254" s="182" t="s">
        <v>232</v>
      </c>
      <c r="F254" s="183" t="str">
        <f>IFERROR(E254-C254,"-")</f>
        <v>-</v>
      </c>
      <c r="G254" s="182" t="s">
        <v>232</v>
      </c>
      <c r="H254" s="183" t="str">
        <f>IFERROR(G254-E254,"-")</f>
        <v>-</v>
      </c>
      <c r="I254" s="182">
        <v>8.2225609756097562</v>
      </c>
      <c r="J254" s="183" t="str">
        <f>IFERROR(I254-G254,"-")</f>
        <v>-</v>
      </c>
      <c r="K254" s="182">
        <v>9.1930693069306937</v>
      </c>
      <c r="L254" s="183">
        <f>IFERROR(K254-I254,"-")</f>
        <v>0.9705083313209375</v>
      </c>
      <c r="M254" s="182">
        <v>7.3793103448275863</v>
      </c>
      <c r="N254" s="183">
        <f>IFERROR(M254-K254,"-")</f>
        <v>-1.8137589621031074</v>
      </c>
      <c r="O254" s="183">
        <f t="shared" si="78"/>
        <v>-2.3461798512508443</v>
      </c>
    </row>
    <row r="255" spans="2:16" x14ac:dyDescent="0.25">
      <c r="B255" s="112" t="s">
        <v>76</v>
      </c>
      <c r="C255" s="182">
        <v>3</v>
      </c>
      <c r="D255" s="183">
        <v>-4.2666666666666666</v>
      </c>
      <c r="E255" s="182" t="s">
        <v>232</v>
      </c>
      <c r="F255" s="183" t="str">
        <f t="shared" ref="F255:J263" si="79">IFERROR(E255-C255,"-")</f>
        <v>-</v>
      </c>
      <c r="G255" s="182">
        <v>4.5999999999999996</v>
      </c>
      <c r="H255" s="183" t="str">
        <f t="shared" si="79"/>
        <v>-</v>
      </c>
      <c r="I255" s="182">
        <v>4.4545454545454541</v>
      </c>
      <c r="J255" s="183">
        <f t="shared" si="79"/>
        <v>-0.1454545454545455</v>
      </c>
      <c r="K255" s="182">
        <v>5.1111111111111107</v>
      </c>
      <c r="L255" s="183">
        <f t="shared" ref="L255:L263" si="80">IFERROR(K255-I255,"-")</f>
        <v>0.65656565656565657</v>
      </c>
      <c r="M255" s="182">
        <v>8.7727272727272734</v>
      </c>
      <c r="N255" s="183">
        <f t="shared" ref="N255" si="81">IFERROR(M255-K255,"-")</f>
        <v>3.6616161616161627</v>
      </c>
      <c r="O255" s="183">
        <f t="shared" si="78"/>
        <v>5.7727272727272734</v>
      </c>
    </row>
    <row r="256" spans="2:16" x14ac:dyDescent="0.25">
      <c r="B256" s="112" t="s">
        <v>78</v>
      </c>
      <c r="C256" s="182">
        <v>4.5384615384615383</v>
      </c>
      <c r="D256" s="183">
        <v>-2.3782051282051286</v>
      </c>
      <c r="E256" s="182" t="s">
        <v>232</v>
      </c>
      <c r="F256" s="183" t="str">
        <f t="shared" si="79"/>
        <v>-</v>
      </c>
      <c r="G256" s="182">
        <v>10</v>
      </c>
      <c r="H256" s="183" t="str">
        <f t="shared" si="79"/>
        <v>-</v>
      </c>
      <c r="I256" s="182">
        <v>3.7391304347826089</v>
      </c>
      <c r="J256" s="183">
        <f t="shared" si="79"/>
        <v>-6.2608695652173907</v>
      </c>
      <c r="K256" s="182">
        <v>3</v>
      </c>
      <c r="L256" s="183">
        <f t="shared" si="80"/>
        <v>-0.73913043478260887</v>
      </c>
      <c r="M256" s="182"/>
      <c r="N256" s="183"/>
      <c r="O256" s="183"/>
    </row>
    <row r="257" spans="2:16" x14ac:dyDescent="0.25">
      <c r="B257" s="112" t="s">
        <v>80</v>
      </c>
      <c r="C257" s="182">
        <v>6.5384615384615383</v>
      </c>
      <c r="D257" s="183">
        <v>-0.98785425101214575</v>
      </c>
      <c r="E257" s="182" t="s">
        <v>232</v>
      </c>
      <c r="F257" s="183" t="str">
        <f t="shared" si="79"/>
        <v>-</v>
      </c>
      <c r="G257" s="182">
        <v>7.9285714285714288</v>
      </c>
      <c r="H257" s="183" t="str">
        <f t="shared" si="79"/>
        <v>-</v>
      </c>
      <c r="I257" s="182">
        <v>8.5374999999999996</v>
      </c>
      <c r="J257" s="183">
        <f t="shared" si="79"/>
        <v>0.60892857142857082</v>
      </c>
      <c r="K257" s="182">
        <v>7</v>
      </c>
      <c r="L257" s="183">
        <f t="shared" si="80"/>
        <v>-1.5374999999999996</v>
      </c>
      <c r="M257" s="182"/>
      <c r="N257" s="183"/>
      <c r="O257" s="183"/>
    </row>
    <row r="258" spans="2:16" x14ac:dyDescent="0.25">
      <c r="B258" s="112" t="s">
        <v>82</v>
      </c>
      <c r="C258" s="182">
        <v>8.9459459459459456</v>
      </c>
      <c r="D258" s="183">
        <v>2.4459459459459456</v>
      </c>
      <c r="E258" s="182" t="s">
        <v>232</v>
      </c>
      <c r="F258" s="183" t="str">
        <f t="shared" si="79"/>
        <v>-</v>
      </c>
      <c r="G258" s="182" t="s">
        <v>232</v>
      </c>
      <c r="H258" s="183" t="str">
        <f t="shared" si="79"/>
        <v>-</v>
      </c>
      <c r="I258" s="182">
        <v>23.428571428571427</v>
      </c>
      <c r="J258" s="183" t="str">
        <f t="shared" si="79"/>
        <v>-</v>
      </c>
      <c r="K258" s="182">
        <v>7.333333333333333</v>
      </c>
      <c r="L258" s="183">
        <f t="shared" si="80"/>
        <v>-16.095238095238095</v>
      </c>
      <c r="M258" s="182"/>
      <c r="N258" s="183"/>
      <c r="O258" s="183"/>
    </row>
    <row r="259" spans="2:16" x14ac:dyDescent="0.25">
      <c r="B259" s="112" t="s">
        <v>84</v>
      </c>
      <c r="C259" s="182">
        <v>5</v>
      </c>
      <c r="D259" s="183">
        <v>-5.7111111111111104</v>
      </c>
      <c r="E259" s="182">
        <v>3</v>
      </c>
      <c r="F259" s="183">
        <f t="shared" si="79"/>
        <v>-2</v>
      </c>
      <c r="G259" s="182">
        <v>6.666666666666667</v>
      </c>
      <c r="H259" s="183">
        <f t="shared" si="79"/>
        <v>3.666666666666667</v>
      </c>
      <c r="I259" s="182">
        <v>6</v>
      </c>
      <c r="J259" s="183">
        <f t="shared" si="79"/>
        <v>-0.66666666666666696</v>
      </c>
      <c r="K259" s="182">
        <v>3.8333333333333335</v>
      </c>
      <c r="L259" s="183">
        <f t="shared" si="80"/>
        <v>-2.1666666666666665</v>
      </c>
      <c r="M259" s="182"/>
      <c r="N259" s="183"/>
      <c r="O259" s="183"/>
    </row>
    <row r="260" spans="2:16" x14ac:dyDescent="0.25">
      <c r="B260" s="112" t="s">
        <v>86</v>
      </c>
      <c r="C260" s="182">
        <v>6.5454545454545459</v>
      </c>
      <c r="D260" s="183">
        <v>0.60515603799185946</v>
      </c>
      <c r="E260" s="182">
        <v>1.5</v>
      </c>
      <c r="F260" s="183">
        <f t="shared" si="79"/>
        <v>-5.0454545454545459</v>
      </c>
      <c r="G260" s="182">
        <v>6.0175438596491224</v>
      </c>
      <c r="H260" s="183">
        <f t="shared" si="79"/>
        <v>4.5175438596491224</v>
      </c>
      <c r="I260" s="182">
        <v>6.2674418604651159</v>
      </c>
      <c r="J260" s="183">
        <f t="shared" si="79"/>
        <v>0.24989800081599345</v>
      </c>
      <c r="K260" s="182">
        <v>7.0779220779220777</v>
      </c>
      <c r="L260" s="183">
        <f t="shared" si="80"/>
        <v>0.81048021745696186</v>
      </c>
      <c r="M260" s="182"/>
      <c r="N260" s="183"/>
      <c r="O260" s="183"/>
    </row>
    <row r="261" spans="2:16" x14ac:dyDescent="0.25">
      <c r="B261" s="112" t="s">
        <v>88</v>
      </c>
      <c r="C261" s="182">
        <v>7.9570957095709574</v>
      </c>
      <c r="D261" s="183">
        <v>2.0854098832701951E-2</v>
      </c>
      <c r="E261" s="182">
        <v>3.6666666666666665</v>
      </c>
      <c r="F261" s="183">
        <f t="shared" si="79"/>
        <v>-4.2904290429042913</v>
      </c>
      <c r="G261" s="182">
        <v>6.7192374350086652</v>
      </c>
      <c r="H261" s="183">
        <f t="shared" si="79"/>
        <v>3.0525707683419987</v>
      </c>
      <c r="I261" s="182">
        <v>6.6938775510204085</v>
      </c>
      <c r="J261" s="183">
        <f t="shared" si="79"/>
        <v>-2.5359883988256726E-2</v>
      </c>
      <c r="K261" s="182">
        <v>6.2519181585677748</v>
      </c>
      <c r="L261" s="183">
        <f t="shared" si="80"/>
        <v>-0.44195939245263371</v>
      </c>
      <c r="M261" s="182"/>
      <c r="N261" s="183"/>
      <c r="O261" s="183"/>
    </row>
    <row r="262" spans="2:16" x14ac:dyDescent="0.25">
      <c r="B262" s="112" t="s">
        <v>90</v>
      </c>
      <c r="C262" s="182">
        <v>7.7962382445141065</v>
      </c>
      <c r="D262" s="183">
        <v>0.1489514228086799</v>
      </c>
      <c r="E262" s="182">
        <v>8.5</v>
      </c>
      <c r="F262" s="183">
        <f t="shared" si="79"/>
        <v>0.70376175548589348</v>
      </c>
      <c r="G262" s="182">
        <v>7.9391480730223121</v>
      </c>
      <c r="H262" s="183">
        <f t="shared" si="79"/>
        <v>-0.56085192697768793</v>
      </c>
      <c r="I262" s="182">
        <v>7.3633093525179856</v>
      </c>
      <c r="J262" s="183">
        <f t="shared" si="79"/>
        <v>-0.5758387205043265</v>
      </c>
      <c r="K262" s="182">
        <v>7.2767857142857144</v>
      </c>
      <c r="L262" s="183">
        <f t="shared" si="80"/>
        <v>-8.6523638232271161E-2</v>
      </c>
      <c r="M262" s="182"/>
      <c r="N262" s="183"/>
      <c r="O262" s="183"/>
    </row>
    <row r="263" spans="2:16" ht="15.75" x14ac:dyDescent="0.25">
      <c r="B263" s="115" t="s">
        <v>27</v>
      </c>
      <c r="C263" s="184">
        <v>7.6939868204283357</v>
      </c>
      <c r="D263" s="185">
        <v>-0.42862768338845747</v>
      </c>
      <c r="E263" s="184">
        <v>7.7675593734209194</v>
      </c>
      <c r="F263" s="185">
        <f t="shared" si="79"/>
        <v>7.3572552992583695E-2</v>
      </c>
      <c r="G263" s="184">
        <v>7.0028129395218004</v>
      </c>
      <c r="H263" s="185">
        <f t="shared" si="79"/>
        <v>-0.764746433899119</v>
      </c>
      <c r="I263" s="184">
        <v>7.4280986762936223</v>
      </c>
      <c r="J263" s="185">
        <f t="shared" si="79"/>
        <v>0.42528573677182191</v>
      </c>
      <c r="K263" s="184">
        <v>7.6280140883229475</v>
      </c>
      <c r="L263" s="185">
        <f t="shared" si="80"/>
        <v>0.19991541202932517</v>
      </c>
      <c r="M263" s="184">
        <v>8.185540950455005</v>
      </c>
      <c r="N263" s="185">
        <v>-5.79800504386494E-2</v>
      </c>
      <c r="O263" s="185">
        <v>0.32505985079864796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2" t="s">
        <v>300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7.7963917525773194</v>
      </c>
      <c r="D273" s="183">
        <v>0.50487883744816831</v>
      </c>
      <c r="E273" s="182">
        <v>7.4640423921271761</v>
      </c>
      <c r="F273" s="183">
        <f t="shared" ref="F273:J275" si="82">IFERROR(E273-C273,"-")</f>
        <v>-0.33234936045014329</v>
      </c>
      <c r="G273" s="182">
        <v>7.625</v>
      </c>
      <c r="H273" s="183">
        <f t="shared" si="82"/>
        <v>0.16095760787282387</v>
      </c>
      <c r="I273" s="182">
        <v>7.1120689655172411</v>
      </c>
      <c r="J273" s="183">
        <f t="shared" si="82"/>
        <v>-0.5129310344827589</v>
      </c>
      <c r="K273" s="182">
        <v>7.5795454545454541</v>
      </c>
      <c r="L273" s="183">
        <f t="shared" ref="L273:L275" si="83">IFERROR(K273-I273,"-")</f>
        <v>0.46747648902821304</v>
      </c>
      <c r="M273" s="182">
        <v>6.8472505091649696</v>
      </c>
      <c r="N273" s="183">
        <f t="shared" ref="N273:N275" si="84">IFERROR(M273-K273,"-")</f>
        <v>-0.73229494538048456</v>
      </c>
      <c r="O273" s="183">
        <f t="shared" ref="O273" si="85">IFERROR(M273-C273,"-")</f>
        <v>-0.94914124341234984</v>
      </c>
    </row>
    <row r="274" spans="2:15" x14ac:dyDescent="0.25">
      <c r="B274" s="112" t="s">
        <v>70</v>
      </c>
      <c r="C274" s="182">
        <v>7.5742397137745971</v>
      </c>
      <c r="D274" s="183">
        <v>0.14896388629215007</v>
      </c>
      <c r="E274" s="182">
        <v>6.8924930491195555</v>
      </c>
      <c r="F274" s="183">
        <f t="shared" si="82"/>
        <v>-0.68174666465504163</v>
      </c>
      <c r="G274" s="182">
        <v>3.1818181818181817</v>
      </c>
      <c r="H274" s="183">
        <f t="shared" si="82"/>
        <v>-3.7106748673013739</v>
      </c>
      <c r="I274" s="182">
        <v>5.7731958762886597</v>
      </c>
      <c r="J274" s="183">
        <f t="shared" si="82"/>
        <v>2.5913776944704781</v>
      </c>
      <c r="K274" s="182">
        <v>7.9409190371991247</v>
      </c>
      <c r="L274" s="183">
        <f t="shared" si="83"/>
        <v>2.167723160910465</v>
      </c>
      <c r="M274" s="182">
        <v>7.9557739557739557</v>
      </c>
      <c r="N274" s="183">
        <f t="shared" si="84"/>
        <v>1.4854918574831011E-2</v>
      </c>
      <c r="O274" s="183">
        <f>IFERROR(M274-C274,"-")</f>
        <v>0.38153424199935859</v>
      </c>
    </row>
    <row r="275" spans="2:15" x14ac:dyDescent="0.25">
      <c r="B275" s="112" t="s">
        <v>72</v>
      </c>
      <c r="C275" s="182">
        <v>7.5375609756097557</v>
      </c>
      <c r="D275" s="183">
        <v>-0.94613133208255285</v>
      </c>
      <c r="E275" s="182">
        <v>8.9118942731277535</v>
      </c>
      <c r="F275" s="183">
        <f t="shared" si="82"/>
        <v>1.3743332975179978</v>
      </c>
      <c r="G275" s="182">
        <v>4.2666666666666666</v>
      </c>
      <c r="H275" s="183">
        <f t="shared" si="82"/>
        <v>-4.6452276064610869</v>
      </c>
      <c r="I275" s="182">
        <v>8.4865900383141764</v>
      </c>
      <c r="J275" s="183">
        <f t="shared" si="82"/>
        <v>4.2199233716475097</v>
      </c>
      <c r="K275" s="182">
        <v>8.3464285714285715</v>
      </c>
      <c r="L275" s="183">
        <f t="shared" si="83"/>
        <v>-0.14016146688560482</v>
      </c>
      <c r="M275" s="182">
        <v>6.3968609865470851</v>
      </c>
      <c r="N275" s="183">
        <f t="shared" si="84"/>
        <v>-1.9495675848814864</v>
      </c>
      <c r="O275" s="183">
        <f t="shared" ref="O275:O277" si="86">IFERROR(M275-C275,"-")</f>
        <v>-1.1406999890626706</v>
      </c>
    </row>
    <row r="276" spans="2:15" x14ac:dyDescent="0.25">
      <c r="B276" s="112" t="s">
        <v>74</v>
      </c>
      <c r="C276" s="182">
        <v>11.399491094147583</v>
      </c>
      <c r="D276" s="183">
        <v>3.8369313997827312</v>
      </c>
      <c r="E276" s="182" t="s">
        <v>232</v>
      </c>
      <c r="F276" s="183" t="str">
        <f>IFERROR(E276-C276,"-")</f>
        <v>-</v>
      </c>
      <c r="G276" s="182" t="s">
        <v>232</v>
      </c>
      <c r="H276" s="183" t="str">
        <f>IFERROR(G276-E276,"-")</f>
        <v>-</v>
      </c>
      <c r="I276" s="182">
        <v>7.2406417112299462</v>
      </c>
      <c r="J276" s="183" t="str">
        <f>IFERROR(I276-G276,"-")</f>
        <v>-</v>
      </c>
      <c r="K276" s="182">
        <v>8.6014234875444835</v>
      </c>
      <c r="L276" s="183">
        <f>IFERROR(K276-I276,"-")</f>
        <v>1.3607817763145373</v>
      </c>
      <c r="M276" s="182">
        <v>9.5833333333333339</v>
      </c>
      <c r="N276" s="183">
        <f>IFERROR(M276-K276,"-")</f>
        <v>0.98190984578885043</v>
      </c>
      <c r="O276" s="183">
        <f t="shared" si="86"/>
        <v>-1.8161577608142494</v>
      </c>
    </row>
    <row r="277" spans="2:15" x14ac:dyDescent="0.25">
      <c r="B277" s="112" t="s">
        <v>76</v>
      </c>
      <c r="C277" s="182">
        <v>6.8</v>
      </c>
      <c r="D277" s="183">
        <v>-9.2909090909090892</v>
      </c>
      <c r="E277" s="182" t="s">
        <v>232</v>
      </c>
      <c r="F277" s="183" t="str">
        <f t="shared" ref="F277:J285" si="87">IFERROR(E277-C277,"-")</f>
        <v>-</v>
      </c>
      <c r="G277" s="182">
        <v>3.6666666666666665</v>
      </c>
      <c r="H277" s="183" t="str">
        <f t="shared" si="87"/>
        <v>-</v>
      </c>
      <c r="I277" s="182">
        <v>6</v>
      </c>
      <c r="J277" s="183">
        <f t="shared" si="87"/>
        <v>2.3333333333333335</v>
      </c>
      <c r="K277" s="182">
        <v>4.75</v>
      </c>
      <c r="L277" s="183">
        <f t="shared" ref="L277:L285" si="88">IFERROR(K277-I277,"-")</f>
        <v>-1.25</v>
      </c>
      <c r="M277" s="182">
        <v>5.0714285714285712</v>
      </c>
      <c r="N277" s="183">
        <f t="shared" ref="N277" si="89">IFERROR(M277-K277,"-")</f>
        <v>0.32142857142857117</v>
      </c>
      <c r="O277" s="183">
        <f t="shared" si="86"/>
        <v>-1.7285714285714286</v>
      </c>
    </row>
    <row r="278" spans="2:15" x14ac:dyDescent="0.25">
      <c r="B278" s="112" t="s">
        <v>78</v>
      </c>
      <c r="C278" s="182">
        <v>3.6363636363636362</v>
      </c>
      <c r="D278" s="183">
        <v>-4.5303030303030294</v>
      </c>
      <c r="E278" s="182" t="s">
        <v>232</v>
      </c>
      <c r="F278" s="183" t="str">
        <f t="shared" si="87"/>
        <v>-</v>
      </c>
      <c r="G278" s="182">
        <v>2.75</v>
      </c>
      <c r="H278" s="183" t="str">
        <f t="shared" si="87"/>
        <v>-</v>
      </c>
      <c r="I278" s="182">
        <v>3.8333333333333335</v>
      </c>
      <c r="J278" s="183">
        <f t="shared" si="87"/>
        <v>1.0833333333333335</v>
      </c>
      <c r="K278" s="182">
        <v>3.8181818181818183</v>
      </c>
      <c r="L278" s="183">
        <f t="shared" si="88"/>
        <v>-1.5151515151515138E-2</v>
      </c>
      <c r="M278" s="182"/>
      <c r="N278" s="183"/>
      <c r="O278" s="183"/>
    </row>
    <row r="279" spans="2:15" x14ac:dyDescent="0.25">
      <c r="B279" s="112" t="s">
        <v>80</v>
      </c>
      <c r="C279" s="182">
        <v>6.284313725490196</v>
      </c>
      <c r="D279" s="183">
        <v>-1.8209494324045403</v>
      </c>
      <c r="E279" s="182" t="s">
        <v>232</v>
      </c>
      <c r="F279" s="183" t="str">
        <f t="shared" si="87"/>
        <v>-</v>
      </c>
      <c r="G279" s="182">
        <v>2</v>
      </c>
      <c r="H279" s="183" t="str">
        <f t="shared" si="87"/>
        <v>-</v>
      </c>
      <c r="I279" s="182">
        <v>3.4827586206896552</v>
      </c>
      <c r="J279" s="183">
        <f t="shared" si="87"/>
        <v>1.4827586206896552</v>
      </c>
      <c r="K279" s="182">
        <v>8.615384615384615</v>
      </c>
      <c r="L279" s="183">
        <f t="shared" si="88"/>
        <v>5.1326259946949602</v>
      </c>
      <c r="M279" s="182"/>
      <c r="N279" s="183"/>
      <c r="O279" s="183"/>
    </row>
    <row r="280" spans="2:15" x14ac:dyDescent="0.25">
      <c r="B280" s="112" t="s">
        <v>82</v>
      </c>
      <c r="C280" s="182">
        <v>13.846153846153847</v>
      </c>
      <c r="D280" s="183">
        <v>-10.753846153846155</v>
      </c>
      <c r="E280" s="182">
        <v>5.666666666666667</v>
      </c>
      <c r="F280" s="183">
        <f t="shared" si="87"/>
        <v>-8.1794871794871788</v>
      </c>
      <c r="G280" s="182" t="s">
        <v>232</v>
      </c>
      <c r="H280" s="183" t="str">
        <f t="shared" si="87"/>
        <v>-</v>
      </c>
      <c r="I280" s="182">
        <v>11.222222222222221</v>
      </c>
      <c r="J280" s="183" t="str">
        <f t="shared" si="87"/>
        <v>-</v>
      </c>
      <c r="K280" s="182">
        <v>5.875</v>
      </c>
      <c r="L280" s="183">
        <f t="shared" si="88"/>
        <v>-5.3472222222222214</v>
      </c>
      <c r="M280" s="182"/>
      <c r="N280" s="183"/>
      <c r="O280" s="183"/>
    </row>
    <row r="281" spans="2:15" x14ac:dyDescent="0.25">
      <c r="B281" s="112" t="s">
        <v>84</v>
      </c>
      <c r="C281" s="182">
        <v>5.2307692307692308</v>
      </c>
      <c r="D281" s="183">
        <v>-5.0692307692307699</v>
      </c>
      <c r="E281" s="182" t="s">
        <v>232</v>
      </c>
      <c r="F281" s="183" t="str">
        <f t="shared" si="87"/>
        <v>-</v>
      </c>
      <c r="G281" s="182" t="s">
        <v>232</v>
      </c>
      <c r="H281" s="183" t="str">
        <f t="shared" si="87"/>
        <v>-</v>
      </c>
      <c r="I281" s="182" t="s">
        <v>232</v>
      </c>
      <c r="J281" s="183" t="str">
        <f t="shared" si="87"/>
        <v>-</v>
      </c>
      <c r="K281" s="182">
        <v>4.8181818181818183</v>
      </c>
      <c r="L281" s="183" t="str">
        <f t="shared" si="88"/>
        <v>-</v>
      </c>
      <c r="M281" s="182"/>
      <c r="N281" s="183"/>
      <c r="O281" s="183"/>
    </row>
    <row r="282" spans="2:15" x14ac:dyDescent="0.25">
      <c r="B282" s="112" t="s">
        <v>86</v>
      </c>
      <c r="C282" s="182">
        <v>5.6254295532646053</v>
      </c>
      <c r="D282" s="183">
        <v>0.68713554237531316</v>
      </c>
      <c r="E282" s="182">
        <v>5.807017543859649</v>
      </c>
      <c r="F282" s="183">
        <f t="shared" si="87"/>
        <v>0.18158799059504371</v>
      </c>
      <c r="G282" s="182">
        <v>3.140845070422535</v>
      </c>
      <c r="H282" s="183">
        <f t="shared" si="87"/>
        <v>-2.6661724734371139</v>
      </c>
      <c r="I282" s="182">
        <v>4.0529801324503314</v>
      </c>
      <c r="J282" s="183">
        <f t="shared" si="87"/>
        <v>0.91213506202779637</v>
      </c>
      <c r="K282" s="182">
        <v>4.2424242424242422</v>
      </c>
      <c r="L282" s="183">
        <f t="shared" si="88"/>
        <v>0.18944410997391081</v>
      </c>
      <c r="M282" s="182"/>
      <c r="N282" s="183"/>
      <c r="O282" s="183"/>
    </row>
    <row r="283" spans="2:15" x14ac:dyDescent="0.25">
      <c r="B283" s="112" t="s">
        <v>88</v>
      </c>
      <c r="C283" s="182">
        <v>8.1955671447196874</v>
      </c>
      <c r="D283" s="183">
        <v>0.24876747722176518</v>
      </c>
      <c r="E283" s="182">
        <v>8.5714285714285712</v>
      </c>
      <c r="F283" s="183">
        <f t="shared" si="87"/>
        <v>0.37586142670888378</v>
      </c>
      <c r="G283" s="182">
        <v>7.8885941644562338</v>
      </c>
      <c r="H283" s="183">
        <f t="shared" si="87"/>
        <v>-0.68283440697233733</v>
      </c>
      <c r="I283" s="182">
        <v>7.0791366906474824</v>
      </c>
      <c r="J283" s="183">
        <f t="shared" si="87"/>
        <v>-0.80945747380875144</v>
      </c>
      <c r="K283" s="182">
        <v>7.3499079189686922</v>
      </c>
      <c r="L283" s="183">
        <f t="shared" si="88"/>
        <v>0.27077122832120981</v>
      </c>
      <c r="M283" s="182"/>
      <c r="N283" s="183"/>
      <c r="O283" s="183"/>
    </row>
    <row r="284" spans="2:15" x14ac:dyDescent="0.25">
      <c r="B284" s="112" t="s">
        <v>90</v>
      </c>
      <c r="C284" s="182">
        <v>6.7405764966740573</v>
      </c>
      <c r="D284" s="183">
        <v>-0.12708748491397515</v>
      </c>
      <c r="E284" s="182">
        <v>4.583333333333333</v>
      </c>
      <c r="F284" s="183">
        <f t="shared" si="87"/>
        <v>-2.1572431633407243</v>
      </c>
      <c r="G284" s="182">
        <v>7.285333333333333</v>
      </c>
      <c r="H284" s="183">
        <f t="shared" si="87"/>
        <v>2.702</v>
      </c>
      <c r="I284" s="182">
        <v>6.9846153846153847</v>
      </c>
      <c r="J284" s="183">
        <f t="shared" si="87"/>
        <v>-0.30071794871794832</v>
      </c>
      <c r="K284" s="182">
        <v>6.8734622144112478</v>
      </c>
      <c r="L284" s="183">
        <f t="shared" si="88"/>
        <v>-0.11115317020413684</v>
      </c>
      <c r="M284" s="182"/>
      <c r="N284" s="183"/>
      <c r="O284" s="183"/>
    </row>
    <row r="285" spans="2:15" ht="15.75" x14ac:dyDescent="0.25">
      <c r="B285" s="115" t="s">
        <v>27</v>
      </c>
      <c r="C285" s="184">
        <v>7.6968333065423566</v>
      </c>
      <c r="D285" s="185">
        <v>0.26172027142932119</v>
      </c>
      <c r="E285" s="184">
        <v>7.288641975308642</v>
      </c>
      <c r="F285" s="185">
        <f t="shared" si="87"/>
        <v>-0.40819133123371465</v>
      </c>
      <c r="G285" s="184">
        <v>6.7138331573389651</v>
      </c>
      <c r="H285" s="185">
        <f t="shared" si="87"/>
        <v>-0.57480881796967687</v>
      </c>
      <c r="I285" s="184">
        <v>6.860990860990861</v>
      </c>
      <c r="J285" s="185">
        <f t="shared" si="87"/>
        <v>0.14715770365189584</v>
      </c>
      <c r="K285" s="184">
        <v>7.4090121317157713</v>
      </c>
      <c r="L285" s="185">
        <f t="shared" si="88"/>
        <v>0.54802127072491036</v>
      </c>
      <c r="M285" s="184">
        <v>7.1829436038514443</v>
      </c>
      <c r="N285" s="185">
        <v>-0.77004241902022041</v>
      </c>
      <c r="O285" s="185">
        <v>-0.83120964163415767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0B98A-0857-4737-9548-204C982EDE7F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2" t="s">
        <v>289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299" t="s">
        <v>129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1"/>
    </row>
    <row r="7" spans="1:16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7.9195542046605878</v>
      </c>
      <c r="D9" s="183">
        <v>-0.89372578009696202</v>
      </c>
      <c r="E9" s="182">
        <v>7.5032095478103749</v>
      </c>
      <c r="F9" s="183">
        <f t="shared" ref="F9:J21" si="0">IFERROR(E9-C9,"-")</f>
        <v>-0.41634465685021294</v>
      </c>
      <c r="G9" s="182">
        <v>4.2534147517274628</v>
      </c>
      <c r="H9" s="183">
        <f t="shared" si="0"/>
        <v>-3.2497947960829121</v>
      </c>
      <c r="I9" s="182">
        <v>7.3644056930375692</v>
      </c>
      <c r="J9" s="183">
        <f t="shared" si="0"/>
        <v>3.1109909413101065</v>
      </c>
      <c r="K9" s="182">
        <v>7.2885726989773234</v>
      </c>
      <c r="L9" s="183">
        <f t="shared" ref="L9:L21" si="1">IFERROR(K9-I9,"-")</f>
        <v>-7.5832994060245795E-2</v>
      </c>
      <c r="M9" s="182">
        <v>7.65598233995585</v>
      </c>
      <c r="N9" s="183">
        <f t="shared" ref="N9:N13" si="2">IFERROR(M9-K9,"-")</f>
        <v>0.36740964097852657</v>
      </c>
      <c r="O9" s="183">
        <f>IFERROR(M9-C9,"-")</f>
        <v>-0.26357186470473781</v>
      </c>
    </row>
    <row r="10" spans="1:16" x14ac:dyDescent="0.25">
      <c r="A10" s="1" t="s">
        <v>69</v>
      </c>
      <c r="B10" s="112" t="s">
        <v>70</v>
      </c>
      <c r="C10" s="182">
        <v>7.5339957342766475</v>
      </c>
      <c r="D10" s="183">
        <v>-0.41846203759657286</v>
      </c>
      <c r="E10" s="182">
        <v>7.7170021872070702</v>
      </c>
      <c r="F10" s="183">
        <f t="shared" si="0"/>
        <v>0.18300645293042272</v>
      </c>
      <c r="G10" s="182">
        <v>3.6048685491723464</v>
      </c>
      <c r="H10" s="183">
        <f t="shared" si="0"/>
        <v>-4.1121336380347238</v>
      </c>
      <c r="I10" s="182">
        <v>6.5212775777716239</v>
      </c>
      <c r="J10" s="183">
        <f t="shared" si="0"/>
        <v>2.9164090285992774</v>
      </c>
      <c r="K10" s="182">
        <v>6.7735424066533829</v>
      </c>
      <c r="L10" s="183">
        <f t="shared" si="1"/>
        <v>0.25226482888175905</v>
      </c>
      <c r="M10" s="182">
        <v>6.9712386605911121</v>
      </c>
      <c r="N10" s="183">
        <f t="shared" si="2"/>
        <v>0.19769625393772916</v>
      </c>
      <c r="O10" s="183">
        <f>IFERROR(M10-C10,"-")</f>
        <v>-0.5627570736855354</v>
      </c>
    </row>
    <row r="11" spans="1:16" x14ac:dyDescent="0.25">
      <c r="A11" s="1" t="s">
        <v>71</v>
      </c>
      <c r="B11" s="112" t="s">
        <v>72</v>
      </c>
      <c r="C11" s="182">
        <v>7.0478314294816364</v>
      </c>
      <c r="D11" s="183">
        <v>-0.34834241123368859</v>
      </c>
      <c r="E11" s="182">
        <v>9.2506486181613088</v>
      </c>
      <c r="F11" s="183">
        <f t="shared" si="0"/>
        <v>2.2028171886796724</v>
      </c>
      <c r="G11" s="182">
        <v>4.0907075558839834</v>
      </c>
      <c r="H11" s="183">
        <f t="shared" si="0"/>
        <v>-5.1599410622773254</v>
      </c>
      <c r="I11" s="182">
        <v>6.6980792586928164</v>
      </c>
      <c r="J11" s="183">
        <f t="shared" si="0"/>
        <v>2.607371702808833</v>
      </c>
      <c r="K11" s="182">
        <v>6.7377011388261332</v>
      </c>
      <c r="L11" s="183">
        <f t="shared" si="1"/>
        <v>3.96218801333168E-2</v>
      </c>
      <c r="M11" s="182">
        <v>6.4654920309986839</v>
      </c>
      <c r="N11" s="183">
        <f t="shared" si="2"/>
        <v>-0.27220910782744934</v>
      </c>
      <c r="O11" s="183">
        <f t="shared" ref="O11" si="3">IFERROR(M11-C11,"-")</f>
        <v>-0.58233939848295257</v>
      </c>
    </row>
    <row r="12" spans="1:16" x14ac:dyDescent="0.25">
      <c r="A12" s="1" t="s">
        <v>73</v>
      </c>
      <c r="B12" s="112" t="s">
        <v>74</v>
      </c>
      <c r="C12" s="182">
        <v>7.060589492519509</v>
      </c>
      <c r="D12" s="183">
        <v>-0.82799498236633617</v>
      </c>
      <c r="E12" s="182" t="s">
        <v>232</v>
      </c>
      <c r="F12" s="183" t="str">
        <f t="shared" si="0"/>
        <v>-</v>
      </c>
      <c r="G12" s="182">
        <v>3.4268915364381867</v>
      </c>
      <c r="H12" s="183" t="str">
        <f t="shared" si="0"/>
        <v>-</v>
      </c>
      <c r="I12" s="182">
        <v>6.3827739181384446</v>
      </c>
      <c r="J12" s="183">
        <f t="shared" si="0"/>
        <v>2.955882381700258</v>
      </c>
      <c r="K12" s="182">
        <v>6.1673905637881115</v>
      </c>
      <c r="L12" s="183">
        <f t="shared" si="1"/>
        <v>-0.21538335435033318</v>
      </c>
      <c r="M12" s="182">
        <v>6.965188020716055</v>
      </c>
      <c r="N12" s="183">
        <f t="shared" si="2"/>
        <v>0.79779745692794357</v>
      </c>
      <c r="O12" s="183">
        <f>IFERROR(M12-C12,"-")</f>
        <v>-9.540147180345393E-2</v>
      </c>
    </row>
    <row r="13" spans="1:16" x14ac:dyDescent="0.25">
      <c r="A13" s="1" t="s">
        <v>75</v>
      </c>
      <c r="B13" s="112" t="s">
        <v>76</v>
      </c>
      <c r="C13" s="182">
        <v>8.7339009392526528</v>
      </c>
      <c r="D13" s="183">
        <v>1.2489500656475307</v>
      </c>
      <c r="E13" s="182" t="s">
        <v>232</v>
      </c>
      <c r="F13" s="183" t="str">
        <f t="shared" si="0"/>
        <v>-</v>
      </c>
      <c r="G13" s="182">
        <v>3.5315843470614099</v>
      </c>
      <c r="H13" s="183" t="str">
        <f t="shared" si="0"/>
        <v>-</v>
      </c>
      <c r="I13" s="182">
        <v>6.2174707421855713</v>
      </c>
      <c r="J13" s="183">
        <f t="shared" si="0"/>
        <v>2.6858863951241614</v>
      </c>
      <c r="K13" s="182">
        <v>6.5183552234649831</v>
      </c>
      <c r="L13" s="183">
        <f t="shared" si="1"/>
        <v>0.30088448127941181</v>
      </c>
      <c r="M13" s="182">
        <v>6.820077615250117</v>
      </c>
      <c r="N13" s="183">
        <f t="shared" si="2"/>
        <v>0.30172239178513394</v>
      </c>
      <c r="O13" s="183">
        <f>IFERROR(M13-C13,"-")</f>
        <v>-1.9138233240025357</v>
      </c>
    </row>
    <row r="14" spans="1:16" x14ac:dyDescent="0.25">
      <c r="A14" s="1" t="s">
        <v>77</v>
      </c>
      <c r="B14" s="112" t="s">
        <v>78</v>
      </c>
      <c r="C14" s="182">
        <v>7.5460757920894599</v>
      </c>
      <c r="D14" s="183">
        <v>0.60431944607779453</v>
      </c>
      <c r="E14" s="182" t="s">
        <v>232</v>
      </c>
      <c r="F14" s="183" t="str">
        <f t="shared" si="0"/>
        <v>-</v>
      </c>
      <c r="G14" s="182">
        <v>4.9431877958968959</v>
      </c>
      <c r="H14" s="183" t="str">
        <f t="shared" si="0"/>
        <v>-</v>
      </c>
      <c r="I14" s="182">
        <v>7.000953086942709</v>
      </c>
      <c r="J14" s="183">
        <f t="shared" si="0"/>
        <v>2.0577652910458131</v>
      </c>
      <c r="K14" s="182">
        <v>6.7547590790410634</v>
      </c>
      <c r="L14" s="183">
        <f t="shared" si="1"/>
        <v>-0.24619400790164558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7.2991793386434951</v>
      </c>
      <c r="D15" s="183">
        <v>-0.44412629385881353</v>
      </c>
      <c r="E15" s="182" t="s">
        <v>232</v>
      </c>
      <c r="F15" s="183" t="str">
        <f t="shared" si="0"/>
        <v>-</v>
      </c>
      <c r="G15" s="182">
        <v>5.9776886192386733</v>
      </c>
      <c r="H15" s="183" t="str">
        <f t="shared" si="0"/>
        <v>-</v>
      </c>
      <c r="I15" s="182">
        <v>6.9023408766388297</v>
      </c>
      <c r="J15" s="183">
        <f t="shared" si="0"/>
        <v>0.92465225740015633</v>
      </c>
      <c r="K15" s="182">
        <v>6.8557834898665346</v>
      </c>
      <c r="L15" s="183">
        <f t="shared" si="1"/>
        <v>-4.655738677229504E-2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7.3596665182726939</v>
      </c>
      <c r="D16" s="183">
        <v>-0.34246755909703719</v>
      </c>
      <c r="E16" s="182">
        <v>4.5515607371192175</v>
      </c>
      <c r="F16" s="183">
        <f t="shared" si="0"/>
        <v>-2.8081057811534764</v>
      </c>
      <c r="G16" s="182">
        <v>5.1992433795712483</v>
      </c>
      <c r="H16" s="183">
        <f t="shared" si="0"/>
        <v>0.64768264245203078</v>
      </c>
      <c r="I16" s="182">
        <v>7.2397501926274384</v>
      </c>
      <c r="J16" s="183">
        <f t="shared" si="0"/>
        <v>2.0405068130561901</v>
      </c>
      <c r="K16" s="182">
        <v>7.1337124926456168</v>
      </c>
      <c r="L16" s="183">
        <f t="shared" si="1"/>
        <v>-0.10603769998182155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7.4095895977245023</v>
      </c>
      <c r="D17" s="183">
        <v>5.6374352593541843E-2</v>
      </c>
      <c r="E17" s="182">
        <v>4.0015720524017464</v>
      </c>
      <c r="F17" s="183">
        <f t="shared" si="0"/>
        <v>-3.4080175453227559</v>
      </c>
      <c r="G17" s="182">
        <v>5.8313355603589443</v>
      </c>
      <c r="H17" s="183">
        <f t="shared" si="0"/>
        <v>1.8297635079571979</v>
      </c>
      <c r="I17" s="182">
        <v>6.7605067064083455</v>
      </c>
      <c r="J17" s="183">
        <f t="shared" si="0"/>
        <v>0.92917114604940121</v>
      </c>
      <c r="K17" s="182">
        <v>6.8220845019451737</v>
      </c>
      <c r="L17" s="183">
        <f t="shared" si="1"/>
        <v>6.1577795536828184E-2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7.0818751918607203</v>
      </c>
      <c r="D18" s="183">
        <v>-0.29625506114561517</v>
      </c>
      <c r="E18" s="182">
        <v>3.6523630907726932</v>
      </c>
      <c r="F18" s="183">
        <f t="shared" si="0"/>
        <v>-3.4295121010880272</v>
      </c>
      <c r="G18" s="182">
        <v>5.9282195332757128</v>
      </c>
      <c r="H18" s="183">
        <f t="shared" si="0"/>
        <v>2.2758564425030197</v>
      </c>
      <c r="I18" s="182">
        <v>6.9025843149549875</v>
      </c>
      <c r="J18" s="183">
        <f t="shared" si="0"/>
        <v>0.97436478167927465</v>
      </c>
      <c r="K18" s="182">
        <v>6.8264086055904345</v>
      </c>
      <c r="L18" s="183">
        <f t="shared" si="1"/>
        <v>-7.6175709364552979E-2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7.4287101886406628</v>
      </c>
      <c r="D19" s="183">
        <v>-7.0054247286514659E-2</v>
      </c>
      <c r="E19" s="182">
        <v>6.220779220779221</v>
      </c>
      <c r="F19" s="183">
        <f t="shared" si="0"/>
        <v>-1.2079309678614418</v>
      </c>
      <c r="G19" s="182">
        <v>6.9308398023994355</v>
      </c>
      <c r="H19" s="183">
        <f t="shared" si="0"/>
        <v>0.71006058162021457</v>
      </c>
      <c r="I19" s="182">
        <v>7.2594999762797094</v>
      </c>
      <c r="J19" s="183">
        <f t="shared" si="0"/>
        <v>0.32866017388027391</v>
      </c>
      <c r="K19" s="182">
        <v>6.7909695542611646</v>
      </c>
      <c r="L19" s="183">
        <f t="shared" si="1"/>
        <v>-0.46853042201854489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7.1260608372270431</v>
      </c>
      <c r="D20" s="183">
        <v>-0.10542107533871903</v>
      </c>
      <c r="E20" s="182">
        <v>5.3013895543842837</v>
      </c>
      <c r="F20" s="183">
        <f t="shared" si="0"/>
        <v>-1.8246712828427594</v>
      </c>
      <c r="G20" s="182">
        <v>6.2279114435907807</v>
      </c>
      <c r="H20" s="183">
        <f t="shared" si="0"/>
        <v>0.92652188920649703</v>
      </c>
      <c r="I20" s="182">
        <v>6.7056474124973162</v>
      </c>
      <c r="J20" s="183">
        <f t="shared" si="0"/>
        <v>0.47773596890653547</v>
      </c>
      <c r="K20" s="182">
        <v>6.5663159638803741</v>
      </c>
      <c r="L20" s="183">
        <f t="shared" si="1"/>
        <v>-0.13933144861694213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7.4203753436920517</v>
      </c>
      <c r="D21" s="185">
        <v>-0.1811010096930632</v>
      </c>
      <c r="E21" s="184">
        <v>6.3173322576307651</v>
      </c>
      <c r="F21" s="185">
        <f t="shared" si="0"/>
        <v>-1.1030430860612865</v>
      </c>
      <c r="G21" s="184">
        <v>5.5219885141008653</v>
      </c>
      <c r="H21" s="185">
        <f t="shared" si="0"/>
        <v>-0.79534374352989978</v>
      </c>
      <c r="I21" s="184">
        <v>6.81836284648623</v>
      </c>
      <c r="J21" s="185">
        <f t="shared" si="0"/>
        <v>1.2963743323853647</v>
      </c>
      <c r="K21" s="184">
        <v>6.7723569064660403</v>
      </c>
      <c r="L21" s="185">
        <f t="shared" si="1"/>
        <v>-4.6005940020189762E-2</v>
      </c>
      <c r="M21" s="184">
        <v>6.9544743730191252</v>
      </c>
      <c r="N21" s="185">
        <v>0.26043362357123723</v>
      </c>
      <c r="O21" s="185">
        <v>-0.63336755324373328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2" t="s">
        <v>301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299" t="s">
        <v>134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1"/>
    </row>
    <row r="29" spans="1:16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8.0478248745119902</v>
      </c>
      <c r="D31" s="183">
        <v>-0.93204913350568219</v>
      </c>
      <c r="E31" s="182">
        <v>7.1722886288253331</v>
      </c>
      <c r="F31" s="183">
        <f t="shared" ref="F31:J43" si="4">IFERROR(E31-C31,"-")</f>
        <v>-0.87553624568665711</v>
      </c>
      <c r="G31" s="182">
        <v>4.0495641770637496</v>
      </c>
      <c r="H31" s="183">
        <f t="shared" si="4"/>
        <v>-3.1227244517615835</v>
      </c>
      <c r="I31" s="182">
        <v>7.4232942910967319</v>
      </c>
      <c r="J31" s="183">
        <f t="shared" si="4"/>
        <v>3.3737301140329823</v>
      </c>
      <c r="K31" s="182">
        <v>7.3121399847842623</v>
      </c>
      <c r="L31" s="183">
        <f t="shared" ref="L31:L43" si="5">IFERROR(K31-I31,"-")</f>
        <v>-0.11115430631246959</v>
      </c>
      <c r="M31" s="182">
        <v>7.7830106115304671</v>
      </c>
      <c r="N31" s="183">
        <f>IFERROR(M31-K31,"-")</f>
        <v>0.47087062674620483</v>
      </c>
      <c r="O31" s="183">
        <f>IFERROR(M31-C31,"-")</f>
        <v>-0.26481426298152311</v>
      </c>
    </row>
    <row r="32" spans="1:16" x14ac:dyDescent="0.25">
      <c r="B32" s="112" t="s">
        <v>70</v>
      </c>
      <c r="C32" s="182">
        <v>7.5526705133895549</v>
      </c>
      <c r="D32" s="183">
        <v>-0.41955395822758046</v>
      </c>
      <c r="E32" s="182">
        <v>7.7980511144824369</v>
      </c>
      <c r="F32" s="183">
        <f t="shared" si="4"/>
        <v>0.24538060109288207</v>
      </c>
      <c r="G32" s="182">
        <v>3.3648678658671995</v>
      </c>
      <c r="H32" s="183">
        <f t="shared" si="4"/>
        <v>-4.4331832486152374</v>
      </c>
      <c r="I32" s="182">
        <v>6.4787005649717511</v>
      </c>
      <c r="J32" s="183">
        <f t="shared" si="4"/>
        <v>3.1138326991045515</v>
      </c>
      <c r="K32" s="182">
        <v>6.7495257166947722</v>
      </c>
      <c r="L32" s="183">
        <f t="shared" si="5"/>
        <v>0.27082515172302113</v>
      </c>
      <c r="M32" s="182">
        <v>7.0446694460988688</v>
      </c>
      <c r="N32" s="183">
        <f t="shared" ref="N32:N35" si="6">IFERROR(M32-K32,"-")</f>
        <v>0.29514372940409661</v>
      </c>
      <c r="O32" s="183">
        <f t="shared" ref="O32:O35" si="7">IFERROR(M32-C32,"-")</f>
        <v>-0.50800106729068606</v>
      </c>
    </row>
    <row r="33" spans="2:16" x14ac:dyDescent="0.25">
      <c r="B33" s="112" t="s">
        <v>72</v>
      </c>
      <c r="C33" s="182">
        <v>7.2580916623511138</v>
      </c>
      <c r="D33" s="183">
        <v>0.21096078763403181</v>
      </c>
      <c r="E33" s="182">
        <v>9.5442463533225279</v>
      </c>
      <c r="F33" s="183">
        <f t="shared" si="4"/>
        <v>2.2861546909714141</v>
      </c>
      <c r="G33" s="182">
        <v>3.9265434880576837</v>
      </c>
      <c r="H33" s="183">
        <f t="shared" si="4"/>
        <v>-5.6177028652648442</v>
      </c>
      <c r="I33" s="182">
        <v>6.8313158042902993</v>
      </c>
      <c r="J33" s="183">
        <f t="shared" si="4"/>
        <v>2.9047723162326156</v>
      </c>
      <c r="K33" s="182">
        <v>6.7355343379730819</v>
      </c>
      <c r="L33" s="183">
        <f t="shared" si="5"/>
        <v>-9.5781466317217401E-2</v>
      </c>
      <c r="M33" s="182">
        <v>6.5830399855582638</v>
      </c>
      <c r="N33" s="183">
        <f t="shared" si="6"/>
        <v>-0.15249435241481812</v>
      </c>
      <c r="O33" s="183">
        <f t="shared" si="7"/>
        <v>-0.67505167679285005</v>
      </c>
    </row>
    <row r="34" spans="2:16" x14ac:dyDescent="0.25">
      <c r="B34" s="112" t="s">
        <v>74</v>
      </c>
      <c r="C34" s="182">
        <v>7.3426318981200724</v>
      </c>
      <c r="D34" s="183">
        <v>4.6210482104882544E-3</v>
      </c>
      <c r="E34" s="182" t="s">
        <v>232</v>
      </c>
      <c r="F34" s="183" t="str">
        <f t="shared" si="4"/>
        <v>-</v>
      </c>
      <c r="G34" s="182">
        <v>3.1638516792855755</v>
      </c>
      <c r="H34" s="183" t="str">
        <f t="shared" si="4"/>
        <v>-</v>
      </c>
      <c r="I34" s="182">
        <v>6.5079556291723133</v>
      </c>
      <c r="J34" s="183">
        <f t="shared" si="4"/>
        <v>3.3441039498867378</v>
      </c>
      <c r="K34" s="182">
        <v>6.2256879784812744</v>
      </c>
      <c r="L34" s="183">
        <f t="shared" si="5"/>
        <v>-0.28226765069103887</v>
      </c>
      <c r="M34" s="182">
        <v>7.0874621376027696</v>
      </c>
      <c r="N34" s="183">
        <f t="shared" si="6"/>
        <v>0.86177415912149513</v>
      </c>
      <c r="O34" s="183">
        <f t="shared" si="7"/>
        <v>-0.25516976051730289</v>
      </c>
    </row>
    <row r="35" spans="2:16" x14ac:dyDescent="0.25">
      <c r="B35" s="112" t="s">
        <v>76</v>
      </c>
      <c r="C35" s="182">
        <v>9.3143854623578903</v>
      </c>
      <c r="D35" s="183">
        <v>1.9019381321099109</v>
      </c>
      <c r="E35" s="182" t="s">
        <v>232</v>
      </c>
      <c r="F35" s="183" t="str">
        <f t="shared" si="4"/>
        <v>-</v>
      </c>
      <c r="G35" s="182">
        <v>3.4084800302858222</v>
      </c>
      <c r="H35" s="183" t="str">
        <f t="shared" si="4"/>
        <v>-</v>
      </c>
      <c r="I35" s="182">
        <v>6.3496859616363945</v>
      </c>
      <c r="J35" s="183">
        <f t="shared" si="4"/>
        <v>2.9412059313505723</v>
      </c>
      <c r="K35" s="182">
        <v>6.6629379024337005</v>
      </c>
      <c r="L35" s="183">
        <f t="shared" si="5"/>
        <v>0.31325194079730601</v>
      </c>
      <c r="M35" s="182">
        <v>7.071705031574659</v>
      </c>
      <c r="N35" s="183">
        <f t="shared" si="6"/>
        <v>0.40876712914095847</v>
      </c>
      <c r="O35" s="183">
        <f t="shared" si="7"/>
        <v>-2.2426804307832313</v>
      </c>
    </row>
    <row r="36" spans="2:16" x14ac:dyDescent="0.25">
      <c r="B36" s="112" t="s">
        <v>78</v>
      </c>
      <c r="C36" s="182">
        <v>8.4847844793866862</v>
      </c>
      <c r="D36" s="183">
        <v>0.71180660235409476</v>
      </c>
      <c r="E36" s="182" t="s">
        <v>232</v>
      </c>
      <c r="F36" s="183" t="str">
        <f t="shared" si="4"/>
        <v>-</v>
      </c>
      <c r="G36" s="182">
        <v>5.217721518987342</v>
      </c>
      <c r="H36" s="183" t="str">
        <f t="shared" si="4"/>
        <v>-</v>
      </c>
      <c r="I36" s="182">
        <v>7.3215162773125115</v>
      </c>
      <c r="J36" s="183">
        <f t="shared" si="4"/>
        <v>2.1037947583251695</v>
      </c>
      <c r="K36" s="182">
        <v>6.9370747342968002</v>
      </c>
      <c r="L36" s="183">
        <f t="shared" si="5"/>
        <v>-0.38444154301571132</v>
      </c>
      <c r="M36" s="182"/>
      <c r="N36" s="183"/>
      <c r="O36" s="183"/>
    </row>
    <row r="37" spans="2:16" x14ac:dyDescent="0.25">
      <c r="B37" s="112" t="s">
        <v>80</v>
      </c>
      <c r="C37" s="182">
        <v>7.8372308834446915</v>
      </c>
      <c r="D37" s="183">
        <v>-9.9050588472674228E-2</v>
      </c>
      <c r="E37" s="182" t="s">
        <v>232</v>
      </c>
      <c r="F37" s="183" t="str">
        <f t="shared" si="4"/>
        <v>-</v>
      </c>
      <c r="G37" s="182">
        <v>5.9580014482259234</v>
      </c>
      <c r="H37" s="183" t="str">
        <f t="shared" si="4"/>
        <v>-</v>
      </c>
      <c r="I37" s="182">
        <v>7.2865069625993701</v>
      </c>
      <c r="J37" s="183">
        <f t="shared" si="4"/>
        <v>1.3285055143734468</v>
      </c>
      <c r="K37" s="182">
        <v>6.9112867374660407</v>
      </c>
      <c r="L37" s="183">
        <f t="shared" si="5"/>
        <v>-0.37522022513332942</v>
      </c>
      <c r="M37" s="182"/>
      <c r="N37" s="183"/>
      <c r="O37" s="183"/>
    </row>
    <row r="38" spans="2:16" x14ac:dyDescent="0.25">
      <c r="B38" s="112" t="s">
        <v>82</v>
      </c>
      <c r="C38" s="182">
        <v>7.3764306445430154</v>
      </c>
      <c r="D38" s="183">
        <v>-0.46204916543323193</v>
      </c>
      <c r="E38" s="182">
        <v>4.5153065649119766</v>
      </c>
      <c r="F38" s="183">
        <f t="shared" si="4"/>
        <v>-2.8611240796310389</v>
      </c>
      <c r="G38" s="182">
        <v>5.031186868686869</v>
      </c>
      <c r="H38" s="183">
        <f t="shared" si="4"/>
        <v>0.51588030377489247</v>
      </c>
      <c r="I38" s="182">
        <v>7.3807104118825428</v>
      </c>
      <c r="J38" s="183">
        <f t="shared" si="4"/>
        <v>2.3495235431956738</v>
      </c>
      <c r="K38" s="182">
        <v>7.3794321023981171</v>
      </c>
      <c r="L38" s="183">
        <f t="shared" si="5"/>
        <v>-1.2783094844257548E-3</v>
      </c>
      <c r="M38" s="182"/>
      <c r="N38" s="183"/>
      <c r="O38" s="183"/>
    </row>
    <row r="39" spans="2:16" x14ac:dyDescent="0.25">
      <c r="B39" s="112" t="s">
        <v>84</v>
      </c>
      <c r="C39" s="182">
        <v>7.4403297026788344</v>
      </c>
      <c r="D39" s="183">
        <v>-0.53981041306895694</v>
      </c>
      <c r="E39" s="182">
        <v>3.9986810287975381</v>
      </c>
      <c r="F39" s="183">
        <f t="shared" si="4"/>
        <v>-3.4416486738812964</v>
      </c>
      <c r="G39" s="182">
        <v>5.8902299289588269</v>
      </c>
      <c r="H39" s="183">
        <f t="shared" si="4"/>
        <v>1.8915489001612888</v>
      </c>
      <c r="I39" s="182">
        <v>6.9096228868660594</v>
      </c>
      <c r="J39" s="183">
        <f t="shared" si="4"/>
        <v>1.0193929579072325</v>
      </c>
      <c r="K39" s="182">
        <v>6.9975186104218361</v>
      </c>
      <c r="L39" s="183">
        <f t="shared" si="5"/>
        <v>8.7895723555776684E-2</v>
      </c>
      <c r="M39" s="182"/>
      <c r="N39" s="183"/>
      <c r="O39" s="183"/>
    </row>
    <row r="40" spans="2:16" x14ac:dyDescent="0.25">
      <c r="B40" s="112" t="s">
        <v>86</v>
      </c>
      <c r="C40" s="182">
        <v>7.2329020332717189</v>
      </c>
      <c r="D40" s="183">
        <v>-0.34052111430942045</v>
      </c>
      <c r="E40" s="182">
        <v>3.5746102449888641</v>
      </c>
      <c r="F40" s="183">
        <f t="shared" si="4"/>
        <v>-3.6582917882828547</v>
      </c>
      <c r="G40" s="182">
        <v>5.9594374235629841</v>
      </c>
      <c r="H40" s="183">
        <f t="shared" si="4"/>
        <v>2.38482717857412</v>
      </c>
      <c r="I40" s="182">
        <v>6.9936959076824445</v>
      </c>
      <c r="J40" s="183">
        <f t="shared" si="4"/>
        <v>1.0342584841194604</v>
      </c>
      <c r="K40" s="182">
        <v>6.9798752558230195</v>
      </c>
      <c r="L40" s="183">
        <f t="shared" si="5"/>
        <v>-1.3820651859425048E-2</v>
      </c>
      <c r="M40" s="182"/>
      <c r="N40" s="183"/>
      <c r="O40" s="183"/>
    </row>
    <row r="41" spans="2:16" x14ac:dyDescent="0.25">
      <c r="B41" s="112" t="s">
        <v>88</v>
      </c>
      <c r="C41" s="182">
        <v>7.5479452054794525</v>
      </c>
      <c r="D41" s="183">
        <v>-0.38203227690596187</v>
      </c>
      <c r="E41" s="182">
        <v>6.106996819627442</v>
      </c>
      <c r="F41" s="183">
        <f t="shared" si="4"/>
        <v>-1.4409483858520105</v>
      </c>
      <c r="G41" s="182">
        <v>6.9410620974602013</v>
      </c>
      <c r="H41" s="183">
        <f t="shared" si="4"/>
        <v>0.8340652778327593</v>
      </c>
      <c r="I41" s="182">
        <v>7.5262712888029952</v>
      </c>
      <c r="J41" s="183">
        <f t="shared" si="4"/>
        <v>0.58520919134279392</v>
      </c>
      <c r="K41" s="182">
        <v>6.7701183875318449</v>
      </c>
      <c r="L41" s="183">
        <f t="shared" si="5"/>
        <v>-0.75615290127115031</v>
      </c>
      <c r="M41" s="182"/>
      <c r="N41" s="183"/>
      <c r="O41" s="183"/>
    </row>
    <row r="42" spans="2:16" x14ac:dyDescent="0.25">
      <c r="B42" s="112" t="s">
        <v>90</v>
      </c>
      <c r="C42" s="182">
        <v>7.3412080536912754</v>
      </c>
      <c r="D42" s="183">
        <v>-0.18372394993519769</v>
      </c>
      <c r="E42" s="182">
        <v>5.2586779911373709</v>
      </c>
      <c r="F42" s="183">
        <f t="shared" si="4"/>
        <v>-2.0825300625539045</v>
      </c>
      <c r="G42" s="182">
        <v>6.2516087926091108</v>
      </c>
      <c r="H42" s="183">
        <f t="shared" si="4"/>
        <v>0.99293080147173995</v>
      </c>
      <c r="I42" s="182">
        <v>6.8146903504560727</v>
      </c>
      <c r="J42" s="183">
        <f t="shared" si="4"/>
        <v>0.5630815578469619</v>
      </c>
      <c r="K42" s="182">
        <v>6.5663884479492038</v>
      </c>
      <c r="L42" s="183">
        <f t="shared" si="5"/>
        <v>-0.2483019025068689</v>
      </c>
      <c r="M42" s="182"/>
      <c r="N42" s="183"/>
      <c r="O42" s="183"/>
    </row>
    <row r="43" spans="2:16" ht="15.75" x14ac:dyDescent="0.25">
      <c r="B43" s="115" t="s">
        <v>27</v>
      </c>
      <c r="C43" s="184">
        <v>7.6737807424400186</v>
      </c>
      <c r="D43" s="185">
        <v>-8.244405378477726E-2</v>
      </c>
      <c r="E43" s="184">
        <v>6.1436409624489263</v>
      </c>
      <c r="F43" s="185">
        <f t="shared" si="4"/>
        <v>-1.5301397799910923</v>
      </c>
      <c r="G43" s="184">
        <v>5.4757354833176084</v>
      </c>
      <c r="H43" s="185">
        <f t="shared" si="4"/>
        <v>-0.66790547913131793</v>
      </c>
      <c r="I43" s="184">
        <v>6.9692850855190303</v>
      </c>
      <c r="J43" s="185">
        <f t="shared" si="4"/>
        <v>1.4935496022014219</v>
      </c>
      <c r="K43" s="184">
        <v>6.8539201732403097</v>
      </c>
      <c r="L43" s="185">
        <f t="shared" si="5"/>
        <v>-0.11536491227872059</v>
      </c>
      <c r="M43" s="184">
        <v>7.0911844557905823</v>
      </c>
      <c r="N43" s="185">
        <v>0.3590102981224943</v>
      </c>
      <c r="O43" s="185">
        <v>-0.7372249957543815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2" t="s">
        <v>302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299" t="s">
        <v>58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1"/>
    </row>
    <row r="51" spans="1:16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8.0201001032811625</v>
      </c>
      <c r="D53" s="183" t="s">
        <v>232</v>
      </c>
      <c r="E53" s="182">
        <v>6.6858373639661428</v>
      </c>
      <c r="F53" s="183">
        <f t="shared" ref="F53:J65" si="8">IFERROR(E53-C53,"-")</f>
        <v>-1.3342627393150197</v>
      </c>
      <c r="G53" s="182" t="s">
        <v>232</v>
      </c>
      <c r="H53" s="183" t="str">
        <f t="shared" si="8"/>
        <v>-</v>
      </c>
      <c r="I53" s="182">
        <v>7.9259781077273219</v>
      </c>
      <c r="J53" s="183" t="str">
        <f t="shared" si="8"/>
        <v>-</v>
      </c>
      <c r="K53" s="182">
        <v>7.5696016069635084</v>
      </c>
      <c r="L53" s="183">
        <f t="shared" ref="L53:L65" si="9">IFERROR(K53-I53,"-")</f>
        <v>-0.35637650076381355</v>
      </c>
      <c r="M53" s="182">
        <v>7.9239933119687889</v>
      </c>
      <c r="N53" s="183">
        <f>IFERROR(M53-K53,"-")</f>
        <v>0.3543917050052805</v>
      </c>
      <c r="O53" s="183">
        <f>IFERROR(M53-C53,"-")</f>
        <v>-9.6106791312373652E-2</v>
      </c>
    </row>
    <row r="54" spans="1:16" x14ac:dyDescent="0.25">
      <c r="A54" s="1"/>
      <c r="B54" s="112" t="s">
        <v>70</v>
      </c>
      <c r="C54" s="182">
        <v>7.8540928342985561</v>
      </c>
      <c r="D54" s="183" t="s">
        <v>232</v>
      </c>
      <c r="E54" s="182">
        <v>7.6288147622427251</v>
      </c>
      <c r="F54" s="183">
        <f t="shared" si="8"/>
        <v>-0.22527807205583095</v>
      </c>
      <c r="G54" s="182" t="s">
        <v>232</v>
      </c>
      <c r="H54" s="183" t="str">
        <f t="shared" si="8"/>
        <v>-</v>
      </c>
      <c r="I54" s="182">
        <v>6.6174134790528232</v>
      </c>
      <c r="J54" s="183" t="str">
        <f t="shared" si="8"/>
        <v>-</v>
      </c>
      <c r="K54" s="182">
        <v>7.1070247129791788</v>
      </c>
      <c r="L54" s="183">
        <f t="shared" si="9"/>
        <v>0.48961123392635564</v>
      </c>
      <c r="M54" s="182">
        <v>7.2324605998983227</v>
      </c>
      <c r="N54" s="183">
        <f t="shared" ref="N54:N57" si="10">IFERROR(M54-K54,"-")</f>
        <v>0.12543588691914387</v>
      </c>
      <c r="O54" s="183">
        <f t="shared" ref="O54:O57" si="11">IFERROR(M54-C54,"-")</f>
        <v>-0.62163223440023341</v>
      </c>
    </row>
    <row r="55" spans="1:16" x14ac:dyDescent="0.25">
      <c r="A55" s="1"/>
      <c r="B55" s="112" t="s">
        <v>72</v>
      </c>
      <c r="C55" s="182">
        <v>7.4347460862924777</v>
      </c>
      <c r="D55" s="183" t="s">
        <v>232</v>
      </c>
      <c r="E55" s="182">
        <v>8.848810437452034</v>
      </c>
      <c r="F55" s="183">
        <f t="shared" si="8"/>
        <v>1.4140643511595563</v>
      </c>
      <c r="G55" s="182" t="s">
        <v>232</v>
      </c>
      <c r="H55" s="183" t="str">
        <f t="shared" si="8"/>
        <v>-</v>
      </c>
      <c r="I55" s="182">
        <v>6.8081226387678004</v>
      </c>
      <c r="J55" s="183" t="str">
        <f t="shared" si="8"/>
        <v>-</v>
      </c>
      <c r="K55" s="182">
        <v>7.0281066163120052</v>
      </c>
      <c r="L55" s="183">
        <f t="shared" si="9"/>
        <v>0.21998397754420473</v>
      </c>
      <c r="M55" s="182">
        <v>6.6665713795666344</v>
      </c>
      <c r="N55" s="183">
        <f t="shared" si="10"/>
        <v>-0.3615352367453708</v>
      </c>
      <c r="O55" s="183">
        <f t="shared" si="11"/>
        <v>-0.76817470672584331</v>
      </c>
    </row>
    <row r="56" spans="1:16" x14ac:dyDescent="0.25">
      <c r="A56" s="1"/>
      <c r="B56" s="112" t="s">
        <v>74</v>
      </c>
      <c r="C56" s="182">
        <v>7.4501149060939849</v>
      </c>
      <c r="D56" s="183" t="s">
        <v>232</v>
      </c>
      <c r="E56" s="182" t="s">
        <v>232</v>
      </c>
      <c r="F56" s="183" t="str">
        <f t="shared" si="8"/>
        <v>-</v>
      </c>
      <c r="G56" s="182" t="s">
        <v>232</v>
      </c>
      <c r="H56" s="183" t="str">
        <f t="shared" si="8"/>
        <v>-</v>
      </c>
      <c r="I56" s="182">
        <v>6.5498000499875033</v>
      </c>
      <c r="J56" s="183" t="str">
        <f t="shared" si="8"/>
        <v>-</v>
      </c>
      <c r="K56" s="182">
        <v>6.4091439688715957</v>
      </c>
      <c r="L56" s="183">
        <f t="shared" si="9"/>
        <v>-0.14065608111590766</v>
      </c>
      <c r="M56" s="182">
        <v>7.219209496829893</v>
      </c>
      <c r="N56" s="183">
        <f t="shared" si="10"/>
        <v>0.81006552795829734</v>
      </c>
      <c r="O56" s="183">
        <f t="shared" si="11"/>
        <v>-0.23090540926409187</v>
      </c>
    </row>
    <row r="57" spans="1:16" x14ac:dyDescent="0.25">
      <c r="A57" s="1"/>
      <c r="B57" s="112" t="s">
        <v>76</v>
      </c>
      <c r="C57" s="182">
        <v>10.064400508729333</v>
      </c>
      <c r="D57" s="183" t="s">
        <v>232</v>
      </c>
      <c r="E57" s="182" t="s">
        <v>232</v>
      </c>
      <c r="F57" s="183" t="str">
        <f t="shared" si="8"/>
        <v>-</v>
      </c>
      <c r="G57" s="182" t="s">
        <v>232</v>
      </c>
      <c r="H57" s="183" t="str">
        <f t="shared" si="8"/>
        <v>-</v>
      </c>
      <c r="I57" s="182">
        <v>6.3911605532170777</v>
      </c>
      <c r="J57" s="183" t="str">
        <f t="shared" si="8"/>
        <v>-</v>
      </c>
      <c r="K57" s="182">
        <v>6.6776628459603016</v>
      </c>
      <c r="L57" s="183">
        <f t="shared" si="9"/>
        <v>0.28650229274322392</v>
      </c>
      <c r="M57" s="182">
        <v>7.0987581312832644</v>
      </c>
      <c r="N57" s="183">
        <f t="shared" si="10"/>
        <v>0.42109528532296281</v>
      </c>
      <c r="O57" s="183">
        <f t="shared" si="11"/>
        <v>-2.965642377446069</v>
      </c>
    </row>
    <row r="58" spans="1:16" x14ac:dyDescent="0.25">
      <c r="A58" s="1"/>
      <c r="B58" s="112" t="s">
        <v>78</v>
      </c>
      <c r="C58" s="182">
        <v>8.5194965958324733</v>
      </c>
      <c r="D58" s="183" t="s">
        <v>232</v>
      </c>
      <c r="E58" s="182" t="s">
        <v>232</v>
      </c>
      <c r="F58" s="183" t="str">
        <f t="shared" si="8"/>
        <v>-</v>
      </c>
      <c r="G58" s="182" t="s">
        <v>232</v>
      </c>
      <c r="H58" s="183" t="str">
        <f t="shared" si="8"/>
        <v>-</v>
      </c>
      <c r="I58" s="182">
        <v>7.6223715960013791</v>
      </c>
      <c r="J58" s="183" t="str">
        <f t="shared" si="8"/>
        <v>-</v>
      </c>
      <c r="K58" s="182">
        <v>7.1394742559200521</v>
      </c>
      <c r="L58" s="183">
        <f t="shared" si="9"/>
        <v>-0.48289734008132701</v>
      </c>
      <c r="M58" s="182"/>
      <c r="N58" s="183"/>
      <c r="O58" s="183"/>
    </row>
    <row r="59" spans="1:16" x14ac:dyDescent="0.25">
      <c r="A59" s="1"/>
      <c r="B59" s="112" t="s">
        <v>80</v>
      </c>
      <c r="C59" s="182">
        <v>7.3185349611542732</v>
      </c>
      <c r="D59" s="183" t="s">
        <v>232</v>
      </c>
      <c r="E59" s="182" t="s">
        <v>232</v>
      </c>
      <c r="F59" s="183" t="str">
        <f t="shared" si="8"/>
        <v>-</v>
      </c>
      <c r="G59" s="182">
        <v>6.5758733624454146</v>
      </c>
      <c r="H59" s="183" t="str">
        <f t="shared" si="8"/>
        <v>-</v>
      </c>
      <c r="I59" s="182">
        <v>7.7461226264676037</v>
      </c>
      <c r="J59" s="183">
        <f t="shared" si="8"/>
        <v>1.1702492640221891</v>
      </c>
      <c r="K59" s="182">
        <v>7.1045693075643159</v>
      </c>
      <c r="L59" s="183">
        <f t="shared" si="9"/>
        <v>-0.64155331890328782</v>
      </c>
      <c r="M59" s="182"/>
      <c r="N59" s="183"/>
      <c r="O59" s="183"/>
    </row>
    <row r="60" spans="1:16" x14ac:dyDescent="0.25">
      <c r="A60" s="1"/>
      <c r="B60" s="112" t="s">
        <v>82</v>
      </c>
      <c r="C60" s="182">
        <v>6.964623260698346</v>
      </c>
      <c r="D60" s="183" t="s">
        <v>232</v>
      </c>
      <c r="E60" s="182">
        <v>4.7418665400142483</v>
      </c>
      <c r="F60" s="183">
        <f t="shared" si="8"/>
        <v>-2.2227567206840977</v>
      </c>
      <c r="G60" s="182">
        <v>5.4869713369412709</v>
      </c>
      <c r="H60" s="183">
        <f t="shared" si="8"/>
        <v>0.74510479692702258</v>
      </c>
      <c r="I60" s="182">
        <v>7.6563286361348766</v>
      </c>
      <c r="J60" s="183">
        <f t="shared" si="8"/>
        <v>2.1693572991936056</v>
      </c>
      <c r="K60" s="182">
        <v>7.7446084724005138</v>
      </c>
      <c r="L60" s="183">
        <f t="shared" si="9"/>
        <v>8.8279836265637179E-2</v>
      </c>
      <c r="M60" s="182"/>
      <c r="N60" s="183"/>
      <c r="O60" s="183"/>
    </row>
    <row r="61" spans="1:16" x14ac:dyDescent="0.25">
      <c r="A61" s="1"/>
      <c r="B61" s="112" t="s">
        <v>84</v>
      </c>
      <c r="C61" s="182">
        <v>6.6521204671173937</v>
      </c>
      <c r="D61" s="183">
        <v>-0.80845112195640745</v>
      </c>
      <c r="E61" s="182" t="s">
        <v>232</v>
      </c>
      <c r="F61" s="183" t="str">
        <f t="shared" si="8"/>
        <v>-</v>
      </c>
      <c r="G61" s="182">
        <v>6.1032858936793639</v>
      </c>
      <c r="H61" s="183" t="str">
        <f t="shared" si="8"/>
        <v>-</v>
      </c>
      <c r="I61" s="182">
        <v>7.0747476304230563</v>
      </c>
      <c r="J61" s="183">
        <f t="shared" si="8"/>
        <v>0.97146173674369241</v>
      </c>
      <c r="K61" s="182">
        <v>7.0548697823760254</v>
      </c>
      <c r="L61" s="183">
        <f t="shared" si="9"/>
        <v>-1.9877848047030966E-2</v>
      </c>
      <c r="M61" s="182"/>
      <c r="N61" s="183"/>
      <c r="O61" s="183"/>
    </row>
    <row r="62" spans="1:16" x14ac:dyDescent="0.25">
      <c r="A62" s="1"/>
      <c r="B62" s="112" t="s">
        <v>86</v>
      </c>
      <c r="C62" s="182">
        <v>6.6887867142465005</v>
      </c>
      <c r="D62" s="183">
        <v>-1.1272979863565009</v>
      </c>
      <c r="E62" s="182" t="s">
        <v>232</v>
      </c>
      <c r="F62" s="183" t="str">
        <f t="shared" si="8"/>
        <v>-</v>
      </c>
      <c r="G62" s="182">
        <v>6.2974696288341496</v>
      </c>
      <c r="H62" s="183" t="str">
        <f t="shared" si="8"/>
        <v>-</v>
      </c>
      <c r="I62" s="182">
        <v>7.0171175404443851</v>
      </c>
      <c r="J62" s="183">
        <f t="shared" si="8"/>
        <v>0.71964791161023545</v>
      </c>
      <c r="K62" s="182">
        <v>7.3329767822311709</v>
      </c>
      <c r="L62" s="183">
        <f t="shared" si="9"/>
        <v>0.31585924178678582</v>
      </c>
      <c r="M62" s="182"/>
      <c r="N62" s="183"/>
      <c r="O62" s="183"/>
    </row>
    <row r="63" spans="1:16" x14ac:dyDescent="0.25">
      <c r="A63" s="1"/>
      <c r="B63" s="112" t="s">
        <v>88</v>
      </c>
      <c r="C63" s="182">
        <v>6.7218685478320719</v>
      </c>
      <c r="D63" s="183">
        <v>-1.1747776417744369</v>
      </c>
      <c r="E63" s="182" t="s">
        <v>232</v>
      </c>
      <c r="F63" s="183" t="str">
        <f t="shared" si="8"/>
        <v>-</v>
      </c>
      <c r="G63" s="182">
        <v>7.1325370675453046</v>
      </c>
      <c r="H63" s="183" t="str">
        <f t="shared" si="8"/>
        <v>-</v>
      </c>
      <c r="I63" s="182">
        <v>7.4343215592562171</v>
      </c>
      <c r="J63" s="183">
        <f t="shared" si="8"/>
        <v>0.30178449171091248</v>
      </c>
      <c r="K63" s="182">
        <v>7.0038556349156185</v>
      </c>
      <c r="L63" s="183">
        <f t="shared" si="9"/>
        <v>-0.4304659243405986</v>
      </c>
      <c r="M63" s="182"/>
      <c r="N63" s="183"/>
      <c r="O63" s="183"/>
    </row>
    <row r="64" spans="1:16" x14ac:dyDescent="0.25">
      <c r="A64" s="1"/>
      <c r="B64" s="112" t="s">
        <v>90</v>
      </c>
      <c r="C64" s="182">
        <v>6.9216080402010052</v>
      </c>
      <c r="D64" s="183">
        <v>-0.78586353119485874</v>
      </c>
      <c r="E64" s="182" t="s">
        <v>232</v>
      </c>
      <c r="F64" s="183" t="str">
        <f t="shared" si="8"/>
        <v>-</v>
      </c>
      <c r="G64" s="182">
        <v>6.3402881271733733</v>
      </c>
      <c r="H64" s="183" t="str">
        <f t="shared" si="8"/>
        <v>-</v>
      </c>
      <c r="I64" s="182">
        <v>6.6331723867936843</v>
      </c>
      <c r="J64" s="183">
        <f t="shared" si="8"/>
        <v>0.29288425962031095</v>
      </c>
      <c r="K64" s="182">
        <v>6.6860472644868887</v>
      </c>
      <c r="L64" s="183">
        <f t="shared" si="9"/>
        <v>5.2874877693204425E-2</v>
      </c>
      <c r="M64" s="182"/>
      <c r="N64" s="183"/>
      <c r="O64" s="183"/>
    </row>
    <row r="65" spans="1:16" ht="15.75" x14ac:dyDescent="0.25">
      <c r="B65" s="115" t="s">
        <v>27</v>
      </c>
      <c r="C65" s="184">
        <v>7.4360537721295819</v>
      </c>
      <c r="D65" s="185" t="s">
        <v>232</v>
      </c>
      <c r="E65" s="184" t="s">
        <v>232</v>
      </c>
      <c r="F65" s="185" t="str">
        <f t="shared" si="8"/>
        <v>-</v>
      </c>
      <c r="G65" s="184">
        <v>5.6931988597987475</v>
      </c>
      <c r="H65" s="185" t="str">
        <f t="shared" si="8"/>
        <v>-</v>
      </c>
      <c r="I65" s="184">
        <v>7.0897793341589743</v>
      </c>
      <c r="J65" s="185">
        <f t="shared" si="8"/>
        <v>1.3965804743602268</v>
      </c>
      <c r="K65" s="184">
        <v>7.0736233461824725</v>
      </c>
      <c r="L65" s="185">
        <f t="shared" si="9"/>
        <v>-1.6155987976501862E-2</v>
      </c>
      <c r="M65" s="184">
        <v>7.2040811068456447</v>
      </c>
      <c r="N65" s="185">
        <v>0.24712840606432085</v>
      </c>
      <c r="O65" s="185">
        <v>-0.83144581603410384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2" t="s">
        <v>303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299" t="s">
        <v>59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1"/>
    </row>
    <row r="73" spans="1:16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>
        <v>8.2464428002276602</v>
      </c>
      <c r="D75" s="183" t="s">
        <v>232</v>
      </c>
      <c r="E75" s="182">
        <v>9.5154714233709505</v>
      </c>
      <c r="F75" s="183">
        <f t="shared" ref="F75:J87" si="12">IFERROR(E75-C75,"-")</f>
        <v>1.2690286231432903</v>
      </c>
      <c r="G75" s="182" t="s">
        <v>232</v>
      </c>
      <c r="H75" s="183" t="str">
        <f t="shared" si="12"/>
        <v>-</v>
      </c>
      <c r="I75" s="182">
        <v>5.8678739101274315</v>
      </c>
      <c r="J75" s="183" t="str">
        <f t="shared" si="12"/>
        <v>-</v>
      </c>
      <c r="K75" s="182">
        <v>6.2030573983270836</v>
      </c>
      <c r="L75" s="183">
        <f t="shared" ref="L75:L87" si="13">IFERROR(K75-I75,"-")</f>
        <v>0.33518348819965205</v>
      </c>
      <c r="M75" s="182">
        <v>7.2678207739307537</v>
      </c>
      <c r="N75" s="183">
        <f>IFERROR(M75-K75,"-")</f>
        <v>1.0647633756036701</v>
      </c>
      <c r="O75" s="183">
        <f>IFERROR(M75-C75,"-")</f>
        <v>-0.97862202629690653</v>
      </c>
    </row>
    <row r="76" spans="1:16" x14ac:dyDescent="0.25">
      <c r="A76" s="1"/>
      <c r="B76" s="112" t="s">
        <v>70</v>
      </c>
      <c r="C76" s="182">
        <v>5.763468445356593</v>
      </c>
      <c r="D76" s="183" t="s">
        <v>232</v>
      </c>
      <c r="E76" s="182">
        <v>8.580380577427821</v>
      </c>
      <c r="F76" s="183">
        <f t="shared" si="12"/>
        <v>2.816912132071228</v>
      </c>
      <c r="G76" s="182" t="s">
        <v>232</v>
      </c>
      <c r="H76" s="183" t="str">
        <f t="shared" si="12"/>
        <v>-</v>
      </c>
      <c r="I76" s="182">
        <v>5.999748427672956</v>
      </c>
      <c r="J76" s="183" t="str">
        <f t="shared" si="12"/>
        <v>-</v>
      </c>
      <c r="K76" s="182">
        <v>5.2008991289688113</v>
      </c>
      <c r="L76" s="183">
        <f t="shared" si="13"/>
        <v>-0.79884929870414467</v>
      </c>
      <c r="M76" s="182">
        <v>6.3748866727107885</v>
      </c>
      <c r="N76" s="183">
        <f t="shared" ref="N76:N79" si="14">IFERROR(M76-K76,"-")</f>
        <v>1.1739875437419771</v>
      </c>
      <c r="O76" s="183">
        <f t="shared" ref="O76:O79" si="15">IFERROR(M76-C76,"-")</f>
        <v>0.61141822735419549</v>
      </c>
    </row>
    <row r="77" spans="1:16" x14ac:dyDescent="0.25">
      <c r="A77" s="1"/>
      <c r="B77" s="112" t="s">
        <v>72</v>
      </c>
      <c r="C77" s="182">
        <v>6.274968125796855</v>
      </c>
      <c r="D77" s="183" t="s">
        <v>232</v>
      </c>
      <c r="E77" s="182">
        <v>13.32776617954071</v>
      </c>
      <c r="F77" s="183">
        <f t="shared" si="12"/>
        <v>7.0527980537438548</v>
      </c>
      <c r="G77" s="182" t="s">
        <v>232</v>
      </c>
      <c r="H77" s="183" t="str">
        <f t="shared" si="12"/>
        <v>-</v>
      </c>
      <c r="I77" s="182">
        <v>6.9111833875406559</v>
      </c>
      <c r="J77" s="183" t="str">
        <f t="shared" si="12"/>
        <v>-</v>
      </c>
      <c r="K77" s="182">
        <v>5.6217860105059438</v>
      </c>
      <c r="L77" s="183">
        <f t="shared" si="13"/>
        <v>-1.289397377034712</v>
      </c>
      <c r="M77" s="182">
        <v>6.2699807156631673</v>
      </c>
      <c r="N77" s="183">
        <f t="shared" si="14"/>
        <v>0.64819470515722344</v>
      </c>
      <c r="O77" s="183">
        <f t="shared" si="15"/>
        <v>-4.987410133687753E-3</v>
      </c>
    </row>
    <row r="78" spans="1:16" x14ac:dyDescent="0.25">
      <c r="A78" s="1"/>
      <c r="B78" s="112" t="s">
        <v>74</v>
      </c>
      <c r="C78" s="182">
        <v>6.732223222322232</v>
      </c>
      <c r="D78" s="183" t="s">
        <v>232</v>
      </c>
      <c r="E78" s="182" t="s">
        <v>232</v>
      </c>
      <c r="F78" s="183" t="str">
        <f t="shared" si="12"/>
        <v>-</v>
      </c>
      <c r="G78" s="182" t="s">
        <v>232</v>
      </c>
      <c r="H78" s="183" t="str">
        <f t="shared" si="12"/>
        <v>-</v>
      </c>
      <c r="I78" s="182">
        <v>6.3370757846389383</v>
      </c>
      <c r="J78" s="183" t="str">
        <f t="shared" si="12"/>
        <v>-</v>
      </c>
      <c r="K78" s="182">
        <v>5.5025562372188137</v>
      </c>
      <c r="L78" s="183">
        <f t="shared" si="13"/>
        <v>-0.83451954742012457</v>
      </c>
      <c r="M78" s="182">
        <v>6.5540688148552704</v>
      </c>
      <c r="N78" s="183">
        <f t="shared" si="14"/>
        <v>1.0515125776364567</v>
      </c>
      <c r="O78" s="183">
        <f t="shared" si="15"/>
        <v>-0.17815440746696165</v>
      </c>
    </row>
    <row r="79" spans="1:16" x14ac:dyDescent="0.25">
      <c r="A79" s="1"/>
      <c r="B79" s="112" t="s">
        <v>76</v>
      </c>
      <c r="C79" s="182">
        <v>6.7422680412371134</v>
      </c>
      <c r="D79" s="183" t="s">
        <v>232</v>
      </c>
      <c r="E79" s="182" t="s">
        <v>232</v>
      </c>
      <c r="F79" s="183" t="str">
        <f t="shared" si="12"/>
        <v>-</v>
      </c>
      <c r="G79" s="182" t="s">
        <v>232</v>
      </c>
      <c r="H79" s="183" t="str">
        <f t="shared" si="12"/>
        <v>-</v>
      </c>
      <c r="I79" s="182">
        <v>6.2233920805676357</v>
      </c>
      <c r="J79" s="183" t="str">
        <f t="shared" si="12"/>
        <v>-</v>
      </c>
      <c r="K79" s="182">
        <v>6.6105027376804379</v>
      </c>
      <c r="L79" s="183">
        <f t="shared" si="13"/>
        <v>0.38711065711280224</v>
      </c>
      <c r="M79" s="182">
        <v>6.9784921892687342</v>
      </c>
      <c r="N79" s="183">
        <f t="shared" si="14"/>
        <v>0.36798945158829621</v>
      </c>
      <c r="O79" s="183">
        <f t="shared" si="15"/>
        <v>0.23622414803162073</v>
      </c>
    </row>
    <row r="80" spans="1:16" x14ac:dyDescent="0.25">
      <c r="A80" s="1"/>
      <c r="B80" s="112" t="s">
        <v>78</v>
      </c>
      <c r="C80" s="182">
        <v>8.3758497895759145</v>
      </c>
      <c r="D80" s="183" t="s">
        <v>232</v>
      </c>
      <c r="E80" s="182" t="s">
        <v>232</v>
      </c>
      <c r="F80" s="183" t="str">
        <f t="shared" si="12"/>
        <v>-</v>
      </c>
      <c r="G80" s="182" t="s">
        <v>232</v>
      </c>
      <c r="H80" s="183" t="str">
        <f t="shared" si="12"/>
        <v>-</v>
      </c>
      <c r="I80" s="182">
        <v>6.5052606967500584</v>
      </c>
      <c r="J80" s="183" t="str">
        <f t="shared" si="12"/>
        <v>-</v>
      </c>
      <c r="K80" s="182">
        <v>6.2337695017614498</v>
      </c>
      <c r="L80" s="183">
        <f t="shared" si="13"/>
        <v>-0.27149119498860852</v>
      </c>
      <c r="M80" s="182"/>
      <c r="N80" s="183"/>
      <c r="O80" s="183"/>
    </row>
    <row r="81" spans="1:16" x14ac:dyDescent="0.25">
      <c r="A81" s="1"/>
      <c r="B81" s="112" t="s">
        <v>80</v>
      </c>
      <c r="C81" s="182">
        <v>10.483578708946773</v>
      </c>
      <c r="D81" s="183" t="s">
        <v>232</v>
      </c>
      <c r="E81" s="182" t="s">
        <v>232</v>
      </c>
      <c r="F81" s="183" t="str">
        <f t="shared" si="12"/>
        <v>-</v>
      </c>
      <c r="G81" s="182">
        <v>4.7408602150537638</v>
      </c>
      <c r="H81" s="183" t="str">
        <f t="shared" si="12"/>
        <v>-</v>
      </c>
      <c r="I81" s="182">
        <v>6.0040444893832152</v>
      </c>
      <c r="J81" s="183">
        <f t="shared" si="12"/>
        <v>1.2631842743294515</v>
      </c>
      <c r="K81" s="182">
        <v>6.2574150248971643</v>
      </c>
      <c r="L81" s="183">
        <f t="shared" si="13"/>
        <v>0.25337053551394906</v>
      </c>
      <c r="M81" s="182"/>
      <c r="N81" s="183"/>
      <c r="O81" s="183"/>
    </row>
    <row r="82" spans="1:16" x14ac:dyDescent="0.25">
      <c r="A82" s="1"/>
      <c r="B82" s="112" t="s">
        <v>82</v>
      </c>
      <c r="C82" s="182">
        <v>9.4505785123966941</v>
      </c>
      <c r="D82" s="183" t="s">
        <v>232</v>
      </c>
      <c r="E82" s="182">
        <v>3.9015760694757158</v>
      </c>
      <c r="F82" s="183">
        <f t="shared" si="12"/>
        <v>-5.5490024429209779</v>
      </c>
      <c r="G82" s="182">
        <v>4.2553735926305016</v>
      </c>
      <c r="H82" s="183">
        <f t="shared" si="12"/>
        <v>0.35379752315478585</v>
      </c>
      <c r="I82" s="182">
        <v>6.4222270837891049</v>
      </c>
      <c r="J82" s="183">
        <f t="shared" si="12"/>
        <v>2.1668534911586033</v>
      </c>
      <c r="K82" s="182">
        <v>6.1968405736853045</v>
      </c>
      <c r="L82" s="183">
        <f t="shared" si="13"/>
        <v>-0.2253865101038004</v>
      </c>
      <c r="M82" s="182"/>
      <c r="N82" s="183"/>
      <c r="O82" s="183"/>
    </row>
    <row r="83" spans="1:16" x14ac:dyDescent="0.25">
      <c r="A83" s="1"/>
      <c r="B83" s="112" t="s">
        <v>84</v>
      </c>
      <c r="C83" s="182">
        <v>12.368488471391972</v>
      </c>
      <c r="D83" s="183">
        <v>0.98486381637817288</v>
      </c>
      <c r="E83" s="182" t="s">
        <v>232</v>
      </c>
      <c r="F83" s="183" t="str">
        <f t="shared" si="12"/>
        <v>-</v>
      </c>
      <c r="G83" s="182">
        <v>5.3142857142857141</v>
      </c>
      <c r="H83" s="183" t="str">
        <f t="shared" si="12"/>
        <v>-</v>
      </c>
      <c r="I83" s="182">
        <v>6.3658969804618115</v>
      </c>
      <c r="J83" s="183">
        <f t="shared" si="12"/>
        <v>1.0516112661760975</v>
      </c>
      <c r="K83" s="182">
        <v>6.8024271844660191</v>
      </c>
      <c r="L83" s="183">
        <f t="shared" si="13"/>
        <v>0.43653020400420761</v>
      </c>
      <c r="M83" s="182"/>
      <c r="N83" s="183"/>
      <c r="O83" s="183"/>
    </row>
    <row r="84" spans="1:16" x14ac:dyDescent="0.25">
      <c r="A84" s="1"/>
      <c r="B84" s="112" t="s">
        <v>86</v>
      </c>
      <c r="C84" s="182">
        <v>10.126642335766423</v>
      </c>
      <c r="D84" s="183">
        <v>4.2267390475652622</v>
      </c>
      <c r="E84" s="182" t="s">
        <v>232</v>
      </c>
      <c r="F84" s="183" t="str">
        <f t="shared" si="12"/>
        <v>-</v>
      </c>
      <c r="G84" s="182">
        <v>4.8935449735449739</v>
      </c>
      <c r="H84" s="183" t="str">
        <f t="shared" si="12"/>
        <v>-</v>
      </c>
      <c r="I84" s="182">
        <v>6.9023815755037949</v>
      </c>
      <c r="J84" s="183">
        <f t="shared" si="12"/>
        <v>2.0088366019588211</v>
      </c>
      <c r="K84" s="182">
        <v>5.767552387124649</v>
      </c>
      <c r="L84" s="183">
        <f t="shared" si="13"/>
        <v>-1.1348291883791459</v>
      </c>
      <c r="M84" s="182"/>
      <c r="N84" s="183"/>
      <c r="O84" s="183"/>
    </row>
    <row r="85" spans="1:16" x14ac:dyDescent="0.25">
      <c r="A85" s="1"/>
      <c r="B85" s="112" t="s">
        <v>88</v>
      </c>
      <c r="C85" s="182">
        <v>11.823241317898486</v>
      </c>
      <c r="D85" s="183">
        <v>3.6599641534592067</v>
      </c>
      <c r="E85" s="182" t="s">
        <v>232</v>
      </c>
      <c r="F85" s="183" t="str">
        <f t="shared" si="12"/>
        <v>-</v>
      </c>
      <c r="G85" s="182">
        <v>6.4027327466419637</v>
      </c>
      <c r="H85" s="183" t="str">
        <f t="shared" si="12"/>
        <v>-</v>
      </c>
      <c r="I85" s="182">
        <v>7.9150615724660565</v>
      </c>
      <c r="J85" s="183">
        <f t="shared" si="12"/>
        <v>1.5123288258240928</v>
      </c>
      <c r="K85" s="182">
        <v>5.8892329680800382</v>
      </c>
      <c r="L85" s="183">
        <f t="shared" si="13"/>
        <v>-2.0258286043860183</v>
      </c>
      <c r="M85" s="182"/>
      <c r="N85" s="183"/>
      <c r="O85" s="183"/>
    </row>
    <row r="86" spans="1:16" x14ac:dyDescent="0.25">
      <c r="A86" s="1"/>
      <c r="B86" s="112" t="s">
        <v>90</v>
      </c>
      <c r="C86" s="182">
        <v>9.0337837837837842</v>
      </c>
      <c r="D86" s="183">
        <v>2.5314323515477861</v>
      </c>
      <c r="E86" s="182" t="s">
        <v>232</v>
      </c>
      <c r="F86" s="183" t="str">
        <f t="shared" si="12"/>
        <v>-</v>
      </c>
      <c r="G86" s="182">
        <v>5.9554879734586672</v>
      </c>
      <c r="H86" s="183" t="str">
        <f t="shared" si="12"/>
        <v>-</v>
      </c>
      <c r="I86" s="182">
        <v>7.6278865828705058</v>
      </c>
      <c r="J86" s="183">
        <f t="shared" si="12"/>
        <v>1.6723986094118386</v>
      </c>
      <c r="K86" s="182">
        <v>6.1138589618021548</v>
      </c>
      <c r="L86" s="183">
        <f t="shared" si="13"/>
        <v>-1.514027621068351</v>
      </c>
      <c r="M86" s="182"/>
      <c r="N86" s="183"/>
      <c r="O86" s="183"/>
    </row>
    <row r="87" spans="1:16" ht="15.75" x14ac:dyDescent="0.25">
      <c r="B87" s="115" t="s">
        <v>27</v>
      </c>
      <c r="C87" s="184">
        <v>8.8661820861526088</v>
      </c>
      <c r="D87" s="185" t="s">
        <v>232</v>
      </c>
      <c r="E87" s="184" t="s">
        <v>232</v>
      </c>
      <c r="F87" s="185" t="str">
        <f t="shared" si="12"/>
        <v>-</v>
      </c>
      <c r="G87" s="184">
        <v>4.826008140370079</v>
      </c>
      <c r="H87" s="185" t="str">
        <f t="shared" si="12"/>
        <v>-</v>
      </c>
      <c r="I87" s="184">
        <v>6.5524744117336713</v>
      </c>
      <c r="J87" s="185">
        <f t="shared" si="12"/>
        <v>1.7264662713635923</v>
      </c>
      <c r="K87" s="184">
        <v>6.0468086842964412</v>
      </c>
      <c r="L87" s="185">
        <f t="shared" si="13"/>
        <v>-0.50566572743723004</v>
      </c>
      <c r="M87" s="184">
        <v>6.6755667267381202</v>
      </c>
      <c r="N87" s="185">
        <v>0.83714536239202619</v>
      </c>
      <c r="O87" s="185">
        <v>-3.090369814385685E-2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2" t="s">
        <v>304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299" t="s">
        <v>29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1"/>
    </row>
    <row r="95" spans="1:16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>
        <v>7.5785767234988883</v>
      </c>
      <c r="D97" s="183">
        <v>-1.0025428751785723</v>
      </c>
      <c r="E97" s="182">
        <v>8.5498812351543947</v>
      </c>
      <c r="F97" s="183">
        <f t="shared" ref="F97:J109" si="16">IFERROR(E97-C97,"-")</f>
        <v>0.97130451165550635</v>
      </c>
      <c r="G97" s="182">
        <v>7.459677419354839</v>
      </c>
      <c r="H97" s="183">
        <f t="shared" si="16"/>
        <v>-1.0902038157995557</v>
      </c>
      <c r="I97" s="182">
        <v>7.1522573030392449</v>
      </c>
      <c r="J97" s="183">
        <f t="shared" si="16"/>
        <v>-0.30742011631559407</v>
      </c>
      <c r="K97" s="182">
        <v>7.1824853228962819</v>
      </c>
      <c r="L97" s="183">
        <f t="shared" ref="L97:L109" si="17">IFERROR(K97-I97,"-")</f>
        <v>3.0228019857037047E-2</v>
      </c>
      <c r="M97" s="182">
        <v>7.124313186813187</v>
      </c>
      <c r="N97" s="183">
        <f>IFERROR(M97-K97,"-")</f>
        <v>-5.8172136083094905E-2</v>
      </c>
      <c r="O97" s="183">
        <f>IFERROR(M97-C97,"-")</f>
        <v>-0.4542635366857013</v>
      </c>
    </row>
    <row r="98" spans="2:15" x14ac:dyDescent="0.25">
      <c r="B98" s="112" t="s">
        <v>70</v>
      </c>
      <c r="C98" s="182">
        <v>7.4897458369851009</v>
      </c>
      <c r="D98" s="183">
        <v>-0.4347413865739691</v>
      </c>
      <c r="E98" s="182">
        <v>7.4531813865147196</v>
      </c>
      <c r="F98" s="183">
        <f t="shared" si="16"/>
        <v>-3.656445047038126E-2</v>
      </c>
      <c r="G98" s="182">
        <v>5.3148734177215191</v>
      </c>
      <c r="H98" s="183">
        <f t="shared" si="16"/>
        <v>-2.1383079687932005</v>
      </c>
      <c r="I98" s="182">
        <v>6.7112960161371662</v>
      </c>
      <c r="J98" s="183">
        <f t="shared" si="16"/>
        <v>1.3964225984156471</v>
      </c>
      <c r="K98" s="182">
        <v>6.8844282238442824</v>
      </c>
      <c r="L98" s="183">
        <f t="shared" si="17"/>
        <v>0.17313220770711624</v>
      </c>
      <c r="M98" s="182">
        <v>6.5791147627882323</v>
      </c>
      <c r="N98" s="183">
        <f t="shared" ref="N98:N101" si="18">IFERROR(M98-K98,"-")</f>
        <v>-0.30531346105605017</v>
      </c>
      <c r="O98" s="183">
        <f t="shared" ref="O98:O101" si="19">IFERROR(M98-C98,"-")</f>
        <v>-0.91063107419686862</v>
      </c>
    </row>
    <row r="99" spans="2:15" x14ac:dyDescent="0.25">
      <c r="B99" s="112" t="s">
        <v>72</v>
      </c>
      <c r="C99" s="182">
        <v>6.5500383141762448</v>
      </c>
      <c r="D99" s="183">
        <v>-1.4272419695431386</v>
      </c>
      <c r="E99" s="182">
        <v>8.57847866419295</v>
      </c>
      <c r="F99" s="183">
        <f t="shared" si="16"/>
        <v>2.0284403500167052</v>
      </c>
      <c r="G99" s="182">
        <v>4.8379487179487182</v>
      </c>
      <c r="H99" s="183">
        <f t="shared" si="16"/>
        <v>-3.7405299462442319</v>
      </c>
      <c r="I99" s="182">
        <v>6.1686800894854583</v>
      </c>
      <c r="J99" s="183">
        <f t="shared" si="16"/>
        <v>1.3307313715367401</v>
      </c>
      <c r="K99" s="182">
        <v>6.7464559609574719</v>
      </c>
      <c r="L99" s="183">
        <f t="shared" si="17"/>
        <v>0.57777587147201359</v>
      </c>
      <c r="M99" s="182">
        <v>5.9644093882262412</v>
      </c>
      <c r="N99" s="183">
        <f t="shared" si="18"/>
        <v>-0.78204657273123068</v>
      </c>
      <c r="O99" s="183">
        <f t="shared" si="19"/>
        <v>-0.5856289259500036</v>
      </c>
    </row>
    <row r="100" spans="2:15" x14ac:dyDescent="0.25">
      <c r="B100" s="112" t="s">
        <v>74</v>
      </c>
      <c r="C100" s="182">
        <v>6.2675255778704058</v>
      </c>
      <c r="D100" s="183">
        <v>-2.9144625274821854</v>
      </c>
      <c r="E100" s="182" t="s">
        <v>232</v>
      </c>
      <c r="F100" s="183" t="str">
        <f t="shared" si="16"/>
        <v>-</v>
      </c>
      <c r="G100" s="182">
        <v>4.4596036585365857</v>
      </c>
      <c r="H100" s="183" t="str">
        <f t="shared" si="16"/>
        <v>-</v>
      </c>
      <c r="I100" s="182">
        <v>5.7547217325610678</v>
      </c>
      <c r="J100" s="183">
        <f t="shared" si="16"/>
        <v>1.2951180740244821</v>
      </c>
      <c r="K100" s="182">
        <v>5.8959537572254339</v>
      </c>
      <c r="L100" s="183">
        <f t="shared" si="17"/>
        <v>0.14123202466436613</v>
      </c>
      <c r="M100" s="182">
        <v>6.3570083400591875</v>
      </c>
      <c r="N100" s="183">
        <f t="shared" si="18"/>
        <v>0.46105458283375356</v>
      </c>
      <c r="O100" s="183">
        <f t="shared" si="19"/>
        <v>8.9482762188781706E-2</v>
      </c>
    </row>
    <row r="101" spans="2:15" x14ac:dyDescent="0.25">
      <c r="B101" s="112" t="s">
        <v>76</v>
      </c>
      <c r="C101" s="182">
        <v>6.9465270121278939</v>
      </c>
      <c r="D101" s="183">
        <v>-0.6693662014449604</v>
      </c>
      <c r="E101" s="182" t="s">
        <v>232</v>
      </c>
      <c r="F101" s="183" t="str">
        <f t="shared" si="16"/>
        <v>-</v>
      </c>
      <c r="G101" s="182">
        <v>3.953896103896104</v>
      </c>
      <c r="H101" s="183" t="str">
        <f t="shared" si="16"/>
        <v>-</v>
      </c>
      <c r="I101" s="182">
        <v>5.3110938712179987</v>
      </c>
      <c r="J101" s="183">
        <f t="shared" si="16"/>
        <v>1.3571977673218947</v>
      </c>
      <c r="K101" s="182">
        <v>5.6957466625271653</v>
      </c>
      <c r="L101" s="183">
        <f t="shared" si="17"/>
        <v>0.38465279130916663</v>
      </c>
      <c r="M101" s="182">
        <v>5.5242591135588777</v>
      </c>
      <c r="N101" s="183">
        <f t="shared" si="18"/>
        <v>-0.17148754896828766</v>
      </c>
      <c r="O101" s="183">
        <f t="shared" si="19"/>
        <v>-1.4222678985690163</v>
      </c>
    </row>
    <row r="102" spans="2:15" x14ac:dyDescent="0.25">
      <c r="B102" s="112" t="s">
        <v>78</v>
      </c>
      <c r="C102" s="182">
        <v>5.7093219041787844</v>
      </c>
      <c r="D102" s="183">
        <v>-4.3398471183100362E-2</v>
      </c>
      <c r="E102" s="182" t="s">
        <v>232</v>
      </c>
      <c r="F102" s="183" t="str">
        <f t="shared" si="16"/>
        <v>-</v>
      </c>
      <c r="G102" s="182">
        <v>4.488826815642458</v>
      </c>
      <c r="H102" s="183" t="str">
        <f t="shared" si="16"/>
        <v>-</v>
      </c>
      <c r="I102" s="182">
        <v>5.3068219633943432</v>
      </c>
      <c r="J102" s="183">
        <f t="shared" si="16"/>
        <v>0.8179951477518852</v>
      </c>
      <c r="K102" s="182">
        <v>5.7669104204753197</v>
      </c>
      <c r="L102" s="183">
        <f t="shared" si="17"/>
        <v>0.46008845708097645</v>
      </c>
      <c r="M102" s="182"/>
      <c r="N102" s="183"/>
      <c r="O102" s="183"/>
    </row>
    <row r="103" spans="2:15" x14ac:dyDescent="0.25">
      <c r="B103" s="112" t="s">
        <v>80</v>
      </c>
      <c r="C103" s="182">
        <v>6.2988267770876467</v>
      </c>
      <c r="D103" s="183">
        <v>-1.1271207757311235</v>
      </c>
      <c r="E103" s="182" t="s">
        <v>232</v>
      </c>
      <c r="F103" s="183" t="str">
        <f t="shared" si="16"/>
        <v>-</v>
      </c>
      <c r="G103" s="182">
        <v>6.0620796689084324</v>
      </c>
      <c r="H103" s="183" t="str">
        <f t="shared" si="16"/>
        <v>-</v>
      </c>
      <c r="I103" s="182">
        <v>5.2538919413919416</v>
      </c>
      <c r="J103" s="183">
        <f t="shared" si="16"/>
        <v>-0.80818772751649082</v>
      </c>
      <c r="K103" s="182">
        <v>6.5770280327462167</v>
      </c>
      <c r="L103" s="183">
        <f t="shared" si="17"/>
        <v>1.3231360913542751</v>
      </c>
      <c r="M103" s="182"/>
      <c r="N103" s="183"/>
      <c r="O103" s="183"/>
    </row>
    <row r="104" spans="2:15" x14ac:dyDescent="0.25">
      <c r="B104" s="112" t="s">
        <v>82</v>
      </c>
      <c r="C104" s="182">
        <v>7.3121898263027294</v>
      </c>
      <c r="D104" s="183">
        <v>-0.20813394635255822</v>
      </c>
      <c r="E104" s="182">
        <v>4.7885487528344672</v>
      </c>
      <c r="F104" s="183">
        <f t="shared" si="16"/>
        <v>-2.5236410734682622</v>
      </c>
      <c r="G104" s="182">
        <v>6.3088786994581074</v>
      </c>
      <c r="H104" s="183">
        <f t="shared" si="16"/>
        <v>1.5203299466236402</v>
      </c>
      <c r="I104" s="182">
        <v>6.5515267175572518</v>
      </c>
      <c r="J104" s="183">
        <f t="shared" si="16"/>
        <v>0.24264801809914438</v>
      </c>
      <c r="K104" s="182">
        <v>6.1520376175548588</v>
      </c>
      <c r="L104" s="183">
        <f t="shared" si="17"/>
        <v>-0.39948910000239302</v>
      </c>
      <c r="M104" s="182"/>
      <c r="N104" s="183"/>
      <c r="O104" s="183"/>
    </row>
    <row r="105" spans="2:15" x14ac:dyDescent="0.25">
      <c r="B105" s="112" t="s">
        <v>84</v>
      </c>
      <c r="C105" s="182">
        <v>7.3084817970565457</v>
      </c>
      <c r="D105" s="183">
        <v>1.3442491070848899</v>
      </c>
      <c r="E105" s="182">
        <v>4.0127551020408161</v>
      </c>
      <c r="F105" s="183">
        <f t="shared" si="16"/>
        <v>-3.2957266950157296</v>
      </c>
      <c r="G105" s="182">
        <v>5.477022058823529</v>
      </c>
      <c r="H105" s="183">
        <f t="shared" si="16"/>
        <v>1.4642669567827129</v>
      </c>
      <c r="I105" s="182">
        <v>5.9750933997509339</v>
      </c>
      <c r="J105" s="183">
        <f t="shared" si="16"/>
        <v>0.4980713409274049</v>
      </c>
      <c r="K105" s="182">
        <v>6.0209015361369929</v>
      </c>
      <c r="L105" s="183">
        <f t="shared" si="17"/>
        <v>4.5808136386058962E-2</v>
      </c>
      <c r="M105" s="182"/>
      <c r="N105" s="183"/>
      <c r="O105" s="183"/>
    </row>
    <row r="106" spans="2:15" x14ac:dyDescent="0.25">
      <c r="B106" s="112" t="s">
        <v>86</v>
      </c>
      <c r="C106" s="182">
        <v>6.6057184483700597</v>
      </c>
      <c r="D106" s="183">
        <v>-0.3082678709429949</v>
      </c>
      <c r="E106" s="182">
        <v>4.2004830917874392</v>
      </c>
      <c r="F106" s="183">
        <f t="shared" si="16"/>
        <v>-2.4052353565826206</v>
      </c>
      <c r="G106" s="182">
        <v>5.7539817974971559</v>
      </c>
      <c r="H106" s="183">
        <f t="shared" si="16"/>
        <v>1.5534987057097167</v>
      </c>
      <c r="I106" s="182">
        <v>6.4300360210584646</v>
      </c>
      <c r="J106" s="183">
        <f t="shared" si="16"/>
        <v>0.67605422356130873</v>
      </c>
      <c r="K106" s="182">
        <v>6.1241917502787064</v>
      </c>
      <c r="L106" s="183">
        <f t="shared" si="17"/>
        <v>-0.30584427077975818</v>
      </c>
      <c r="M106" s="182"/>
      <c r="N106" s="183"/>
      <c r="O106" s="183"/>
    </row>
    <row r="107" spans="2:15" x14ac:dyDescent="0.25">
      <c r="B107" s="112" t="s">
        <v>88</v>
      </c>
      <c r="C107" s="182">
        <v>7.1381128096995257</v>
      </c>
      <c r="D107" s="183">
        <v>0.61864728676979919</v>
      </c>
      <c r="E107" s="182">
        <v>7.1730038022813689</v>
      </c>
      <c r="F107" s="183">
        <f t="shared" si="16"/>
        <v>3.489099258184325E-2</v>
      </c>
      <c r="G107" s="182">
        <v>6.8810650887573965</v>
      </c>
      <c r="H107" s="183">
        <f t="shared" si="16"/>
        <v>-0.29193871352397238</v>
      </c>
      <c r="I107" s="182">
        <v>6.2824596328245965</v>
      </c>
      <c r="J107" s="183">
        <f t="shared" si="16"/>
        <v>-0.59860545593280001</v>
      </c>
      <c r="K107" s="182">
        <v>6.8906399235912126</v>
      </c>
      <c r="L107" s="183">
        <f t="shared" si="17"/>
        <v>0.60818029076661606</v>
      </c>
      <c r="M107" s="182"/>
      <c r="N107" s="183"/>
      <c r="O107" s="183"/>
    </row>
    <row r="108" spans="2:15" x14ac:dyDescent="0.25">
      <c r="B108" s="112" t="s">
        <v>90</v>
      </c>
      <c r="C108" s="182">
        <v>6.5982877839973657</v>
      </c>
      <c r="D108" s="183">
        <v>0.1174198032122078</v>
      </c>
      <c r="E108" s="182">
        <v>5.5751479289940828</v>
      </c>
      <c r="F108" s="183">
        <f t="shared" si="16"/>
        <v>-1.0231398550032829</v>
      </c>
      <c r="G108" s="182">
        <v>6.1369528001956466</v>
      </c>
      <c r="H108" s="183">
        <f t="shared" si="16"/>
        <v>0.56180487120156375</v>
      </c>
      <c r="I108" s="182">
        <v>6.2551784927280742</v>
      </c>
      <c r="J108" s="183">
        <f t="shared" si="16"/>
        <v>0.11822569253242765</v>
      </c>
      <c r="K108" s="182">
        <v>6.5660091047040972</v>
      </c>
      <c r="L108" s="183">
        <f t="shared" si="17"/>
        <v>0.31083061197602291</v>
      </c>
      <c r="M108" s="182"/>
      <c r="N108" s="183"/>
      <c r="O108" s="183"/>
    </row>
    <row r="109" spans="2:15" ht="15.75" x14ac:dyDescent="0.25">
      <c r="B109" s="115" t="s">
        <v>27</v>
      </c>
      <c r="C109" s="184">
        <v>6.775992184292126</v>
      </c>
      <c r="D109" s="185">
        <v>-0.54830112636430872</v>
      </c>
      <c r="E109" s="184">
        <v>7.0010211375472275</v>
      </c>
      <c r="F109" s="185">
        <f t="shared" si="16"/>
        <v>0.22502895325510153</v>
      </c>
      <c r="G109" s="184">
        <v>5.7489897289105913</v>
      </c>
      <c r="H109" s="185">
        <f t="shared" si="16"/>
        <v>-1.2520314086366362</v>
      </c>
      <c r="I109" s="184">
        <v>6.1223728147711647</v>
      </c>
      <c r="J109" s="185">
        <f t="shared" si="16"/>
        <v>0.37338308586057334</v>
      </c>
      <c r="K109" s="184">
        <v>6.3953136352627755</v>
      </c>
      <c r="L109" s="185">
        <f t="shared" si="17"/>
        <v>0.27294082049161084</v>
      </c>
      <c r="M109" s="184">
        <v>6.3078250035938472</v>
      </c>
      <c r="N109" s="185">
        <v>-0.20888023943724843</v>
      </c>
      <c r="O109" s="185">
        <v>-0.65146943331253038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83A0-D4BA-4304-B212-D7E4FB799A4B}">
  <sheetPr>
    <tabColor rgb="FF7030A0"/>
  </sheetPr>
  <dimension ref="A4:A24"/>
  <sheetViews>
    <sheetView showGridLines="0" workbookViewId="0">
      <selection activeCell="E15" sqref="E1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5E11-C318-4E35-BC30-3E05BEEE0CE1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262" t="s">
        <v>305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Q4" s="1" t="s">
        <v>147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148</v>
      </c>
    </row>
    <row r="6" spans="1:17" ht="22.5" thickTop="1" thickBot="1" x14ac:dyDescent="0.3">
      <c r="B6" s="107"/>
      <c r="C6" s="287" t="s">
        <v>149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7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0.7319</v>
      </c>
      <c r="D9" s="114">
        <v>-0.1308633178957368</v>
      </c>
      <c r="E9" s="191">
        <v>0.7387999999999999</v>
      </c>
      <c r="F9" s="114">
        <f t="shared" ref="F9:L21" si="0">IFERROR(E9/C9-1,"-")</f>
        <v>9.42751742041259E-3</v>
      </c>
      <c r="G9" s="191">
        <v>0.22309999999999999</v>
      </c>
      <c r="H9" s="114">
        <f t="shared" si="0"/>
        <v>-0.6980238224147266</v>
      </c>
      <c r="I9" s="191">
        <v>0.57789999999999997</v>
      </c>
      <c r="J9" s="114">
        <f t="shared" si="0"/>
        <v>1.5903182429403855</v>
      </c>
      <c r="K9" s="191">
        <v>0.82430000000000003</v>
      </c>
      <c r="L9" s="114">
        <f t="shared" si="0"/>
        <v>0.42637134452327397</v>
      </c>
      <c r="M9" s="191">
        <v>0.872</v>
      </c>
      <c r="N9" s="114">
        <f t="shared" ref="N9:N13" si="1">IFERROR(M9/K9-1,"-")</f>
        <v>5.7867281329613052E-2</v>
      </c>
      <c r="O9" s="114">
        <f>IFERROR(M9/C9-1,"-")</f>
        <v>0.19141959284055199</v>
      </c>
    </row>
    <row r="10" spans="1:17" x14ac:dyDescent="0.25">
      <c r="A10" s="1" t="s">
        <v>69</v>
      </c>
      <c r="B10" s="112" t="s">
        <v>70</v>
      </c>
      <c r="C10" s="191">
        <v>0.75069999999999992</v>
      </c>
      <c r="D10" s="114">
        <v>-0.11107164002368275</v>
      </c>
      <c r="E10" s="191">
        <v>0.82779999999999998</v>
      </c>
      <c r="F10" s="114">
        <f t="shared" si="0"/>
        <v>0.10270414280005347</v>
      </c>
      <c r="G10" s="191">
        <v>0.2339</v>
      </c>
      <c r="H10" s="114">
        <f t="shared" si="0"/>
        <v>-0.71744382701135545</v>
      </c>
      <c r="I10" s="191">
        <v>0.78700000000000003</v>
      </c>
      <c r="J10" s="114">
        <f t="shared" si="0"/>
        <v>2.3646857631466442</v>
      </c>
      <c r="K10" s="191">
        <v>0.87060000000000004</v>
      </c>
      <c r="L10" s="114">
        <f t="shared" si="0"/>
        <v>0.10622617534942824</v>
      </c>
      <c r="M10" s="191">
        <v>0.89639999999999997</v>
      </c>
      <c r="N10" s="114">
        <f t="shared" si="1"/>
        <v>2.9634734665747731E-2</v>
      </c>
      <c r="O10" s="114">
        <f t="shared" ref="O10:O13" si="2">IFERROR(M10/C10-1,"-")</f>
        <v>0.19408552018116443</v>
      </c>
    </row>
    <row r="11" spans="1:17" x14ac:dyDescent="0.25">
      <c r="A11" s="1" t="s">
        <v>71</v>
      </c>
      <c r="B11" s="112" t="s">
        <v>72</v>
      </c>
      <c r="C11" s="191">
        <v>0.72499999999999998</v>
      </c>
      <c r="D11" s="114">
        <v>-0.10427477143563135</v>
      </c>
      <c r="E11" s="191">
        <v>0.36729999999999996</v>
      </c>
      <c r="F11" s="114">
        <f t="shared" si="0"/>
        <v>-0.49337931034482763</v>
      </c>
      <c r="G11" s="191">
        <v>0.25269999999999998</v>
      </c>
      <c r="H11" s="114">
        <f t="shared" si="0"/>
        <v>-0.31200653416825486</v>
      </c>
      <c r="I11" s="191">
        <v>0.74909999999999999</v>
      </c>
      <c r="J11" s="114">
        <f t="shared" si="0"/>
        <v>1.9643846458250893</v>
      </c>
      <c r="K11" s="191">
        <v>0.73480000000000001</v>
      </c>
      <c r="L11" s="114">
        <f t="shared" si="0"/>
        <v>-1.9089574155653377E-2</v>
      </c>
      <c r="M11" s="191">
        <v>0.88939999999999997</v>
      </c>
      <c r="N11" s="114">
        <f t="shared" si="1"/>
        <v>0.21039738704409361</v>
      </c>
      <c r="O11" s="114">
        <f t="shared" si="2"/>
        <v>0.22675862068965524</v>
      </c>
    </row>
    <row r="12" spans="1:17" x14ac:dyDescent="0.25">
      <c r="A12" s="1" t="s">
        <v>73</v>
      </c>
      <c r="B12" s="112" t="s">
        <v>74</v>
      </c>
      <c r="C12" s="191">
        <v>0.68720000000000003</v>
      </c>
      <c r="D12" s="114">
        <v>-7.5349838536060254E-2</v>
      </c>
      <c r="E12" s="191">
        <v>0</v>
      </c>
      <c r="F12" s="114">
        <f t="shared" si="0"/>
        <v>-1</v>
      </c>
      <c r="G12" s="191">
        <v>0.2611</v>
      </c>
      <c r="H12" s="114" t="str">
        <f t="shared" si="0"/>
        <v>-</v>
      </c>
      <c r="I12" s="191">
        <v>0.79280000000000006</v>
      </c>
      <c r="J12" s="114">
        <f t="shared" si="0"/>
        <v>2.0363845270011494</v>
      </c>
      <c r="K12" s="191">
        <v>0.78159999999999996</v>
      </c>
      <c r="L12" s="114">
        <f t="shared" si="0"/>
        <v>-1.4127144298688332E-2</v>
      </c>
      <c r="M12" s="191">
        <v>0.80359999999999998</v>
      </c>
      <c r="N12" s="114">
        <f t="shared" si="1"/>
        <v>2.814738996929389E-2</v>
      </c>
      <c r="O12" s="114">
        <f t="shared" si="2"/>
        <v>0.16938300349243307</v>
      </c>
    </row>
    <row r="13" spans="1:17" x14ac:dyDescent="0.25">
      <c r="A13" s="1" t="s">
        <v>75</v>
      </c>
      <c r="B13" s="112" t="s">
        <v>76</v>
      </c>
      <c r="C13" s="191">
        <v>0.60509999999999997</v>
      </c>
      <c r="D13" s="114">
        <v>-0.22293566200077064</v>
      </c>
      <c r="E13" s="191">
        <v>0</v>
      </c>
      <c r="F13" s="114">
        <f t="shared" si="0"/>
        <v>-1</v>
      </c>
      <c r="G13" s="191">
        <v>0.27500000000000002</v>
      </c>
      <c r="H13" s="114" t="str">
        <f t="shared" si="0"/>
        <v>-</v>
      </c>
      <c r="I13" s="191">
        <v>0.63340000000000007</v>
      </c>
      <c r="J13" s="114">
        <f t="shared" si="0"/>
        <v>1.3032727272727271</v>
      </c>
      <c r="K13" s="191">
        <v>0.73349999999999993</v>
      </c>
      <c r="L13" s="114">
        <f t="shared" si="0"/>
        <v>0.15803599621092501</v>
      </c>
      <c r="M13" s="191">
        <v>0.80420000000000003</v>
      </c>
      <c r="N13" s="114">
        <f t="shared" si="1"/>
        <v>9.6387184730743147E-2</v>
      </c>
      <c r="O13" s="114">
        <f t="shared" si="2"/>
        <v>0.32903652288877883</v>
      </c>
    </row>
    <row r="14" spans="1:17" x14ac:dyDescent="0.25">
      <c r="A14" s="1" t="s">
        <v>77</v>
      </c>
      <c r="B14" s="112" t="s">
        <v>78</v>
      </c>
      <c r="C14" s="191">
        <v>0.70519999999999994</v>
      </c>
      <c r="D14" s="114">
        <v>-0.12701163654369896</v>
      </c>
      <c r="E14" s="191">
        <v>0</v>
      </c>
      <c r="F14" s="114">
        <f t="shared" si="0"/>
        <v>-1</v>
      </c>
      <c r="G14" s="191">
        <v>0.20440000000000003</v>
      </c>
      <c r="H14" s="114" t="str">
        <f t="shared" si="0"/>
        <v>-</v>
      </c>
      <c r="I14" s="191">
        <v>0.6873999999999999</v>
      </c>
      <c r="J14" s="114">
        <f t="shared" si="0"/>
        <v>2.363013698630136</v>
      </c>
      <c r="K14" s="191">
        <v>0.76780000000000004</v>
      </c>
      <c r="L14" s="114">
        <f t="shared" si="0"/>
        <v>0.11696246726796655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0.84950000000000003</v>
      </c>
      <c r="D15" s="114">
        <v>-4.7859224389150357E-2</v>
      </c>
      <c r="E15" s="191">
        <v>0</v>
      </c>
      <c r="F15" s="114">
        <f t="shared" si="0"/>
        <v>-1</v>
      </c>
      <c r="G15" s="191">
        <v>0.39960000000000001</v>
      </c>
      <c r="H15" s="114" t="str">
        <f t="shared" si="0"/>
        <v>-</v>
      </c>
      <c r="I15" s="191">
        <v>0.80249999999999999</v>
      </c>
      <c r="J15" s="114">
        <f t="shared" si="0"/>
        <v>1.008258258258258</v>
      </c>
      <c r="K15" s="191">
        <v>0.83689999999999998</v>
      </c>
      <c r="L15" s="114">
        <f t="shared" si="0"/>
        <v>4.2866043613707161E-2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0.85140000000000005</v>
      </c>
      <c r="D16" s="114">
        <v>-0.16093426628560159</v>
      </c>
      <c r="E16" s="191">
        <v>0.43909999999999999</v>
      </c>
      <c r="F16" s="114">
        <f t="shared" si="0"/>
        <v>-0.48426121681935641</v>
      </c>
      <c r="G16" s="191">
        <v>0.62039999999999995</v>
      </c>
      <c r="H16" s="114">
        <f t="shared" si="0"/>
        <v>0.41289000227738559</v>
      </c>
      <c r="I16" s="191">
        <v>0.89769999999999994</v>
      </c>
      <c r="J16" s="114">
        <f t="shared" si="0"/>
        <v>0.44696969696969702</v>
      </c>
      <c r="K16" s="191">
        <v>0.91459999999999997</v>
      </c>
      <c r="L16" s="114">
        <f t="shared" si="0"/>
        <v>1.8825888381419187E-2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0.79400000000000004</v>
      </c>
      <c r="D17" s="114">
        <v>-6.3126843657817067E-2</v>
      </c>
      <c r="E17" s="191">
        <v>0.20370000000000002</v>
      </c>
      <c r="F17" s="114">
        <f t="shared" si="0"/>
        <v>-0.74345088161209061</v>
      </c>
      <c r="G17" s="191">
        <v>0.5484</v>
      </c>
      <c r="H17" s="114">
        <f t="shared" si="0"/>
        <v>1.6921944035346095</v>
      </c>
      <c r="I17" s="191">
        <v>0.70709999999999995</v>
      </c>
      <c r="J17" s="114">
        <f t="shared" si="0"/>
        <v>0.2893873085339167</v>
      </c>
      <c r="K17" s="191">
        <v>0.78359999999999996</v>
      </c>
      <c r="L17" s="114">
        <f t="shared" si="0"/>
        <v>0.10818837505303347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0.75609999999999999</v>
      </c>
      <c r="D18" s="114">
        <v>-5.6526079361118087E-2</v>
      </c>
      <c r="E18" s="191">
        <v>0.20949999999999999</v>
      </c>
      <c r="F18" s="114">
        <f t="shared" si="0"/>
        <v>-0.72292024864435922</v>
      </c>
      <c r="G18" s="191">
        <v>0.69010000000000005</v>
      </c>
      <c r="H18" s="114">
        <f t="shared" si="0"/>
        <v>2.2940334128878286</v>
      </c>
      <c r="I18" s="191">
        <v>0.77500000000000002</v>
      </c>
      <c r="J18" s="114">
        <f t="shared" si="0"/>
        <v>0.12302564845674535</v>
      </c>
      <c r="K18" s="191">
        <v>0.85840000000000005</v>
      </c>
      <c r="L18" s="114">
        <f t="shared" si="0"/>
        <v>0.10761290322580641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0.70299999999999996</v>
      </c>
      <c r="D19" s="114">
        <v>-2.279677509035305E-2</v>
      </c>
      <c r="E19" s="191">
        <v>0.27260000000000001</v>
      </c>
      <c r="F19" s="114">
        <f t="shared" si="0"/>
        <v>-0.61223328591749637</v>
      </c>
      <c r="G19" s="191">
        <v>0.71479999999999999</v>
      </c>
      <c r="H19" s="114">
        <f t="shared" si="0"/>
        <v>1.6221570066030813</v>
      </c>
      <c r="I19" s="191">
        <v>0.79510000000000003</v>
      </c>
      <c r="J19" s="114">
        <f t="shared" si="0"/>
        <v>0.11233911583659761</v>
      </c>
      <c r="K19" s="191">
        <v>0.85420000000000007</v>
      </c>
      <c r="L19" s="114">
        <f t="shared" si="0"/>
        <v>7.4330272921645069E-2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0.69980000000000009</v>
      </c>
      <c r="D20" s="114">
        <v>-3.7678767876787478E-2</v>
      </c>
      <c r="E20" s="191">
        <v>0.2797</v>
      </c>
      <c r="F20" s="114">
        <f t="shared" si="0"/>
        <v>-0.60031437553586742</v>
      </c>
      <c r="G20" s="191">
        <v>0.61990000000000001</v>
      </c>
      <c r="H20" s="114">
        <f t="shared" si="0"/>
        <v>1.2163031819806935</v>
      </c>
      <c r="I20" s="191">
        <v>0.78520000000000001</v>
      </c>
      <c r="J20" s="114">
        <f t="shared" si="0"/>
        <v>0.26665591224391028</v>
      </c>
      <c r="K20" s="191">
        <v>0.79709999999999992</v>
      </c>
      <c r="L20" s="114">
        <f t="shared" si="0"/>
        <v>1.5155374426897517E-2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3">
        <v>0.73831679821858165</v>
      </c>
      <c r="D21" s="117">
        <v>-9.7756482768002639E-2</v>
      </c>
      <c r="E21" s="193">
        <v>0.49125694136118242</v>
      </c>
      <c r="F21" s="117">
        <f t="shared" si="0"/>
        <v>-0.33462581029377603</v>
      </c>
      <c r="G21" s="193">
        <v>0.48201408869433904</v>
      </c>
      <c r="H21" s="117">
        <f t="shared" si="0"/>
        <v>-1.881470140906949E-2</v>
      </c>
      <c r="I21" s="193">
        <v>0.74892677369097149</v>
      </c>
      <c r="J21" s="117">
        <f t="shared" si="0"/>
        <v>0.5537445714909186</v>
      </c>
      <c r="K21" s="193">
        <v>0.81331329152256404</v>
      </c>
      <c r="L21" s="117">
        <f t="shared" si="0"/>
        <v>8.5971713248110149E-2</v>
      </c>
      <c r="M21" s="193" t="s">
        <v>232</v>
      </c>
      <c r="N21" s="117" t="s">
        <v>232</v>
      </c>
      <c r="O21" s="117" t="s">
        <v>232</v>
      </c>
      <c r="P21" s="302"/>
    </row>
    <row r="22" spans="1:30" ht="6" customHeight="1" x14ac:dyDescent="0.25">
      <c r="P22" s="302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2"/>
    </row>
    <row r="24" spans="1:30" x14ac:dyDescent="0.25">
      <c r="C24" s="195"/>
      <c r="K24" s="195"/>
      <c r="M24" s="195"/>
      <c r="N24" s="114"/>
      <c r="O24" s="195"/>
      <c r="P24" s="302"/>
    </row>
    <row r="26" spans="1:30" ht="21.75" customHeight="1" thickBot="1" x14ac:dyDescent="0.3">
      <c r="B26" s="262" t="s">
        <v>306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Q26" s="1" t="s">
        <v>150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151</v>
      </c>
    </row>
    <row r="28" spans="1:30" ht="22.5" thickTop="1" thickBot="1" x14ac:dyDescent="0.3">
      <c r="B28" s="107"/>
      <c r="C28" s="287" t="s">
        <v>57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30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0.8387</v>
      </c>
      <c r="D31" s="114"/>
      <c r="E31" s="191">
        <v>0.8327</v>
      </c>
      <c r="F31" s="114">
        <f t="shared" ref="F31:J43" si="3">IFERROR(E31/C31-1,"-")</f>
        <v>-7.1539286991773032E-3</v>
      </c>
      <c r="G31" s="191">
        <v>0.32579999999999998</v>
      </c>
      <c r="H31" s="114">
        <f t="shared" si="3"/>
        <v>-0.60874264440975145</v>
      </c>
      <c r="I31" s="191">
        <v>0.61520000000000008</v>
      </c>
      <c r="J31" s="114">
        <f t="shared" si="3"/>
        <v>0.88827501534683884</v>
      </c>
      <c r="K31" s="191">
        <v>0.91280000000000006</v>
      </c>
      <c r="L31" s="114">
        <f t="shared" ref="L31:L43" si="4">IFERROR(K31/I31-1,"-")</f>
        <v>0.48374512353706112</v>
      </c>
      <c r="M31" s="191">
        <v>0.96530000000000005</v>
      </c>
      <c r="N31" s="114">
        <f t="shared" ref="N31:N35" si="5">IFERROR(M31/K31-1,"-")</f>
        <v>5.7515337423312829E-2</v>
      </c>
      <c r="O31" s="114">
        <f>IFERROR(M31/C31-1,"-")</f>
        <v>0.1509478955526411</v>
      </c>
    </row>
    <row r="32" spans="1:30" x14ac:dyDescent="0.25">
      <c r="B32" s="112" t="s">
        <v>70</v>
      </c>
      <c r="C32" s="191">
        <v>0.82120000000000004</v>
      </c>
      <c r="D32" s="114"/>
      <c r="E32" s="191">
        <v>0.9698</v>
      </c>
      <c r="F32" s="114">
        <f t="shared" si="3"/>
        <v>0.18095470043838269</v>
      </c>
      <c r="G32" s="191">
        <v>0.40229999999999999</v>
      </c>
      <c r="H32" s="114">
        <f t="shared" si="3"/>
        <v>-0.58517220045370177</v>
      </c>
      <c r="I32" s="191">
        <v>0.86180000000000012</v>
      </c>
      <c r="J32" s="114">
        <f t="shared" si="3"/>
        <v>1.1421824509072835</v>
      </c>
      <c r="K32" s="191">
        <v>0.96200000000000008</v>
      </c>
      <c r="L32" s="114">
        <f t="shared" si="4"/>
        <v>0.11626827570201903</v>
      </c>
      <c r="M32" s="191">
        <v>1.0661</v>
      </c>
      <c r="N32" s="114">
        <f t="shared" si="5"/>
        <v>0.10821205821205826</v>
      </c>
      <c r="O32" s="114">
        <f t="shared" ref="O32:O35" si="6">IFERROR(M32/C32-1,"-")</f>
        <v>0.29822211397954224</v>
      </c>
    </row>
    <row r="33" spans="2:17" x14ac:dyDescent="0.25">
      <c r="B33" s="112" t="s">
        <v>72</v>
      </c>
      <c r="C33" s="191">
        <v>0.81459999999999999</v>
      </c>
      <c r="D33" s="114"/>
      <c r="E33" s="191">
        <v>0.39979999999999999</v>
      </c>
      <c r="F33" s="114">
        <f t="shared" si="3"/>
        <v>-0.50920697274736071</v>
      </c>
      <c r="G33" s="191">
        <v>0.41789999999999999</v>
      </c>
      <c r="H33" s="114">
        <f t="shared" si="3"/>
        <v>4.5272636318159032E-2</v>
      </c>
      <c r="I33" s="191">
        <v>0.8236</v>
      </c>
      <c r="J33" s="114">
        <f t="shared" si="3"/>
        <v>0.97080641301746828</v>
      </c>
      <c r="K33" s="191">
        <v>0.7944</v>
      </c>
      <c r="L33" s="114">
        <f t="shared" si="4"/>
        <v>-3.5454103933948544E-2</v>
      </c>
      <c r="M33" s="191">
        <v>0.98959999999999992</v>
      </c>
      <c r="N33" s="114">
        <f t="shared" si="5"/>
        <v>0.2457200402819737</v>
      </c>
      <c r="O33" s="114">
        <f t="shared" si="6"/>
        <v>0.21482936410508224</v>
      </c>
    </row>
    <row r="34" spans="2:17" x14ac:dyDescent="0.25">
      <c r="B34" s="112" t="s">
        <v>74</v>
      </c>
      <c r="C34" s="191">
        <v>0.81810000000000005</v>
      </c>
      <c r="D34" s="114"/>
      <c r="E34" s="191">
        <v>0</v>
      </c>
      <c r="F34" s="114">
        <f t="shared" si="3"/>
        <v>-1</v>
      </c>
      <c r="G34" s="191">
        <v>0.40389999999999998</v>
      </c>
      <c r="H34" s="114" t="str">
        <f t="shared" si="3"/>
        <v>-</v>
      </c>
      <c r="I34" s="191">
        <v>0.90949999999999998</v>
      </c>
      <c r="J34" s="114">
        <f t="shared" si="3"/>
        <v>1.2517949987620698</v>
      </c>
      <c r="K34" s="191">
        <v>0.88819999999999988</v>
      </c>
      <c r="L34" s="114">
        <f t="shared" si="4"/>
        <v>-2.3419461242440986E-2</v>
      </c>
      <c r="M34" s="191">
        <v>0.91859999999999997</v>
      </c>
      <c r="N34" s="114">
        <f t="shared" si="5"/>
        <v>3.4226525557307097E-2</v>
      </c>
      <c r="O34" s="114">
        <f t="shared" si="6"/>
        <v>0.12284561789512272</v>
      </c>
    </row>
    <row r="35" spans="2:17" x14ac:dyDescent="0.25">
      <c r="B35" s="112" t="s">
        <v>76</v>
      </c>
      <c r="C35" s="191">
        <v>0.75599999999999989</v>
      </c>
      <c r="D35" s="114"/>
      <c r="E35" s="191">
        <v>0</v>
      </c>
      <c r="F35" s="114">
        <f t="shared" si="3"/>
        <v>-1</v>
      </c>
      <c r="G35" s="191">
        <v>0.43189999999999995</v>
      </c>
      <c r="H35" s="114" t="str">
        <f t="shared" si="3"/>
        <v>-</v>
      </c>
      <c r="I35" s="191">
        <v>0.76180000000000003</v>
      </c>
      <c r="J35" s="114">
        <f t="shared" si="3"/>
        <v>0.76383422088446418</v>
      </c>
      <c r="K35" s="191">
        <v>0.872</v>
      </c>
      <c r="L35" s="114">
        <f t="shared" si="4"/>
        <v>0.14465739039117875</v>
      </c>
      <c r="M35" s="191">
        <v>0.94200000000000006</v>
      </c>
      <c r="N35" s="114">
        <f t="shared" si="5"/>
        <v>8.0275229357798183E-2</v>
      </c>
      <c r="O35" s="114">
        <f t="shared" si="6"/>
        <v>0.24603174603174627</v>
      </c>
    </row>
    <row r="36" spans="2:17" x14ac:dyDescent="0.25">
      <c r="B36" s="112" t="s">
        <v>78</v>
      </c>
      <c r="C36" s="191">
        <v>0.81430000000000002</v>
      </c>
      <c r="D36" s="114"/>
      <c r="E36" s="191">
        <v>0</v>
      </c>
      <c r="F36" s="114">
        <f t="shared" si="3"/>
        <v>-1</v>
      </c>
      <c r="G36" s="191">
        <v>0.26039999999999996</v>
      </c>
      <c r="H36" s="114" t="str">
        <f t="shared" si="3"/>
        <v>-</v>
      </c>
      <c r="I36" s="191">
        <v>0.81559999999999999</v>
      </c>
      <c r="J36" s="114">
        <f t="shared" si="3"/>
        <v>2.1321044546851002</v>
      </c>
      <c r="K36" s="191">
        <v>0.9104000000000001</v>
      </c>
      <c r="L36" s="114">
        <f t="shared" si="4"/>
        <v>0.11623344776851408</v>
      </c>
      <c r="M36" s="191"/>
      <c r="N36" s="114"/>
      <c r="O36" s="114"/>
    </row>
    <row r="37" spans="2:17" x14ac:dyDescent="0.25">
      <c r="B37" s="112" t="s">
        <v>80</v>
      </c>
      <c r="C37" s="191">
        <v>0.92040000000000011</v>
      </c>
      <c r="D37" s="114"/>
      <c r="E37" s="191">
        <v>0</v>
      </c>
      <c r="F37" s="114">
        <f t="shared" si="3"/>
        <v>-1</v>
      </c>
      <c r="G37" s="191">
        <v>0.4869</v>
      </c>
      <c r="H37" s="114" t="str">
        <f t="shared" si="3"/>
        <v>-</v>
      </c>
      <c r="I37" s="191">
        <v>0.92709999999999992</v>
      </c>
      <c r="J37" s="114">
        <f t="shared" si="3"/>
        <v>0.90408708153624961</v>
      </c>
      <c r="K37" s="191">
        <v>0.94920000000000004</v>
      </c>
      <c r="L37" s="114">
        <f t="shared" si="4"/>
        <v>2.3837773702944709E-2</v>
      </c>
      <c r="M37" s="191"/>
      <c r="N37" s="114"/>
      <c r="O37" s="114"/>
    </row>
    <row r="38" spans="2:17" x14ac:dyDescent="0.25">
      <c r="B38" s="112" t="s">
        <v>82</v>
      </c>
      <c r="C38" s="191">
        <v>0.97860000000000003</v>
      </c>
      <c r="D38" s="114"/>
      <c r="E38" s="191">
        <v>0.52979999999999994</v>
      </c>
      <c r="F38" s="114">
        <f t="shared" si="3"/>
        <v>-0.45861434702636428</v>
      </c>
      <c r="G38" s="191">
        <v>0.78590000000000004</v>
      </c>
      <c r="H38" s="114">
        <f t="shared" si="3"/>
        <v>0.48338995847489641</v>
      </c>
      <c r="I38" s="191">
        <v>1.0247999999999999</v>
      </c>
      <c r="J38" s="114">
        <f t="shared" si="3"/>
        <v>0.30398269499936359</v>
      </c>
      <c r="K38" s="191">
        <v>1.0207999999999999</v>
      </c>
      <c r="L38" s="114">
        <f t="shared" si="4"/>
        <v>-3.9032006245121043E-3</v>
      </c>
      <c r="M38" s="191"/>
      <c r="N38" s="114"/>
      <c r="O38" s="114"/>
    </row>
    <row r="39" spans="2:17" x14ac:dyDescent="0.25">
      <c r="B39" s="112" t="s">
        <v>84</v>
      </c>
      <c r="C39" s="191">
        <v>0.94879999999999998</v>
      </c>
      <c r="D39" s="114"/>
      <c r="E39" s="191">
        <v>0.25850000000000001</v>
      </c>
      <c r="F39" s="114">
        <f t="shared" si="3"/>
        <v>-0.7275505902192243</v>
      </c>
      <c r="G39" s="191">
        <v>0.68519999999999992</v>
      </c>
      <c r="H39" s="114">
        <f t="shared" si="3"/>
        <v>1.6506769825918757</v>
      </c>
      <c r="I39" s="191">
        <v>0.81950000000000001</v>
      </c>
      <c r="J39" s="114">
        <f t="shared" si="3"/>
        <v>0.19600116754232366</v>
      </c>
      <c r="K39" s="191">
        <v>0.88959999999999995</v>
      </c>
      <c r="L39" s="114">
        <f t="shared" si="4"/>
        <v>8.5539963392312401E-2</v>
      </c>
      <c r="M39" s="191"/>
      <c r="N39" s="114"/>
      <c r="O39" s="114"/>
    </row>
    <row r="40" spans="2:17" x14ac:dyDescent="0.25">
      <c r="B40" s="112" t="s">
        <v>86</v>
      </c>
      <c r="C40" s="191">
        <v>0.90969999999999995</v>
      </c>
      <c r="D40" s="114"/>
      <c r="E40" s="191">
        <v>0.28689999999999999</v>
      </c>
      <c r="F40" s="114">
        <f t="shared" si="3"/>
        <v>-0.68462130372650321</v>
      </c>
      <c r="G40" s="191">
        <v>0.79390000000000005</v>
      </c>
      <c r="H40" s="114">
        <f t="shared" si="3"/>
        <v>1.7671662600209137</v>
      </c>
      <c r="I40" s="191">
        <v>0.8881</v>
      </c>
      <c r="J40" s="114">
        <f t="shared" si="3"/>
        <v>0.11865474241088281</v>
      </c>
      <c r="K40" s="191">
        <v>0.97180000000000011</v>
      </c>
      <c r="L40" s="114">
        <f t="shared" si="4"/>
        <v>9.424614345231408E-2</v>
      </c>
      <c r="M40" s="191"/>
      <c r="N40" s="114"/>
      <c r="O40" s="114"/>
    </row>
    <row r="41" spans="2:17" x14ac:dyDescent="0.25">
      <c r="B41" s="112" t="s">
        <v>88</v>
      </c>
      <c r="C41" s="191">
        <v>0.78599999999999992</v>
      </c>
      <c r="D41" s="114"/>
      <c r="E41" s="191">
        <v>0.38200000000000001</v>
      </c>
      <c r="F41" s="114">
        <f t="shared" si="3"/>
        <v>-0.51399491094147576</v>
      </c>
      <c r="G41" s="191">
        <v>0.8012999999999999</v>
      </c>
      <c r="H41" s="114">
        <f t="shared" si="3"/>
        <v>1.0976439790575911</v>
      </c>
      <c r="I41" s="191">
        <v>0.87360000000000004</v>
      </c>
      <c r="J41" s="114">
        <f t="shared" si="3"/>
        <v>9.0228378884313232E-2</v>
      </c>
      <c r="K41" s="191">
        <v>0.95010000000000006</v>
      </c>
      <c r="L41" s="114">
        <f t="shared" si="4"/>
        <v>8.7568681318681341E-2</v>
      </c>
      <c r="M41" s="191"/>
      <c r="N41" s="114"/>
      <c r="O41" s="114"/>
    </row>
    <row r="42" spans="2:17" x14ac:dyDescent="0.25">
      <c r="B42" s="112" t="s">
        <v>90</v>
      </c>
      <c r="C42" s="191">
        <v>0.79469999999999996</v>
      </c>
      <c r="D42" s="114"/>
      <c r="E42" s="191">
        <v>0.39159999999999995</v>
      </c>
      <c r="F42" s="114">
        <f t="shared" si="3"/>
        <v>-0.50723543475525368</v>
      </c>
      <c r="G42" s="191">
        <v>0.66610000000000003</v>
      </c>
      <c r="H42" s="114">
        <f t="shared" si="3"/>
        <v>0.70097037793667027</v>
      </c>
      <c r="I42" s="191">
        <v>0.86670000000000003</v>
      </c>
      <c r="J42" s="114">
        <f t="shared" si="3"/>
        <v>0.30115598258519749</v>
      </c>
      <c r="K42" s="191">
        <v>0.87</v>
      </c>
      <c r="L42" s="114">
        <f t="shared" si="4"/>
        <v>3.8075458636206427E-3</v>
      </c>
      <c r="M42" s="191"/>
      <c r="N42" s="114"/>
      <c r="O42" s="114"/>
    </row>
    <row r="43" spans="2:17" ht="15.75" x14ac:dyDescent="0.25">
      <c r="B43" s="115" t="s">
        <v>27</v>
      </c>
      <c r="C43" s="193">
        <v>0.85041836356904854</v>
      </c>
      <c r="D43" s="117"/>
      <c r="E43" s="193">
        <v>0.52310000000000001</v>
      </c>
      <c r="F43" s="117">
        <f t="shared" si="3"/>
        <v>-0.38489098729636306</v>
      </c>
      <c r="G43" s="193">
        <v>0.61734478770601819</v>
      </c>
      <c r="H43" s="117">
        <f t="shared" si="3"/>
        <v>0.18016591035369567</v>
      </c>
      <c r="I43" s="193">
        <v>0.84878834356712252</v>
      </c>
      <c r="J43" s="117">
        <f t="shared" si="3"/>
        <v>0.3749016116603523</v>
      </c>
      <c r="K43" s="193">
        <v>0.9159504223366709</v>
      </c>
      <c r="L43" s="117">
        <f t="shared" si="4"/>
        <v>7.9127004133082934E-2</v>
      </c>
      <c r="M43" s="193" t="s">
        <v>232</v>
      </c>
      <c r="N43" s="117" t="s">
        <v>232</v>
      </c>
      <c r="O43" s="117" t="s">
        <v>232</v>
      </c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2" t="s">
        <v>307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Q48" s="1" t="s">
        <v>152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153</v>
      </c>
    </row>
    <row r="50" spans="2:17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2:17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0.9637</v>
      </c>
      <c r="D53" s="114"/>
      <c r="E53" s="191">
        <v>0</v>
      </c>
      <c r="F53" s="114">
        <f t="shared" ref="F53:J65" si="7">IFERROR(E53/C53-1,"-")</f>
        <v>-1</v>
      </c>
      <c r="G53" s="191">
        <v>0</v>
      </c>
      <c r="H53" s="114" t="str">
        <f t="shared" si="7"/>
        <v>-</v>
      </c>
      <c r="I53" s="191">
        <v>0.63919999999999999</v>
      </c>
      <c r="J53" s="114" t="str">
        <f t="shared" si="7"/>
        <v>-</v>
      </c>
      <c r="K53" s="191">
        <v>0.98719999999999997</v>
      </c>
      <c r="L53" s="114">
        <f t="shared" ref="L53:L65" si="8">IFERROR(K53/I53-1,"-")</f>
        <v>0.54443053817271592</v>
      </c>
      <c r="M53" s="191">
        <v>0.99319999999999997</v>
      </c>
      <c r="N53" s="114">
        <f t="shared" ref="N53:N57" si="9">IFERROR(M53/K53-1,"-")</f>
        <v>6.0777957860616016E-3</v>
      </c>
      <c r="O53" s="114">
        <f>IFERROR(M53/C53-1,"-")</f>
        <v>3.0611186053751238E-2</v>
      </c>
    </row>
    <row r="54" spans="2:17" x14ac:dyDescent="0.25">
      <c r="B54" s="112" t="s">
        <v>70</v>
      </c>
      <c r="C54" s="191">
        <v>0.96040000000000003</v>
      </c>
      <c r="D54" s="114"/>
      <c r="E54" s="191">
        <v>0</v>
      </c>
      <c r="F54" s="114">
        <f t="shared" si="7"/>
        <v>-1</v>
      </c>
      <c r="G54" s="191">
        <v>0</v>
      </c>
      <c r="H54" s="114" t="str">
        <f t="shared" si="7"/>
        <v>-</v>
      </c>
      <c r="I54" s="191">
        <v>0.87879999999999991</v>
      </c>
      <c r="J54" s="114" t="str">
        <f t="shared" si="7"/>
        <v>-</v>
      </c>
      <c r="K54" s="191">
        <v>1.0593000000000001</v>
      </c>
      <c r="L54" s="114">
        <f t="shared" si="8"/>
        <v>0.20539371870732848</v>
      </c>
      <c r="M54" s="191">
        <v>1.1003000000000001</v>
      </c>
      <c r="N54" s="114">
        <f t="shared" si="9"/>
        <v>3.8704805059945224E-2</v>
      </c>
      <c r="O54" s="114">
        <f t="shared" ref="O54:O57" si="10">IFERROR(M54/C54-1,"-")</f>
        <v>0.14566847147022077</v>
      </c>
    </row>
    <row r="55" spans="2:17" x14ac:dyDescent="0.25">
      <c r="B55" s="112" t="s">
        <v>72</v>
      </c>
      <c r="C55" s="191">
        <v>0.9294</v>
      </c>
      <c r="D55" s="114"/>
      <c r="E55" s="191">
        <v>0</v>
      </c>
      <c r="F55" s="114">
        <f t="shared" si="7"/>
        <v>-1</v>
      </c>
      <c r="G55" s="191">
        <v>0</v>
      </c>
      <c r="H55" s="114" t="str">
        <f t="shared" si="7"/>
        <v>-</v>
      </c>
      <c r="I55" s="191">
        <v>0.81900000000000006</v>
      </c>
      <c r="J55" s="114" t="str">
        <f t="shared" si="7"/>
        <v>-</v>
      </c>
      <c r="K55" s="191">
        <v>0.84499999999999997</v>
      </c>
      <c r="L55" s="114">
        <f t="shared" si="8"/>
        <v>3.1746031746031633E-2</v>
      </c>
      <c r="M55" s="191">
        <v>1.0183</v>
      </c>
      <c r="N55" s="114">
        <f t="shared" si="9"/>
        <v>0.20508875739644972</v>
      </c>
      <c r="O55" s="114">
        <f t="shared" si="10"/>
        <v>9.5653109533031966E-2</v>
      </c>
    </row>
    <row r="56" spans="2:17" x14ac:dyDescent="0.25">
      <c r="B56" s="112" t="s">
        <v>74</v>
      </c>
      <c r="C56" s="191">
        <v>0.9274</v>
      </c>
      <c r="D56" s="114"/>
      <c r="E56" s="191">
        <v>0</v>
      </c>
      <c r="F56" s="114">
        <f t="shared" si="7"/>
        <v>-1</v>
      </c>
      <c r="G56" s="191">
        <v>0</v>
      </c>
      <c r="H56" s="114" t="str">
        <f t="shared" si="7"/>
        <v>-</v>
      </c>
      <c r="I56" s="191">
        <v>0.94669999999999999</v>
      </c>
      <c r="J56" s="114" t="str">
        <f t="shared" si="7"/>
        <v>-</v>
      </c>
      <c r="K56" s="191">
        <v>0.95319999999999994</v>
      </c>
      <c r="L56" s="114">
        <f t="shared" si="8"/>
        <v>6.8659554241048415E-3</v>
      </c>
      <c r="M56" s="191">
        <v>0.96579999999999999</v>
      </c>
      <c r="N56" s="114">
        <f t="shared" si="9"/>
        <v>1.3218631976500195E-2</v>
      </c>
      <c r="O56" s="114">
        <f t="shared" si="10"/>
        <v>4.1406081518222893E-2</v>
      </c>
    </row>
    <row r="57" spans="2:17" x14ac:dyDescent="0.25">
      <c r="B57" s="112" t="s">
        <v>76</v>
      </c>
      <c r="C57" s="191">
        <v>0.83099999999999996</v>
      </c>
      <c r="D57" s="114"/>
      <c r="E57" s="191">
        <v>0</v>
      </c>
      <c r="F57" s="114">
        <f t="shared" si="7"/>
        <v>-1</v>
      </c>
      <c r="G57" s="191">
        <v>0</v>
      </c>
      <c r="H57" s="114" t="str">
        <f t="shared" si="7"/>
        <v>-</v>
      </c>
      <c r="I57" s="191">
        <v>0.74309999999999998</v>
      </c>
      <c r="J57" s="114" t="str">
        <f t="shared" si="7"/>
        <v>-</v>
      </c>
      <c r="K57" s="191">
        <v>0.89180000000000004</v>
      </c>
      <c r="L57" s="114">
        <f t="shared" si="8"/>
        <v>0.2001076571120981</v>
      </c>
      <c r="M57" s="191">
        <v>0.94340000000000002</v>
      </c>
      <c r="N57" s="114">
        <f t="shared" si="9"/>
        <v>5.786050684009858E-2</v>
      </c>
      <c r="O57" s="114">
        <f t="shared" si="10"/>
        <v>0.13525872442839959</v>
      </c>
    </row>
    <row r="58" spans="2:17" x14ac:dyDescent="0.25">
      <c r="B58" s="112" t="s">
        <v>78</v>
      </c>
      <c r="C58" s="191">
        <v>0.81469999999999998</v>
      </c>
      <c r="D58" s="114"/>
      <c r="E58" s="191">
        <v>0</v>
      </c>
      <c r="F58" s="114">
        <f t="shared" si="7"/>
        <v>-1</v>
      </c>
      <c r="G58" s="191">
        <v>0</v>
      </c>
      <c r="H58" s="114" t="str">
        <f t="shared" si="7"/>
        <v>-</v>
      </c>
      <c r="I58" s="191">
        <v>0.79879999999999995</v>
      </c>
      <c r="J58" s="114" t="str">
        <f t="shared" si="7"/>
        <v>-</v>
      </c>
      <c r="K58" s="191">
        <v>0.95090000000000008</v>
      </c>
      <c r="L58" s="114">
        <f t="shared" si="8"/>
        <v>0.19041061592388608</v>
      </c>
      <c r="M58" s="191"/>
      <c r="N58" s="114"/>
      <c r="O58" s="114"/>
    </row>
    <row r="59" spans="2:17" x14ac:dyDescent="0.25">
      <c r="B59" s="112" t="s">
        <v>80</v>
      </c>
      <c r="C59" s="191">
        <v>0.94430000000000003</v>
      </c>
      <c r="D59" s="114"/>
      <c r="E59" s="191">
        <v>0</v>
      </c>
      <c r="F59" s="114">
        <f t="shared" si="7"/>
        <v>-1</v>
      </c>
      <c r="G59" s="191">
        <v>0</v>
      </c>
      <c r="H59" s="114" t="str">
        <f t="shared" si="7"/>
        <v>-</v>
      </c>
      <c r="I59" s="191">
        <v>0.93409999999999993</v>
      </c>
      <c r="J59" s="114" t="str">
        <f t="shared" si="7"/>
        <v>-</v>
      </c>
      <c r="K59" s="191">
        <v>0.96950000000000003</v>
      </c>
      <c r="L59" s="114">
        <f t="shared" si="8"/>
        <v>3.7897441387431785E-2</v>
      </c>
      <c r="M59" s="191"/>
      <c r="N59" s="114"/>
      <c r="O59" s="114"/>
    </row>
    <row r="60" spans="2:17" x14ac:dyDescent="0.25">
      <c r="B60" s="112" t="s">
        <v>82</v>
      </c>
      <c r="C60" s="191">
        <v>1.0129999999999999</v>
      </c>
      <c r="D60" s="114"/>
      <c r="E60" s="191">
        <v>0</v>
      </c>
      <c r="F60" s="114">
        <f t="shared" si="7"/>
        <v>-1</v>
      </c>
      <c r="G60" s="191">
        <v>0</v>
      </c>
      <c r="H60" s="114" t="str">
        <f t="shared" si="7"/>
        <v>-</v>
      </c>
      <c r="I60" s="191">
        <v>1.0628</v>
      </c>
      <c r="J60" s="114" t="str">
        <f t="shared" si="7"/>
        <v>-</v>
      </c>
      <c r="K60" s="191">
        <v>1.0537000000000001</v>
      </c>
      <c r="L60" s="114">
        <f t="shared" si="8"/>
        <v>-8.5622882950695534E-3</v>
      </c>
      <c r="M60" s="191"/>
      <c r="N60" s="114"/>
      <c r="O60" s="114"/>
    </row>
    <row r="61" spans="2:17" x14ac:dyDescent="0.25">
      <c r="B61" s="112" t="s">
        <v>84</v>
      </c>
      <c r="C61" s="191">
        <v>0.96090000000000009</v>
      </c>
      <c r="D61" s="114"/>
      <c r="E61" s="191">
        <v>0</v>
      </c>
      <c r="F61" s="114">
        <f t="shared" si="7"/>
        <v>-1</v>
      </c>
      <c r="G61" s="191">
        <v>0</v>
      </c>
      <c r="H61" s="114" t="str">
        <f t="shared" si="7"/>
        <v>-</v>
      </c>
      <c r="I61" s="191">
        <v>0.8284999999999999</v>
      </c>
      <c r="J61" s="114" t="str">
        <f t="shared" si="7"/>
        <v>-</v>
      </c>
      <c r="K61" s="191">
        <v>0.89219999999999999</v>
      </c>
      <c r="L61" s="114">
        <f t="shared" si="8"/>
        <v>7.6885938442969426E-2</v>
      </c>
      <c r="M61" s="191"/>
      <c r="N61" s="114"/>
      <c r="O61" s="114"/>
    </row>
    <row r="62" spans="2:17" x14ac:dyDescent="0.25">
      <c r="B62" s="112" t="s">
        <v>86</v>
      </c>
      <c r="C62" s="191">
        <v>0.93049999999999999</v>
      </c>
      <c r="D62" s="114"/>
      <c r="E62" s="191">
        <v>0</v>
      </c>
      <c r="F62" s="114">
        <f t="shared" si="7"/>
        <v>-1</v>
      </c>
      <c r="G62" s="191">
        <v>0</v>
      </c>
      <c r="H62" s="114" t="str">
        <f t="shared" si="7"/>
        <v>-</v>
      </c>
      <c r="I62" s="191">
        <v>0.91280000000000006</v>
      </c>
      <c r="J62" s="114" t="str">
        <f t="shared" si="7"/>
        <v>-</v>
      </c>
      <c r="K62" s="191">
        <v>1.0177</v>
      </c>
      <c r="L62" s="114">
        <f t="shared" si="8"/>
        <v>0.11492112182296221</v>
      </c>
      <c r="M62" s="191"/>
      <c r="N62" s="114"/>
      <c r="O62" s="114"/>
    </row>
    <row r="63" spans="2:17" x14ac:dyDescent="0.25">
      <c r="B63" s="112" t="s">
        <v>88</v>
      </c>
      <c r="C63" s="191">
        <v>0.77079999999999993</v>
      </c>
      <c r="D63" s="114"/>
      <c r="E63" s="191">
        <v>0</v>
      </c>
      <c r="F63" s="114">
        <f t="shared" si="7"/>
        <v>-1</v>
      </c>
      <c r="G63" s="191">
        <v>0</v>
      </c>
      <c r="H63" s="114" t="str">
        <f t="shared" si="7"/>
        <v>-</v>
      </c>
      <c r="I63" s="191">
        <v>0.89829999999999999</v>
      </c>
      <c r="J63" s="114" t="str">
        <f t="shared" si="7"/>
        <v>-</v>
      </c>
      <c r="K63" s="191">
        <v>0.9998999999999999</v>
      </c>
      <c r="L63" s="114">
        <f t="shared" si="8"/>
        <v>0.11310252699543577</v>
      </c>
      <c r="M63" s="191"/>
      <c r="N63" s="114"/>
      <c r="O63" s="114"/>
    </row>
    <row r="64" spans="2:17" x14ac:dyDescent="0.25">
      <c r="B64" s="112" t="s">
        <v>90</v>
      </c>
      <c r="C64" s="191">
        <v>0.78900000000000003</v>
      </c>
      <c r="D64" s="114"/>
      <c r="E64" s="191">
        <v>0</v>
      </c>
      <c r="F64" s="114">
        <f t="shared" si="7"/>
        <v>-1</v>
      </c>
      <c r="G64" s="191">
        <v>0</v>
      </c>
      <c r="H64" s="114" t="str">
        <f t="shared" si="7"/>
        <v>-</v>
      </c>
      <c r="I64" s="191">
        <v>0.88780000000000003</v>
      </c>
      <c r="J64" s="114" t="str">
        <f t="shared" si="7"/>
        <v>-</v>
      </c>
      <c r="K64" s="191">
        <v>0.90180000000000005</v>
      </c>
      <c r="L64" s="114">
        <f t="shared" si="8"/>
        <v>1.5769317413832029E-2</v>
      </c>
      <c r="M64" s="191"/>
      <c r="N64" s="114"/>
      <c r="O64" s="114"/>
    </row>
    <row r="65" spans="2:17" ht="15.75" x14ac:dyDescent="0.25">
      <c r="B65" s="115" t="s">
        <v>27</v>
      </c>
      <c r="C65" s="193">
        <v>0.90283418535920901</v>
      </c>
      <c r="D65" s="117"/>
      <c r="E65" s="193">
        <v>0</v>
      </c>
      <c r="F65" s="117">
        <f t="shared" si="7"/>
        <v>-1</v>
      </c>
      <c r="G65" s="193">
        <v>0.62480000000000002</v>
      </c>
      <c r="H65" s="117" t="str">
        <f t="shared" si="7"/>
        <v>-</v>
      </c>
      <c r="I65" s="193">
        <v>0.86230572081972345</v>
      </c>
      <c r="J65" s="117">
        <f t="shared" si="7"/>
        <v>0.38013079516601067</v>
      </c>
      <c r="K65" s="193">
        <v>0.95995106478564085</v>
      </c>
      <c r="L65" s="117">
        <f t="shared" si="8"/>
        <v>0.11323749988935927</v>
      </c>
      <c r="M65" s="193" t="s">
        <v>232</v>
      </c>
      <c r="N65" s="117" t="s">
        <v>232</v>
      </c>
      <c r="O65" s="117" t="s">
        <v>232</v>
      </c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2" t="s">
        <v>308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Q70" s="1" t="s">
        <v>154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155</v>
      </c>
    </row>
    <row r="72" spans="2:17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2:17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>
        <v>0.44049999999999995</v>
      </c>
      <c r="D75" s="114"/>
      <c r="E75" s="191">
        <v>0</v>
      </c>
      <c r="F75" s="114">
        <f t="shared" ref="F75:J87" si="11">IFERROR(E75/C75-1,"-")</f>
        <v>-1</v>
      </c>
      <c r="G75" s="191">
        <v>0</v>
      </c>
      <c r="H75" s="114" t="str">
        <f t="shared" si="11"/>
        <v>-</v>
      </c>
      <c r="I75" s="191">
        <v>0.53200000000000003</v>
      </c>
      <c r="J75" s="114" t="str">
        <f t="shared" si="11"/>
        <v>-</v>
      </c>
      <c r="K75" s="191">
        <v>0.65390000000000004</v>
      </c>
      <c r="L75" s="114">
        <f t="shared" ref="L75:L87" si="12">IFERROR(K75/I75-1,"-")</f>
        <v>0.22913533834586475</v>
      </c>
      <c r="M75" s="191">
        <v>0.86799999999999999</v>
      </c>
      <c r="N75" s="114">
        <f t="shared" ref="N75:N79" si="13">IFERROR(M75/K75-1,"-")</f>
        <v>0.32742009481572087</v>
      </c>
      <c r="O75" s="114">
        <f>IFERROR(M75/C75-1,"-")</f>
        <v>0.97048808172531231</v>
      </c>
    </row>
    <row r="76" spans="2:17" x14ac:dyDescent="0.25">
      <c r="B76" s="112" t="s">
        <v>70</v>
      </c>
      <c r="C76" s="191">
        <v>0.37810000000000005</v>
      </c>
      <c r="D76" s="114"/>
      <c r="E76" s="191">
        <v>0</v>
      </c>
      <c r="F76" s="114">
        <f t="shared" si="11"/>
        <v>-1</v>
      </c>
      <c r="G76" s="191">
        <v>0</v>
      </c>
      <c r="H76" s="114" t="str">
        <f t="shared" si="11"/>
        <v>-</v>
      </c>
      <c r="I76" s="191">
        <v>0.80279999999999996</v>
      </c>
      <c r="J76" s="114" t="str">
        <f t="shared" si="11"/>
        <v>-</v>
      </c>
      <c r="K76" s="191">
        <v>0.62309999999999999</v>
      </c>
      <c r="L76" s="114">
        <f t="shared" si="12"/>
        <v>-0.22384155455904331</v>
      </c>
      <c r="M76" s="191">
        <v>0.94669999999999999</v>
      </c>
      <c r="N76" s="114">
        <f t="shared" si="13"/>
        <v>0.51933878992136084</v>
      </c>
      <c r="O76" s="114">
        <f t="shared" ref="O76:O79" si="14">IFERROR(M76/C76-1,"-")</f>
        <v>1.5038349642951596</v>
      </c>
    </row>
    <row r="77" spans="2:17" x14ac:dyDescent="0.25">
      <c r="B77" s="112" t="s">
        <v>72</v>
      </c>
      <c r="C77" s="191">
        <v>0.44890000000000002</v>
      </c>
      <c r="D77" s="114"/>
      <c r="E77" s="191">
        <v>0</v>
      </c>
      <c r="F77" s="114">
        <f t="shared" si="11"/>
        <v>-1</v>
      </c>
      <c r="G77" s="191">
        <v>0</v>
      </c>
      <c r="H77" s="114" t="str">
        <f t="shared" si="11"/>
        <v>-</v>
      </c>
      <c r="I77" s="191">
        <v>0.83989999999999998</v>
      </c>
      <c r="J77" s="114" t="str">
        <f t="shared" si="11"/>
        <v>-</v>
      </c>
      <c r="K77" s="191">
        <v>0.61819999999999997</v>
      </c>
      <c r="L77" s="114">
        <f t="shared" si="12"/>
        <v>-0.26395999523752833</v>
      </c>
      <c r="M77" s="191">
        <v>0.88969999999999994</v>
      </c>
      <c r="N77" s="114">
        <f t="shared" si="13"/>
        <v>0.43917825946295697</v>
      </c>
      <c r="O77" s="114">
        <f t="shared" si="14"/>
        <v>0.98195589218088641</v>
      </c>
    </row>
    <row r="78" spans="2:17" x14ac:dyDescent="0.25">
      <c r="B78" s="112" t="s">
        <v>74</v>
      </c>
      <c r="C78" s="191">
        <v>0.47</v>
      </c>
      <c r="D78" s="114"/>
      <c r="E78" s="191">
        <v>0</v>
      </c>
      <c r="F78" s="114">
        <f t="shared" si="11"/>
        <v>-1</v>
      </c>
      <c r="G78" s="191">
        <v>0</v>
      </c>
      <c r="H78" s="114" t="str">
        <f t="shared" si="11"/>
        <v>-</v>
      </c>
      <c r="I78" s="191">
        <v>0.7802</v>
      </c>
      <c r="J78" s="114" t="str">
        <f t="shared" si="11"/>
        <v>-</v>
      </c>
      <c r="K78" s="191">
        <v>0.6762999999999999</v>
      </c>
      <c r="L78" s="114">
        <f t="shared" si="12"/>
        <v>-0.13317098179953868</v>
      </c>
      <c r="M78" s="191">
        <v>0.754</v>
      </c>
      <c r="N78" s="114">
        <f t="shared" si="13"/>
        <v>0.11488984178618966</v>
      </c>
      <c r="O78" s="114">
        <f t="shared" si="14"/>
        <v>0.60425531914893638</v>
      </c>
    </row>
    <row r="79" spans="2:17" x14ac:dyDescent="0.25">
      <c r="B79" s="112" t="s">
        <v>76</v>
      </c>
      <c r="C79" s="191">
        <v>0.51700000000000002</v>
      </c>
      <c r="D79" s="114"/>
      <c r="E79" s="191">
        <v>0</v>
      </c>
      <c r="F79" s="114">
        <f t="shared" si="11"/>
        <v>-1</v>
      </c>
      <c r="G79" s="191">
        <v>0</v>
      </c>
      <c r="H79" s="114" t="str">
        <f t="shared" si="11"/>
        <v>-</v>
      </c>
      <c r="I79" s="191">
        <v>0.82669999999999999</v>
      </c>
      <c r="J79" s="114" t="str">
        <f t="shared" si="11"/>
        <v>-</v>
      </c>
      <c r="K79" s="191">
        <v>0.8075</v>
      </c>
      <c r="L79" s="114">
        <f t="shared" si="12"/>
        <v>-2.3224869964920791E-2</v>
      </c>
      <c r="M79" s="191">
        <v>0.93720000000000003</v>
      </c>
      <c r="N79" s="114">
        <f t="shared" si="13"/>
        <v>0.16061919504643973</v>
      </c>
      <c r="O79" s="114">
        <f t="shared" si="14"/>
        <v>0.81276595744680846</v>
      </c>
    </row>
    <row r="80" spans="2:17" x14ac:dyDescent="0.25">
      <c r="B80" s="112" t="s">
        <v>78</v>
      </c>
      <c r="C80" s="191">
        <v>0.81279999999999997</v>
      </c>
      <c r="D80" s="114"/>
      <c r="E80" s="191">
        <v>0</v>
      </c>
      <c r="F80" s="114">
        <f t="shared" si="11"/>
        <v>-1</v>
      </c>
      <c r="G80" s="191">
        <v>0</v>
      </c>
      <c r="H80" s="114" t="str">
        <f t="shared" si="11"/>
        <v>-</v>
      </c>
      <c r="I80" s="191">
        <v>0.87409999999999999</v>
      </c>
      <c r="J80" s="114" t="str">
        <f t="shared" si="11"/>
        <v>-</v>
      </c>
      <c r="K80" s="191">
        <v>0.77829999999999999</v>
      </c>
      <c r="L80" s="114">
        <f t="shared" si="12"/>
        <v>-0.10959844411394581</v>
      </c>
      <c r="M80" s="191"/>
      <c r="N80" s="114"/>
      <c r="O80" s="114"/>
    </row>
    <row r="81" spans="2:17" x14ac:dyDescent="0.25">
      <c r="B81" s="112" t="s">
        <v>80</v>
      </c>
      <c r="C81" s="191">
        <v>0.84430000000000005</v>
      </c>
      <c r="D81" s="114"/>
      <c r="E81" s="191">
        <v>0</v>
      </c>
      <c r="F81" s="114">
        <f t="shared" si="11"/>
        <v>-1</v>
      </c>
      <c r="G81" s="191">
        <v>0</v>
      </c>
      <c r="H81" s="114" t="str">
        <f t="shared" si="11"/>
        <v>-</v>
      </c>
      <c r="I81" s="191">
        <v>0.90269999999999995</v>
      </c>
      <c r="J81" s="114" t="str">
        <f t="shared" si="11"/>
        <v>-</v>
      </c>
      <c r="K81" s="191">
        <v>0.87879999999999991</v>
      </c>
      <c r="L81" s="114">
        <f t="shared" si="12"/>
        <v>-2.647612717403347E-2</v>
      </c>
      <c r="M81" s="191"/>
      <c r="N81" s="114"/>
      <c r="O81" s="114"/>
    </row>
    <row r="82" spans="2:17" x14ac:dyDescent="0.25">
      <c r="B82" s="112" t="s">
        <v>82</v>
      </c>
      <c r="C82" s="191">
        <v>0.86919999999999997</v>
      </c>
      <c r="D82" s="114"/>
      <c r="E82" s="191">
        <v>0</v>
      </c>
      <c r="F82" s="114">
        <f t="shared" si="11"/>
        <v>-1</v>
      </c>
      <c r="G82" s="191">
        <v>0</v>
      </c>
      <c r="H82" s="114" t="str">
        <f t="shared" si="11"/>
        <v>-</v>
      </c>
      <c r="I82" s="191">
        <v>0.89249999999999996</v>
      </c>
      <c r="J82" s="114" t="str">
        <f t="shared" si="11"/>
        <v>-</v>
      </c>
      <c r="K82" s="191">
        <v>0.90639999999999998</v>
      </c>
      <c r="L82" s="114">
        <f t="shared" si="12"/>
        <v>1.5574229691876829E-2</v>
      </c>
      <c r="M82" s="191"/>
      <c r="N82" s="114"/>
      <c r="O82" s="114"/>
    </row>
    <row r="83" spans="2:17" x14ac:dyDescent="0.25">
      <c r="B83" s="112" t="s">
        <v>84</v>
      </c>
      <c r="C83" s="191">
        <v>0.91010000000000002</v>
      </c>
      <c r="D83" s="114"/>
      <c r="E83" s="191">
        <v>0</v>
      </c>
      <c r="F83" s="114">
        <f t="shared" si="11"/>
        <v>-1</v>
      </c>
      <c r="G83" s="191">
        <v>0</v>
      </c>
      <c r="H83" s="114" t="str">
        <f t="shared" si="11"/>
        <v>-</v>
      </c>
      <c r="I83" s="191">
        <v>0.7881999999999999</v>
      </c>
      <c r="J83" s="114" t="str">
        <f t="shared" si="11"/>
        <v>-</v>
      </c>
      <c r="K83" s="191">
        <v>0.88049999999999995</v>
      </c>
      <c r="L83" s="114">
        <f t="shared" si="12"/>
        <v>0.11710225831007359</v>
      </c>
      <c r="M83" s="191"/>
      <c r="N83" s="114"/>
      <c r="O83" s="114"/>
    </row>
    <row r="84" spans="2:17" x14ac:dyDescent="0.25">
      <c r="B84" s="112" t="s">
        <v>86</v>
      </c>
      <c r="C84" s="191">
        <v>0.84360000000000002</v>
      </c>
      <c r="D84" s="114"/>
      <c r="E84" s="191">
        <v>0</v>
      </c>
      <c r="F84" s="114">
        <f t="shared" si="11"/>
        <v>-1</v>
      </c>
      <c r="G84" s="191">
        <v>0</v>
      </c>
      <c r="H84" s="114" t="str">
        <f t="shared" si="11"/>
        <v>-</v>
      </c>
      <c r="I84" s="191">
        <v>0.80189999999999995</v>
      </c>
      <c r="J84" s="114" t="str">
        <f t="shared" si="11"/>
        <v>-</v>
      </c>
      <c r="K84" s="191">
        <v>0.81169999999999998</v>
      </c>
      <c r="L84" s="114">
        <f t="shared" si="12"/>
        <v>1.2220975183938165E-2</v>
      </c>
      <c r="M84" s="191"/>
      <c r="N84" s="114"/>
      <c r="O84" s="114"/>
    </row>
    <row r="85" spans="2:17" x14ac:dyDescent="0.25">
      <c r="B85" s="112" t="s">
        <v>88</v>
      </c>
      <c r="C85" s="191">
        <v>0.83430000000000004</v>
      </c>
      <c r="D85" s="114"/>
      <c r="E85" s="191">
        <v>0</v>
      </c>
      <c r="F85" s="114">
        <f t="shared" si="11"/>
        <v>-1</v>
      </c>
      <c r="G85" s="191">
        <v>0</v>
      </c>
      <c r="H85" s="114" t="str">
        <f t="shared" si="11"/>
        <v>-</v>
      </c>
      <c r="I85" s="191">
        <v>0.78749999999999998</v>
      </c>
      <c r="J85" s="114" t="str">
        <f t="shared" si="11"/>
        <v>-</v>
      </c>
      <c r="K85" s="191">
        <v>0.77670000000000006</v>
      </c>
      <c r="L85" s="114">
        <f t="shared" si="12"/>
        <v>-1.3714285714285568E-2</v>
      </c>
      <c r="M85" s="191"/>
      <c r="N85" s="114"/>
      <c r="O85" s="114"/>
    </row>
    <row r="86" spans="2:17" x14ac:dyDescent="0.25">
      <c r="B86" s="112" t="s">
        <v>90</v>
      </c>
      <c r="C86" s="191">
        <v>0.81299999999999994</v>
      </c>
      <c r="D86" s="114"/>
      <c r="E86" s="191">
        <v>0</v>
      </c>
      <c r="F86" s="114">
        <f t="shared" si="11"/>
        <v>-1</v>
      </c>
      <c r="G86" s="191">
        <v>0</v>
      </c>
      <c r="H86" s="114" t="str">
        <f t="shared" si="11"/>
        <v>-</v>
      </c>
      <c r="I86" s="191">
        <v>0.79339999999999999</v>
      </c>
      <c r="J86" s="114" t="str">
        <f t="shared" si="11"/>
        <v>-</v>
      </c>
      <c r="K86" s="191">
        <v>0.7591</v>
      </c>
      <c r="L86" s="114">
        <f t="shared" si="12"/>
        <v>-4.3231661204940708E-2</v>
      </c>
      <c r="M86" s="191"/>
      <c r="N86" s="114"/>
      <c r="O86" s="114"/>
    </row>
    <row r="87" spans="2:17" ht="15.75" x14ac:dyDescent="0.25">
      <c r="B87" s="115" t="s">
        <v>27</v>
      </c>
      <c r="C87" s="193">
        <f>IFERROR(AVERAGE(C75:C86),"-")</f>
        <v>0.68181666666666674</v>
      </c>
      <c r="D87" s="117"/>
      <c r="E87" s="193">
        <f>IFERROR(AVERAGE(E75:E86),"-")</f>
        <v>0</v>
      </c>
      <c r="F87" s="117">
        <f t="shared" si="11"/>
        <v>-1</v>
      </c>
      <c r="G87" s="193">
        <v>0.59250000000000003</v>
      </c>
      <c r="H87" s="117" t="str">
        <f t="shared" si="11"/>
        <v>-</v>
      </c>
      <c r="I87" s="193">
        <f>IFERROR(AVERAGE(I75:I86),"-")</f>
        <v>0.80182500000000001</v>
      </c>
      <c r="J87" s="117">
        <f t="shared" si="11"/>
        <v>0.35329113924050626</v>
      </c>
      <c r="K87" s="193">
        <f>IFERROR(AVERAGE(K75:K86),"-")</f>
        <v>0.76420833333333338</v>
      </c>
      <c r="L87" s="117">
        <f t="shared" si="12"/>
        <v>-4.691381120152982E-2</v>
      </c>
      <c r="M87" s="193"/>
      <c r="N87" s="117"/>
      <c r="O87" s="117"/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2" t="s">
        <v>309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Q92" s="1" t="s">
        <v>156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157</v>
      </c>
    </row>
    <row r="94" spans="2:17" ht="22.5" thickTop="1" thickBot="1" x14ac:dyDescent="0.3">
      <c r="B94" s="107"/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2:17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>
        <v>0.53839999999999999</v>
      </c>
      <c r="D97" s="114"/>
      <c r="E97" s="191">
        <v>0.56869999999999998</v>
      </c>
      <c r="F97" s="114">
        <f t="shared" ref="F97:J109" si="15">IFERROR(E97/C97-1,"-")</f>
        <v>5.6277860326894524E-2</v>
      </c>
      <c r="G97" s="191">
        <v>6.0400000000000002E-2</v>
      </c>
      <c r="H97" s="114">
        <f t="shared" si="15"/>
        <v>-0.89379286091084931</v>
      </c>
      <c r="I97" s="191">
        <v>0.47100000000000003</v>
      </c>
      <c r="J97" s="114">
        <f t="shared" si="15"/>
        <v>6.798013245033113</v>
      </c>
      <c r="K97" s="191">
        <v>0.5706</v>
      </c>
      <c r="L97" s="114">
        <f t="shared" ref="L97:L109" si="16">IFERROR(K97/I97-1,"-")</f>
        <v>0.2114649681528662</v>
      </c>
      <c r="M97" s="191">
        <v>0.60470000000000002</v>
      </c>
      <c r="N97" s="114">
        <f t="shared" ref="N97:N101" si="17">IFERROR(M97/K97-1,"-")</f>
        <v>5.9761654398878372E-2</v>
      </c>
      <c r="O97" s="114">
        <f>IFERROR(M97/C97-1,"-")</f>
        <v>0.12314264487369986</v>
      </c>
    </row>
    <row r="98" spans="2:15" x14ac:dyDescent="0.25">
      <c r="B98" s="112" t="s">
        <v>70</v>
      </c>
      <c r="C98" s="191">
        <v>0.62290000000000001</v>
      </c>
      <c r="D98" s="114"/>
      <c r="E98" s="191">
        <v>0.55230000000000001</v>
      </c>
      <c r="F98" s="114">
        <f t="shared" si="15"/>
        <v>-0.11334082517257982</v>
      </c>
      <c r="G98" s="191">
        <v>8.09E-2</v>
      </c>
      <c r="H98" s="114">
        <f t="shared" si="15"/>
        <v>-0.85352163679159876</v>
      </c>
      <c r="I98" s="191">
        <v>0.57269999999999999</v>
      </c>
      <c r="J98" s="114">
        <f t="shared" si="15"/>
        <v>6.079110012360939</v>
      </c>
      <c r="K98" s="191">
        <v>0.60880000000000001</v>
      </c>
      <c r="L98" s="114">
        <f t="shared" si="16"/>
        <v>6.3034747686397719E-2</v>
      </c>
      <c r="M98" s="191">
        <v>0.53410000000000002</v>
      </c>
      <c r="N98" s="114">
        <f t="shared" si="17"/>
        <v>-0.12270039421813406</v>
      </c>
      <c r="O98" s="114">
        <f t="shared" ref="O98:O101" si="18">IFERROR(M98/C98-1,"-")</f>
        <v>-0.14255899823406648</v>
      </c>
    </row>
    <row r="99" spans="2:15" x14ac:dyDescent="0.25">
      <c r="B99" s="112" t="s">
        <v>72</v>
      </c>
      <c r="C99" s="191">
        <v>0.56269999999999998</v>
      </c>
      <c r="D99" s="114"/>
      <c r="E99" s="191">
        <v>0.3044</v>
      </c>
      <c r="F99" s="114">
        <f t="shared" si="15"/>
        <v>-0.45903678692020611</v>
      </c>
      <c r="G99" s="191">
        <v>0.1027</v>
      </c>
      <c r="H99" s="114">
        <f t="shared" si="15"/>
        <v>-0.66261498028909327</v>
      </c>
      <c r="I99" s="191">
        <v>0.53579999999999994</v>
      </c>
      <c r="J99" s="114">
        <f t="shared" si="15"/>
        <v>4.21713729308666</v>
      </c>
      <c r="K99" s="191">
        <v>0.56409999999999993</v>
      </c>
      <c r="L99" s="114">
        <f t="shared" si="16"/>
        <v>5.2818215752146402E-2</v>
      </c>
      <c r="M99" s="191">
        <v>0.60250000000000004</v>
      </c>
      <c r="N99" s="114">
        <f t="shared" si="17"/>
        <v>6.8073036695621481E-2</v>
      </c>
      <c r="O99" s="114">
        <f t="shared" si="18"/>
        <v>7.0730406966412085E-2</v>
      </c>
    </row>
    <row r="100" spans="2:15" x14ac:dyDescent="0.25">
      <c r="B100" s="112" t="s">
        <v>74</v>
      </c>
      <c r="C100" s="191">
        <v>0.4501</v>
      </c>
      <c r="D100" s="114"/>
      <c r="E100" s="191">
        <v>0</v>
      </c>
      <c r="F100" s="114">
        <f t="shared" si="15"/>
        <v>-1</v>
      </c>
      <c r="G100" s="191">
        <v>0.13159999999999999</v>
      </c>
      <c r="H100" s="114" t="str">
        <f t="shared" si="15"/>
        <v>-</v>
      </c>
      <c r="I100" s="191">
        <v>0.45890000000000003</v>
      </c>
      <c r="J100" s="114">
        <f t="shared" si="15"/>
        <v>2.4870820668693012</v>
      </c>
      <c r="K100" s="191">
        <v>0.49159999999999998</v>
      </c>
      <c r="L100" s="114">
        <f t="shared" si="16"/>
        <v>7.1257354543473372E-2</v>
      </c>
      <c r="M100" s="191">
        <v>0.47450000000000003</v>
      </c>
      <c r="N100" s="114">
        <f t="shared" si="17"/>
        <v>-3.4784377542717571E-2</v>
      </c>
      <c r="O100" s="114">
        <f t="shared" si="18"/>
        <v>5.421017551655205E-2</v>
      </c>
    </row>
    <row r="101" spans="2:15" x14ac:dyDescent="0.25">
      <c r="B101" s="112" t="s">
        <v>76</v>
      </c>
      <c r="C101" s="191">
        <v>0.33179999999999998</v>
      </c>
      <c r="D101" s="114"/>
      <c r="E101" s="191">
        <v>0</v>
      </c>
      <c r="F101" s="114">
        <f t="shared" si="15"/>
        <v>-1</v>
      </c>
      <c r="G101" s="191">
        <v>0.13250000000000001</v>
      </c>
      <c r="H101" s="114" t="str">
        <f t="shared" si="15"/>
        <v>-</v>
      </c>
      <c r="I101" s="191">
        <v>0.2661</v>
      </c>
      <c r="J101" s="114">
        <f t="shared" si="15"/>
        <v>1.0083018867924527</v>
      </c>
      <c r="K101" s="191">
        <v>0.35649999999999998</v>
      </c>
      <c r="L101" s="114">
        <f t="shared" si="16"/>
        <v>0.3397219090567456</v>
      </c>
      <c r="M101" s="191">
        <v>0.4093</v>
      </c>
      <c r="N101" s="114">
        <f t="shared" si="17"/>
        <v>0.14810659186535768</v>
      </c>
      <c r="O101" s="114">
        <f t="shared" si="18"/>
        <v>0.23357444243520198</v>
      </c>
    </row>
    <row r="102" spans="2:15" x14ac:dyDescent="0.25">
      <c r="B102" s="112" t="s">
        <v>78</v>
      </c>
      <c r="C102" s="191">
        <v>0.50749999999999995</v>
      </c>
      <c r="D102" s="114"/>
      <c r="E102" s="191">
        <v>0</v>
      </c>
      <c r="F102" s="114">
        <f t="shared" si="15"/>
        <v>-1</v>
      </c>
      <c r="G102" s="191">
        <v>0.14460000000000001</v>
      </c>
      <c r="H102" s="114" t="str">
        <f t="shared" si="15"/>
        <v>-</v>
      </c>
      <c r="I102" s="191">
        <v>0.32020000000000004</v>
      </c>
      <c r="J102" s="114">
        <f t="shared" si="15"/>
        <v>1.2143845089903182</v>
      </c>
      <c r="K102" s="191">
        <v>0.38009999999999999</v>
      </c>
      <c r="L102" s="114">
        <f t="shared" si="16"/>
        <v>0.1870705808869455</v>
      </c>
      <c r="M102" s="191"/>
      <c r="N102" s="114"/>
      <c r="O102" s="114"/>
    </row>
    <row r="103" spans="2:15" x14ac:dyDescent="0.25">
      <c r="B103" s="112" t="s">
        <v>80</v>
      </c>
      <c r="C103" s="191">
        <v>0.72099999999999997</v>
      </c>
      <c r="D103" s="114"/>
      <c r="E103" s="191">
        <v>0</v>
      </c>
      <c r="F103" s="114">
        <f t="shared" si="15"/>
        <v>-1</v>
      </c>
      <c r="G103" s="191">
        <v>0.22769999999999999</v>
      </c>
      <c r="H103" s="114" t="str">
        <f t="shared" si="15"/>
        <v>-</v>
      </c>
      <c r="I103" s="191">
        <v>0.44600000000000001</v>
      </c>
      <c r="J103" s="114">
        <f t="shared" si="15"/>
        <v>0.95871761089152407</v>
      </c>
      <c r="K103" s="191">
        <v>0.51519999999999999</v>
      </c>
      <c r="L103" s="114">
        <f t="shared" si="16"/>
        <v>0.15515695067264579</v>
      </c>
      <c r="M103" s="191"/>
      <c r="N103" s="114"/>
      <c r="O103" s="114"/>
    </row>
    <row r="104" spans="2:15" x14ac:dyDescent="0.25">
      <c r="B104" s="112" t="s">
        <v>82</v>
      </c>
      <c r="C104" s="191">
        <v>0.62080000000000002</v>
      </c>
      <c r="D104" s="114"/>
      <c r="E104" s="191">
        <v>0.21350000000000002</v>
      </c>
      <c r="F104" s="114">
        <f t="shared" si="15"/>
        <v>-0.65608891752577314</v>
      </c>
      <c r="G104" s="191">
        <v>0.29410000000000003</v>
      </c>
      <c r="H104" s="114">
        <f t="shared" si="15"/>
        <v>0.37751756440281037</v>
      </c>
      <c r="I104" s="191">
        <v>0.53369999999999995</v>
      </c>
      <c r="J104" s="114">
        <f t="shared" si="15"/>
        <v>0.81468888133287964</v>
      </c>
      <c r="K104" s="191">
        <v>0.61020000000000008</v>
      </c>
      <c r="L104" s="114">
        <f t="shared" si="16"/>
        <v>0.14333895446880285</v>
      </c>
      <c r="M104" s="191"/>
      <c r="N104" s="114"/>
      <c r="O104" s="114"/>
    </row>
    <row r="105" spans="2:15" x14ac:dyDescent="0.25">
      <c r="B105" s="112" t="s">
        <v>84</v>
      </c>
      <c r="C105" s="191">
        <v>0.51350000000000007</v>
      </c>
      <c r="D105" s="114"/>
      <c r="E105" s="191">
        <v>0.11220000000000001</v>
      </c>
      <c r="F105" s="114">
        <f t="shared" si="15"/>
        <v>-0.78149951314508281</v>
      </c>
      <c r="G105" s="191">
        <v>0.23929999999999998</v>
      </c>
      <c r="H105" s="114">
        <f t="shared" si="15"/>
        <v>1.1327985739750441</v>
      </c>
      <c r="I105" s="191">
        <v>0.38539999999999996</v>
      </c>
      <c r="J105" s="114">
        <f t="shared" si="15"/>
        <v>0.61053071458420383</v>
      </c>
      <c r="K105" s="191">
        <v>0.48009999999999997</v>
      </c>
      <c r="L105" s="114">
        <f t="shared" si="16"/>
        <v>0.24571873378308262</v>
      </c>
      <c r="M105" s="191"/>
      <c r="N105" s="114"/>
      <c r="O105" s="114"/>
    </row>
    <row r="106" spans="2:15" x14ac:dyDescent="0.25">
      <c r="B106" s="112" t="s">
        <v>86</v>
      </c>
      <c r="C106" s="191">
        <v>0.47759999999999997</v>
      </c>
      <c r="D106" s="114"/>
      <c r="E106" s="191">
        <v>0.08</v>
      </c>
      <c r="F106" s="114">
        <f t="shared" si="15"/>
        <v>-0.8324958123953099</v>
      </c>
      <c r="G106" s="191">
        <v>0.3931</v>
      </c>
      <c r="H106" s="114">
        <f t="shared" si="15"/>
        <v>3.9137500000000003</v>
      </c>
      <c r="I106" s="191">
        <v>0.45100000000000001</v>
      </c>
      <c r="J106" s="114">
        <f t="shared" si="15"/>
        <v>0.14729076570847122</v>
      </c>
      <c r="K106" s="191">
        <v>0.53380000000000005</v>
      </c>
      <c r="L106" s="114">
        <f t="shared" si="16"/>
        <v>0.1835920177383592</v>
      </c>
      <c r="M106" s="191"/>
      <c r="N106" s="114"/>
      <c r="O106" s="114"/>
    </row>
    <row r="107" spans="2:15" x14ac:dyDescent="0.25">
      <c r="B107" s="112" t="s">
        <v>88</v>
      </c>
      <c r="C107" s="191">
        <v>0.55270000000000008</v>
      </c>
      <c r="D107" s="114"/>
      <c r="E107" s="191">
        <v>8.9700000000000002E-2</v>
      </c>
      <c r="F107" s="114">
        <f t="shared" si="15"/>
        <v>-0.83770580785236115</v>
      </c>
      <c r="G107" s="191">
        <v>0.46700000000000003</v>
      </c>
      <c r="H107" s="114">
        <f t="shared" si="15"/>
        <v>4.2062430323299891</v>
      </c>
      <c r="I107" s="191">
        <v>0.57030000000000003</v>
      </c>
      <c r="J107" s="114">
        <f t="shared" si="15"/>
        <v>0.22119914346895064</v>
      </c>
      <c r="K107" s="191">
        <v>0.57950000000000002</v>
      </c>
      <c r="L107" s="114">
        <f t="shared" si="16"/>
        <v>1.6131860424338118E-2</v>
      </c>
      <c r="M107" s="191"/>
      <c r="N107" s="114"/>
      <c r="O107" s="114"/>
    </row>
    <row r="108" spans="2:15" x14ac:dyDescent="0.25">
      <c r="B108" s="112" t="s">
        <v>90</v>
      </c>
      <c r="C108" s="191">
        <v>0.52770000000000006</v>
      </c>
      <c r="D108" s="114"/>
      <c r="E108" s="191">
        <v>0.10249999999999999</v>
      </c>
      <c r="F108" s="114">
        <f t="shared" si="15"/>
        <v>-0.80576084896721623</v>
      </c>
      <c r="G108" s="191">
        <v>0.48759999999999998</v>
      </c>
      <c r="H108" s="114">
        <f t="shared" si="15"/>
        <v>3.7570731707317071</v>
      </c>
      <c r="I108" s="191">
        <v>0.55159999999999998</v>
      </c>
      <c r="J108" s="114">
        <f t="shared" si="15"/>
        <v>0.13125512715340437</v>
      </c>
      <c r="K108" s="191">
        <v>0.58860000000000001</v>
      </c>
      <c r="L108" s="114">
        <f t="shared" si="16"/>
        <v>6.7077592458303137E-2</v>
      </c>
      <c r="M108" s="191"/>
      <c r="N108" s="114"/>
      <c r="O108" s="114"/>
    </row>
    <row r="109" spans="2:15" ht="15.75" x14ac:dyDescent="0.25">
      <c r="B109" s="115" t="s">
        <v>27</v>
      </c>
      <c r="C109" s="196">
        <v>0.53520000000000001</v>
      </c>
      <c r="D109" s="117"/>
      <c r="E109" s="196">
        <v>0.28499999999999998</v>
      </c>
      <c r="F109" s="117">
        <f t="shared" si="15"/>
        <v>-0.46748878923766823</v>
      </c>
      <c r="G109" s="196">
        <v>0.23810000000000001</v>
      </c>
      <c r="H109" s="117">
        <f t="shared" si="15"/>
        <v>-0.1645614035087718</v>
      </c>
      <c r="I109" s="196">
        <v>0.46300000000000002</v>
      </c>
      <c r="J109" s="117">
        <f t="shared" si="15"/>
        <v>0.94456110877782451</v>
      </c>
      <c r="K109" s="196">
        <f>IFERROR(AVERAGE(K97:K108),"-")</f>
        <v>0.52325833333333349</v>
      </c>
      <c r="L109" s="117">
        <f t="shared" si="16"/>
        <v>0.13014758819294481</v>
      </c>
      <c r="M109" s="196"/>
      <c r="N109" s="117"/>
      <c r="O109" s="117"/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6D9B6-9D9C-4FBA-B92C-831056F74063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00EE9-D5FC-40C8-8FB8-120927A4C35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ECE1-7C5D-4415-BAD3-055968908238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2" t="s">
        <v>159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R5" s="262" t="s">
        <v>160</v>
      </c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H5" s="262" t="s">
        <v>161</v>
      </c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258</v>
      </c>
      <c r="D7" s="198" t="s">
        <v>265</v>
      </c>
      <c r="E7" s="198" t="s">
        <v>260</v>
      </c>
      <c r="F7" s="88" t="s">
        <v>261</v>
      </c>
      <c r="G7" s="88" t="s">
        <v>262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230</v>
      </c>
      <c r="K7" s="200" t="s">
        <v>221</v>
      </c>
      <c r="L7" s="200" t="s">
        <v>222</v>
      </c>
      <c r="M7" s="11" t="s">
        <v>223</v>
      </c>
      <c r="N7" s="11" t="s">
        <v>224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258</v>
      </c>
      <c r="T7" s="200" t="s">
        <v>265</v>
      </c>
      <c r="U7" s="200" t="s">
        <v>260</v>
      </c>
      <c r="V7" s="88" t="s">
        <v>261</v>
      </c>
      <c r="W7" s="88" t="s">
        <v>262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230</v>
      </c>
      <c r="AA7" s="198" t="s">
        <v>221</v>
      </c>
      <c r="AB7" s="198" t="s">
        <v>222</v>
      </c>
      <c r="AC7" s="11" t="s">
        <v>223</v>
      </c>
      <c r="AD7" s="11" t="s">
        <v>224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258</v>
      </c>
      <c r="AJ7" s="200" t="s">
        <v>265</v>
      </c>
      <c r="AK7" s="200" t="s">
        <v>260</v>
      </c>
      <c r="AL7" s="88" t="s">
        <v>261</v>
      </c>
      <c r="AM7" s="88" t="s">
        <v>262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230</v>
      </c>
      <c r="AT7" s="200" t="s">
        <v>221</v>
      </c>
      <c r="AU7" s="200" t="s">
        <v>222</v>
      </c>
      <c r="AV7" s="11" t="s">
        <v>223</v>
      </c>
      <c r="AW7" s="11" t="s">
        <v>224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40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40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79" t="s">
        <v>162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R21" s="279" t="s">
        <v>163</v>
      </c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H21" s="303" t="s">
        <v>164</v>
      </c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</row>
    <row r="22" spans="2:54" ht="24" customHeight="1" x14ac:dyDescent="0.25">
      <c r="B22" s="279" t="s">
        <v>165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R22" s="304" t="s">
        <v>166</v>
      </c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P22" s="118"/>
      <c r="AQ22" s="118"/>
      <c r="AW22" s="50">
        <f>AW11/N11</f>
        <v>5182.1398774605659</v>
      </c>
    </row>
    <row r="23" spans="2:54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2" t="s">
        <v>167</v>
      </c>
      <c r="C27" s="262"/>
      <c r="D27" s="262"/>
      <c r="E27" s="262"/>
      <c r="F27" s="262"/>
      <c r="G27" s="262"/>
      <c r="H27" s="262"/>
      <c r="I27" s="262"/>
      <c r="R27" s="262" t="s">
        <v>168</v>
      </c>
      <c r="S27" s="262"/>
      <c r="T27" s="262"/>
      <c r="U27" s="262"/>
      <c r="V27" s="262"/>
      <c r="W27" s="262"/>
      <c r="X27" s="262"/>
      <c r="Y27" s="262"/>
      <c r="AH27" s="262" t="s">
        <v>169</v>
      </c>
      <c r="AI27" s="262"/>
      <c r="AJ27" s="262"/>
      <c r="AK27" s="262"/>
      <c r="AL27" s="262"/>
      <c r="AM27" s="262"/>
      <c r="AN27" s="262"/>
      <c r="AO27" s="262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40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40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40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5" t="s">
        <v>52</v>
      </c>
      <c r="C42" s="305"/>
      <c r="D42" s="305"/>
      <c r="E42" s="305"/>
      <c r="F42" s="305"/>
      <c r="G42" s="305"/>
      <c r="H42" s="305"/>
      <c r="I42" s="305"/>
      <c r="R42" s="305" t="s">
        <v>52</v>
      </c>
      <c r="S42" s="305"/>
      <c r="T42" s="305"/>
      <c r="U42" s="305"/>
      <c r="V42" s="305"/>
      <c r="W42" s="305"/>
      <c r="X42" s="305"/>
      <c r="Y42" s="305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79" t="s">
        <v>162</v>
      </c>
      <c r="C43" s="279"/>
      <c r="D43" s="279"/>
      <c r="E43" s="279"/>
      <c r="F43" s="279"/>
      <c r="G43" s="279"/>
      <c r="H43" s="279"/>
      <c r="I43" s="279"/>
      <c r="R43" s="279" t="s">
        <v>163</v>
      </c>
      <c r="S43" s="279"/>
      <c r="T43" s="279"/>
      <c r="U43" s="279"/>
      <c r="V43" s="279"/>
      <c r="W43" s="279"/>
      <c r="X43" s="279"/>
      <c r="Y43" s="279"/>
      <c r="AH43" s="303" t="s">
        <v>164</v>
      </c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</row>
    <row r="44" spans="2:44" ht="24" customHeight="1" x14ac:dyDescent="0.25">
      <c r="B44" s="279" t="s">
        <v>165</v>
      </c>
      <c r="C44" s="279"/>
      <c r="D44" s="279"/>
      <c r="E44" s="279"/>
      <c r="F44" s="279"/>
      <c r="G44" s="279"/>
      <c r="H44" s="279"/>
      <c r="I44" s="279"/>
      <c r="R44" s="304" t="s">
        <v>166</v>
      </c>
      <c r="S44" s="304"/>
      <c r="T44" s="304"/>
      <c r="U44" s="304"/>
      <c r="V44" s="304"/>
      <c r="W44" s="304"/>
      <c r="X44" s="304"/>
      <c r="Y44" s="304"/>
      <c r="AI44" s="118"/>
      <c r="AJ44" s="118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2159B-DB76-43C5-8286-11B729438A36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D77B6-8667-4EAF-BCB1-0F6C9AF993B7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310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311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258</v>
      </c>
      <c r="D5" s="170" t="s">
        <v>259</v>
      </c>
      <c r="E5" s="170" t="s">
        <v>265</v>
      </c>
      <c r="F5" s="170" t="s">
        <v>260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261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262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170</v>
      </c>
      <c r="C6" s="220">
        <v>95854</v>
      </c>
      <c r="D6" s="220">
        <v>52299</v>
      </c>
      <c r="E6" s="220">
        <v>30057</v>
      </c>
      <c r="F6" s="220">
        <v>103640</v>
      </c>
      <c r="G6" s="221">
        <f t="shared" ref="G6:G11" si="0">F6/E6-1</f>
        <v>2.4481152476960442</v>
      </c>
      <c r="H6" s="220">
        <f t="shared" ref="H6:H11" si="1">F6-E6</f>
        <v>73583</v>
      </c>
      <c r="I6" s="221"/>
      <c r="J6" s="220">
        <v>112296</v>
      </c>
      <c r="K6" s="221">
        <f t="shared" ref="K6:K11" si="2">J6/F6-1</f>
        <v>8.3519876495561585E-2</v>
      </c>
      <c r="L6" s="220">
        <f t="shared" ref="L6:L11" si="3">J6-F6</f>
        <v>8656</v>
      </c>
      <c r="M6" s="221"/>
      <c r="N6" s="220">
        <v>119581</v>
      </c>
      <c r="O6" s="221">
        <f t="shared" ref="O6:O11" si="4">N6/J6-1</f>
        <v>6.4873192277552283E-2</v>
      </c>
      <c r="P6" s="220">
        <f t="shared" ref="P6:P11" si="5">N6-J6</f>
        <v>7285</v>
      </c>
      <c r="Q6" s="221">
        <f>N6/C6-1</f>
        <v>0.24753270599036026</v>
      </c>
      <c r="R6" s="220">
        <f>N6-C6</f>
        <v>23727</v>
      </c>
      <c r="S6" s="221"/>
      <c r="T6" s="221"/>
      <c r="V6" s="27"/>
      <c r="AE6" s="1"/>
    </row>
    <row r="7" spans="1:31" ht="18.75" x14ac:dyDescent="0.3">
      <c r="A7" s="4"/>
      <c r="B7" s="219" t="s">
        <v>171</v>
      </c>
      <c r="C7" s="220">
        <v>15492</v>
      </c>
      <c r="D7" s="220">
        <v>2629</v>
      </c>
      <c r="E7" s="220">
        <v>17683</v>
      </c>
      <c r="F7" s="220">
        <v>9518</v>
      </c>
      <c r="G7" s="221">
        <f t="shared" si="0"/>
        <v>-0.461742916925861</v>
      </c>
      <c r="H7" s="220">
        <f t="shared" si="1"/>
        <v>-8165</v>
      </c>
      <c r="I7" s="221">
        <f>F7/$F$7</f>
        <v>1</v>
      </c>
      <c r="J7" s="220">
        <v>11034</v>
      </c>
      <c r="K7" s="221">
        <f t="shared" si="2"/>
        <v>0.15927715906703099</v>
      </c>
      <c r="L7" s="220">
        <f t="shared" si="3"/>
        <v>1516</v>
      </c>
      <c r="M7" s="221">
        <f>J7/$J$7</f>
        <v>1</v>
      </c>
      <c r="N7" s="220">
        <v>8304</v>
      </c>
      <c r="O7" s="221">
        <f t="shared" si="4"/>
        <v>-0.24741707449700923</v>
      </c>
      <c r="P7" s="220">
        <f t="shared" si="5"/>
        <v>-2730</v>
      </c>
      <c r="Q7" s="221">
        <f t="shared" ref="Q7:Q11" si="6">N7/C7-1</f>
        <v>-0.46398140975987612</v>
      </c>
      <c r="R7" s="220">
        <f t="shared" ref="R7:R11" si="7">N7-C7</f>
        <v>-7188</v>
      </c>
      <c r="S7" s="221">
        <f>N7/$N$7</f>
        <v>1</v>
      </c>
      <c r="T7" s="221">
        <f>N7/$N$6</f>
        <v>6.9442469957601963E-2</v>
      </c>
      <c r="V7" s="27"/>
      <c r="W7" s="77"/>
      <c r="AE7" s="1" t="s">
        <v>172</v>
      </c>
    </row>
    <row r="8" spans="1:31" ht="15.75" x14ac:dyDescent="0.25">
      <c r="A8" s="4"/>
      <c r="B8" s="222" t="s">
        <v>97</v>
      </c>
      <c r="C8" s="223">
        <v>5843</v>
      </c>
      <c r="D8" s="223">
        <v>866</v>
      </c>
      <c r="E8" s="223">
        <v>2208</v>
      </c>
      <c r="F8" s="223">
        <v>2888</v>
      </c>
      <c r="G8" s="224">
        <f t="shared" si="0"/>
        <v>0.30797101449275366</v>
      </c>
      <c r="H8" s="223">
        <f t="shared" si="1"/>
        <v>680</v>
      </c>
      <c r="I8" s="224">
        <f>F8/$F$7</f>
        <v>0.3034250893044757</v>
      </c>
      <c r="J8" s="223">
        <v>3665</v>
      </c>
      <c r="K8" s="224">
        <f t="shared" si="2"/>
        <v>0.26904432132963985</v>
      </c>
      <c r="L8" s="223">
        <f t="shared" si="3"/>
        <v>777</v>
      </c>
      <c r="M8" s="224">
        <f>J8/$J$7</f>
        <v>0.33215515678810947</v>
      </c>
      <c r="N8" s="223">
        <v>3052</v>
      </c>
      <c r="O8" s="224">
        <f t="shared" si="4"/>
        <v>-0.16725784447476122</v>
      </c>
      <c r="P8" s="223">
        <f t="shared" si="5"/>
        <v>-613</v>
      </c>
      <c r="Q8" s="224">
        <f t="shared" si="6"/>
        <v>-0.47766558274858806</v>
      </c>
      <c r="R8" s="223">
        <f t="shared" si="7"/>
        <v>-2791</v>
      </c>
      <c r="S8" s="224">
        <f>N8/$N$7</f>
        <v>0.36753371868978807</v>
      </c>
      <c r="T8" s="224">
        <f>N8/$N$6</f>
        <v>2.5522449218521336E-2</v>
      </c>
      <c r="V8" s="27"/>
      <c r="W8" s="77"/>
      <c r="AE8" s="1" t="s">
        <v>173</v>
      </c>
    </row>
    <row r="9" spans="1:31" s="4" customFormat="1" x14ac:dyDescent="0.25">
      <c r="B9" s="225" t="s">
        <v>100</v>
      </c>
      <c r="C9" s="226">
        <v>9649</v>
      </c>
      <c r="D9" s="226">
        <v>1763</v>
      </c>
      <c r="E9" s="226">
        <v>15475</v>
      </c>
      <c r="F9" s="226">
        <v>6630</v>
      </c>
      <c r="G9" s="227">
        <f t="shared" si="0"/>
        <v>-0.57156704361873989</v>
      </c>
      <c r="H9" s="228">
        <f t="shared" si="1"/>
        <v>-8845</v>
      </c>
      <c r="I9" s="229">
        <f>F9/$F$7</f>
        <v>0.69657491069552424</v>
      </c>
      <c r="J9" s="226">
        <v>7369</v>
      </c>
      <c r="K9" s="227">
        <f t="shared" si="2"/>
        <v>0.11146304675716445</v>
      </c>
      <c r="L9" s="228">
        <f t="shared" si="3"/>
        <v>739</v>
      </c>
      <c r="M9" s="229">
        <f>J9/$J$7</f>
        <v>0.66784484321189053</v>
      </c>
      <c r="N9" s="226">
        <v>5252</v>
      </c>
      <c r="O9" s="227">
        <f t="shared" si="4"/>
        <v>-0.28728457049803224</v>
      </c>
      <c r="P9" s="228">
        <f t="shared" si="5"/>
        <v>-2117</v>
      </c>
      <c r="Q9" s="227">
        <f t="shared" si="6"/>
        <v>-0.45569489066224478</v>
      </c>
      <c r="R9" s="228">
        <f t="shared" si="7"/>
        <v>-4397</v>
      </c>
      <c r="S9" s="229">
        <f>N9/$N$7</f>
        <v>0.63246628131021199</v>
      </c>
      <c r="T9" s="229">
        <f>N9/$N$6</f>
        <v>4.392002073908062E-2</v>
      </c>
      <c r="V9" s="27"/>
      <c r="W9" s="77"/>
      <c r="AE9" s="1" t="s">
        <v>174</v>
      </c>
    </row>
    <row r="10" spans="1:31" s="4" customFormat="1" x14ac:dyDescent="0.25">
      <c r="B10" s="230" t="s">
        <v>175</v>
      </c>
      <c r="C10" s="27">
        <v>9635</v>
      </c>
      <c r="D10" s="27">
        <v>1622</v>
      </c>
      <c r="E10" s="27">
        <v>5709</v>
      </c>
      <c r="F10" s="27">
        <v>5680</v>
      </c>
      <c r="G10" s="20">
        <f t="shared" si="0"/>
        <v>-5.079698721317194E-3</v>
      </c>
      <c r="H10" s="18">
        <f t="shared" si="1"/>
        <v>-29</v>
      </c>
      <c r="I10" s="29">
        <f>F10/$F$7</f>
        <v>0.59676402605589407</v>
      </c>
      <c r="J10" s="27">
        <v>6699</v>
      </c>
      <c r="K10" s="20">
        <f t="shared" si="2"/>
        <v>0.17940140845070429</v>
      </c>
      <c r="L10" s="18">
        <f t="shared" si="3"/>
        <v>1019</v>
      </c>
      <c r="M10" s="29">
        <f>J10/$J$7</f>
        <v>0.6071234366503534</v>
      </c>
      <c r="N10" s="27">
        <v>4576</v>
      </c>
      <c r="O10" s="20">
        <f t="shared" si="4"/>
        <v>-0.31691297208538582</v>
      </c>
      <c r="P10" s="18">
        <f t="shared" si="5"/>
        <v>-2123</v>
      </c>
      <c r="Q10" s="20">
        <f t="shared" si="6"/>
        <v>-0.52506486766995331</v>
      </c>
      <c r="R10" s="18">
        <f t="shared" si="7"/>
        <v>-5059</v>
      </c>
      <c r="S10" s="29">
        <f>N10/$N$7</f>
        <v>0.55105973025048172</v>
      </c>
      <c r="T10" s="29">
        <f>N10/$N$6</f>
        <v>3.8266948762763313E-2</v>
      </c>
      <c r="V10" s="27"/>
      <c r="W10" s="77"/>
      <c r="AE10" s="1" t="s">
        <v>176</v>
      </c>
    </row>
    <row r="11" spans="1:31" s="4" customFormat="1" x14ac:dyDescent="0.25">
      <c r="B11" s="230" t="s">
        <v>177</v>
      </c>
      <c r="C11" s="27">
        <f>C9-C10</f>
        <v>14</v>
      </c>
      <c r="D11" s="27">
        <f>D9-D10</f>
        <v>141</v>
      </c>
      <c r="E11" s="27">
        <f>E9-E10</f>
        <v>9766</v>
      </c>
      <c r="F11" s="27">
        <f>F9-F10</f>
        <v>950</v>
      </c>
      <c r="G11" s="20">
        <f t="shared" si="0"/>
        <v>-0.90272373540856032</v>
      </c>
      <c r="H11" s="18">
        <f t="shared" si="1"/>
        <v>-8816</v>
      </c>
      <c r="I11" s="29">
        <f>F11/$F$7</f>
        <v>9.9810884639630171E-2</v>
      </c>
      <c r="J11" s="27">
        <f>J9-J10</f>
        <v>670</v>
      </c>
      <c r="K11" s="20">
        <f t="shared" si="2"/>
        <v>-0.29473684210526319</v>
      </c>
      <c r="L11" s="18">
        <f t="shared" si="3"/>
        <v>-280</v>
      </c>
      <c r="M11" s="29">
        <f>J11/$J$7</f>
        <v>6.0721406561537065E-2</v>
      </c>
      <c r="N11" s="27">
        <f>N9-N10</f>
        <v>676</v>
      </c>
      <c r="O11" s="20">
        <f t="shared" si="4"/>
        <v>8.9552238805969964E-3</v>
      </c>
      <c r="P11" s="18">
        <f t="shared" si="5"/>
        <v>6</v>
      </c>
      <c r="Q11" s="20">
        <f t="shared" si="6"/>
        <v>47.285714285714285</v>
      </c>
      <c r="R11" s="18">
        <f t="shared" si="7"/>
        <v>662</v>
      </c>
      <c r="S11" s="29">
        <f>N11/$N$7</f>
        <v>8.1406551059730256E-2</v>
      </c>
      <c r="T11" s="29">
        <f>N11/$N$6</f>
        <v>5.6530719763173082E-3</v>
      </c>
      <c r="V11" s="27"/>
      <c r="W11" s="77"/>
      <c r="AE11" s="1" t="s">
        <v>178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179</v>
      </c>
    </row>
    <row r="13" spans="1:31" s="4" customFormat="1" x14ac:dyDescent="0.25">
      <c r="B13" s="123" t="s">
        <v>180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2" t="s">
        <v>182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183</v>
      </c>
      <c r="N39" s="12">
        <v>2021</v>
      </c>
      <c r="O39" s="12" t="s">
        <v>183</v>
      </c>
      <c r="P39" s="12" t="s">
        <v>184</v>
      </c>
      <c r="Q39" s="12" t="s">
        <v>185</v>
      </c>
      <c r="R39" s="12" t="s">
        <v>186</v>
      </c>
      <c r="S39" s="85"/>
      <c r="T39" s="85"/>
      <c r="AE39" s="1"/>
    </row>
    <row r="40" spans="2:31" s="4" customFormat="1" ht="18.75" hidden="1" x14ac:dyDescent="0.3">
      <c r="B40" s="219" t="s">
        <v>170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171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172</v>
      </c>
    </row>
    <row r="42" spans="2:31" ht="15.75" hidden="1" x14ac:dyDescent="0.25">
      <c r="B42" s="222" t="s">
        <v>97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173</v>
      </c>
    </row>
    <row r="43" spans="2:31" s="4" customFormat="1" hidden="1" x14ac:dyDescent="0.25">
      <c r="B43" s="225" t="s">
        <v>100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174</v>
      </c>
    </row>
    <row r="44" spans="2:31" s="4" customFormat="1" hidden="1" x14ac:dyDescent="0.25">
      <c r="B44" s="230" t="s">
        <v>175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176</v>
      </c>
    </row>
    <row r="45" spans="2:31" s="4" customFormat="1" hidden="1" x14ac:dyDescent="0.25">
      <c r="B45" s="230" t="s">
        <v>177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178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179</v>
      </c>
    </row>
    <row r="47" spans="2:31" s="4" customFormat="1" hidden="1" x14ac:dyDescent="0.25">
      <c r="B47" s="280" t="s">
        <v>180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6"/>
      <c r="T47" s="46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311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170</v>
      </c>
      <c r="C124" s="220">
        <v>250224</v>
      </c>
      <c r="D124" s="220">
        <v>96681</v>
      </c>
      <c r="E124" s="220">
        <v>140346</v>
      </c>
      <c r="F124" s="220">
        <v>257117</v>
      </c>
      <c r="G124" s="221">
        <f t="shared" ref="G124:G129" si="8">F124/E124-1</f>
        <v>0.83202228777450027</v>
      </c>
      <c r="H124" s="220">
        <f t="shared" ref="H124:H129" si="9">F124-E124</f>
        <v>116771</v>
      </c>
      <c r="I124" s="221"/>
      <c r="J124" s="220">
        <v>278594</v>
      </c>
      <c r="K124" s="221"/>
      <c r="L124" s="221">
        <f t="shared" ref="L124:L129" si="10">J124/F124-1</f>
        <v>8.3530066078866927E-2</v>
      </c>
      <c r="M124" s="220">
        <f t="shared" ref="M124:M129" si="11">J124-F124</f>
        <v>21477</v>
      </c>
      <c r="N124" s="221">
        <f t="shared" ref="N124:N129" si="12">J124/D124-1</f>
        <v>1.8815796278482844</v>
      </c>
      <c r="O124" s="220">
        <f t="shared" ref="O124:O129" si="13">J124-D124</f>
        <v>181913</v>
      </c>
      <c r="Z124" s="1"/>
      <c r="AE124"/>
    </row>
    <row r="125" spans="2:31" ht="18.75" x14ac:dyDescent="0.3">
      <c r="B125" s="219" t="s">
        <v>171</v>
      </c>
      <c r="C125" s="220">
        <v>45577</v>
      </c>
      <c r="D125" s="220">
        <v>26839</v>
      </c>
      <c r="E125" s="220">
        <v>45216</v>
      </c>
      <c r="F125" s="220">
        <v>29061</v>
      </c>
      <c r="G125" s="221">
        <f t="shared" si="8"/>
        <v>-0.35728503184713378</v>
      </c>
      <c r="H125" s="220">
        <f t="shared" si="9"/>
        <v>-16155</v>
      </c>
      <c r="I125" s="221">
        <f>F125/$F$7</f>
        <v>3.0532674931708343</v>
      </c>
      <c r="J125" s="220">
        <v>32018</v>
      </c>
      <c r="K125" s="221">
        <f>J125/$J$125</f>
        <v>1</v>
      </c>
      <c r="L125" s="221">
        <f t="shared" si="10"/>
        <v>0.10175148824885594</v>
      </c>
      <c r="M125" s="220">
        <f t="shared" si="11"/>
        <v>2957</v>
      </c>
      <c r="N125" s="221">
        <f t="shared" si="12"/>
        <v>0.19296546071016052</v>
      </c>
      <c r="O125" s="220">
        <f t="shared" si="13"/>
        <v>5179</v>
      </c>
      <c r="Z125" s="1"/>
      <c r="AE125"/>
    </row>
    <row r="126" spans="2:31" ht="15.75" x14ac:dyDescent="0.25">
      <c r="B126" s="222" t="s">
        <v>97</v>
      </c>
      <c r="C126" s="223">
        <v>20687</v>
      </c>
      <c r="D126" s="223">
        <v>6781</v>
      </c>
      <c r="E126" s="223">
        <v>11021</v>
      </c>
      <c r="F126" s="223">
        <v>9118</v>
      </c>
      <c r="G126" s="224">
        <f t="shared" si="8"/>
        <v>-0.17267035659196084</v>
      </c>
      <c r="H126" s="223">
        <f t="shared" si="9"/>
        <v>-1903</v>
      </c>
      <c r="I126" s="224">
        <f>F126/$F$7</f>
        <v>0.95797436436226102</v>
      </c>
      <c r="J126" s="223">
        <v>11280</v>
      </c>
      <c r="K126" s="224">
        <f>J126/$J$125</f>
        <v>0.35230183022050099</v>
      </c>
      <c r="L126" s="224">
        <f t="shared" si="10"/>
        <v>0.23711340206185572</v>
      </c>
      <c r="M126" s="223">
        <f t="shared" si="11"/>
        <v>2162</v>
      </c>
      <c r="N126" s="224">
        <f t="shared" si="12"/>
        <v>0.66347146438578375</v>
      </c>
      <c r="O126" s="223">
        <f t="shared" si="13"/>
        <v>4499</v>
      </c>
      <c r="Z126" s="1"/>
      <c r="AE126"/>
    </row>
    <row r="127" spans="2:31" x14ac:dyDescent="0.25">
      <c r="B127" s="225" t="s">
        <v>100</v>
      </c>
      <c r="C127" s="226">
        <v>24890</v>
      </c>
      <c r="D127" s="226">
        <v>20058</v>
      </c>
      <c r="E127" s="226">
        <v>34195</v>
      </c>
      <c r="F127" s="226">
        <v>19943</v>
      </c>
      <c r="G127" s="227">
        <f t="shared" si="8"/>
        <v>-0.41678607983623339</v>
      </c>
      <c r="H127" s="228">
        <f t="shared" si="9"/>
        <v>-14252</v>
      </c>
      <c r="I127" s="229">
        <f>F127/$F$7</f>
        <v>2.0952931288085734</v>
      </c>
      <c r="J127" s="226">
        <v>20738</v>
      </c>
      <c r="K127" s="229">
        <f>J127/$J$125</f>
        <v>0.64769816977949901</v>
      </c>
      <c r="L127" s="227">
        <f t="shared" si="10"/>
        <v>3.9863611292182632E-2</v>
      </c>
      <c r="M127" s="228">
        <f t="shared" si="11"/>
        <v>795</v>
      </c>
      <c r="N127" s="227">
        <f t="shared" si="12"/>
        <v>3.3901685113171709E-2</v>
      </c>
      <c r="O127" s="228">
        <f t="shared" si="13"/>
        <v>680</v>
      </c>
      <c r="Z127" s="1"/>
      <c r="AE127"/>
    </row>
    <row r="128" spans="2:31" x14ac:dyDescent="0.25">
      <c r="B128" s="230" t="s">
        <v>175</v>
      </c>
      <c r="C128" s="27">
        <v>24626</v>
      </c>
      <c r="D128" s="27">
        <v>19550</v>
      </c>
      <c r="E128" s="27">
        <v>22992</v>
      </c>
      <c r="F128" s="27">
        <v>14901</v>
      </c>
      <c r="G128" s="20">
        <f t="shared" si="8"/>
        <v>-0.35190501043841338</v>
      </c>
      <c r="H128" s="18">
        <f t="shared" si="9"/>
        <v>-8091</v>
      </c>
      <c r="I128" s="29">
        <f>F128/$F$7</f>
        <v>1.5655599915948728</v>
      </c>
      <c r="J128" s="27">
        <v>18512</v>
      </c>
      <c r="K128" s="29">
        <f>J128/$J$125</f>
        <v>0.5781747766881129</v>
      </c>
      <c r="L128" s="20">
        <f t="shared" si="10"/>
        <v>0.24233272934702366</v>
      </c>
      <c r="M128" s="18">
        <f t="shared" si="11"/>
        <v>3611</v>
      </c>
      <c r="N128" s="20">
        <f t="shared" si="12"/>
        <v>-5.3094629156010265E-2</v>
      </c>
      <c r="O128" s="18">
        <f t="shared" si="13"/>
        <v>-1038</v>
      </c>
      <c r="Z128" s="1"/>
      <c r="AE128"/>
    </row>
    <row r="129" spans="2:31" x14ac:dyDescent="0.25">
      <c r="B129" s="230" t="s">
        <v>177</v>
      </c>
      <c r="C129" s="27">
        <f>C127-C128</f>
        <v>264</v>
      </c>
      <c r="D129" s="27">
        <f>D127-D128</f>
        <v>508</v>
      </c>
      <c r="E129" s="27">
        <f>E127-E128</f>
        <v>11203</v>
      </c>
      <c r="F129" s="27">
        <f>F127-F128</f>
        <v>5042</v>
      </c>
      <c r="G129" s="20">
        <f t="shared" si="8"/>
        <v>-0.54994197982683213</v>
      </c>
      <c r="H129" s="18">
        <f t="shared" si="9"/>
        <v>-6161</v>
      </c>
      <c r="I129" s="29">
        <f>F129/$F$7</f>
        <v>0.52973313721370041</v>
      </c>
      <c r="J129" s="27">
        <f>J127-J128</f>
        <v>2226</v>
      </c>
      <c r="K129" s="29">
        <f>J129/$J$125</f>
        <v>6.9523393091386096E-2</v>
      </c>
      <c r="L129" s="20">
        <f t="shared" si="10"/>
        <v>-0.55850852836176124</v>
      </c>
      <c r="M129" s="18">
        <f t="shared" si="11"/>
        <v>-2816</v>
      </c>
      <c r="N129" s="20">
        <f t="shared" si="12"/>
        <v>3.3818897637795278</v>
      </c>
      <c r="O129" s="18">
        <f t="shared" si="13"/>
        <v>1718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180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5F60-83E4-4022-8541-DDC410D9E4A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188</v>
      </c>
      <c r="C6" s="238">
        <v>15492</v>
      </c>
      <c r="D6" s="238">
        <v>2629</v>
      </c>
      <c r="E6" s="238">
        <v>17683</v>
      </c>
      <c r="F6" s="239">
        <f>E6/$E$6</f>
        <v>1</v>
      </c>
      <c r="G6" s="238">
        <v>9518</v>
      </c>
      <c r="H6" s="239">
        <f>G6/E6-1</f>
        <v>-0.461742916925861</v>
      </c>
      <c r="I6" s="238">
        <f>G6-E6</f>
        <v>-8165</v>
      </c>
      <c r="J6" s="239">
        <f>G6/$G$6</f>
        <v>1</v>
      </c>
      <c r="K6" s="238">
        <v>11034</v>
      </c>
      <c r="L6" s="239">
        <f t="shared" ref="L6:L12" si="0">K6/G6-1</f>
        <v>0.15927715906703099</v>
      </c>
      <c r="M6" s="238">
        <f t="shared" ref="M6:M12" si="1">K6-G6</f>
        <v>1516</v>
      </c>
      <c r="N6" s="239">
        <f>K6/$K$6</f>
        <v>1</v>
      </c>
      <c r="O6" s="238">
        <v>8304</v>
      </c>
      <c r="P6" s="239">
        <f t="shared" ref="P6:P11" si="2">O6/K6-1</f>
        <v>-0.24741707449700923</v>
      </c>
      <c r="Q6" s="238">
        <f t="shared" ref="Q6:Q12" si="3">O6-K6</f>
        <v>-2730</v>
      </c>
      <c r="R6" s="239">
        <f>O6/C6-1</f>
        <v>-0.46398140975987612</v>
      </c>
      <c r="S6" s="238">
        <f>O6-C6</f>
        <v>-7188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12637</v>
      </c>
      <c r="D7" s="241">
        <v>1887</v>
      </c>
      <c r="E7" s="241">
        <v>15565</v>
      </c>
      <c r="F7" s="242">
        <f t="shared" ref="F7:F12" si="4">E7/$E$6</f>
        <v>0.88022394390092173</v>
      </c>
      <c r="G7" s="241">
        <v>7731</v>
      </c>
      <c r="H7" s="243">
        <f>G7/E7-1</f>
        <v>-0.50330870542884676</v>
      </c>
      <c r="I7" s="244">
        <f>G7-E7</f>
        <v>-7834</v>
      </c>
      <c r="J7" s="242">
        <f>G7/$G$6</f>
        <v>0.8122504727884009</v>
      </c>
      <c r="K7" s="241">
        <v>8163</v>
      </c>
      <c r="L7" s="245">
        <f t="shared" si="0"/>
        <v>5.5878928987194376E-2</v>
      </c>
      <c r="M7" s="246">
        <f t="shared" si="1"/>
        <v>432</v>
      </c>
      <c r="N7" s="242">
        <f>K7/$K$6</f>
        <v>0.73980424143556278</v>
      </c>
      <c r="O7" s="241">
        <v>6118</v>
      </c>
      <c r="P7" s="243">
        <f t="shared" si="2"/>
        <v>-0.25052064192086243</v>
      </c>
      <c r="Q7" s="244">
        <f t="shared" si="3"/>
        <v>-2045</v>
      </c>
      <c r="R7" s="243">
        <f t="shared" ref="R7:R10" si="5">O7/C7-1</f>
        <v>-0.51586610746221417</v>
      </c>
      <c r="S7" s="244">
        <f t="shared" ref="S7:S10" si="6">O7-C7</f>
        <v>-6519</v>
      </c>
      <c r="T7" s="242">
        <f>O7/$O$6</f>
        <v>0.73675337186897882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4902</v>
      </c>
      <c r="D8" s="247">
        <v>514</v>
      </c>
      <c r="E8" s="247">
        <v>0</v>
      </c>
      <c r="F8" s="248">
        <f t="shared" si="4"/>
        <v>0</v>
      </c>
      <c r="G8" s="247">
        <v>1779</v>
      </c>
      <c r="H8" s="249" t="str">
        <f>IFERROR(G8/E8-1,"-")</f>
        <v>-</v>
      </c>
      <c r="I8" s="250">
        <f t="shared" ref="I8:I12" si="7">G8-E8</f>
        <v>1779</v>
      </c>
      <c r="J8" s="248">
        <f t="shared" ref="J8:J12" si="8">G8/$G$6</f>
        <v>0.18690901449884428</v>
      </c>
      <c r="K8" s="247">
        <v>2368</v>
      </c>
      <c r="L8" s="251">
        <f>IFERROR(K8/G8-1,"-")</f>
        <v>0.33108487914558737</v>
      </c>
      <c r="M8" s="252">
        <f>IF(G8=0,"nd",K8-G8)</f>
        <v>589</v>
      </c>
      <c r="N8" s="253">
        <f t="shared" ref="N8:N12" si="9">K8/$K$6</f>
        <v>0.21460938916077579</v>
      </c>
      <c r="O8" s="247">
        <v>2702</v>
      </c>
      <c r="P8" s="251">
        <f>IFERROR(O8/K8-1,"-")</f>
        <v>0.14104729729729737</v>
      </c>
      <c r="Q8" s="254">
        <f t="shared" si="3"/>
        <v>334</v>
      </c>
      <c r="R8" s="251">
        <f>IFERROR(O8/C8-1,"-")</f>
        <v>-0.44879640962872303</v>
      </c>
      <c r="S8" s="254">
        <f t="shared" si="6"/>
        <v>-2200</v>
      </c>
      <c r="T8" s="253">
        <f t="shared" ref="T8:T12" si="10">O8/$O$6</f>
        <v>0.32538535645472061</v>
      </c>
      <c r="V8" s="27"/>
      <c r="W8" s="77"/>
      <c r="AE8" s="1"/>
    </row>
    <row r="9" spans="1:31" s="4" customFormat="1" x14ac:dyDescent="0.25">
      <c r="B9" s="95" t="s">
        <v>58</v>
      </c>
      <c r="C9" s="247">
        <v>7735</v>
      </c>
      <c r="D9" s="247">
        <v>1373</v>
      </c>
      <c r="E9" s="247">
        <v>0</v>
      </c>
      <c r="F9" s="253">
        <f t="shared" si="4"/>
        <v>0</v>
      </c>
      <c r="G9" s="247">
        <v>5952</v>
      </c>
      <c r="H9" s="249" t="str">
        <f>IFERROR(G9/E9-1,"-")</f>
        <v>-</v>
      </c>
      <c r="I9" s="254">
        <f t="shared" si="7"/>
        <v>5952</v>
      </c>
      <c r="J9" s="253">
        <f t="shared" si="8"/>
        <v>0.62534145828955667</v>
      </c>
      <c r="K9" s="247">
        <v>5795</v>
      </c>
      <c r="L9" s="251">
        <f>IFERROR(K9/G9-1,"-")</f>
        <v>-2.6377688172043001E-2</v>
      </c>
      <c r="M9" s="252">
        <f>IF(G9=0,"nd",K9-G9)</f>
        <v>-157</v>
      </c>
      <c r="N9" s="253">
        <f t="shared" si="9"/>
        <v>0.52519485227478702</v>
      </c>
      <c r="O9" s="247">
        <v>3416</v>
      </c>
      <c r="P9" s="251">
        <f t="shared" si="2"/>
        <v>-0.41052631578947374</v>
      </c>
      <c r="Q9" s="254">
        <f t="shared" si="3"/>
        <v>-2379</v>
      </c>
      <c r="R9" s="255">
        <f t="shared" si="5"/>
        <v>-0.55837104072398192</v>
      </c>
      <c r="S9" s="254">
        <f t="shared" si="6"/>
        <v>-4319</v>
      </c>
      <c r="T9" s="253">
        <f t="shared" si="10"/>
        <v>0.41136801541425821</v>
      </c>
      <c r="V9" s="27"/>
      <c r="W9" s="77"/>
      <c r="AE9" s="1"/>
    </row>
    <row r="10" spans="1:31" s="4" customFormat="1" x14ac:dyDescent="0.25">
      <c r="B10" s="240" t="s">
        <v>190</v>
      </c>
      <c r="C10" s="256">
        <v>2855</v>
      </c>
      <c r="D10" s="256">
        <v>742</v>
      </c>
      <c r="E10" s="256">
        <v>2118</v>
      </c>
      <c r="F10" s="257">
        <f>IFERROR(E10/$E$6,"-")</f>
        <v>0.11977605609907821</v>
      </c>
      <c r="G10" s="256">
        <v>1787</v>
      </c>
      <c r="H10" s="245">
        <f>IFERROR(G10/E10-1,"-")</f>
        <v>-0.15627950897072707</v>
      </c>
      <c r="I10" s="246">
        <f>IFERROR(G10-E10,"-")</f>
        <v>-331</v>
      </c>
      <c r="J10" s="257">
        <f>IFERROR(G10/$G$6,"-")</f>
        <v>0.18774952721159907</v>
      </c>
      <c r="K10" s="256">
        <v>2871</v>
      </c>
      <c r="L10" s="245">
        <f>IFERROR(K10/G10-1,"-")</f>
        <v>0.60660324566312251</v>
      </c>
      <c r="M10" s="246">
        <f>IFERROR(K10-G10,"-")</f>
        <v>1084</v>
      </c>
      <c r="N10" s="257">
        <f>IFERROR(K10/$K$6,"-")</f>
        <v>0.26019575856443722</v>
      </c>
      <c r="O10" s="256">
        <v>2186</v>
      </c>
      <c r="P10" s="245">
        <f>IFERROR(O10/K10-1,"-")</f>
        <v>-0.23859282479972133</v>
      </c>
      <c r="Q10" s="246">
        <f>IFERROR(O10-K10,"-")</f>
        <v>-685</v>
      </c>
      <c r="R10" s="245">
        <f t="shared" si="5"/>
        <v>-0.23432574430823117</v>
      </c>
      <c r="S10" s="246">
        <f t="shared" si="6"/>
        <v>-669</v>
      </c>
      <c r="T10" s="257">
        <f>IFERROR(O10/$O$6,"-")</f>
        <v>0.26324662813102118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513</v>
      </c>
      <c r="D11" s="247">
        <v>125</v>
      </c>
      <c r="E11" s="247">
        <v>595</v>
      </c>
      <c r="F11" s="253">
        <f t="shared" si="4"/>
        <v>3.364813662840016E-2</v>
      </c>
      <c r="G11" s="247">
        <v>646</v>
      </c>
      <c r="H11" s="255">
        <f t="shared" ref="H11:H12" si="11">G11/E11-1</f>
        <v>8.5714285714285632E-2</v>
      </c>
      <c r="I11" s="254">
        <f t="shared" si="7"/>
        <v>51</v>
      </c>
      <c r="J11" s="253">
        <f t="shared" si="8"/>
        <v>6.7871401554948516E-2</v>
      </c>
      <c r="K11" s="247">
        <v>892</v>
      </c>
      <c r="L11" s="251">
        <f>K11/G11-1</f>
        <v>0.38080495356037147</v>
      </c>
      <c r="M11" s="254">
        <f t="shared" si="1"/>
        <v>246</v>
      </c>
      <c r="N11" s="253">
        <f t="shared" si="9"/>
        <v>8.0841036795359797E-2</v>
      </c>
      <c r="O11" s="247">
        <v>645</v>
      </c>
      <c r="P11" s="255">
        <f t="shared" si="2"/>
        <v>-0.27690582959641252</v>
      </c>
      <c r="Q11" s="254">
        <f t="shared" si="3"/>
        <v>-247</v>
      </c>
      <c r="R11" s="255">
        <f t="shared" ref="R11:R12" si="12">O11/D11-1</f>
        <v>4.16</v>
      </c>
      <c r="S11" s="254">
        <f t="shared" ref="S11:S12" si="13">O11-D11</f>
        <v>520</v>
      </c>
      <c r="T11" s="253">
        <f t="shared" si="10"/>
        <v>7.7673410404624277E-2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6.118 viajeros 
cuota: 73,7%</v>
      </c>
    </row>
    <row r="20" spans="1:27" x14ac:dyDescent="0.25">
      <c r="AA20" t="str">
        <f>CONCATENATE("Apartamentos: 
",FIXED(O10,0)," viajeros
cuota: ",FIXED(T10*100,1),"%")</f>
        <v>Apartamentos: 
2.186 viajeros
cuota: 26,3%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188</v>
      </c>
      <c r="C134" s="238">
        <v>15492</v>
      </c>
      <c r="D134" s="223">
        <v>6781</v>
      </c>
      <c r="E134" s="223">
        <v>11021</v>
      </c>
      <c r="F134" s="223">
        <v>9118</v>
      </c>
      <c r="G134" s="224">
        <f>F134/E134-1</f>
        <v>-0.17267035659196084</v>
      </c>
      <c r="H134" s="223">
        <f>F134-E134</f>
        <v>-1903</v>
      </c>
      <c r="I134" s="224">
        <f>F134/F$134</f>
        <v>1</v>
      </c>
      <c r="J134" s="223">
        <v>11280</v>
      </c>
      <c r="K134" s="224">
        <f>J134/J$134</f>
        <v>1</v>
      </c>
      <c r="L134" s="224">
        <f>J134/F134-1</f>
        <v>0.23711340206185572</v>
      </c>
      <c r="M134" s="223">
        <f>J134-F134</f>
        <v>2162</v>
      </c>
      <c r="N134" s="224">
        <f>J134/D134-1</f>
        <v>0.66347146438578375</v>
      </c>
      <c r="O134" s="223">
        <f>J134-D134</f>
        <v>4499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12637</v>
      </c>
      <c r="D135" s="241">
        <v>6066</v>
      </c>
      <c r="E135" s="241">
        <v>8246</v>
      </c>
      <c r="F135" s="241">
        <v>6650</v>
      </c>
      <c r="G135" s="245">
        <f>IFERROR(F135/E135-1,"-")</f>
        <v>-0.19354838709677424</v>
      </c>
      <c r="H135" s="241">
        <f t="shared" ref="H135:H138" si="14">F135-E135</f>
        <v>-1596</v>
      </c>
      <c r="I135" s="243">
        <f>F135/F$134</f>
        <v>0.72932660671199823</v>
      </c>
      <c r="J135" s="241">
        <v>8525</v>
      </c>
      <c r="K135" s="242">
        <f t="shared" ref="K135:K138" si="15">J135/J$134</f>
        <v>0.75576241134751776</v>
      </c>
      <c r="L135" s="243">
        <f t="shared" ref="L135:L138" si="16">J135/F135-1</f>
        <v>0.28195488721804507</v>
      </c>
      <c r="M135" s="244">
        <f t="shared" ref="M135:M138" si="17">J135-F135</f>
        <v>1875</v>
      </c>
      <c r="N135" s="242">
        <f t="shared" ref="N135:N138" si="18">J135/D135-1</f>
        <v>0.40537421694691722</v>
      </c>
      <c r="O135" s="241">
        <f t="shared" ref="O135:O138" si="19">J135-D135</f>
        <v>2459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4902</v>
      </c>
      <c r="D136" s="247">
        <v>0</v>
      </c>
      <c r="E136" s="247">
        <v>0</v>
      </c>
      <c r="F136" s="247">
        <v>71</v>
      </c>
      <c r="G136" s="251" t="str">
        <f t="shared" ref="G136:G138" si="20">IFERROR(F136/E136-1,"-")</f>
        <v>-</v>
      </c>
      <c r="H136" s="247">
        <f t="shared" si="14"/>
        <v>71</v>
      </c>
      <c r="I136" s="255">
        <f t="shared" ref="I136:I138" si="21">F136/F$134</f>
        <v>7.7867953498574251E-3</v>
      </c>
      <c r="J136" s="247">
        <v>0</v>
      </c>
      <c r="K136" s="253">
        <f t="shared" si="15"/>
        <v>0</v>
      </c>
      <c r="L136" s="255">
        <f t="shared" si="16"/>
        <v>-1</v>
      </c>
      <c r="M136" s="254">
        <f t="shared" si="17"/>
        <v>-71</v>
      </c>
      <c r="N136" s="253" t="e">
        <f t="shared" si="18"/>
        <v>#DIV/0!</v>
      </c>
      <c r="O136" s="247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17996</v>
      </c>
      <c r="D137" s="247">
        <v>0</v>
      </c>
      <c r="E137" s="247">
        <v>8246</v>
      </c>
      <c r="F137" s="247">
        <v>6579</v>
      </c>
      <c r="G137" s="249">
        <f t="shared" si="20"/>
        <v>-0.20215862236235749</v>
      </c>
      <c r="H137" s="247">
        <f t="shared" si="14"/>
        <v>-1667</v>
      </c>
      <c r="I137" s="259">
        <f t="shared" si="21"/>
        <v>0.72153981136214085</v>
      </c>
      <c r="J137" s="247">
        <v>8525</v>
      </c>
      <c r="K137" s="253">
        <f t="shared" si="15"/>
        <v>0.75576241134751776</v>
      </c>
      <c r="L137" s="255">
        <f t="shared" si="16"/>
        <v>0.29578963368293043</v>
      </c>
      <c r="M137" s="254">
        <f t="shared" si="17"/>
        <v>1946</v>
      </c>
      <c r="N137" s="253" t="e">
        <f t="shared" si="18"/>
        <v>#DIV/0!</v>
      </c>
      <c r="O137" s="247">
        <f t="shared" si="19"/>
        <v>8525</v>
      </c>
      <c r="Q137" s="27"/>
      <c r="R137" s="77"/>
      <c r="Z137" s="1"/>
    </row>
    <row r="138" spans="1:31" s="4" customFormat="1" x14ac:dyDescent="0.25">
      <c r="B138" s="240" t="s">
        <v>190</v>
      </c>
      <c r="C138" s="241">
        <v>2691</v>
      </c>
      <c r="D138" s="241">
        <v>715</v>
      </c>
      <c r="E138" s="241">
        <v>2775</v>
      </c>
      <c r="F138" s="241">
        <v>2468</v>
      </c>
      <c r="G138" s="245">
        <f t="shared" si="20"/>
        <v>-0.11063063063063061</v>
      </c>
      <c r="H138" s="241">
        <f t="shared" si="14"/>
        <v>-307</v>
      </c>
      <c r="I138" s="243">
        <f t="shared" si="21"/>
        <v>0.27067339328800177</v>
      </c>
      <c r="J138" s="241">
        <v>2755</v>
      </c>
      <c r="K138" s="242">
        <f t="shared" si="15"/>
        <v>0.24423758865248227</v>
      </c>
      <c r="L138" s="243">
        <f t="shared" si="16"/>
        <v>0.11628849270664499</v>
      </c>
      <c r="M138" s="244">
        <f t="shared" si="17"/>
        <v>287</v>
      </c>
      <c r="N138" s="242">
        <f t="shared" si="18"/>
        <v>2.8531468531468533</v>
      </c>
      <c r="O138" s="241">
        <f t="shared" si="19"/>
        <v>2040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31E2F-C325-454B-A73F-4B553378BD6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194</v>
      </c>
      <c r="C6" s="238">
        <v>5843</v>
      </c>
      <c r="D6" s="238">
        <v>866</v>
      </c>
      <c r="E6" s="238">
        <v>2208</v>
      </c>
      <c r="F6" s="239">
        <f>E6/$E$6</f>
        <v>1</v>
      </c>
      <c r="G6" s="238">
        <v>2888</v>
      </c>
      <c r="H6" s="239">
        <f>G6/E6-1</f>
        <v>0.30797101449275366</v>
      </c>
      <c r="I6" s="238">
        <f>G6-E6</f>
        <v>680</v>
      </c>
      <c r="J6" s="239">
        <f>G6/$G$6</f>
        <v>1</v>
      </c>
      <c r="K6" s="238">
        <v>3665</v>
      </c>
      <c r="L6" s="239">
        <f t="shared" ref="L6:L12" si="0">K6/G6-1</f>
        <v>0.26904432132963985</v>
      </c>
      <c r="M6" s="238">
        <f t="shared" ref="M6:M12" si="1">K6-G6</f>
        <v>777</v>
      </c>
      <c r="N6" s="239">
        <f>K6/$K$6</f>
        <v>1</v>
      </c>
      <c r="O6" s="238">
        <v>3052</v>
      </c>
      <c r="P6" s="239">
        <f t="shared" ref="P6:P11" si="2">O6/K6-1</f>
        <v>-0.16725784447476122</v>
      </c>
      <c r="Q6" s="238">
        <f t="shared" ref="Q6:Q12" si="3">O6-K6</f>
        <v>-613</v>
      </c>
      <c r="R6" s="239">
        <f>O6/C6-1</f>
        <v>-0.47766558274858806</v>
      </c>
      <c r="S6" s="238">
        <f>O6-C6</f>
        <v>-2791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5330</v>
      </c>
      <c r="D7" s="241">
        <v>741</v>
      </c>
      <c r="E7" s="241">
        <v>1613</v>
      </c>
      <c r="F7" s="242">
        <f t="shared" ref="F7:F12" si="4">E7/$E$6</f>
        <v>0.73052536231884058</v>
      </c>
      <c r="G7" s="241">
        <v>2242</v>
      </c>
      <c r="H7" s="243">
        <f>G7/E7-1</f>
        <v>0.38995660260384368</v>
      </c>
      <c r="I7" s="244">
        <f>G7-E7</f>
        <v>629</v>
      </c>
      <c r="J7" s="242">
        <f>G7/$G$6</f>
        <v>0.77631578947368418</v>
      </c>
      <c r="K7" s="241">
        <v>2773</v>
      </c>
      <c r="L7" s="245">
        <f t="shared" si="0"/>
        <v>0.23684210526315796</v>
      </c>
      <c r="M7" s="246">
        <f t="shared" si="1"/>
        <v>531</v>
      </c>
      <c r="N7" s="242">
        <f>K7/$K$6</f>
        <v>0.7566166439290587</v>
      </c>
      <c r="O7" s="241">
        <v>2407</v>
      </c>
      <c r="P7" s="243">
        <f t="shared" si="2"/>
        <v>-0.13198701767039311</v>
      </c>
      <c r="Q7" s="244">
        <f t="shared" si="3"/>
        <v>-366</v>
      </c>
      <c r="R7" s="243">
        <f t="shared" ref="R7:R10" si="5">O7/C7-1</f>
        <v>-0.54840525328330214</v>
      </c>
      <c r="S7" s="244">
        <f t="shared" ref="S7:S10" si="6">O7-C7</f>
        <v>-2923</v>
      </c>
      <c r="T7" s="242">
        <f>O7/$O$6</f>
        <v>0.78866317169069466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0</v>
      </c>
      <c r="D8" s="247">
        <v>0</v>
      </c>
      <c r="E8" s="247">
        <v>0</v>
      </c>
      <c r="F8" s="248">
        <f t="shared" si="4"/>
        <v>0</v>
      </c>
      <c r="G8" s="247">
        <v>71</v>
      </c>
      <c r="H8" s="249" t="str">
        <f>IFERROR(G8/E8-1,"-")</f>
        <v>-</v>
      </c>
      <c r="I8" s="250">
        <f t="shared" ref="I8:I12" si="7">G8-E8</f>
        <v>71</v>
      </c>
      <c r="J8" s="248">
        <f t="shared" ref="J8:J12" si="8">G8/$G$6</f>
        <v>2.458448753462604E-2</v>
      </c>
      <c r="K8" s="247">
        <v>0</v>
      </c>
      <c r="L8" s="251">
        <f>IFERROR(K8/G8-1,"-")</f>
        <v>-1</v>
      </c>
      <c r="M8" s="252">
        <f>IF(G8=0,"nd",K8-G8)</f>
        <v>-71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7"/>
      <c r="W8" s="77"/>
      <c r="AE8" s="1"/>
    </row>
    <row r="9" spans="1:31" s="4" customFormat="1" x14ac:dyDescent="0.25">
      <c r="B9" s="95" t="s">
        <v>58</v>
      </c>
      <c r="C9" s="247">
        <v>5330</v>
      </c>
      <c r="D9" s="247">
        <v>741</v>
      </c>
      <c r="E9" s="247">
        <v>0</v>
      </c>
      <c r="F9" s="253">
        <f t="shared" si="4"/>
        <v>0</v>
      </c>
      <c r="G9" s="247">
        <v>2171</v>
      </c>
      <c r="H9" s="249" t="str">
        <f>IFERROR(G9/E9-1,"-")</f>
        <v>-</v>
      </c>
      <c r="I9" s="254">
        <f t="shared" si="7"/>
        <v>2171</v>
      </c>
      <c r="J9" s="253">
        <f t="shared" si="8"/>
        <v>0.75173130193905813</v>
      </c>
      <c r="K9" s="247">
        <v>2773</v>
      </c>
      <c r="L9" s="251">
        <f>IFERROR(K9/G9-1,"-")</f>
        <v>0.27729157070474431</v>
      </c>
      <c r="M9" s="252">
        <f>IF(G9=0,"nd",K9-G9)</f>
        <v>602</v>
      </c>
      <c r="N9" s="253">
        <f t="shared" si="9"/>
        <v>0.7566166439290587</v>
      </c>
      <c r="O9" s="247">
        <v>2407</v>
      </c>
      <c r="P9" s="251">
        <f t="shared" si="2"/>
        <v>-0.13198701767039311</v>
      </c>
      <c r="Q9" s="254">
        <f t="shared" si="3"/>
        <v>-366</v>
      </c>
      <c r="R9" s="255">
        <f t="shared" si="5"/>
        <v>-0.54840525328330214</v>
      </c>
      <c r="S9" s="254">
        <f t="shared" si="6"/>
        <v>-2923</v>
      </c>
      <c r="T9" s="253">
        <f t="shared" si="10"/>
        <v>0.78866317169069466</v>
      </c>
      <c r="V9" s="27"/>
      <c r="W9" s="77"/>
      <c r="AE9" s="1"/>
    </row>
    <row r="10" spans="1:31" s="4" customFormat="1" x14ac:dyDescent="0.25">
      <c r="B10" s="240" t="s">
        <v>190</v>
      </c>
      <c r="C10" s="256">
        <v>513</v>
      </c>
      <c r="D10" s="256">
        <v>125</v>
      </c>
      <c r="E10" s="256">
        <v>595</v>
      </c>
      <c r="F10" s="257">
        <f>IFERROR(E10/$E$6,"-")</f>
        <v>0.26947463768115942</v>
      </c>
      <c r="G10" s="256">
        <v>646</v>
      </c>
      <c r="H10" s="245">
        <f>IFERROR(G10/E10-1,"-")</f>
        <v>8.5714285714285632E-2</v>
      </c>
      <c r="I10" s="246">
        <f>IFERROR(G10-E10,"-")</f>
        <v>51</v>
      </c>
      <c r="J10" s="257">
        <f>IFERROR(G10/$G$6,"-")</f>
        <v>0.22368421052631579</v>
      </c>
      <c r="K10" s="256">
        <v>892</v>
      </c>
      <c r="L10" s="245">
        <f>IFERROR(K10/G10-1,"-")</f>
        <v>0.38080495356037147</v>
      </c>
      <c r="M10" s="246">
        <f>IFERROR(K10-G10,"-")</f>
        <v>246</v>
      </c>
      <c r="N10" s="257">
        <f>IFERROR(K10/$K$6,"-")</f>
        <v>0.24338335607094133</v>
      </c>
      <c r="O10" s="256">
        <v>645</v>
      </c>
      <c r="P10" s="245">
        <f>IFERROR(O10/K10-1,"-")</f>
        <v>-0.27690582959641252</v>
      </c>
      <c r="Q10" s="246">
        <f>IFERROR(O10-K10,"-")</f>
        <v>-247</v>
      </c>
      <c r="R10" s="245">
        <f t="shared" si="5"/>
        <v>0.25730994152046782</v>
      </c>
      <c r="S10" s="246">
        <f t="shared" si="6"/>
        <v>132</v>
      </c>
      <c r="T10" s="257">
        <f>IFERROR(O10/$O$6,"-")</f>
        <v>0.21133682830930536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513</v>
      </c>
      <c r="D11" s="247">
        <v>125</v>
      </c>
      <c r="E11" s="247">
        <v>595</v>
      </c>
      <c r="F11" s="253">
        <f t="shared" si="4"/>
        <v>0.26947463768115942</v>
      </c>
      <c r="G11" s="247">
        <v>646</v>
      </c>
      <c r="H11" s="255">
        <f t="shared" ref="H11:H12" si="11">G11/E11-1</f>
        <v>8.5714285714285632E-2</v>
      </c>
      <c r="I11" s="254">
        <f t="shared" si="7"/>
        <v>51</v>
      </c>
      <c r="J11" s="253">
        <f t="shared" si="8"/>
        <v>0.22368421052631579</v>
      </c>
      <c r="K11" s="247">
        <v>892</v>
      </c>
      <c r="L11" s="251">
        <f>K11/G11-1</f>
        <v>0.38080495356037147</v>
      </c>
      <c r="M11" s="254">
        <f t="shared" si="1"/>
        <v>246</v>
      </c>
      <c r="N11" s="253">
        <f t="shared" si="9"/>
        <v>0.24338335607094133</v>
      </c>
      <c r="O11" s="247">
        <v>645</v>
      </c>
      <c r="P11" s="255">
        <f t="shared" si="2"/>
        <v>-0.27690582959641252</v>
      </c>
      <c r="Q11" s="254">
        <f t="shared" si="3"/>
        <v>-247</v>
      </c>
      <c r="R11" s="255">
        <f t="shared" ref="R11:R12" si="12">O11/D11-1</f>
        <v>4.16</v>
      </c>
      <c r="S11" s="254">
        <f t="shared" ref="S11:S12" si="13">O11-D11</f>
        <v>520</v>
      </c>
      <c r="T11" s="253">
        <f t="shared" si="10"/>
        <v>0.21133682830930536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2.407 viajeros 
cuota: 78,9%</v>
      </c>
    </row>
    <row r="20" spans="27:27" x14ac:dyDescent="0.25">
      <c r="AA20" t="str">
        <f>CONCATENATE("Apartamentos: 
",FIXED(O10,0)," viajeros
cuota: ",FIXED(T10*100,1),"%")</f>
        <v>Apartamentos: 
645 viajeros
cuota: 21,1%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195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194</v>
      </c>
      <c r="C134" s="223">
        <v>20687</v>
      </c>
      <c r="D134" s="223">
        <v>6781</v>
      </c>
      <c r="E134" s="223">
        <v>11021</v>
      </c>
      <c r="F134" s="223">
        <v>9118</v>
      </c>
      <c r="G134" s="224">
        <f>F134/E134-1</f>
        <v>-0.17267035659196084</v>
      </c>
      <c r="H134" s="223">
        <f>F134-E134</f>
        <v>-1903</v>
      </c>
      <c r="I134" s="224">
        <f>F134/F$134</f>
        <v>1</v>
      </c>
      <c r="J134" s="223">
        <v>11280</v>
      </c>
      <c r="K134" s="224">
        <f>J134/J$134</f>
        <v>1</v>
      </c>
      <c r="L134" s="224">
        <f>J134/F134-1</f>
        <v>0.23711340206185572</v>
      </c>
      <c r="M134" s="223">
        <f>J134-F134</f>
        <v>2162</v>
      </c>
      <c r="N134" s="224">
        <f>J134/D134-1</f>
        <v>0.66347146438578375</v>
      </c>
      <c r="O134" s="223">
        <f>J134-D134</f>
        <v>4499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17996</v>
      </c>
      <c r="D135" s="241">
        <v>6066</v>
      </c>
      <c r="E135" s="241">
        <v>8246</v>
      </c>
      <c r="F135" s="241">
        <v>6650</v>
      </c>
      <c r="G135" s="245">
        <f>IFERROR(F135/E135-1,"-")</f>
        <v>-0.19354838709677424</v>
      </c>
      <c r="H135" s="241">
        <f t="shared" ref="H135:H138" si="14">F135-E135</f>
        <v>-1596</v>
      </c>
      <c r="I135" s="243">
        <f>F135/F$134</f>
        <v>0.72932660671199823</v>
      </c>
      <c r="J135" s="241">
        <v>8525</v>
      </c>
      <c r="K135" s="242">
        <f t="shared" ref="K135:K138" si="15">J135/J$134</f>
        <v>0.75576241134751776</v>
      </c>
      <c r="L135" s="243">
        <f t="shared" ref="L135:L138" si="16">J135/F135-1</f>
        <v>0.28195488721804507</v>
      </c>
      <c r="M135" s="244">
        <f t="shared" ref="M135:M138" si="17">J135-F135</f>
        <v>1875</v>
      </c>
      <c r="N135" s="242">
        <f t="shared" ref="N135:N138" si="18">J135/D135-1</f>
        <v>0.40537421694691722</v>
      </c>
      <c r="O135" s="241">
        <f t="shared" ref="O135:O138" si="19">J135-D135</f>
        <v>2459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0</v>
      </c>
      <c r="D136" s="247">
        <v>0</v>
      </c>
      <c r="E136" s="247">
        <v>0</v>
      </c>
      <c r="F136" s="247">
        <v>71</v>
      </c>
      <c r="G136" s="251" t="str">
        <f t="shared" ref="G136:G138" si="20">IFERROR(F136/E136-1,"-")</f>
        <v>-</v>
      </c>
      <c r="H136" s="247">
        <f t="shared" si="14"/>
        <v>71</v>
      </c>
      <c r="I136" s="255">
        <f t="shared" ref="I136:I138" si="21">F136/F$134</f>
        <v>7.7867953498574251E-3</v>
      </c>
      <c r="J136" s="247">
        <v>0</v>
      </c>
      <c r="K136" s="253">
        <f t="shared" si="15"/>
        <v>0</v>
      </c>
      <c r="L136" s="255">
        <f t="shared" si="16"/>
        <v>-1</v>
      </c>
      <c r="M136" s="254">
        <f t="shared" si="17"/>
        <v>-71</v>
      </c>
      <c r="N136" s="253" t="e">
        <f t="shared" si="18"/>
        <v>#DIV/0!</v>
      </c>
      <c r="O136" s="247">
        <f t="shared" si="19"/>
        <v>0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17996</v>
      </c>
      <c r="D137" s="247">
        <v>0</v>
      </c>
      <c r="E137" s="247">
        <v>8246</v>
      </c>
      <c r="F137" s="247">
        <v>6579</v>
      </c>
      <c r="G137" s="249">
        <f t="shared" si="20"/>
        <v>-0.20215862236235749</v>
      </c>
      <c r="H137" s="247">
        <f t="shared" si="14"/>
        <v>-1667</v>
      </c>
      <c r="I137" s="259">
        <f t="shared" si="21"/>
        <v>0.72153981136214085</v>
      </c>
      <c r="J137" s="247">
        <v>8525</v>
      </c>
      <c r="K137" s="253">
        <f t="shared" si="15"/>
        <v>0.75576241134751776</v>
      </c>
      <c r="L137" s="255">
        <f t="shared" si="16"/>
        <v>0.29578963368293043</v>
      </c>
      <c r="M137" s="254">
        <f t="shared" si="17"/>
        <v>1946</v>
      </c>
      <c r="N137" s="253" t="e">
        <f t="shared" si="18"/>
        <v>#DIV/0!</v>
      </c>
      <c r="O137" s="247">
        <f t="shared" si="19"/>
        <v>8525</v>
      </c>
      <c r="Q137" s="27"/>
      <c r="R137" s="77"/>
      <c r="Z137" s="1"/>
    </row>
    <row r="138" spans="1:31" s="4" customFormat="1" x14ac:dyDescent="0.25">
      <c r="B138" s="240" t="s">
        <v>190</v>
      </c>
      <c r="C138" s="241">
        <v>2691</v>
      </c>
      <c r="D138" s="241">
        <v>715</v>
      </c>
      <c r="E138" s="241">
        <v>2775</v>
      </c>
      <c r="F138" s="241">
        <v>2468</v>
      </c>
      <c r="G138" s="245">
        <f t="shared" si="20"/>
        <v>-0.11063063063063061</v>
      </c>
      <c r="H138" s="241">
        <f t="shared" si="14"/>
        <v>-307</v>
      </c>
      <c r="I138" s="243">
        <f t="shared" si="21"/>
        <v>0.27067339328800177</v>
      </c>
      <c r="J138" s="241">
        <v>2755</v>
      </c>
      <c r="K138" s="242">
        <f t="shared" si="15"/>
        <v>0.24423758865248227</v>
      </c>
      <c r="L138" s="243">
        <f t="shared" si="16"/>
        <v>0.11628849270664499</v>
      </c>
      <c r="M138" s="244">
        <f t="shared" si="17"/>
        <v>287</v>
      </c>
      <c r="N138" s="242">
        <f t="shared" si="18"/>
        <v>2.8531468531468533</v>
      </c>
      <c r="O138" s="241">
        <f t="shared" si="19"/>
        <v>2040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90B1-85E1-4741-B08A-E6A3092FA33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196</v>
      </c>
      <c r="C6" s="238">
        <v>9649</v>
      </c>
      <c r="D6" s="238">
        <v>1763</v>
      </c>
      <c r="E6" s="238">
        <v>15475</v>
      </c>
      <c r="F6" s="239">
        <f>E6/$E$6</f>
        <v>1</v>
      </c>
      <c r="G6" s="238">
        <v>6630</v>
      </c>
      <c r="H6" s="239">
        <f>G6/E6-1</f>
        <v>-0.57156704361873989</v>
      </c>
      <c r="I6" s="238">
        <f>G6-E6</f>
        <v>-8845</v>
      </c>
      <c r="J6" s="239">
        <f>G6/$G$6</f>
        <v>1</v>
      </c>
      <c r="K6" s="238">
        <v>7369</v>
      </c>
      <c r="L6" s="239">
        <f t="shared" ref="L6:L12" si="0">K6/G6-1</f>
        <v>0.11146304675716445</v>
      </c>
      <c r="M6" s="238">
        <f t="shared" ref="M6:M12" si="1">K6-G6</f>
        <v>739</v>
      </c>
      <c r="N6" s="239">
        <f>K6/$K$6</f>
        <v>1</v>
      </c>
      <c r="O6" s="238">
        <v>5252</v>
      </c>
      <c r="P6" s="239">
        <f t="shared" ref="P6:P11" si="2">O6/K6-1</f>
        <v>-0.28728457049803224</v>
      </c>
      <c r="Q6" s="238">
        <f t="shared" ref="Q6:Q12" si="3">O6-K6</f>
        <v>-2117</v>
      </c>
      <c r="R6" s="239">
        <f>O6/C6-1</f>
        <v>-0.45569489066224478</v>
      </c>
      <c r="S6" s="238">
        <f>O6-C6</f>
        <v>-4397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7307</v>
      </c>
      <c r="D7" s="241">
        <v>1146</v>
      </c>
      <c r="E7" s="241">
        <v>13952</v>
      </c>
      <c r="F7" s="242">
        <f t="shared" ref="F7:F12" si="4">E7/$E$6</f>
        <v>0.90158319870759285</v>
      </c>
      <c r="G7" s="241">
        <v>5489</v>
      </c>
      <c r="H7" s="243">
        <f>G7/E7-1</f>
        <v>-0.60657970183486243</v>
      </c>
      <c r="I7" s="244">
        <f>G7-E7</f>
        <v>-8463</v>
      </c>
      <c r="J7" s="242">
        <f>G7/$G$6</f>
        <v>0.82790346907993961</v>
      </c>
      <c r="K7" s="241">
        <v>5390</v>
      </c>
      <c r="L7" s="245">
        <f t="shared" si="0"/>
        <v>-1.8036072144288595E-2</v>
      </c>
      <c r="M7" s="246">
        <f t="shared" si="1"/>
        <v>-99</v>
      </c>
      <c r="N7" s="242">
        <f>K7/$K$6</f>
        <v>0.73144252951553812</v>
      </c>
      <c r="O7" s="241">
        <v>3711</v>
      </c>
      <c r="P7" s="243">
        <f t="shared" si="2"/>
        <v>-0.31150278293135436</v>
      </c>
      <c r="Q7" s="244">
        <f t="shared" si="3"/>
        <v>-1679</v>
      </c>
      <c r="R7" s="243">
        <f t="shared" ref="R7:R10" si="5">O7/C7-1</f>
        <v>-0.49213083344737918</v>
      </c>
      <c r="S7" s="244">
        <f t="shared" ref="S7:S10" si="6">O7-C7</f>
        <v>-3596</v>
      </c>
      <c r="T7" s="242">
        <f>O7/$O$6</f>
        <v>0.70658796648895661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4902</v>
      </c>
      <c r="D8" s="247">
        <v>514</v>
      </c>
      <c r="E8" s="247">
        <v>0</v>
      </c>
      <c r="F8" s="248">
        <f t="shared" si="4"/>
        <v>0</v>
      </c>
      <c r="G8" s="247">
        <v>1708</v>
      </c>
      <c r="H8" s="249" t="str">
        <f>IFERROR(G8/E8-1,"-")</f>
        <v>-</v>
      </c>
      <c r="I8" s="250">
        <f t="shared" ref="I8:I12" si="7">G8-E8</f>
        <v>1708</v>
      </c>
      <c r="J8" s="248">
        <f t="shared" ref="J8:J12" si="8">G8/$G$6</f>
        <v>0.25761689291101053</v>
      </c>
      <c r="K8" s="247">
        <v>2368</v>
      </c>
      <c r="L8" s="251">
        <f>IFERROR(K8/G8-1,"-")</f>
        <v>0.38641686182669788</v>
      </c>
      <c r="M8" s="252">
        <f>IF(G8=0,"nd",K8-G8)</f>
        <v>660</v>
      </c>
      <c r="N8" s="253">
        <f t="shared" ref="N8:N12" si="9">K8/$K$6</f>
        <v>0.32134617994300446</v>
      </c>
      <c r="O8" s="247">
        <v>2702</v>
      </c>
      <c r="P8" s="251">
        <f>IFERROR(O8/K8-1,"-")</f>
        <v>0.14104729729729737</v>
      </c>
      <c r="Q8" s="254">
        <f t="shared" si="3"/>
        <v>334</v>
      </c>
      <c r="R8" s="251">
        <f>IFERROR(O8/C8-1,"-")</f>
        <v>-0.44879640962872303</v>
      </c>
      <c r="S8" s="254">
        <f t="shared" si="6"/>
        <v>-2200</v>
      </c>
      <c r="T8" s="253">
        <f t="shared" ref="T8:T12" si="10">O8/$O$6</f>
        <v>0.5144706778370145</v>
      </c>
      <c r="V8" s="27"/>
      <c r="W8" s="77"/>
      <c r="AE8" s="1"/>
    </row>
    <row r="9" spans="1:31" s="4" customFormat="1" x14ac:dyDescent="0.25">
      <c r="B9" s="95" t="s">
        <v>58</v>
      </c>
      <c r="C9" s="247">
        <v>2405</v>
      </c>
      <c r="D9" s="247">
        <v>632</v>
      </c>
      <c r="E9" s="247">
        <v>0</v>
      </c>
      <c r="F9" s="253">
        <f t="shared" si="4"/>
        <v>0</v>
      </c>
      <c r="G9" s="247">
        <v>3781</v>
      </c>
      <c r="H9" s="249" t="str">
        <f>IFERROR(G9/E9-1,"-")</f>
        <v>-</v>
      </c>
      <c r="I9" s="254">
        <f t="shared" si="7"/>
        <v>3781</v>
      </c>
      <c r="J9" s="253">
        <f t="shared" si="8"/>
        <v>0.57028657616892908</v>
      </c>
      <c r="K9" s="247">
        <v>3022</v>
      </c>
      <c r="L9" s="251">
        <f>IFERROR(K9/G9-1,"-")</f>
        <v>-0.20074054482941017</v>
      </c>
      <c r="M9" s="252">
        <f>IF(G9=0,"nd",K9-G9)</f>
        <v>-759</v>
      </c>
      <c r="N9" s="253">
        <f t="shared" si="9"/>
        <v>0.4100963495725336</v>
      </c>
      <c r="O9" s="247">
        <v>1009</v>
      </c>
      <c r="P9" s="251">
        <f t="shared" si="2"/>
        <v>-0.66611515552614164</v>
      </c>
      <c r="Q9" s="254">
        <f t="shared" si="3"/>
        <v>-2013</v>
      </c>
      <c r="R9" s="255">
        <f t="shared" si="5"/>
        <v>-0.58045738045738049</v>
      </c>
      <c r="S9" s="254">
        <f t="shared" si="6"/>
        <v>-1396</v>
      </c>
      <c r="T9" s="253">
        <f t="shared" si="10"/>
        <v>0.19211728865194211</v>
      </c>
      <c r="V9" s="27"/>
      <c r="W9" s="77"/>
      <c r="AE9" s="1"/>
    </row>
    <row r="10" spans="1:31" s="4" customFormat="1" x14ac:dyDescent="0.25">
      <c r="B10" s="240" t="s">
        <v>190</v>
      </c>
      <c r="C10" s="256">
        <v>2342</v>
      </c>
      <c r="D10" s="256">
        <v>617</v>
      </c>
      <c r="E10" s="256">
        <v>1523</v>
      </c>
      <c r="F10" s="257">
        <f>IFERROR(E10/$E$6,"-")</f>
        <v>9.8416801292407111E-2</v>
      </c>
      <c r="G10" s="256">
        <v>1141</v>
      </c>
      <c r="H10" s="245">
        <f>IFERROR(G10/E10-1,"-")</f>
        <v>-0.25082074852265268</v>
      </c>
      <c r="I10" s="246">
        <f>IFERROR(G10-E10,"-")</f>
        <v>-382</v>
      </c>
      <c r="J10" s="257">
        <f>IFERROR(G10/$G$6,"-")</f>
        <v>0.17209653092006033</v>
      </c>
      <c r="K10" s="256">
        <v>1979</v>
      </c>
      <c r="L10" s="245">
        <f>IFERROR(K10/G10-1,"-")</f>
        <v>0.73444347063978976</v>
      </c>
      <c r="M10" s="246">
        <f>IFERROR(K10-G10,"-")</f>
        <v>838</v>
      </c>
      <c r="N10" s="257">
        <f>IFERROR(K10/$K$6,"-")</f>
        <v>0.26855747048446194</v>
      </c>
      <c r="O10" s="256">
        <v>1541</v>
      </c>
      <c r="P10" s="245">
        <f>IFERROR(O10/K10-1,"-")</f>
        <v>-0.22132390096008081</v>
      </c>
      <c r="Q10" s="246">
        <f>IFERROR(O10-K10,"-")</f>
        <v>-438</v>
      </c>
      <c r="R10" s="245">
        <f t="shared" si="5"/>
        <v>-0.34201537147736982</v>
      </c>
      <c r="S10" s="246">
        <f t="shared" si="6"/>
        <v>-801</v>
      </c>
      <c r="T10" s="257">
        <f>IFERROR(O10/$O$6,"-")</f>
        <v>0.29341203351104339</v>
      </c>
      <c r="V10" s="27"/>
      <c r="W10" s="77"/>
      <c r="AE10" s="1"/>
    </row>
    <row r="11" spans="1:31" s="4" customFormat="1" hidden="1" x14ac:dyDescent="0.25">
      <c r="B11" s="95" t="s">
        <v>59</v>
      </c>
      <c r="C11" s="247">
        <v>2342</v>
      </c>
      <c r="D11" s="247">
        <v>617</v>
      </c>
      <c r="E11" s="247">
        <v>1523</v>
      </c>
      <c r="F11" s="253">
        <f t="shared" si="4"/>
        <v>9.8416801292407111E-2</v>
      </c>
      <c r="G11" s="247">
        <v>1141</v>
      </c>
      <c r="H11" s="255">
        <f t="shared" ref="H11:H12" si="11">G11/E11-1</f>
        <v>-0.25082074852265268</v>
      </c>
      <c r="I11" s="254">
        <f t="shared" si="7"/>
        <v>-382</v>
      </c>
      <c r="J11" s="253">
        <f t="shared" si="8"/>
        <v>0.17209653092006033</v>
      </c>
      <c r="K11" s="247">
        <v>1979</v>
      </c>
      <c r="L11" s="251">
        <f>K11/G11-1</f>
        <v>0.73444347063978976</v>
      </c>
      <c r="M11" s="254">
        <f t="shared" si="1"/>
        <v>838</v>
      </c>
      <c r="N11" s="253">
        <f t="shared" si="9"/>
        <v>0.26855747048446194</v>
      </c>
      <c r="O11" s="247">
        <v>1541</v>
      </c>
      <c r="P11" s="255">
        <f t="shared" si="2"/>
        <v>-0.22132390096008081</v>
      </c>
      <c r="Q11" s="254">
        <f t="shared" si="3"/>
        <v>-438</v>
      </c>
      <c r="R11" s="255">
        <f t="shared" ref="R11:R12" si="12">O11/D11-1</f>
        <v>1.4975688816855754</v>
      </c>
      <c r="S11" s="254">
        <f t="shared" ref="S11:S12" si="13">O11-D11</f>
        <v>924</v>
      </c>
      <c r="T11" s="253">
        <f t="shared" si="10"/>
        <v>0.29341203351104339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3.711 viajeros 
cuota: 70,7%</v>
      </c>
    </row>
    <row r="20" spans="27:27" x14ac:dyDescent="0.25">
      <c r="AA20" t="str">
        <f>CONCATENATE("Apartamentos: 
",FIXED(O10,0)," viajeros
cuota: ",FIXED(T10*100,1),"%")</f>
        <v>Apartamentos: 
1.541 viajeros
cuota: 29,3%</v>
      </c>
    </row>
    <row r="38" spans="2:31" s="4" customFormat="1" ht="15.75" hidden="1" customHeight="1" thickBot="1" x14ac:dyDescent="0.3">
      <c r="B38" s="262" t="s">
        <v>182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80" t="s">
        <v>180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196</v>
      </c>
      <c r="C134" s="223">
        <v>24890</v>
      </c>
      <c r="D134" s="223">
        <v>20058</v>
      </c>
      <c r="E134" s="223">
        <v>34195</v>
      </c>
      <c r="F134" s="223">
        <v>19943</v>
      </c>
      <c r="G134" s="224">
        <f>F134/E134-1</f>
        <v>-0.41678607983623339</v>
      </c>
      <c r="H134" s="223">
        <f>F134-E134</f>
        <v>-14252</v>
      </c>
      <c r="I134" s="224">
        <f>F134/F$134</f>
        <v>1</v>
      </c>
      <c r="J134" s="223">
        <v>20738</v>
      </c>
      <c r="K134" s="224">
        <f>J134/J$134</f>
        <v>1</v>
      </c>
      <c r="L134" s="224">
        <f>J134/F134-1</f>
        <v>3.9863611292182632E-2</v>
      </c>
      <c r="M134" s="223">
        <f>J134-F134</f>
        <v>795</v>
      </c>
      <c r="N134" s="224">
        <f>J134/D134-1</f>
        <v>3.3901685113171709E-2</v>
      </c>
      <c r="O134" s="223">
        <f>J134-D134</f>
        <v>680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17177</v>
      </c>
      <c r="D135" s="241">
        <v>16366</v>
      </c>
      <c r="E135" s="241">
        <v>29524</v>
      </c>
      <c r="F135" s="241">
        <v>14679</v>
      </c>
      <c r="G135" s="245">
        <f>IFERROR(F135/E135-1,"-")</f>
        <v>-0.50281127218534072</v>
      </c>
      <c r="H135" s="241">
        <f t="shared" ref="H135:H138" si="14">F135-E135</f>
        <v>-14845</v>
      </c>
      <c r="I135" s="243">
        <f>F135/F$134</f>
        <v>0.7360477360477361</v>
      </c>
      <c r="J135" s="241">
        <v>14638</v>
      </c>
      <c r="K135" s="242">
        <f t="shared" ref="K135:K138" si="15">J135/J$134</f>
        <v>0.70585398784839426</v>
      </c>
      <c r="L135" s="243">
        <f t="shared" ref="L135:L138" si="16">J135/F135-1</f>
        <v>-2.7931057973976658E-3</v>
      </c>
      <c r="M135" s="244">
        <f t="shared" ref="M135:M138" si="17">J135-F135</f>
        <v>-41</v>
      </c>
      <c r="N135" s="242">
        <f t="shared" ref="N135:N138" si="18">J135/D135-1</f>
        <v>-0.10558474886960767</v>
      </c>
      <c r="O135" s="241">
        <f t="shared" ref="O135:O138" si="19">J135-D135</f>
        <v>-1728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8311</v>
      </c>
      <c r="D136" s="247">
        <v>0</v>
      </c>
      <c r="E136" s="247">
        <v>9339</v>
      </c>
      <c r="F136" s="247">
        <v>5415</v>
      </c>
      <c r="G136" s="251">
        <f t="shared" ref="G136:G138" si="20">IFERROR(F136/E136-1,"-")</f>
        <v>-0.42017346610986184</v>
      </c>
      <c r="H136" s="247">
        <f t="shared" si="14"/>
        <v>-3924</v>
      </c>
      <c r="I136" s="255">
        <f t="shared" ref="I136:I138" si="21">F136/F$134</f>
        <v>0.27152384295241438</v>
      </c>
      <c r="J136" s="247">
        <v>7999</v>
      </c>
      <c r="K136" s="253">
        <f t="shared" si="15"/>
        <v>0.3857170411804417</v>
      </c>
      <c r="L136" s="255">
        <f t="shared" si="16"/>
        <v>0.47719298245614028</v>
      </c>
      <c r="M136" s="254">
        <f t="shared" si="17"/>
        <v>2584</v>
      </c>
      <c r="N136" s="253" t="e">
        <f t="shared" si="18"/>
        <v>#DIV/0!</v>
      </c>
      <c r="O136" s="247">
        <f t="shared" si="19"/>
        <v>7999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8866</v>
      </c>
      <c r="D137" s="247">
        <v>0</v>
      </c>
      <c r="E137" s="247">
        <v>20185</v>
      </c>
      <c r="F137" s="247">
        <v>9264</v>
      </c>
      <c r="G137" s="249">
        <f t="shared" si="20"/>
        <v>-0.54104533069110727</v>
      </c>
      <c r="H137" s="247">
        <f t="shared" si="14"/>
        <v>-10921</v>
      </c>
      <c r="I137" s="259">
        <f t="shared" si="21"/>
        <v>0.46452389309532166</v>
      </c>
      <c r="J137" s="247">
        <v>6639</v>
      </c>
      <c r="K137" s="253">
        <f t="shared" si="15"/>
        <v>0.32013694666795256</v>
      </c>
      <c r="L137" s="255">
        <f t="shared" si="16"/>
        <v>-0.28335492227979275</v>
      </c>
      <c r="M137" s="254">
        <f t="shared" si="17"/>
        <v>-2625</v>
      </c>
      <c r="N137" s="253" t="e">
        <f t="shared" si="18"/>
        <v>#DIV/0!</v>
      </c>
      <c r="O137" s="247">
        <f t="shared" si="19"/>
        <v>6639</v>
      </c>
      <c r="Q137" s="27"/>
      <c r="R137" s="77"/>
      <c r="Z137" s="1"/>
    </row>
    <row r="138" spans="1:31" s="4" customFormat="1" x14ac:dyDescent="0.25">
      <c r="B138" s="240" t="s">
        <v>190</v>
      </c>
      <c r="C138" s="241">
        <v>7713</v>
      </c>
      <c r="D138" s="241">
        <v>3692</v>
      </c>
      <c r="E138" s="241">
        <v>4671</v>
      </c>
      <c r="F138" s="241">
        <v>5264</v>
      </c>
      <c r="G138" s="245">
        <f t="shared" si="20"/>
        <v>0.12695354313851426</v>
      </c>
      <c r="H138" s="241">
        <f t="shared" si="14"/>
        <v>593</v>
      </c>
      <c r="I138" s="243">
        <f t="shared" si="21"/>
        <v>0.26395226395226395</v>
      </c>
      <c r="J138" s="241">
        <v>6100</v>
      </c>
      <c r="K138" s="242">
        <f t="shared" si="15"/>
        <v>0.29414601215160574</v>
      </c>
      <c r="L138" s="243">
        <f t="shared" si="16"/>
        <v>0.15881458966565343</v>
      </c>
      <c r="M138" s="244">
        <f t="shared" si="17"/>
        <v>836</v>
      </c>
      <c r="N138" s="242">
        <f t="shared" si="18"/>
        <v>0.65222101841820157</v>
      </c>
      <c r="O138" s="241">
        <f t="shared" si="19"/>
        <v>2408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023A-4BD3-4DD2-9FAD-4C1506EEE59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43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47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46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98D1C-4D1E-41EB-9736-93358B02142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43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45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47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46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BFCD3-3671-48D1-BDC7-D3ACB335BD6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43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47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46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182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80" t="s">
        <v>180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F166E-19B0-47A3-A6BD-25525E9FD14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315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203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FB5-200D-4824-AEAB-35019D75AC5F}">
  <sheetPr>
    <tabColor rgb="FF92D050"/>
  </sheetPr>
  <dimension ref="B1:W54"/>
  <sheetViews>
    <sheetView showGridLines="0" topLeftCell="A31" zoomScaleNormal="100" workbookViewId="0">
      <selection activeCell="B62" sqref="B62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55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56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230</v>
      </c>
      <c r="O6" s="88" t="s">
        <v>221</v>
      </c>
      <c r="P6" s="88" t="s">
        <v>222</v>
      </c>
      <c r="Q6" s="88" t="s">
        <v>223</v>
      </c>
      <c r="R6" s="88" t="s">
        <v>224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49</v>
      </c>
      <c r="C17" s="97">
        <v>6935</v>
      </c>
      <c r="D17" s="97">
        <v>6890</v>
      </c>
      <c r="E17" s="97">
        <v>3786</v>
      </c>
      <c r="F17" s="97">
        <v>4393</v>
      </c>
      <c r="G17" s="97">
        <v>6413</v>
      </c>
      <c r="H17" s="97">
        <v>6356</v>
      </c>
      <c r="I17" s="98">
        <f t="shared" si="0"/>
        <v>-8.8881958521752624E-3</v>
      </c>
      <c r="J17" s="98">
        <f t="shared" si="1"/>
        <v>-7.7503628447024631E-2</v>
      </c>
      <c r="K17" s="97">
        <f t="shared" si="2"/>
        <v>-57</v>
      </c>
      <c r="L17" s="97">
        <f t="shared" si="3"/>
        <v>-534</v>
      </c>
      <c r="M17" s="91">
        <f>H17/H17</f>
        <v>1</v>
      </c>
      <c r="N17" s="97">
        <v>0</v>
      </c>
      <c r="O17" s="97">
        <v>2827</v>
      </c>
      <c r="P17" s="97">
        <v>6412</v>
      </c>
      <c r="Q17" s="97">
        <v>6177</v>
      </c>
      <c r="R17" s="97">
        <v>6415</v>
      </c>
      <c r="S17" s="98">
        <f t="shared" si="4"/>
        <v>3.8530030759268197E-2</v>
      </c>
      <c r="T17" s="98" t="str">
        <f t="shared" si="5"/>
        <v>-</v>
      </c>
      <c r="U17" s="97">
        <f t="shared" si="6"/>
        <v>238</v>
      </c>
      <c r="V17" s="97">
        <f t="shared" si="7"/>
        <v>6415</v>
      </c>
      <c r="W17" s="91">
        <f>R17/R17</f>
        <v>1</v>
      </c>
    </row>
    <row r="18" spans="2:23" x14ac:dyDescent="0.25">
      <c r="B18" s="92" t="s">
        <v>57</v>
      </c>
      <c r="C18" s="93">
        <v>3851</v>
      </c>
      <c r="D18" s="93">
        <v>4440</v>
      </c>
      <c r="E18" s="93">
        <v>2472</v>
      </c>
      <c r="F18" s="93">
        <v>2822</v>
      </c>
      <c r="G18" s="93">
        <v>4753</v>
      </c>
      <c r="H18" s="93">
        <v>4696</v>
      </c>
      <c r="I18" s="94">
        <f t="shared" si="0"/>
        <v>-1.199242583631388E-2</v>
      </c>
      <c r="J18" s="94">
        <f t="shared" si="1"/>
        <v>5.7657657657657735E-2</v>
      </c>
      <c r="K18" s="93">
        <f t="shared" si="2"/>
        <v>-57</v>
      </c>
      <c r="L18" s="93">
        <f t="shared" si="3"/>
        <v>256</v>
      </c>
      <c r="M18" s="94">
        <f>H18/H17</f>
        <v>0.7388294524858402</v>
      </c>
      <c r="N18" s="93">
        <v>0</v>
      </c>
      <c r="O18" s="93">
        <v>1345</v>
      </c>
      <c r="P18" s="93">
        <v>4752</v>
      </c>
      <c r="Q18" s="93">
        <v>4517</v>
      </c>
      <c r="R18" s="93">
        <v>4755</v>
      </c>
      <c r="S18" s="94">
        <f t="shared" si="4"/>
        <v>5.2689838388310761E-2</v>
      </c>
      <c r="T18" s="94" t="str">
        <f t="shared" si="5"/>
        <v>-</v>
      </c>
      <c r="U18" s="93">
        <f t="shared" si="6"/>
        <v>238</v>
      </c>
      <c r="V18" s="93">
        <f t="shared" si="7"/>
        <v>4755</v>
      </c>
      <c r="W18" s="94">
        <f>R18/R17</f>
        <v>0.74123148869836319</v>
      </c>
    </row>
    <row r="19" spans="2:23" x14ac:dyDescent="0.25">
      <c r="B19" s="95" t="s">
        <v>58</v>
      </c>
      <c r="C19" s="50">
        <v>0</v>
      </c>
      <c r="D19" s="50">
        <v>3379</v>
      </c>
      <c r="E19" s="50">
        <v>0</v>
      </c>
      <c r="F19" s="50">
        <v>2173</v>
      </c>
      <c r="G19" s="50">
        <v>3692</v>
      </c>
      <c r="H19" s="50">
        <v>3635</v>
      </c>
      <c r="I19" s="96">
        <f t="shared" si="0"/>
        <v>-1.5438786565547091E-2</v>
      </c>
      <c r="J19" s="96">
        <f t="shared" si="1"/>
        <v>7.5762059781000257E-2</v>
      </c>
      <c r="K19" s="50">
        <f t="shared" si="2"/>
        <v>-57</v>
      </c>
      <c r="L19" s="50">
        <f t="shared" si="3"/>
        <v>256</v>
      </c>
      <c r="M19" s="96">
        <f>H19/H17</f>
        <v>0.57190056639395848</v>
      </c>
      <c r="N19" s="50">
        <v>0</v>
      </c>
      <c r="O19" s="50">
        <v>0</v>
      </c>
      <c r="P19" s="50">
        <v>3691</v>
      </c>
      <c r="Q19" s="50">
        <v>3456</v>
      </c>
      <c r="R19" s="50">
        <v>3694</v>
      </c>
      <c r="S19" s="96">
        <f t="shared" si="4"/>
        <v>6.88657407407407E-2</v>
      </c>
      <c r="T19" s="96" t="str">
        <f t="shared" si="5"/>
        <v>-</v>
      </c>
      <c r="U19" s="50">
        <f t="shared" si="6"/>
        <v>238</v>
      </c>
      <c r="V19" s="50">
        <f t="shared" si="7"/>
        <v>3694</v>
      </c>
      <c r="W19" s="96">
        <f>R19/R17</f>
        <v>0.57583787996882307</v>
      </c>
    </row>
    <row r="20" spans="2:23" x14ac:dyDescent="0.25">
      <c r="B20" s="95" t="s">
        <v>59</v>
      </c>
      <c r="C20" s="50">
        <v>0</v>
      </c>
      <c r="D20" s="50">
        <v>1061</v>
      </c>
      <c r="E20" s="50">
        <v>0</v>
      </c>
      <c r="F20" s="50">
        <v>649</v>
      </c>
      <c r="G20" s="50">
        <v>1061</v>
      </c>
      <c r="H20" s="50">
        <v>1061</v>
      </c>
      <c r="I20" s="96">
        <f t="shared" si="0"/>
        <v>0</v>
      </c>
      <c r="J20" s="96">
        <f t="shared" si="1"/>
        <v>0</v>
      </c>
      <c r="K20" s="50">
        <f t="shared" si="2"/>
        <v>0</v>
      </c>
      <c r="L20" s="50">
        <f t="shared" si="3"/>
        <v>0</v>
      </c>
      <c r="M20" s="96">
        <f>H20/H17</f>
        <v>0.1669288860918817</v>
      </c>
      <c r="N20" s="50">
        <v>0</v>
      </c>
      <c r="O20" s="50">
        <v>0</v>
      </c>
      <c r="P20" s="50">
        <v>1061</v>
      </c>
      <c r="Q20" s="50">
        <v>1061</v>
      </c>
      <c r="R20" s="50">
        <v>1061</v>
      </c>
      <c r="S20" s="96">
        <f t="shared" si="4"/>
        <v>0</v>
      </c>
      <c r="T20" s="96" t="str">
        <f t="shared" si="5"/>
        <v>-</v>
      </c>
      <c r="U20" s="50">
        <f t="shared" si="6"/>
        <v>0</v>
      </c>
      <c r="V20" s="50">
        <f t="shared" si="7"/>
        <v>1061</v>
      </c>
      <c r="W20" s="96">
        <f>R20/R17</f>
        <v>0.16539360872954015</v>
      </c>
    </row>
    <row r="21" spans="2:23" x14ac:dyDescent="0.25">
      <c r="B21" s="92" t="s">
        <v>60</v>
      </c>
      <c r="C21" s="93">
        <v>3084</v>
      </c>
      <c r="D21" s="93">
        <v>2450</v>
      </c>
      <c r="E21" s="93">
        <v>1314</v>
      </c>
      <c r="F21" s="93">
        <v>1571</v>
      </c>
      <c r="G21" s="93">
        <v>1660</v>
      </c>
      <c r="H21" s="93">
        <v>1660</v>
      </c>
      <c r="I21" s="94">
        <f t="shared" si="0"/>
        <v>0</v>
      </c>
      <c r="J21" s="94">
        <f t="shared" si="1"/>
        <v>-0.32244897959183672</v>
      </c>
      <c r="K21" s="93">
        <f t="shared" si="2"/>
        <v>0</v>
      </c>
      <c r="L21" s="93">
        <f t="shared" si="3"/>
        <v>-790</v>
      </c>
      <c r="M21" s="94">
        <f>H21/H17</f>
        <v>0.26117054751415986</v>
      </c>
      <c r="N21" s="93">
        <v>0</v>
      </c>
      <c r="O21" s="93">
        <v>1482</v>
      </c>
      <c r="P21" s="93">
        <v>1660</v>
      </c>
      <c r="Q21" s="93">
        <v>1660</v>
      </c>
      <c r="R21" s="93">
        <v>1660</v>
      </c>
      <c r="S21" s="94">
        <f t="shared" si="4"/>
        <v>0</v>
      </c>
      <c r="T21" s="94" t="str">
        <f t="shared" si="5"/>
        <v>-</v>
      </c>
      <c r="U21" s="93">
        <f t="shared" si="6"/>
        <v>0</v>
      </c>
      <c r="V21" s="93">
        <f t="shared" si="7"/>
        <v>1660</v>
      </c>
      <c r="W21" s="94">
        <f>R21/R17</f>
        <v>0.25876851130163681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58B13-5159-4152-B5A3-8F48548DF10A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316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204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11280</v>
      </c>
      <c r="D8" s="114">
        <f t="shared" ref="D8:D20" si="0">C8/C9-1</f>
        <v>0.23711340206185572</v>
      </c>
    </row>
    <row r="9" spans="1:5" x14ac:dyDescent="0.25">
      <c r="A9" s="1"/>
      <c r="B9" s="112">
        <v>2022</v>
      </c>
      <c r="C9" s="113">
        <v>9118</v>
      </c>
      <c r="D9" s="114">
        <f t="shared" si="0"/>
        <v>-0.17267035659196084</v>
      </c>
    </row>
    <row r="10" spans="1:5" x14ac:dyDescent="0.25">
      <c r="A10" s="1"/>
      <c r="B10" s="112">
        <v>2021</v>
      </c>
      <c r="C10" s="113">
        <v>11021</v>
      </c>
      <c r="D10" s="114">
        <f t="shared" si="0"/>
        <v>0.6252765078896918</v>
      </c>
    </row>
    <row r="11" spans="1:5" x14ac:dyDescent="0.25">
      <c r="A11" s="1" t="s">
        <v>69</v>
      </c>
      <c r="B11" s="112">
        <v>2020</v>
      </c>
      <c r="C11" s="113">
        <v>6781</v>
      </c>
      <c r="D11" s="114">
        <f t="shared" si="0"/>
        <v>-0.6722096002320298</v>
      </c>
    </row>
    <row r="12" spans="1:5" x14ac:dyDescent="0.25">
      <c r="A12" s="1" t="s">
        <v>71</v>
      </c>
      <c r="B12" s="112">
        <v>2019</v>
      </c>
      <c r="C12" s="113">
        <v>20687</v>
      </c>
      <c r="D12" s="114">
        <f t="shared" si="0"/>
        <v>0.35625778535370101</v>
      </c>
    </row>
    <row r="13" spans="1:5" x14ac:dyDescent="0.25">
      <c r="A13" s="1" t="s">
        <v>73</v>
      </c>
      <c r="B13" s="112">
        <v>2018</v>
      </c>
      <c r="C13" s="113">
        <v>15253</v>
      </c>
      <c r="D13" s="114">
        <f t="shared" si="0"/>
        <v>0.23656262667207129</v>
      </c>
    </row>
    <row r="14" spans="1:5" x14ac:dyDescent="0.25">
      <c r="A14" s="1" t="s">
        <v>75</v>
      </c>
      <c r="B14" s="112">
        <v>2017</v>
      </c>
      <c r="C14" s="113">
        <v>12335</v>
      </c>
      <c r="D14" s="114">
        <f>C14/C15-1</f>
        <v>0.10946213347724409</v>
      </c>
    </row>
    <row r="15" spans="1:5" x14ac:dyDescent="0.25">
      <c r="A15" s="1" t="s">
        <v>77</v>
      </c>
      <c r="B15" s="112">
        <v>2016</v>
      </c>
      <c r="C15" s="113">
        <v>11118</v>
      </c>
      <c r="D15" s="114">
        <f>C15/C16-1</f>
        <v>4.081632653061229E-2</v>
      </c>
    </row>
    <row r="16" spans="1:5" x14ac:dyDescent="0.25">
      <c r="A16" s="1" t="s">
        <v>79</v>
      </c>
      <c r="B16" s="112">
        <v>2015</v>
      </c>
      <c r="C16" s="113">
        <v>10682</v>
      </c>
      <c r="D16" s="114">
        <f t="shared" si="0"/>
        <v>-0.18638129332013098</v>
      </c>
    </row>
    <row r="17" spans="1:4" x14ac:dyDescent="0.25">
      <c r="A17" s="1" t="s">
        <v>81</v>
      </c>
      <c r="B17" s="112">
        <v>2014</v>
      </c>
      <c r="C17" s="113">
        <v>13129</v>
      </c>
      <c r="D17" s="114">
        <f t="shared" si="0"/>
        <v>0.17770003588087557</v>
      </c>
    </row>
    <row r="18" spans="1:4" x14ac:dyDescent="0.25">
      <c r="A18" s="1" t="s">
        <v>83</v>
      </c>
      <c r="B18" s="112">
        <v>2013</v>
      </c>
      <c r="C18" s="113">
        <v>11148</v>
      </c>
      <c r="D18" s="114">
        <f t="shared" si="0"/>
        <v>-0.50822709426970758</v>
      </c>
    </row>
    <row r="19" spans="1:4" x14ac:dyDescent="0.25">
      <c r="A19" s="1" t="s">
        <v>85</v>
      </c>
      <c r="B19" s="112">
        <v>2012</v>
      </c>
      <c r="C19" s="113">
        <v>22669</v>
      </c>
      <c r="D19" s="114">
        <f>C19/C20-1</f>
        <v>0.75919602669563857</v>
      </c>
    </row>
    <row r="20" spans="1:4" x14ac:dyDescent="0.25">
      <c r="A20" s="1" t="s">
        <v>87</v>
      </c>
      <c r="B20" s="112">
        <v>2011</v>
      </c>
      <c r="C20" s="113">
        <v>12886</v>
      </c>
      <c r="D20" s="114">
        <f t="shared" si="0"/>
        <v>0.97244757385580893</v>
      </c>
    </row>
    <row r="21" spans="1:4" x14ac:dyDescent="0.25">
      <c r="A21" s="1" t="s">
        <v>89</v>
      </c>
      <c r="B21" s="112">
        <v>2010</v>
      </c>
      <c r="C21" s="113">
        <v>6533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4EE6-F3FC-4A4F-A52B-CA42FC8F294B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317</v>
      </c>
      <c r="C4" s="262"/>
      <c r="D4" s="262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205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20738</v>
      </c>
      <c r="D8" s="114">
        <f t="shared" ref="D8:D20" si="0">C8/C9-1</f>
        <v>3.9863611292182632E-2</v>
      </c>
    </row>
    <row r="9" spans="1:5" x14ac:dyDescent="0.25">
      <c r="A9" s="1"/>
      <c r="B9" s="112">
        <v>2022</v>
      </c>
      <c r="C9" s="113">
        <v>19943</v>
      </c>
      <c r="D9" s="114">
        <f t="shared" si="0"/>
        <v>-0.41678607983623339</v>
      </c>
    </row>
    <row r="10" spans="1:5" x14ac:dyDescent="0.25">
      <c r="A10" s="1"/>
      <c r="B10" s="112">
        <v>2021</v>
      </c>
      <c r="C10" s="113">
        <v>34195</v>
      </c>
      <c r="D10" s="114">
        <f t="shared" si="0"/>
        <v>0.70480606241898491</v>
      </c>
    </row>
    <row r="11" spans="1:5" x14ac:dyDescent="0.25">
      <c r="A11" s="1" t="s">
        <v>69</v>
      </c>
      <c r="B11" s="112">
        <v>2020</v>
      </c>
      <c r="C11" s="113">
        <v>20058</v>
      </c>
      <c r="D11" s="114">
        <f t="shared" si="0"/>
        <v>-0.1941341904379269</v>
      </c>
    </row>
    <row r="12" spans="1:5" x14ac:dyDescent="0.25">
      <c r="A12" s="1" t="s">
        <v>71</v>
      </c>
      <c r="B12" s="112">
        <v>2019</v>
      </c>
      <c r="C12" s="113">
        <v>24890</v>
      </c>
      <c r="D12" s="114">
        <f t="shared" si="0"/>
        <v>-0.32207544600299609</v>
      </c>
    </row>
    <row r="13" spans="1:5" x14ac:dyDescent="0.25">
      <c r="A13" s="1" t="s">
        <v>73</v>
      </c>
      <c r="B13" s="112">
        <v>2018</v>
      </c>
      <c r="C13" s="113">
        <v>36715</v>
      </c>
      <c r="D13" s="114">
        <f t="shared" si="0"/>
        <v>0.27336732216557413</v>
      </c>
    </row>
    <row r="14" spans="1:5" x14ac:dyDescent="0.25">
      <c r="A14" s="1" t="s">
        <v>75</v>
      </c>
      <c r="B14" s="112">
        <v>2017</v>
      </c>
      <c r="C14" s="113">
        <v>28833</v>
      </c>
      <c r="D14" s="114">
        <f>C14/C15-1</f>
        <v>-2.5418286293729886E-2</v>
      </c>
    </row>
    <row r="15" spans="1:5" x14ac:dyDescent="0.25">
      <c r="A15" s="1" t="s">
        <v>77</v>
      </c>
      <c r="B15" s="112">
        <v>2016</v>
      </c>
      <c r="C15" s="113">
        <v>29585</v>
      </c>
      <c r="D15" s="114">
        <f>C15/C16-1</f>
        <v>-2.4273605751789162E-2</v>
      </c>
    </row>
    <row r="16" spans="1:5" x14ac:dyDescent="0.25">
      <c r="A16" s="1" t="s">
        <v>79</v>
      </c>
      <c r="B16" s="112">
        <v>2015</v>
      </c>
      <c r="C16" s="113">
        <v>30321</v>
      </c>
      <c r="D16" s="114">
        <f t="shared" si="0"/>
        <v>-8.5008147745790352E-2</v>
      </c>
    </row>
    <row r="17" spans="1:4" x14ac:dyDescent="0.25">
      <c r="A17" s="1" t="s">
        <v>81</v>
      </c>
      <c r="B17" s="112">
        <v>2014</v>
      </c>
      <c r="C17" s="113">
        <v>33138</v>
      </c>
      <c r="D17" s="114">
        <f t="shared" si="0"/>
        <v>0.21947449768160743</v>
      </c>
    </row>
    <row r="18" spans="1:4" x14ac:dyDescent="0.25">
      <c r="A18" s="1" t="s">
        <v>83</v>
      </c>
      <c r="B18" s="112">
        <v>2013</v>
      </c>
      <c r="C18" s="113">
        <v>27174</v>
      </c>
      <c r="D18" s="114">
        <f t="shared" si="0"/>
        <v>0.45036293766011948</v>
      </c>
    </row>
    <row r="19" spans="1:4" x14ac:dyDescent="0.25">
      <c r="A19" s="1" t="s">
        <v>85</v>
      </c>
      <c r="B19" s="112">
        <v>2012</v>
      </c>
      <c r="C19" s="113">
        <v>18736</v>
      </c>
      <c r="D19" s="114">
        <f>C19/C20-1</f>
        <v>-0.2522349936143039</v>
      </c>
    </row>
    <row r="20" spans="1:4" x14ac:dyDescent="0.25">
      <c r="A20" s="1" t="s">
        <v>87</v>
      </c>
      <c r="B20" s="112">
        <v>2011</v>
      </c>
      <c r="C20" s="113">
        <v>25056</v>
      </c>
      <c r="D20" s="114">
        <f t="shared" si="0"/>
        <v>-0.46802547770700642</v>
      </c>
    </row>
    <row r="21" spans="1:4" x14ac:dyDescent="0.25">
      <c r="A21" s="1" t="s">
        <v>89</v>
      </c>
      <c r="B21" s="112">
        <v>2010</v>
      </c>
      <c r="C21" s="113">
        <v>47100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247E-5C9E-40B8-9F94-9C8463F81116}">
  <sheetPr>
    <tabColor rgb="FF92D050"/>
  </sheetPr>
  <dimension ref="B1:W54"/>
  <sheetViews>
    <sheetView showGridLines="0" topLeftCell="A46" zoomScaleNormal="100" workbookViewId="0">
      <selection activeCell="C71" sqref="C7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61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62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230</v>
      </c>
      <c r="O6" s="88" t="s">
        <v>221</v>
      </c>
      <c r="P6" s="88" t="s">
        <v>222</v>
      </c>
      <c r="Q6" s="88" t="s">
        <v>223</v>
      </c>
      <c r="R6" s="88" t="s">
        <v>224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49</v>
      </c>
      <c r="C17" s="97">
        <v>19</v>
      </c>
      <c r="D17" s="97">
        <v>19</v>
      </c>
      <c r="E17" s="97">
        <v>9</v>
      </c>
      <c r="F17" s="97">
        <v>11</v>
      </c>
      <c r="G17" s="97">
        <v>14</v>
      </c>
      <c r="H17" s="97">
        <v>14</v>
      </c>
      <c r="I17" s="98">
        <f t="shared" si="4"/>
        <v>0</v>
      </c>
      <c r="J17" s="98">
        <f t="shared" si="5"/>
        <v>-0.26315789473684215</v>
      </c>
      <c r="K17" s="97">
        <f t="shared" si="6"/>
        <v>0</v>
      </c>
      <c r="L17" s="97">
        <f t="shared" si="7"/>
        <v>-5</v>
      </c>
      <c r="M17" s="91">
        <f>H17/H17</f>
        <v>1</v>
      </c>
      <c r="N17" s="97">
        <v>0</v>
      </c>
      <c r="O17" s="97">
        <v>8</v>
      </c>
      <c r="P17" s="97">
        <v>14</v>
      </c>
      <c r="Q17" s="97">
        <v>13</v>
      </c>
      <c r="R17" s="97">
        <v>14</v>
      </c>
      <c r="S17" s="98">
        <f t="shared" si="0"/>
        <v>7.6923076923076872E-2</v>
      </c>
      <c r="T17" s="98" t="str">
        <f t="shared" si="1"/>
        <v>-</v>
      </c>
      <c r="U17" s="97">
        <f t="shared" si="2"/>
        <v>1</v>
      </c>
      <c r="V17" s="97">
        <f t="shared" si="3"/>
        <v>14</v>
      </c>
      <c r="W17" s="91">
        <f>R17/R17</f>
        <v>1</v>
      </c>
    </row>
    <row r="18" spans="2:23" x14ac:dyDescent="0.25">
      <c r="B18" s="92" t="s">
        <v>57</v>
      </c>
      <c r="C18" s="93">
        <v>6</v>
      </c>
      <c r="D18" s="93">
        <v>7</v>
      </c>
      <c r="E18" s="93">
        <v>4</v>
      </c>
      <c r="F18" s="93">
        <v>5</v>
      </c>
      <c r="G18" s="93">
        <v>8</v>
      </c>
      <c r="H18" s="93">
        <v>8</v>
      </c>
      <c r="I18" s="94">
        <f t="shared" si="4"/>
        <v>0</v>
      </c>
      <c r="J18" s="94">
        <f t="shared" si="5"/>
        <v>0.14285714285714279</v>
      </c>
      <c r="K18" s="93">
        <f t="shared" si="6"/>
        <v>0</v>
      </c>
      <c r="L18" s="93">
        <f t="shared" si="7"/>
        <v>1</v>
      </c>
      <c r="M18" s="94">
        <f>H18/H17</f>
        <v>0.5714285714285714</v>
      </c>
      <c r="N18" s="93">
        <v>0</v>
      </c>
      <c r="O18" s="93">
        <v>3</v>
      </c>
      <c r="P18" s="93">
        <v>8</v>
      </c>
      <c r="Q18" s="93">
        <v>7</v>
      </c>
      <c r="R18" s="93">
        <v>8</v>
      </c>
      <c r="S18" s="94">
        <f t="shared" si="0"/>
        <v>0.14285714285714279</v>
      </c>
      <c r="T18" s="94" t="str">
        <f t="shared" si="1"/>
        <v>-</v>
      </c>
      <c r="U18" s="93">
        <f t="shared" si="2"/>
        <v>1</v>
      </c>
      <c r="V18" s="93">
        <f t="shared" si="3"/>
        <v>8</v>
      </c>
      <c r="W18" s="94">
        <f>R18/R17</f>
        <v>0.5714285714285714</v>
      </c>
    </row>
    <row r="19" spans="2:23" x14ac:dyDescent="0.25">
      <c r="B19" s="95" t="s">
        <v>58</v>
      </c>
      <c r="C19" s="50">
        <v>0</v>
      </c>
      <c r="D19" s="50">
        <v>5</v>
      </c>
      <c r="E19" s="50">
        <v>0</v>
      </c>
      <c r="F19" s="50">
        <v>4</v>
      </c>
      <c r="G19" s="50">
        <v>6</v>
      </c>
      <c r="H19" s="50">
        <v>6</v>
      </c>
      <c r="I19" s="96">
        <f t="shared" si="4"/>
        <v>0</v>
      </c>
      <c r="J19" s="96">
        <f t="shared" si="5"/>
        <v>0.19999999999999996</v>
      </c>
      <c r="K19" s="50">
        <f t="shared" si="6"/>
        <v>0</v>
      </c>
      <c r="L19" s="50">
        <f t="shared" si="7"/>
        <v>1</v>
      </c>
      <c r="M19" s="96">
        <f>H19/H17</f>
        <v>0.42857142857142855</v>
      </c>
      <c r="N19" s="50">
        <v>0</v>
      </c>
      <c r="O19" s="50">
        <v>0</v>
      </c>
      <c r="P19" s="50">
        <v>6</v>
      </c>
      <c r="Q19" s="50">
        <v>5</v>
      </c>
      <c r="R19" s="50">
        <v>6</v>
      </c>
      <c r="S19" s="96">
        <f t="shared" si="0"/>
        <v>0.19999999999999996</v>
      </c>
      <c r="T19" s="96" t="str">
        <f t="shared" si="1"/>
        <v>-</v>
      </c>
      <c r="U19" s="50">
        <f t="shared" si="2"/>
        <v>1</v>
      </c>
      <c r="V19" s="50">
        <f t="shared" si="3"/>
        <v>6</v>
      </c>
      <c r="W19" s="96">
        <f>R19/R17</f>
        <v>0.42857142857142855</v>
      </c>
    </row>
    <row r="20" spans="2:23" x14ac:dyDescent="0.25">
      <c r="B20" s="95" t="s">
        <v>59</v>
      </c>
      <c r="C20" s="50">
        <v>0</v>
      </c>
      <c r="D20" s="50">
        <v>2</v>
      </c>
      <c r="E20" s="50">
        <v>0</v>
      </c>
      <c r="F20" s="50">
        <v>2</v>
      </c>
      <c r="G20" s="50">
        <v>2</v>
      </c>
      <c r="H20" s="50">
        <v>2</v>
      </c>
      <c r="I20" s="96">
        <f t="shared" si="4"/>
        <v>0</v>
      </c>
      <c r="J20" s="96">
        <f t="shared" si="5"/>
        <v>0</v>
      </c>
      <c r="K20" s="50">
        <f t="shared" si="6"/>
        <v>0</v>
      </c>
      <c r="L20" s="50">
        <f t="shared" si="7"/>
        <v>0</v>
      </c>
      <c r="M20" s="96">
        <f>H20/H17</f>
        <v>0.14285714285714285</v>
      </c>
      <c r="N20" s="50">
        <v>0</v>
      </c>
      <c r="O20" s="50">
        <v>0</v>
      </c>
      <c r="P20" s="50">
        <v>2</v>
      </c>
      <c r="Q20" s="50">
        <v>2</v>
      </c>
      <c r="R20" s="50">
        <v>2</v>
      </c>
      <c r="S20" s="96">
        <f t="shared" si="0"/>
        <v>0</v>
      </c>
      <c r="T20" s="96" t="str">
        <f t="shared" si="1"/>
        <v>-</v>
      </c>
      <c r="U20" s="50">
        <f t="shared" si="2"/>
        <v>0</v>
      </c>
      <c r="V20" s="50">
        <f t="shared" si="3"/>
        <v>2</v>
      </c>
      <c r="W20" s="96">
        <f>R20/R17</f>
        <v>0.14285714285714285</v>
      </c>
    </row>
    <row r="21" spans="2:23" x14ac:dyDescent="0.25">
      <c r="B21" s="92" t="s">
        <v>60</v>
      </c>
      <c r="C21" s="93">
        <v>13</v>
      </c>
      <c r="D21" s="93">
        <v>12</v>
      </c>
      <c r="E21" s="93">
        <v>5</v>
      </c>
      <c r="F21" s="93">
        <v>6</v>
      </c>
      <c r="G21" s="93">
        <v>6</v>
      </c>
      <c r="H21" s="93">
        <v>6</v>
      </c>
      <c r="I21" s="94">
        <f t="shared" si="4"/>
        <v>0</v>
      </c>
      <c r="J21" s="94">
        <f t="shared" si="5"/>
        <v>-0.5</v>
      </c>
      <c r="K21" s="93">
        <f t="shared" si="6"/>
        <v>0</v>
      </c>
      <c r="L21" s="93">
        <f t="shared" si="7"/>
        <v>-6</v>
      </c>
      <c r="M21" s="94">
        <f>H21/H17</f>
        <v>0.42857142857142855</v>
      </c>
      <c r="N21" s="93">
        <v>0</v>
      </c>
      <c r="O21" s="93">
        <v>5</v>
      </c>
      <c r="P21" s="93">
        <v>6</v>
      </c>
      <c r="Q21" s="93">
        <v>6</v>
      </c>
      <c r="R21" s="93">
        <v>6</v>
      </c>
      <c r="S21" s="94">
        <f t="shared" si="0"/>
        <v>0</v>
      </c>
      <c r="T21" s="94" t="str">
        <f t="shared" si="1"/>
        <v>-</v>
      </c>
      <c r="U21" s="93">
        <f t="shared" si="2"/>
        <v>0</v>
      </c>
      <c r="V21" s="93">
        <f t="shared" si="3"/>
        <v>6</v>
      </c>
      <c r="W21" s="94">
        <f>R21/R17</f>
        <v>0.42857142857142855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D0B2-86E8-426E-8180-EF40F6198366}">
  <sheetPr>
    <tabColor rgb="FF336600"/>
  </sheetPr>
  <dimension ref="B3:B26"/>
  <sheetViews>
    <sheetView showGridLines="0" workbookViewId="0">
      <selection activeCell="G33" sqref="G33"/>
    </sheetView>
  </sheetViews>
  <sheetFormatPr baseColWidth="10" defaultRowHeight="15" x14ac:dyDescent="0.25"/>
  <sheetData>
    <row r="3" customFormat="1" ht="15" customHeight="1" x14ac:dyDescent="0.25"/>
    <row r="4" customFormat="1" ht="15" customHeight="1" x14ac:dyDescent="0.25"/>
    <row r="5" customFormat="1" ht="15" customHeight="1" x14ac:dyDescent="0.25"/>
    <row r="6" customFormat="1" ht="15" customHeight="1" x14ac:dyDescent="0.25"/>
    <row r="7" customFormat="1" ht="15" customHeight="1" x14ac:dyDescent="0.25"/>
    <row r="8" customFormat="1" ht="15" customHeight="1" x14ac:dyDescent="0.25"/>
    <row r="9" customFormat="1" ht="15" customHeight="1" x14ac:dyDescent="0.25"/>
    <row r="10" customFormat="1" ht="15" customHeight="1" x14ac:dyDescent="0.25"/>
    <row r="11" customFormat="1" ht="15" customHeight="1" x14ac:dyDescent="0.25"/>
    <row r="12" customFormat="1" ht="15" customHeight="1" x14ac:dyDescent="0.25"/>
    <row r="13" customFormat="1" ht="15" customHeight="1" x14ac:dyDescent="0.25"/>
    <row r="14" customFormat="1" ht="15" customHeight="1" x14ac:dyDescent="0.25"/>
    <row r="15" customFormat="1" ht="15" customHeight="1" x14ac:dyDescent="0.25"/>
    <row r="16" customFormat="1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36BA-4073-433E-AE17-E67B2C0BFFF5}">
  <sheetPr>
    <tabColor rgb="FF92D050"/>
  </sheetPr>
  <dimension ref="A1:P46"/>
  <sheetViews>
    <sheetView showGridLines="0" topLeftCell="A15" zoomScaleNormal="100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189</v>
      </c>
      <c r="F1" s="1" t="s">
        <v>190</v>
      </c>
      <c r="G1" s="1" t="s">
        <v>367</v>
      </c>
      <c r="H1" s="329">
        <f>G7+I7+K7+M7</f>
        <v>149314</v>
      </c>
      <c r="I1" s="1"/>
      <c r="J1" s="1"/>
      <c r="K1" s="1"/>
      <c r="P1" s="1" t="s">
        <v>366</v>
      </c>
    </row>
    <row r="2" spans="2:16" x14ac:dyDescent="0.25">
      <c r="I2" s="328"/>
      <c r="J2" s="328"/>
    </row>
    <row r="3" spans="2:16" s="4" customFormat="1" ht="56.25" customHeight="1" thickBot="1" x14ac:dyDescent="0.3">
      <c r="B3" s="327" t="s">
        <v>365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2:16" s="4" customFormat="1" ht="6" customHeight="1" x14ac:dyDescent="0.25"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</row>
    <row r="5" spans="2:16" s="4" customFormat="1" x14ac:dyDescent="0.25">
      <c r="B5" s="323" t="s">
        <v>364</v>
      </c>
      <c r="C5" s="325" t="s">
        <v>0</v>
      </c>
      <c r="D5" s="324"/>
      <c r="E5" s="325" t="s">
        <v>189</v>
      </c>
      <c r="F5" s="324"/>
      <c r="G5" s="325" t="s">
        <v>190</v>
      </c>
      <c r="H5" s="324"/>
      <c r="I5" s="325" t="s">
        <v>363</v>
      </c>
      <c r="J5" s="324"/>
      <c r="K5" s="325" t="s">
        <v>362</v>
      </c>
      <c r="L5" s="324"/>
      <c r="M5" s="325" t="s">
        <v>361</v>
      </c>
      <c r="N5" s="324"/>
    </row>
    <row r="6" spans="2:16" s="4" customFormat="1" ht="27" x14ac:dyDescent="0.25">
      <c r="B6" s="323"/>
      <c r="C6" s="322" t="s">
        <v>360</v>
      </c>
      <c r="D6" s="321" t="s">
        <v>359</v>
      </c>
      <c r="E6" s="322" t="str">
        <f>C6</f>
        <v>Plazas</v>
      </c>
      <c r="F6" s="321" t="s">
        <v>359</v>
      </c>
      <c r="G6" s="322" t="str">
        <f>E6</f>
        <v>Plazas</v>
      </c>
      <c r="H6" s="321" t="s">
        <v>359</v>
      </c>
      <c r="I6" s="322" t="s">
        <v>360</v>
      </c>
      <c r="J6" s="321" t="s">
        <v>359</v>
      </c>
      <c r="K6" s="322" t="str">
        <f>G6</f>
        <v>Plazas</v>
      </c>
      <c r="L6" s="321" t="s">
        <v>359</v>
      </c>
      <c r="M6" s="322" t="str">
        <f>K6</f>
        <v>Plazas</v>
      </c>
      <c r="N6" s="321" t="s">
        <v>359</v>
      </c>
    </row>
    <row r="7" spans="2:16" s="317" customFormat="1" ht="15.75" x14ac:dyDescent="0.25">
      <c r="B7" s="320" t="s">
        <v>358</v>
      </c>
      <c r="C7" s="319">
        <v>236059</v>
      </c>
      <c r="D7" s="318">
        <v>1</v>
      </c>
      <c r="E7" s="319">
        <v>86745</v>
      </c>
      <c r="F7" s="318">
        <v>1</v>
      </c>
      <c r="G7" s="319">
        <v>45197</v>
      </c>
      <c r="H7" s="318">
        <v>1</v>
      </c>
      <c r="I7" s="319">
        <v>102512</v>
      </c>
      <c r="J7" s="318">
        <v>1</v>
      </c>
      <c r="K7" s="319">
        <v>543</v>
      </c>
      <c r="L7" s="318">
        <v>1</v>
      </c>
      <c r="M7" s="319">
        <v>1062</v>
      </c>
      <c r="N7" s="318">
        <v>1</v>
      </c>
    </row>
    <row r="8" spans="2:16" s="4" customFormat="1" x14ac:dyDescent="0.25">
      <c r="B8" s="315" t="s">
        <v>41</v>
      </c>
      <c r="C8" s="316">
        <v>66119</v>
      </c>
      <c r="D8" s="308">
        <v>0.28009523042968071</v>
      </c>
      <c r="E8" s="313">
        <v>35103</v>
      </c>
      <c r="F8" s="308">
        <v>0.40466885699463945</v>
      </c>
      <c r="G8" s="313">
        <v>11767</v>
      </c>
      <c r="H8" s="308">
        <v>0.26034913821713829</v>
      </c>
      <c r="I8" s="313">
        <v>19213</v>
      </c>
      <c r="J8" s="308">
        <v>0.18742196035586078</v>
      </c>
      <c r="K8" s="313">
        <v>22</v>
      </c>
      <c r="L8" s="308">
        <v>4.0515653775322284E-2</v>
      </c>
      <c r="M8" s="313">
        <v>14</v>
      </c>
      <c r="N8" s="308">
        <v>1.3182674199623353E-2</v>
      </c>
    </row>
    <row r="9" spans="2:16" s="4" customFormat="1" x14ac:dyDescent="0.25">
      <c r="B9" s="315" t="s">
        <v>357</v>
      </c>
      <c r="C9" s="316">
        <v>317</v>
      </c>
      <c r="D9" s="308">
        <v>1.3428846178285938E-3</v>
      </c>
      <c r="E9" s="313">
        <v>0</v>
      </c>
      <c r="F9" s="308">
        <v>0</v>
      </c>
      <c r="G9" s="313">
        <v>0</v>
      </c>
      <c r="H9" s="308">
        <v>0</v>
      </c>
      <c r="I9" s="313">
        <v>300</v>
      </c>
      <c r="J9" s="308">
        <v>2.9264866552208522E-3</v>
      </c>
      <c r="K9" s="313">
        <v>0</v>
      </c>
      <c r="L9" s="308">
        <v>0</v>
      </c>
      <c r="M9" s="313">
        <v>17</v>
      </c>
      <c r="N9" s="308">
        <v>1.60075329566855E-2</v>
      </c>
    </row>
    <row r="10" spans="2:16" s="4" customFormat="1" x14ac:dyDescent="0.25">
      <c r="B10" s="315" t="s">
        <v>356</v>
      </c>
      <c r="C10" s="316">
        <v>3045</v>
      </c>
      <c r="D10" s="308">
        <v>1.2899317543495482E-2</v>
      </c>
      <c r="E10" s="313">
        <v>18</v>
      </c>
      <c r="F10" s="308">
        <v>2.0750475531730936E-4</v>
      </c>
      <c r="G10" s="313">
        <v>24</v>
      </c>
      <c r="H10" s="308">
        <v>5.3100869526738503E-4</v>
      </c>
      <c r="I10" s="313">
        <v>2931</v>
      </c>
      <c r="J10" s="308">
        <v>2.8591774621507728E-2</v>
      </c>
      <c r="K10" s="313">
        <v>0</v>
      </c>
      <c r="L10" s="308">
        <v>0</v>
      </c>
      <c r="M10" s="313">
        <v>72</v>
      </c>
      <c r="N10" s="308">
        <v>6.7796610169491525E-2</v>
      </c>
    </row>
    <row r="11" spans="2:16" s="4" customFormat="1" x14ac:dyDescent="0.25">
      <c r="B11" s="315" t="s">
        <v>42</v>
      </c>
      <c r="C11" s="316">
        <v>57881</v>
      </c>
      <c r="D11" s="308">
        <v>0.24519717528245058</v>
      </c>
      <c r="E11" s="313">
        <v>16748</v>
      </c>
      <c r="F11" s="308">
        <v>0.19307164678079428</v>
      </c>
      <c r="G11" s="313">
        <v>20716</v>
      </c>
      <c r="H11" s="308">
        <v>0.45834900546496449</v>
      </c>
      <c r="I11" s="313">
        <v>20361</v>
      </c>
      <c r="J11" s="308">
        <v>0.19862064928983925</v>
      </c>
      <c r="K11" s="313">
        <v>12</v>
      </c>
      <c r="L11" s="308">
        <v>2.2099447513812154E-2</v>
      </c>
      <c r="M11" s="313">
        <v>44</v>
      </c>
      <c r="N11" s="308">
        <v>4.1431261770244823E-2</v>
      </c>
    </row>
    <row r="12" spans="2:16" s="4" customFormat="1" x14ac:dyDescent="0.25">
      <c r="B12" s="315" t="s">
        <v>355</v>
      </c>
      <c r="C12" s="316">
        <v>618</v>
      </c>
      <c r="D12" s="308">
        <v>2.617989570404009E-3</v>
      </c>
      <c r="E12" s="313">
        <v>234</v>
      </c>
      <c r="F12" s="308">
        <v>2.6975618191250215E-3</v>
      </c>
      <c r="G12" s="313">
        <v>0</v>
      </c>
      <c r="H12" s="308">
        <v>0</v>
      </c>
      <c r="I12" s="313">
        <v>340</v>
      </c>
      <c r="J12" s="308">
        <v>3.316684875916966E-3</v>
      </c>
      <c r="K12" s="313">
        <v>0</v>
      </c>
      <c r="L12" s="308">
        <v>0</v>
      </c>
      <c r="M12" s="313">
        <v>44</v>
      </c>
      <c r="N12" s="308">
        <v>4.1431261770244823E-2</v>
      </c>
    </row>
    <row r="13" spans="2:16" s="4" customFormat="1" x14ac:dyDescent="0.25">
      <c r="B13" s="315" t="s">
        <v>354</v>
      </c>
      <c r="C13" s="316">
        <v>2396</v>
      </c>
      <c r="D13" s="308">
        <v>1.015000487166344E-2</v>
      </c>
      <c r="E13" s="313">
        <v>986</v>
      </c>
      <c r="F13" s="308">
        <v>1.1366649374603724E-2</v>
      </c>
      <c r="G13" s="313">
        <v>35</v>
      </c>
      <c r="H13" s="308">
        <v>7.7438768059826977E-4</v>
      </c>
      <c r="I13" s="313">
        <v>1372</v>
      </c>
      <c r="J13" s="308">
        <v>1.3383798969876697E-2</v>
      </c>
      <c r="K13" s="313">
        <v>0</v>
      </c>
      <c r="L13" s="308">
        <v>0</v>
      </c>
      <c r="M13" s="313">
        <v>3</v>
      </c>
      <c r="N13" s="308">
        <v>2.8248587570621469E-3</v>
      </c>
    </row>
    <row r="14" spans="2:16" s="4" customFormat="1" x14ac:dyDescent="0.25">
      <c r="B14" s="315" t="s">
        <v>353</v>
      </c>
      <c r="C14" s="316">
        <v>386</v>
      </c>
      <c r="D14" s="308">
        <v>1.6351844242329249E-3</v>
      </c>
      <c r="E14" s="313">
        <v>0</v>
      </c>
      <c r="F14" s="308">
        <v>0</v>
      </c>
      <c r="G14" s="313">
        <v>4</v>
      </c>
      <c r="H14" s="308">
        <v>8.8501449211230834E-5</v>
      </c>
      <c r="I14" s="313">
        <v>335</v>
      </c>
      <c r="J14" s="308">
        <v>3.2679100983299516E-3</v>
      </c>
      <c r="K14" s="313">
        <v>0</v>
      </c>
      <c r="L14" s="308">
        <v>0</v>
      </c>
      <c r="M14" s="313">
        <v>47</v>
      </c>
      <c r="N14" s="308">
        <v>4.4256120527306965E-2</v>
      </c>
    </row>
    <row r="15" spans="2:16" s="4" customFormat="1" x14ac:dyDescent="0.25">
      <c r="B15" s="315" t="s">
        <v>352</v>
      </c>
      <c r="C15" s="316">
        <v>1028</v>
      </c>
      <c r="D15" s="308">
        <v>4.3548434925167016E-3</v>
      </c>
      <c r="E15" s="313">
        <v>76</v>
      </c>
      <c r="F15" s="308">
        <v>8.7613118911752843E-4</v>
      </c>
      <c r="G15" s="313">
        <v>30</v>
      </c>
      <c r="H15" s="308">
        <v>6.6376086908423123E-4</v>
      </c>
      <c r="I15" s="313">
        <v>807</v>
      </c>
      <c r="J15" s="308">
        <v>7.8722491025440926E-3</v>
      </c>
      <c r="K15" s="313">
        <v>78</v>
      </c>
      <c r="L15" s="308">
        <v>0.143646408839779</v>
      </c>
      <c r="M15" s="313">
        <v>37</v>
      </c>
      <c r="N15" s="308">
        <v>3.4839924670433148E-2</v>
      </c>
    </row>
    <row r="16" spans="2:16" s="4" customFormat="1" x14ac:dyDescent="0.25">
      <c r="B16" s="315" t="s">
        <v>43</v>
      </c>
      <c r="C16" s="316">
        <v>9381</v>
      </c>
      <c r="D16" s="308">
        <v>3.9740064983754063E-2</v>
      </c>
      <c r="E16" s="313">
        <v>930</v>
      </c>
      <c r="F16" s="308">
        <v>1.072107902472765E-2</v>
      </c>
      <c r="G16" s="313">
        <v>460</v>
      </c>
      <c r="H16" s="308">
        <v>1.0177666659291545E-2</v>
      </c>
      <c r="I16" s="313">
        <v>7882</v>
      </c>
      <c r="J16" s="308">
        <v>7.6888559388169186E-2</v>
      </c>
      <c r="K16" s="313">
        <v>42</v>
      </c>
      <c r="L16" s="308">
        <v>7.7348066298342538E-2</v>
      </c>
      <c r="M16" s="313">
        <v>67</v>
      </c>
      <c r="N16" s="308">
        <v>6.308851224105462E-2</v>
      </c>
    </row>
    <row r="17" spans="2:14" s="4" customFormat="1" x14ac:dyDescent="0.25">
      <c r="B17" s="315" t="s">
        <v>351</v>
      </c>
      <c r="C17" s="316">
        <v>372</v>
      </c>
      <c r="D17" s="308">
        <v>1.5758772171363938E-3</v>
      </c>
      <c r="E17" s="313">
        <v>0</v>
      </c>
      <c r="F17" s="308">
        <v>0</v>
      </c>
      <c r="G17" s="313">
        <v>0</v>
      </c>
      <c r="H17" s="308">
        <v>0</v>
      </c>
      <c r="I17" s="313">
        <v>368</v>
      </c>
      <c r="J17" s="308">
        <v>3.5898236304042455E-3</v>
      </c>
      <c r="K17" s="313">
        <v>0</v>
      </c>
      <c r="L17" s="308">
        <v>0</v>
      </c>
      <c r="M17" s="313">
        <v>4</v>
      </c>
      <c r="N17" s="308">
        <v>3.766478342749529E-3</v>
      </c>
    </row>
    <row r="18" spans="2:14" s="4" customFormat="1" x14ac:dyDescent="0.25">
      <c r="B18" s="315" t="s">
        <v>44</v>
      </c>
      <c r="C18" s="316">
        <v>6663</v>
      </c>
      <c r="D18" s="308">
        <v>2.8225994348870409E-2</v>
      </c>
      <c r="E18" s="313">
        <v>2891</v>
      </c>
      <c r="F18" s="308">
        <v>3.3327569312352298E-2</v>
      </c>
      <c r="G18" s="313">
        <v>700</v>
      </c>
      <c r="H18" s="308">
        <v>1.5487753611965397E-2</v>
      </c>
      <c r="I18" s="313">
        <v>2990</v>
      </c>
      <c r="J18" s="308">
        <v>2.9167316997034492E-2</v>
      </c>
      <c r="K18" s="313">
        <v>15</v>
      </c>
      <c r="L18" s="308">
        <v>2.7624309392265192E-2</v>
      </c>
      <c r="M18" s="313">
        <v>67</v>
      </c>
      <c r="N18" s="308">
        <v>6.308851224105462E-2</v>
      </c>
    </row>
    <row r="19" spans="2:14" s="4" customFormat="1" x14ac:dyDescent="0.25">
      <c r="B19" s="315" t="s">
        <v>350</v>
      </c>
      <c r="C19" s="316">
        <v>1851</v>
      </c>
      <c r="D19" s="308">
        <v>7.8412600239770574E-3</v>
      </c>
      <c r="E19" s="313">
        <v>8</v>
      </c>
      <c r="F19" s="308">
        <v>9.2224335696581932E-5</v>
      </c>
      <c r="G19" s="313">
        <v>0</v>
      </c>
      <c r="H19" s="308">
        <v>0</v>
      </c>
      <c r="I19" s="313">
        <v>1747</v>
      </c>
      <c r="J19" s="308">
        <v>1.7041907288902761E-2</v>
      </c>
      <c r="K19" s="313">
        <v>81</v>
      </c>
      <c r="L19" s="308">
        <v>0.14917127071823205</v>
      </c>
      <c r="M19" s="313">
        <v>15</v>
      </c>
      <c r="N19" s="308">
        <v>1.4124293785310734E-2</v>
      </c>
    </row>
    <row r="20" spans="2:14" s="4" customFormat="1" x14ac:dyDescent="0.25">
      <c r="B20" s="315" t="s">
        <v>349</v>
      </c>
      <c r="C20" s="316">
        <v>3206</v>
      </c>
      <c r="D20" s="308">
        <v>1.3581350425105589E-2</v>
      </c>
      <c r="E20" s="313">
        <v>36</v>
      </c>
      <c r="F20" s="308">
        <v>4.1500951063461872E-4</v>
      </c>
      <c r="G20" s="313">
        <v>19</v>
      </c>
      <c r="H20" s="308">
        <v>4.2038188375334644E-4</v>
      </c>
      <c r="I20" s="313">
        <v>3037</v>
      </c>
      <c r="J20" s="308">
        <v>2.9625799906352428E-2</v>
      </c>
      <c r="K20" s="313">
        <v>0</v>
      </c>
      <c r="L20" s="308">
        <v>0</v>
      </c>
      <c r="M20" s="313">
        <v>114</v>
      </c>
      <c r="N20" s="308">
        <v>0.10734463276836158</v>
      </c>
    </row>
    <row r="21" spans="2:14" s="4" customFormat="1" x14ac:dyDescent="0.25">
      <c r="B21" s="315" t="s">
        <v>348</v>
      </c>
      <c r="C21" s="316">
        <v>5711</v>
      </c>
      <c r="D21" s="308">
        <v>2.4193104266306303E-2</v>
      </c>
      <c r="E21" s="313">
        <v>1144</v>
      </c>
      <c r="F21" s="308">
        <v>1.3188080004611217E-2</v>
      </c>
      <c r="G21" s="313">
        <v>241</v>
      </c>
      <c r="H21" s="308">
        <v>5.3322123149766578E-3</v>
      </c>
      <c r="I21" s="313">
        <v>4222</v>
      </c>
      <c r="J21" s="308">
        <v>4.118542219447479E-2</v>
      </c>
      <c r="K21" s="313">
        <v>22</v>
      </c>
      <c r="L21" s="308">
        <v>4.0515653775322284E-2</v>
      </c>
      <c r="M21" s="313">
        <v>82</v>
      </c>
      <c r="N21" s="308">
        <v>7.7212806026365349E-2</v>
      </c>
    </row>
    <row r="22" spans="2:14" s="4" customFormat="1" x14ac:dyDescent="0.25">
      <c r="B22" s="315" t="s">
        <v>347</v>
      </c>
      <c r="C22" s="316">
        <v>878</v>
      </c>
      <c r="D22" s="308">
        <v>3.7194091307681553E-3</v>
      </c>
      <c r="E22" s="313">
        <v>0</v>
      </c>
      <c r="F22" s="308">
        <v>0</v>
      </c>
      <c r="G22" s="313">
        <v>0</v>
      </c>
      <c r="H22" s="308">
        <v>0</v>
      </c>
      <c r="I22" s="313">
        <v>852</v>
      </c>
      <c r="J22" s="308">
        <v>8.3112221008272199E-3</v>
      </c>
      <c r="K22" s="313">
        <v>0</v>
      </c>
      <c r="L22" s="308">
        <v>0</v>
      </c>
      <c r="M22" s="313">
        <v>26</v>
      </c>
      <c r="N22" s="308">
        <v>2.4482109227871938E-2</v>
      </c>
    </row>
    <row r="23" spans="2:14" s="4" customFormat="1" x14ac:dyDescent="0.25">
      <c r="B23" s="315" t="s">
        <v>346</v>
      </c>
      <c r="C23" s="316">
        <v>1847</v>
      </c>
      <c r="D23" s="308">
        <v>7.8243151076637617E-3</v>
      </c>
      <c r="E23" s="313">
        <v>111</v>
      </c>
      <c r="F23" s="308">
        <v>1.2796126577900744E-3</v>
      </c>
      <c r="G23" s="313">
        <v>48</v>
      </c>
      <c r="H23" s="308">
        <v>1.0620173905347701E-3</v>
      </c>
      <c r="I23" s="313">
        <v>1594</v>
      </c>
      <c r="J23" s="308">
        <v>1.5549399094740127E-2</v>
      </c>
      <c r="K23" s="313">
        <v>28</v>
      </c>
      <c r="L23" s="308">
        <v>5.1565377532228361E-2</v>
      </c>
      <c r="M23" s="313">
        <v>66</v>
      </c>
      <c r="N23" s="308">
        <v>6.2146892655367235E-2</v>
      </c>
    </row>
    <row r="24" spans="2:14" s="4" customFormat="1" x14ac:dyDescent="0.25">
      <c r="B24" s="315" t="s">
        <v>45</v>
      </c>
      <c r="C24" s="316">
        <v>26228</v>
      </c>
      <c r="D24" s="308">
        <v>0.11110781626627242</v>
      </c>
      <c r="E24" s="313">
        <v>15945</v>
      </c>
      <c r="F24" s="308">
        <v>0.18381462908524987</v>
      </c>
      <c r="G24" s="313">
        <v>4419</v>
      </c>
      <c r="H24" s="308">
        <v>9.7771976016107265E-2</v>
      </c>
      <c r="I24" s="313">
        <v>5864</v>
      </c>
      <c r="J24" s="308">
        <v>5.7203059154050259E-2</v>
      </c>
      <c r="K24" s="313">
        <v>0</v>
      </c>
      <c r="L24" s="308">
        <v>0</v>
      </c>
      <c r="M24" s="313">
        <v>0</v>
      </c>
      <c r="N24" s="308">
        <v>0</v>
      </c>
    </row>
    <row r="25" spans="2:14" s="4" customFormat="1" x14ac:dyDescent="0.25">
      <c r="B25" s="315" t="s">
        <v>345</v>
      </c>
      <c r="C25" s="316">
        <v>2988</v>
      </c>
      <c r="D25" s="308">
        <v>1.2657852486031034E-2</v>
      </c>
      <c r="E25" s="313">
        <v>1355</v>
      </c>
      <c r="F25" s="308">
        <v>1.5620496858608566E-2</v>
      </c>
      <c r="G25" s="313">
        <v>355</v>
      </c>
      <c r="H25" s="308">
        <v>7.8545036174967366E-3</v>
      </c>
      <c r="I25" s="313">
        <v>1033</v>
      </c>
      <c r="J25" s="308">
        <v>1.0076869049477135E-2</v>
      </c>
      <c r="K25" s="313">
        <v>90</v>
      </c>
      <c r="L25" s="308">
        <v>0.16574585635359115</v>
      </c>
      <c r="M25" s="313">
        <v>155</v>
      </c>
      <c r="N25" s="308">
        <v>0.14595103578154425</v>
      </c>
    </row>
    <row r="26" spans="2:14" s="4" customFormat="1" x14ac:dyDescent="0.25">
      <c r="B26" s="315" t="s">
        <v>344</v>
      </c>
      <c r="C26" s="316">
        <v>1984</v>
      </c>
      <c r="D26" s="308">
        <v>8.4046784913941013E-3</v>
      </c>
      <c r="E26" s="313">
        <v>21</v>
      </c>
      <c r="F26" s="308">
        <v>2.4208888120352758E-4</v>
      </c>
      <c r="G26" s="313">
        <v>7</v>
      </c>
      <c r="H26" s="308">
        <v>1.5487753611965395E-4</v>
      </c>
      <c r="I26" s="313">
        <v>1907</v>
      </c>
      <c r="J26" s="308">
        <v>1.8602700171687216E-2</v>
      </c>
      <c r="K26" s="313">
        <v>20</v>
      </c>
      <c r="L26" s="308">
        <v>3.6832412523020261E-2</v>
      </c>
      <c r="M26" s="313">
        <v>29</v>
      </c>
      <c r="N26" s="308">
        <v>2.7306967984934087E-2</v>
      </c>
    </row>
    <row r="27" spans="2:14" s="4" customFormat="1" x14ac:dyDescent="0.25">
      <c r="B27" s="315" t="s">
        <v>343</v>
      </c>
      <c r="C27" s="316">
        <v>257</v>
      </c>
      <c r="D27" s="308">
        <v>1.0887108731291754E-3</v>
      </c>
      <c r="E27" s="313">
        <v>0</v>
      </c>
      <c r="F27" s="308">
        <v>0</v>
      </c>
      <c r="G27" s="313">
        <v>11</v>
      </c>
      <c r="H27" s="308">
        <v>2.433789853308848E-4</v>
      </c>
      <c r="I27" s="313">
        <v>217</v>
      </c>
      <c r="J27" s="308">
        <v>2.1168253472764165E-3</v>
      </c>
      <c r="K27" s="313">
        <v>16</v>
      </c>
      <c r="L27" s="308">
        <v>2.9465930018416207E-2</v>
      </c>
      <c r="M27" s="313">
        <v>13</v>
      </c>
      <c r="N27" s="308">
        <v>1.2241054613935969E-2</v>
      </c>
    </row>
    <row r="28" spans="2:14" s="4" customFormat="1" x14ac:dyDescent="0.25">
      <c r="B28" s="315" t="s">
        <v>47</v>
      </c>
      <c r="C28" s="316">
        <v>11450</v>
      </c>
      <c r="D28" s="308">
        <v>4.8504822946805672E-2</v>
      </c>
      <c r="E28" s="313">
        <v>3368</v>
      </c>
      <c r="F28" s="308">
        <v>3.8826445328260996E-2</v>
      </c>
      <c r="G28" s="313">
        <v>2978</v>
      </c>
      <c r="H28" s="308">
        <v>6.5889328937761352E-2</v>
      </c>
      <c r="I28" s="313">
        <v>5044</v>
      </c>
      <c r="J28" s="308">
        <v>4.920399562977993E-2</v>
      </c>
      <c r="K28" s="313">
        <v>32</v>
      </c>
      <c r="L28" s="308">
        <v>5.8931860036832415E-2</v>
      </c>
      <c r="M28" s="313">
        <v>28</v>
      </c>
      <c r="N28" s="308">
        <v>2.6365348399246705E-2</v>
      </c>
    </row>
    <row r="29" spans="2:14" s="4" customFormat="1" x14ac:dyDescent="0.25">
      <c r="B29" s="315" t="s">
        <v>342</v>
      </c>
      <c r="C29" s="316">
        <v>11531</v>
      </c>
      <c r="D29" s="308">
        <v>4.8847957502149889E-2</v>
      </c>
      <c r="E29" s="313">
        <v>3059</v>
      </c>
      <c r="F29" s="308">
        <v>3.5264280361980517E-2</v>
      </c>
      <c r="G29" s="313">
        <v>50</v>
      </c>
      <c r="H29" s="308">
        <v>1.1062681151403854E-3</v>
      </c>
      <c r="I29" s="313">
        <v>8407</v>
      </c>
      <c r="J29" s="308">
        <v>8.2009911034805677E-2</v>
      </c>
      <c r="K29" s="313">
        <v>0</v>
      </c>
      <c r="L29" s="308">
        <v>0</v>
      </c>
      <c r="M29" s="313">
        <v>15</v>
      </c>
      <c r="N29" s="308">
        <v>1.4124293785310734E-2</v>
      </c>
    </row>
    <row r="30" spans="2:14" s="4" customFormat="1" x14ac:dyDescent="0.25">
      <c r="B30" s="315" t="s">
        <v>341</v>
      </c>
      <c r="C30" s="316">
        <v>1658</v>
      </c>
      <c r="D30" s="308">
        <v>7.0236678118605943E-3</v>
      </c>
      <c r="E30" s="313">
        <v>0</v>
      </c>
      <c r="F30" s="308">
        <v>0</v>
      </c>
      <c r="G30" s="313">
        <v>0</v>
      </c>
      <c r="H30" s="308">
        <v>0</v>
      </c>
      <c r="I30" s="313">
        <v>1658</v>
      </c>
      <c r="J30" s="308">
        <v>1.6173716247853909E-2</v>
      </c>
      <c r="K30" s="313">
        <v>0</v>
      </c>
      <c r="L30" s="308">
        <v>0</v>
      </c>
      <c r="M30" s="313">
        <v>0</v>
      </c>
      <c r="N30" s="308">
        <v>0</v>
      </c>
    </row>
    <row r="31" spans="2:14" s="4" customFormat="1" x14ac:dyDescent="0.25">
      <c r="B31" s="315" t="s">
        <v>49</v>
      </c>
      <c r="C31" s="316">
        <v>12441</v>
      </c>
      <c r="D31" s="308">
        <v>5.27029259634244E-2</v>
      </c>
      <c r="E31" s="313">
        <v>4459</v>
      </c>
      <c r="F31" s="308">
        <v>5.140353910888236E-2</v>
      </c>
      <c r="G31" s="313">
        <v>3010</v>
      </c>
      <c r="H31" s="308">
        <v>6.6597340531451207E-2</v>
      </c>
      <c r="I31" s="313">
        <v>4972</v>
      </c>
      <c r="J31" s="308">
        <v>4.8501638832526922E-2</v>
      </c>
      <c r="K31" s="313">
        <v>0</v>
      </c>
      <c r="L31" s="308">
        <v>0</v>
      </c>
      <c r="M31" s="313">
        <v>0</v>
      </c>
      <c r="N31" s="308">
        <v>0</v>
      </c>
    </row>
    <row r="32" spans="2:14" s="4" customFormat="1" x14ac:dyDescent="0.25">
      <c r="B32" s="315" t="s">
        <v>340</v>
      </c>
      <c r="C32" s="316">
        <v>669</v>
      </c>
      <c r="D32" s="308">
        <v>2.8340372533985146E-3</v>
      </c>
      <c r="E32" s="313">
        <v>14</v>
      </c>
      <c r="F32" s="308">
        <v>1.6139258746901839E-4</v>
      </c>
      <c r="G32" s="313">
        <v>0</v>
      </c>
      <c r="H32" s="308">
        <v>0</v>
      </c>
      <c r="I32" s="313">
        <v>651</v>
      </c>
      <c r="J32" s="308">
        <v>6.3504760418292491E-3</v>
      </c>
      <c r="K32" s="313">
        <v>0</v>
      </c>
      <c r="L32" s="308">
        <v>0</v>
      </c>
      <c r="M32" s="313">
        <v>4</v>
      </c>
      <c r="N32" s="308">
        <v>3.766478342749529E-3</v>
      </c>
    </row>
    <row r="33" spans="1:16" s="4" customFormat="1" x14ac:dyDescent="0.25">
      <c r="B33" s="315" t="s">
        <v>339</v>
      </c>
      <c r="C33" s="316">
        <v>648</v>
      </c>
      <c r="D33" s="308">
        <v>2.7450764427537182E-3</v>
      </c>
      <c r="E33" s="313">
        <v>98</v>
      </c>
      <c r="F33" s="308">
        <v>1.1297481122831286E-3</v>
      </c>
      <c r="G33" s="313">
        <v>14</v>
      </c>
      <c r="H33" s="308">
        <v>3.097550722393079E-4</v>
      </c>
      <c r="I33" s="313">
        <v>491</v>
      </c>
      <c r="J33" s="308">
        <v>4.789683159044795E-3</v>
      </c>
      <c r="K33" s="313">
        <v>24</v>
      </c>
      <c r="L33" s="308">
        <v>4.4198895027624308E-2</v>
      </c>
      <c r="M33" s="313">
        <v>21</v>
      </c>
      <c r="N33" s="308">
        <v>1.977401129943503E-2</v>
      </c>
    </row>
    <row r="34" spans="1:16" s="4" customFormat="1" x14ac:dyDescent="0.25">
      <c r="B34" s="315" t="s">
        <v>338</v>
      </c>
      <c r="C34" s="316">
        <v>2011</v>
      </c>
      <c r="D34" s="308">
        <v>8.5190566765088391E-3</v>
      </c>
      <c r="E34" s="313">
        <v>12</v>
      </c>
      <c r="F34" s="308">
        <v>1.383365035448729E-4</v>
      </c>
      <c r="G34" s="313">
        <v>272</v>
      </c>
      <c r="H34" s="308">
        <v>6.0180985463636968E-3</v>
      </c>
      <c r="I34" s="313">
        <v>1692</v>
      </c>
      <c r="J34" s="308">
        <v>1.6505384735445605E-2</v>
      </c>
      <c r="K34" s="313">
        <v>0</v>
      </c>
      <c r="L34" s="308">
        <v>0</v>
      </c>
      <c r="M34" s="313">
        <v>35</v>
      </c>
      <c r="N34" s="308">
        <v>3.2956685499058377E-2</v>
      </c>
    </row>
    <row r="35" spans="1:16" s="4" customFormat="1" x14ac:dyDescent="0.25">
      <c r="B35" s="315" t="s">
        <v>337</v>
      </c>
      <c r="C35" s="316">
        <v>279</v>
      </c>
      <c r="D35" s="308">
        <v>1.1819079128522953E-3</v>
      </c>
      <c r="E35" s="313">
        <v>0</v>
      </c>
      <c r="F35" s="308">
        <v>0</v>
      </c>
      <c r="G35" s="313">
        <v>14</v>
      </c>
      <c r="H35" s="308">
        <v>3.097550722393079E-4</v>
      </c>
      <c r="I35" s="313">
        <v>232</v>
      </c>
      <c r="J35" s="308">
        <v>2.263149680037459E-3</v>
      </c>
      <c r="K35" s="313">
        <v>21</v>
      </c>
      <c r="L35" s="308">
        <v>3.8674033149171269E-2</v>
      </c>
      <c r="M35" s="313">
        <v>12</v>
      </c>
      <c r="N35" s="308">
        <v>1.1299435028248588E-2</v>
      </c>
    </row>
    <row r="36" spans="1:16" s="4" customFormat="1" x14ac:dyDescent="0.25">
      <c r="B36" s="315" t="s">
        <v>336</v>
      </c>
      <c r="C36" s="316">
        <v>371</v>
      </c>
      <c r="D36" s="308">
        <v>1.5716409880580703E-3</v>
      </c>
      <c r="E36" s="313">
        <v>10</v>
      </c>
      <c r="F36" s="308">
        <v>1.1528041962072741E-4</v>
      </c>
      <c r="G36" s="313">
        <v>17</v>
      </c>
      <c r="H36" s="308">
        <v>3.7613115914773105E-4</v>
      </c>
      <c r="I36" s="313">
        <v>331</v>
      </c>
      <c r="J36" s="308">
        <v>3.2288902762603404E-3</v>
      </c>
      <c r="K36" s="313">
        <v>0</v>
      </c>
      <c r="L36" s="308">
        <v>0</v>
      </c>
      <c r="M36" s="313">
        <v>13</v>
      </c>
      <c r="N36" s="308">
        <v>1.2241054613935969E-2</v>
      </c>
      <c r="P36" s="27"/>
    </row>
    <row r="37" spans="1:16" s="4" customFormat="1" x14ac:dyDescent="0.25">
      <c r="B37" s="315" t="s">
        <v>335</v>
      </c>
      <c r="C37" s="316">
        <v>331</v>
      </c>
      <c r="D37" s="308">
        <v>1.4021918249251246E-3</v>
      </c>
      <c r="E37" s="313">
        <v>0</v>
      </c>
      <c r="F37" s="308">
        <v>0</v>
      </c>
      <c r="G37" s="313">
        <v>0</v>
      </c>
      <c r="H37" s="308">
        <v>0</v>
      </c>
      <c r="I37" s="313">
        <v>319</v>
      </c>
      <c r="J37" s="308">
        <v>3.1118308100515062E-3</v>
      </c>
      <c r="K37" s="313">
        <v>0</v>
      </c>
      <c r="L37" s="308">
        <v>0</v>
      </c>
      <c r="M37" s="313">
        <v>12</v>
      </c>
      <c r="N37" s="308">
        <v>1.1299435028248588E-2</v>
      </c>
    </row>
    <row r="38" spans="1:16" s="4" customFormat="1" x14ac:dyDescent="0.25">
      <c r="B38" s="315" t="s">
        <v>334</v>
      </c>
      <c r="C38" s="316">
        <v>618</v>
      </c>
      <c r="D38" s="308">
        <v>2.617989570404009E-3</v>
      </c>
      <c r="E38" s="313">
        <v>119</v>
      </c>
      <c r="F38" s="308">
        <v>1.3718369934866562E-3</v>
      </c>
      <c r="G38" s="313">
        <v>6</v>
      </c>
      <c r="H38" s="308">
        <v>1.3275217381684626E-4</v>
      </c>
      <c r="I38" s="313">
        <v>447</v>
      </c>
      <c r="J38" s="308">
        <v>4.3604651162790697E-3</v>
      </c>
      <c r="K38" s="313">
        <v>40</v>
      </c>
      <c r="L38" s="308">
        <v>7.3664825046040522E-2</v>
      </c>
      <c r="M38" s="313">
        <v>6</v>
      </c>
      <c r="N38" s="308">
        <v>5.6497175141242938E-3</v>
      </c>
    </row>
    <row r="39" spans="1:16" s="4" customFormat="1" x14ac:dyDescent="0.25">
      <c r="B39" s="315" t="s">
        <v>333</v>
      </c>
      <c r="C39" s="314"/>
      <c r="D39" s="311"/>
      <c r="E39" s="312"/>
      <c r="F39" s="311"/>
      <c r="G39" s="312"/>
      <c r="H39" s="311"/>
      <c r="I39" s="313">
        <v>892</v>
      </c>
      <c r="J39" s="311"/>
      <c r="K39" s="312"/>
      <c r="L39" s="311"/>
      <c r="M39" s="312"/>
      <c r="N39" s="311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10"/>
    </row>
    <row r="41" spans="1:16" s="4" customFormat="1" ht="29.25" customHeight="1" x14ac:dyDescent="0.25">
      <c r="B41" s="309" t="s">
        <v>332</v>
      </c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</row>
    <row r="42" spans="1:16" s="4" customFormat="1" x14ac:dyDescent="0.25"/>
    <row r="43" spans="1:16" hidden="1" x14ac:dyDescent="0.25">
      <c r="B43" t="s">
        <v>331</v>
      </c>
      <c r="C43" s="118">
        <f>SUM(C8:C11,C13:C14,C16,C18,C19,C26,C28,C31,C38)</f>
        <v>174532</v>
      </c>
      <c r="D43" s="308">
        <f>C43/$C43</f>
        <v>1</v>
      </c>
      <c r="E43" s="118">
        <f>SUM(E8:E11,E13:E14,E16,E18,E19,E26,E28,E31,E38)</f>
        <v>64651</v>
      </c>
      <c r="F43" s="308">
        <f>E43/$C43</f>
        <v>0.370424907753306</v>
      </c>
      <c r="G43" s="118">
        <f>SUM(G8:G11,G13:G14,G16,G18,G19,G26,G28,G31,G38)</f>
        <v>39707</v>
      </c>
      <c r="H43" s="308">
        <f>G43/$C43</f>
        <v>0.22750555772007425</v>
      </c>
      <c r="I43" s="118">
        <v>69501</v>
      </c>
      <c r="J43" s="308">
        <f>I43/$C43</f>
        <v>0.39821350812458461</v>
      </c>
      <c r="K43" s="118">
        <f>SUM(K8:K11,K13:K14,K16,K18,K19,K26,K28,K31,K38)</f>
        <v>264</v>
      </c>
      <c r="L43" s="308">
        <f>K43/$C43</f>
        <v>1.512616597529393E-3</v>
      </c>
      <c r="M43" s="118">
        <f>SUM(M8:M11,M13:M14,M16,M18,M19,M26,M28,M31,M38)</f>
        <v>409</v>
      </c>
      <c r="N43" s="308">
        <f>M43/$C43</f>
        <v>2.3434098045057639E-3</v>
      </c>
    </row>
    <row r="44" spans="1:16" hidden="1" x14ac:dyDescent="0.25">
      <c r="B44" t="s">
        <v>330</v>
      </c>
      <c r="C44" s="118">
        <f>SUM(C12,C15,C17,C20,C22,C23:C25,C27,C30,C32,C33,C35,C37)</f>
        <v>41007</v>
      </c>
      <c r="D44" s="308">
        <f>C44/$C44</f>
        <v>1</v>
      </c>
      <c r="E44" s="118">
        <f>SUM(E12,E15,E17,E20,E22,E23:E25,E27,E30,E32,E33,E35,E37)</f>
        <v>17869</v>
      </c>
      <c r="F44" s="308">
        <f>E44/$C44</f>
        <v>0.43575487111956496</v>
      </c>
      <c r="G44" s="118">
        <f>SUM(G12,G15,G17,G20,G22,G23:G25,G27,G30,G32,G33,G35,G37)</f>
        <v>4910</v>
      </c>
      <c r="H44" s="308">
        <f>G44/$C44</f>
        <v>0.11973565488818982</v>
      </c>
      <c r="I44" s="118">
        <v>17463</v>
      </c>
      <c r="J44" s="308">
        <f>I44/$C44</f>
        <v>0.42585412246689591</v>
      </c>
      <c r="K44" s="118">
        <f>SUM(K12,K15,K17,K20,K22,K23:K25,K27,K30,K32,K33,K35,K37)</f>
        <v>257</v>
      </c>
      <c r="L44" s="308">
        <f>K44/$C44</f>
        <v>6.2672226693003636E-3</v>
      </c>
      <c r="M44" s="118">
        <f>SUM(M12,M15,M17,M20,M22,M23:M25,M27,M30,M32,M33,M35,M37)</f>
        <v>508</v>
      </c>
      <c r="N44" s="308">
        <f>M44/$C44</f>
        <v>1.2388128856048968E-2</v>
      </c>
    </row>
    <row r="45" spans="1:16" hidden="1" x14ac:dyDescent="0.25">
      <c r="B45" t="s">
        <v>329</v>
      </c>
      <c r="C45" s="118">
        <f>SUM(C21,C34,C36)</f>
        <v>8093</v>
      </c>
      <c r="D45" s="308">
        <f>C45/$C45</f>
        <v>1</v>
      </c>
      <c r="E45" s="118">
        <f>SUM(E21,E34,E36)</f>
        <v>1166</v>
      </c>
      <c r="F45" s="308">
        <f>E45/$C45</f>
        <v>0.14407512665266278</v>
      </c>
      <c r="G45" s="118">
        <f>SUM(G21,G34,G36)</f>
        <v>530</v>
      </c>
      <c r="H45" s="308">
        <f>G45/$C45</f>
        <v>6.5488693933028544E-2</v>
      </c>
      <c r="I45" s="118">
        <v>6245</v>
      </c>
      <c r="J45" s="308">
        <f>I45/$C45</f>
        <v>0.77165451624860992</v>
      </c>
      <c r="K45" s="118">
        <f>SUM(K21,K34,K36)</f>
        <v>22</v>
      </c>
      <c r="L45" s="308">
        <f>K45/$C45</f>
        <v>2.7183986160879774E-3</v>
      </c>
      <c r="M45" s="118">
        <f>SUM(M21,M34,M36)</f>
        <v>130</v>
      </c>
      <c r="N45" s="308">
        <f>M45/$C45</f>
        <v>1.6063264549610774E-2</v>
      </c>
    </row>
    <row r="46" spans="1:16" hidden="1" x14ac:dyDescent="0.25">
      <c r="B46" t="s">
        <v>328</v>
      </c>
      <c r="C46" s="118">
        <f>C29</f>
        <v>11531</v>
      </c>
      <c r="D46" s="308">
        <f>C46/$C46</f>
        <v>1</v>
      </c>
      <c r="E46" s="118">
        <f>E29</f>
        <v>3059</v>
      </c>
      <c r="F46" s="308">
        <f>E46/$C46</f>
        <v>0.26528488422513224</v>
      </c>
      <c r="G46" s="118">
        <f>G29</f>
        <v>50</v>
      </c>
      <c r="H46" s="308">
        <f>G46/$C46</f>
        <v>4.3361373688318447E-3</v>
      </c>
      <c r="I46" s="118">
        <v>8407</v>
      </c>
      <c r="J46" s="308">
        <f>I46/$C46</f>
        <v>0.72907813719538639</v>
      </c>
      <c r="K46" s="118">
        <f>K29</f>
        <v>0</v>
      </c>
      <c r="L46" s="308">
        <f>K46/$C46</f>
        <v>0</v>
      </c>
      <c r="M46" s="118">
        <f>M29</f>
        <v>15</v>
      </c>
      <c r="N46" s="308">
        <f>M46/$C46</f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46BD-A927-4AF5-9902-93D68ECF7DB1}">
  <sheetPr>
    <tabColor rgb="FF92D050"/>
  </sheetPr>
  <dimension ref="A1:BS65"/>
  <sheetViews>
    <sheetView showGridLines="0" topLeftCell="A7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27" t="s">
        <v>385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364"/>
      <c r="AQ3" s="364"/>
      <c r="AR3" s="364"/>
      <c r="AS3" s="364"/>
      <c r="AT3" s="364"/>
      <c r="AU3" s="364"/>
      <c r="AV3" s="364"/>
      <c r="AW3" s="364"/>
      <c r="AX3" s="364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</row>
    <row r="4" spans="1:71" s="4" customFormat="1" ht="6" customHeight="1" x14ac:dyDescent="0.25"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</row>
    <row r="5" spans="1:71" s="4" customFormat="1" x14ac:dyDescent="0.25">
      <c r="B5" s="363"/>
      <c r="C5" s="362"/>
      <c r="D5" s="362"/>
      <c r="E5" s="362"/>
      <c r="F5" s="361" t="s">
        <v>384</v>
      </c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59" t="s">
        <v>383</v>
      </c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  <c r="BG5" s="358"/>
      <c r="BH5" s="358"/>
      <c r="BI5" s="358"/>
      <c r="BJ5" s="358"/>
      <c r="BK5" s="357" t="s">
        <v>363</v>
      </c>
      <c r="BL5" s="356"/>
      <c r="BM5" s="356"/>
      <c r="BN5" s="352" t="s">
        <v>362</v>
      </c>
      <c r="BO5" s="351"/>
      <c r="BP5" s="353"/>
      <c r="BQ5" s="357" t="s">
        <v>361</v>
      </c>
      <c r="BR5" s="356"/>
      <c r="BS5" s="356"/>
    </row>
    <row r="6" spans="1:71" s="4" customFormat="1" x14ac:dyDescent="0.25">
      <c r="B6" s="323" t="s">
        <v>364</v>
      </c>
      <c r="C6" s="355" t="s">
        <v>0</v>
      </c>
      <c r="D6" s="349"/>
      <c r="E6" s="354"/>
      <c r="F6" s="325" t="s">
        <v>382</v>
      </c>
      <c r="G6" s="323"/>
      <c r="H6" s="324"/>
      <c r="I6" s="325" t="s">
        <v>179</v>
      </c>
      <c r="J6" s="323"/>
      <c r="K6" s="324"/>
      <c r="L6" s="325" t="s">
        <v>381</v>
      </c>
      <c r="M6" s="323"/>
      <c r="N6" s="324"/>
      <c r="O6" s="325" t="s">
        <v>178</v>
      </c>
      <c r="P6" s="323"/>
      <c r="Q6" s="324"/>
      <c r="R6" s="325" t="s">
        <v>176</v>
      </c>
      <c r="S6" s="323"/>
      <c r="T6" s="324"/>
      <c r="U6" s="325" t="s">
        <v>174</v>
      </c>
      <c r="V6" s="323"/>
      <c r="W6" s="324"/>
      <c r="X6" s="325" t="s">
        <v>380</v>
      </c>
      <c r="Y6" s="323"/>
      <c r="Z6" s="324"/>
      <c r="AA6" s="325" t="s">
        <v>379</v>
      </c>
      <c r="AB6" s="323"/>
      <c r="AC6" s="324"/>
      <c r="AD6" s="325" t="s">
        <v>378</v>
      </c>
      <c r="AE6" s="323"/>
      <c r="AF6" s="323"/>
      <c r="AG6" s="352" t="s">
        <v>377</v>
      </c>
      <c r="AH6" s="351"/>
      <c r="AI6" s="353"/>
      <c r="AJ6" s="352" t="s">
        <v>376</v>
      </c>
      <c r="AK6" s="351"/>
      <c r="AL6" s="353"/>
      <c r="AM6" s="352" t="s">
        <v>375</v>
      </c>
      <c r="AN6" s="351"/>
      <c r="AO6" s="353"/>
      <c r="AP6" s="352" t="s">
        <v>374</v>
      </c>
      <c r="AQ6" s="351"/>
      <c r="AR6" s="353"/>
      <c r="AS6" s="352" t="s">
        <v>373</v>
      </c>
      <c r="AT6" s="351"/>
      <c r="AU6" s="353"/>
      <c r="AV6" s="352" t="s">
        <v>178</v>
      </c>
      <c r="AW6" s="351"/>
      <c r="AX6" s="353"/>
      <c r="AY6" s="352" t="s">
        <v>176</v>
      </c>
      <c r="AZ6" s="351"/>
      <c r="BA6" s="353"/>
      <c r="BB6" s="352" t="s">
        <v>174</v>
      </c>
      <c r="BC6" s="351"/>
      <c r="BD6" s="353"/>
      <c r="BE6" s="352" t="s">
        <v>372</v>
      </c>
      <c r="BF6" s="351"/>
      <c r="BG6" s="353"/>
      <c r="BH6" s="352" t="s">
        <v>371</v>
      </c>
      <c r="BI6" s="351"/>
      <c r="BJ6" s="351"/>
      <c r="BK6" s="347"/>
      <c r="BL6" s="323"/>
      <c r="BM6" s="323"/>
      <c r="BN6" s="350"/>
      <c r="BO6" s="349"/>
      <c r="BP6" s="348"/>
      <c r="BQ6" s="347"/>
      <c r="BR6" s="323"/>
      <c r="BS6" s="323"/>
    </row>
    <row r="7" spans="1:71" s="4" customFormat="1" ht="54" x14ac:dyDescent="0.25">
      <c r="B7" s="323"/>
      <c r="C7" s="346" t="s">
        <v>360</v>
      </c>
      <c r="D7" s="337" t="s">
        <v>370</v>
      </c>
      <c r="E7" s="336" t="s">
        <v>369</v>
      </c>
      <c r="F7" s="322" t="s">
        <v>360</v>
      </c>
      <c r="G7" s="335" t="s">
        <v>370</v>
      </c>
      <c r="H7" s="321" t="s">
        <v>369</v>
      </c>
      <c r="I7" s="322" t="s">
        <v>360</v>
      </c>
      <c r="J7" s="335" t="s">
        <v>370</v>
      </c>
      <c r="K7" s="321" t="s">
        <v>369</v>
      </c>
      <c r="L7" s="322" t="s">
        <v>360</v>
      </c>
      <c r="M7" s="335" t="s">
        <v>370</v>
      </c>
      <c r="N7" s="321" t="s">
        <v>369</v>
      </c>
      <c r="O7" s="322" t="s">
        <v>360</v>
      </c>
      <c r="P7" s="335" t="s">
        <v>370</v>
      </c>
      <c r="Q7" s="321" t="s">
        <v>369</v>
      </c>
      <c r="R7" s="322" t="s">
        <v>360</v>
      </c>
      <c r="S7" s="335" t="s">
        <v>370</v>
      </c>
      <c r="T7" s="321" t="s">
        <v>369</v>
      </c>
      <c r="U7" s="322" t="s">
        <v>360</v>
      </c>
      <c r="V7" s="335" t="s">
        <v>370</v>
      </c>
      <c r="W7" s="321" t="s">
        <v>369</v>
      </c>
      <c r="X7" s="322" t="s">
        <v>360</v>
      </c>
      <c r="Y7" s="335" t="s">
        <v>370</v>
      </c>
      <c r="Z7" s="321" t="s">
        <v>369</v>
      </c>
      <c r="AA7" s="322" t="s">
        <v>360</v>
      </c>
      <c r="AB7" s="335" t="s">
        <v>370</v>
      </c>
      <c r="AC7" s="321" t="s">
        <v>369</v>
      </c>
      <c r="AD7" s="322" t="s">
        <v>360</v>
      </c>
      <c r="AE7" s="335" t="s">
        <v>370</v>
      </c>
      <c r="AF7" s="345" t="s">
        <v>369</v>
      </c>
      <c r="AG7" s="343" t="s">
        <v>360</v>
      </c>
      <c r="AH7" s="342" t="s">
        <v>370</v>
      </c>
      <c r="AI7" s="344" t="s">
        <v>369</v>
      </c>
      <c r="AJ7" s="343" t="s">
        <v>360</v>
      </c>
      <c r="AK7" s="342" t="s">
        <v>370</v>
      </c>
      <c r="AL7" s="344" t="s">
        <v>369</v>
      </c>
      <c r="AM7" s="343" t="s">
        <v>360</v>
      </c>
      <c r="AN7" s="342" t="s">
        <v>370</v>
      </c>
      <c r="AO7" s="344" t="s">
        <v>369</v>
      </c>
      <c r="AP7" s="343" t="s">
        <v>360</v>
      </c>
      <c r="AQ7" s="342" t="s">
        <v>370</v>
      </c>
      <c r="AR7" s="344" t="s">
        <v>369</v>
      </c>
      <c r="AS7" s="343" t="s">
        <v>360</v>
      </c>
      <c r="AT7" s="342" t="s">
        <v>370</v>
      </c>
      <c r="AU7" s="344" t="s">
        <v>369</v>
      </c>
      <c r="AV7" s="343" t="s">
        <v>360</v>
      </c>
      <c r="AW7" s="342" t="s">
        <v>370</v>
      </c>
      <c r="AX7" s="344" t="s">
        <v>369</v>
      </c>
      <c r="AY7" s="343" t="s">
        <v>360</v>
      </c>
      <c r="AZ7" s="342" t="s">
        <v>370</v>
      </c>
      <c r="BA7" s="344" t="s">
        <v>369</v>
      </c>
      <c r="BB7" s="343" t="s">
        <v>360</v>
      </c>
      <c r="BC7" s="342" t="s">
        <v>370</v>
      </c>
      <c r="BD7" s="344" t="s">
        <v>369</v>
      </c>
      <c r="BE7" s="343" t="s">
        <v>360</v>
      </c>
      <c r="BF7" s="342" t="s">
        <v>370</v>
      </c>
      <c r="BG7" s="344" t="s">
        <v>369</v>
      </c>
      <c r="BH7" s="343" t="s">
        <v>360</v>
      </c>
      <c r="BI7" s="342" t="s">
        <v>370</v>
      </c>
      <c r="BJ7" s="341" t="s">
        <v>369</v>
      </c>
      <c r="BK7" s="340" t="s">
        <v>360</v>
      </c>
      <c r="BL7" s="335" t="s">
        <v>370</v>
      </c>
      <c r="BM7" s="339" t="s">
        <v>369</v>
      </c>
      <c r="BN7" s="338" t="s">
        <v>360</v>
      </c>
      <c r="BO7" s="337" t="s">
        <v>370</v>
      </c>
      <c r="BP7" s="336" t="s">
        <v>369</v>
      </c>
      <c r="BQ7" s="322" t="s">
        <v>360</v>
      </c>
      <c r="BR7" s="335" t="s">
        <v>370</v>
      </c>
      <c r="BS7" s="321" t="s">
        <v>369</v>
      </c>
    </row>
    <row r="8" spans="1:71" s="317" customFormat="1" ht="15.75" x14ac:dyDescent="0.25">
      <c r="B8" s="320" t="s">
        <v>358</v>
      </c>
      <c r="C8" s="319">
        <v>236059</v>
      </c>
      <c r="D8" s="319">
        <v>35544</v>
      </c>
      <c r="E8" s="334">
        <v>0.17726354636810204</v>
      </c>
      <c r="F8" s="319">
        <v>86745</v>
      </c>
      <c r="G8" s="333">
        <v>869</v>
      </c>
      <c r="H8" s="318">
        <v>1.0131004366812135E-2</v>
      </c>
      <c r="I8" s="319">
        <v>1218</v>
      </c>
      <c r="J8" s="333">
        <v>31</v>
      </c>
      <c r="K8" s="318">
        <v>2.6116259477674708E-2</v>
      </c>
      <c r="L8" s="319">
        <v>1953</v>
      </c>
      <c r="M8" s="333">
        <v>-54</v>
      </c>
      <c r="N8" s="318">
        <v>-2.6905829596412523E-2</v>
      </c>
      <c r="O8" s="319">
        <v>13305</v>
      </c>
      <c r="P8" s="333">
        <v>-116</v>
      </c>
      <c r="Q8" s="318">
        <v>-8.6431711496908203E-3</v>
      </c>
      <c r="R8" s="319">
        <v>54391</v>
      </c>
      <c r="S8" s="333">
        <v>325</v>
      </c>
      <c r="T8" s="318">
        <v>6.0111715310915415E-3</v>
      </c>
      <c r="U8" s="319">
        <v>9309</v>
      </c>
      <c r="V8" s="333">
        <v>140</v>
      </c>
      <c r="W8" s="318">
        <v>1.5268840658741345E-2</v>
      </c>
      <c r="X8" s="319">
        <v>2822</v>
      </c>
      <c r="Y8" s="333">
        <v>0</v>
      </c>
      <c r="Z8" s="318">
        <v>0</v>
      </c>
      <c r="AA8" s="319">
        <v>3587</v>
      </c>
      <c r="AB8" s="333">
        <v>544</v>
      </c>
      <c r="AC8" s="318">
        <v>0.17877094972067042</v>
      </c>
      <c r="AD8" s="319">
        <v>160</v>
      </c>
      <c r="AE8" s="333">
        <v>0</v>
      </c>
      <c r="AF8" s="318">
        <v>0</v>
      </c>
      <c r="AG8" s="319">
        <v>45197</v>
      </c>
      <c r="AH8" s="333">
        <v>-2413</v>
      </c>
      <c r="AI8" s="318">
        <v>-4.4184082752797171E-2</v>
      </c>
      <c r="AJ8" s="319">
        <v>6653</v>
      </c>
      <c r="AK8" s="333">
        <v>12</v>
      </c>
      <c r="AL8" s="318">
        <v>1.8069567836169753E-3</v>
      </c>
      <c r="AM8" s="319">
        <v>10461</v>
      </c>
      <c r="AN8" s="333">
        <v>-809</v>
      </c>
      <c r="AO8" s="318">
        <v>-7.1783496007098546E-2</v>
      </c>
      <c r="AP8" s="319">
        <v>17354</v>
      </c>
      <c r="AQ8" s="333">
        <v>-421</v>
      </c>
      <c r="AR8" s="318">
        <v>-2.3684950773558366E-2</v>
      </c>
      <c r="AS8" s="319">
        <v>218</v>
      </c>
      <c r="AT8" s="333">
        <v>0</v>
      </c>
      <c r="AU8" s="318">
        <v>0</v>
      </c>
      <c r="AV8" s="319">
        <v>6819</v>
      </c>
      <c r="AW8" s="333">
        <v>-471</v>
      </c>
      <c r="AX8" s="318">
        <v>-6.4609053497942437E-2</v>
      </c>
      <c r="AY8" s="319">
        <v>1825</v>
      </c>
      <c r="AZ8" s="333">
        <v>-568</v>
      </c>
      <c r="BA8" s="318">
        <v>-0.23735896364396158</v>
      </c>
      <c r="BB8" s="319">
        <v>1424</v>
      </c>
      <c r="BC8" s="333">
        <v>0</v>
      </c>
      <c r="BD8" s="318">
        <v>0</v>
      </c>
      <c r="BE8" s="319">
        <v>345</v>
      </c>
      <c r="BF8" s="333">
        <v>4</v>
      </c>
      <c r="BG8" s="318">
        <v>1.1730205278592365E-2</v>
      </c>
      <c r="BH8" s="319">
        <v>98</v>
      </c>
      <c r="BI8" s="333">
        <v>0</v>
      </c>
      <c r="BJ8" s="318">
        <v>0</v>
      </c>
      <c r="BK8" s="319">
        <v>102512</v>
      </c>
      <c r="BL8" s="333">
        <v>37111</v>
      </c>
      <c r="BM8" s="318">
        <v>0.52957567072685285</v>
      </c>
      <c r="BN8" s="319">
        <v>543</v>
      </c>
      <c r="BO8" s="333">
        <v>-1</v>
      </c>
      <c r="BP8" s="318">
        <v>0</v>
      </c>
      <c r="BQ8" s="319">
        <v>1062</v>
      </c>
      <c r="BR8" s="333">
        <v>-22</v>
      </c>
      <c r="BS8" s="318">
        <v>-1.939058171745156E-2</v>
      </c>
    </row>
    <row r="9" spans="1:71" s="4" customFormat="1" x14ac:dyDescent="0.25">
      <c r="A9" s="27"/>
      <c r="B9" s="315" t="s">
        <v>41</v>
      </c>
      <c r="C9" s="316">
        <v>66119</v>
      </c>
      <c r="D9" s="314">
        <v>6788</v>
      </c>
      <c r="E9" s="332">
        <v>0.11440899361210843</v>
      </c>
      <c r="F9" s="313">
        <v>35103</v>
      </c>
      <c r="G9" s="314">
        <v>734</v>
      </c>
      <c r="H9" s="332">
        <v>2.1356454944863046E-2</v>
      </c>
      <c r="I9" s="313">
        <v>335</v>
      </c>
      <c r="J9" s="314">
        <v>0</v>
      </c>
      <c r="K9" s="332">
        <v>0</v>
      </c>
      <c r="L9" s="313">
        <v>967</v>
      </c>
      <c r="M9" s="314">
        <v>0</v>
      </c>
      <c r="N9" s="332">
        <v>0</v>
      </c>
      <c r="O9" s="313">
        <v>3479</v>
      </c>
      <c r="P9" s="314">
        <v>0</v>
      </c>
      <c r="Q9" s="332">
        <v>0</v>
      </c>
      <c r="R9" s="313">
        <v>20386</v>
      </c>
      <c r="S9" s="314">
        <v>190</v>
      </c>
      <c r="T9" s="332">
        <v>9.4078035254505643E-3</v>
      </c>
      <c r="U9" s="313">
        <v>6760</v>
      </c>
      <c r="V9" s="314">
        <v>0</v>
      </c>
      <c r="W9" s="332">
        <v>0</v>
      </c>
      <c r="X9" s="313">
        <v>1062</v>
      </c>
      <c r="Y9" s="314">
        <v>0</v>
      </c>
      <c r="Z9" s="332">
        <v>0</v>
      </c>
      <c r="AA9" s="313">
        <v>2114</v>
      </c>
      <c r="AB9" s="314">
        <v>544</v>
      </c>
      <c r="AC9" s="332">
        <v>0.34649681528662413</v>
      </c>
      <c r="AD9" s="313">
        <v>0</v>
      </c>
      <c r="AE9" s="314">
        <v>0</v>
      </c>
      <c r="AF9" s="332" t="s">
        <v>232</v>
      </c>
      <c r="AG9" s="313">
        <v>11767</v>
      </c>
      <c r="AH9" s="314">
        <v>-596</v>
      </c>
      <c r="AI9" s="332">
        <v>-4.8208363665776965E-2</v>
      </c>
      <c r="AJ9" s="313">
        <v>1160</v>
      </c>
      <c r="AK9" s="314">
        <v>12</v>
      </c>
      <c r="AL9" s="332">
        <v>1.0452961672473782E-2</v>
      </c>
      <c r="AM9" s="313">
        <v>3808</v>
      </c>
      <c r="AN9" s="314">
        <v>-608</v>
      </c>
      <c r="AO9" s="332">
        <v>-0.1376811594202898</v>
      </c>
      <c r="AP9" s="313">
        <v>3406</v>
      </c>
      <c r="AQ9" s="314">
        <v>0</v>
      </c>
      <c r="AR9" s="332">
        <v>0</v>
      </c>
      <c r="AS9" s="313">
        <v>0</v>
      </c>
      <c r="AT9" s="314">
        <v>0</v>
      </c>
      <c r="AU9" s="332" t="s">
        <v>232</v>
      </c>
      <c r="AV9" s="313">
        <v>2772</v>
      </c>
      <c r="AW9" s="314">
        <v>0</v>
      </c>
      <c r="AX9" s="332">
        <v>0</v>
      </c>
      <c r="AY9" s="313">
        <v>265</v>
      </c>
      <c r="AZ9" s="314">
        <v>0</v>
      </c>
      <c r="BA9" s="332">
        <v>0</v>
      </c>
      <c r="BB9" s="313">
        <v>330</v>
      </c>
      <c r="BC9" s="314">
        <v>0</v>
      </c>
      <c r="BD9" s="332">
        <v>0</v>
      </c>
      <c r="BE9" s="313">
        <v>4</v>
      </c>
      <c r="BF9" s="314">
        <v>0</v>
      </c>
      <c r="BG9" s="332">
        <v>0</v>
      </c>
      <c r="BH9" s="313">
        <v>22</v>
      </c>
      <c r="BI9" s="314">
        <v>0</v>
      </c>
      <c r="BJ9" s="332">
        <v>0</v>
      </c>
      <c r="BK9" s="313">
        <v>19213</v>
      </c>
      <c r="BL9" s="314">
        <v>6652</v>
      </c>
      <c r="BM9" s="332">
        <v>0.63043478260869557</v>
      </c>
      <c r="BN9" s="313">
        <v>22</v>
      </c>
      <c r="BO9" s="314">
        <v>0</v>
      </c>
      <c r="BP9" s="332">
        <v>0</v>
      </c>
      <c r="BQ9" s="313">
        <v>14</v>
      </c>
      <c r="BR9" s="314">
        <v>-2</v>
      </c>
      <c r="BS9" s="332">
        <v>-0.125</v>
      </c>
    </row>
    <row r="10" spans="1:71" s="4" customFormat="1" x14ac:dyDescent="0.25">
      <c r="A10" s="27"/>
      <c r="B10" s="315" t="s">
        <v>357</v>
      </c>
      <c r="C10" s="316">
        <v>317</v>
      </c>
      <c r="D10" s="314">
        <v>116</v>
      </c>
      <c r="E10" s="332">
        <v>0.57711442786069655</v>
      </c>
      <c r="F10" s="313">
        <v>0</v>
      </c>
      <c r="G10" s="314">
        <v>0</v>
      </c>
      <c r="H10" s="332" t="s">
        <v>232</v>
      </c>
      <c r="I10" s="313">
        <v>0</v>
      </c>
      <c r="J10" s="314">
        <v>0</v>
      </c>
      <c r="K10" s="332" t="s">
        <v>232</v>
      </c>
      <c r="L10" s="313">
        <v>0</v>
      </c>
      <c r="M10" s="314">
        <v>0</v>
      </c>
      <c r="N10" s="332" t="s">
        <v>232</v>
      </c>
      <c r="O10" s="313">
        <v>0</v>
      </c>
      <c r="P10" s="314">
        <v>0</v>
      </c>
      <c r="Q10" s="332" t="s">
        <v>232</v>
      </c>
      <c r="R10" s="313">
        <v>0</v>
      </c>
      <c r="S10" s="314">
        <v>0</v>
      </c>
      <c r="T10" s="332" t="s">
        <v>232</v>
      </c>
      <c r="U10" s="313">
        <v>0</v>
      </c>
      <c r="V10" s="314">
        <v>0</v>
      </c>
      <c r="W10" s="332" t="s">
        <v>232</v>
      </c>
      <c r="X10" s="313">
        <v>0</v>
      </c>
      <c r="Y10" s="314">
        <v>0</v>
      </c>
      <c r="Z10" s="332" t="s">
        <v>232</v>
      </c>
      <c r="AA10" s="313">
        <v>0</v>
      </c>
      <c r="AB10" s="314">
        <v>0</v>
      </c>
      <c r="AC10" s="332" t="s">
        <v>232</v>
      </c>
      <c r="AD10" s="313">
        <v>0</v>
      </c>
      <c r="AE10" s="314">
        <v>0</v>
      </c>
      <c r="AF10" s="332" t="s">
        <v>232</v>
      </c>
      <c r="AG10" s="313">
        <v>0</v>
      </c>
      <c r="AH10" s="314">
        <v>0</v>
      </c>
      <c r="AI10" s="332" t="s">
        <v>232</v>
      </c>
      <c r="AJ10" s="313">
        <v>0</v>
      </c>
      <c r="AK10" s="314">
        <v>0</v>
      </c>
      <c r="AL10" s="332" t="s">
        <v>232</v>
      </c>
      <c r="AM10" s="313">
        <v>0</v>
      </c>
      <c r="AN10" s="314">
        <v>0</v>
      </c>
      <c r="AO10" s="332" t="s">
        <v>232</v>
      </c>
      <c r="AP10" s="313">
        <v>0</v>
      </c>
      <c r="AQ10" s="314">
        <v>0</v>
      </c>
      <c r="AR10" s="332" t="s">
        <v>232</v>
      </c>
      <c r="AS10" s="313">
        <v>0</v>
      </c>
      <c r="AT10" s="314">
        <v>0</v>
      </c>
      <c r="AU10" s="332" t="s">
        <v>232</v>
      </c>
      <c r="AV10" s="313">
        <v>0</v>
      </c>
      <c r="AW10" s="314">
        <v>0</v>
      </c>
      <c r="AX10" s="332" t="s">
        <v>232</v>
      </c>
      <c r="AY10" s="313">
        <v>0</v>
      </c>
      <c r="AZ10" s="314">
        <v>0</v>
      </c>
      <c r="BA10" s="332" t="s">
        <v>232</v>
      </c>
      <c r="BB10" s="313">
        <v>0</v>
      </c>
      <c r="BC10" s="314">
        <v>0</v>
      </c>
      <c r="BD10" s="332" t="s">
        <v>232</v>
      </c>
      <c r="BE10" s="313">
        <v>0</v>
      </c>
      <c r="BF10" s="314">
        <v>0</v>
      </c>
      <c r="BG10" s="332" t="s">
        <v>232</v>
      </c>
      <c r="BH10" s="313">
        <v>0</v>
      </c>
      <c r="BI10" s="314">
        <v>0</v>
      </c>
      <c r="BJ10" s="332" t="s">
        <v>232</v>
      </c>
      <c r="BK10" s="313">
        <v>300</v>
      </c>
      <c r="BL10" s="314">
        <v>116</v>
      </c>
      <c r="BM10" s="332">
        <v>0.41116995666827161</v>
      </c>
      <c r="BN10" s="313">
        <v>0</v>
      </c>
      <c r="BO10" s="314">
        <v>0</v>
      </c>
      <c r="BP10" s="332" t="s">
        <v>232</v>
      </c>
      <c r="BQ10" s="313">
        <v>17</v>
      </c>
      <c r="BR10" s="314">
        <v>0</v>
      </c>
      <c r="BS10" s="332">
        <v>0</v>
      </c>
    </row>
    <row r="11" spans="1:71" s="4" customFormat="1" x14ac:dyDescent="0.25">
      <c r="A11" s="27"/>
      <c r="B11" s="315" t="s">
        <v>356</v>
      </c>
      <c r="C11" s="316">
        <v>3045</v>
      </c>
      <c r="D11" s="314">
        <v>850</v>
      </c>
      <c r="E11" s="332">
        <v>0.38724373576309801</v>
      </c>
      <c r="F11" s="313">
        <v>18</v>
      </c>
      <c r="G11" s="314">
        <v>0</v>
      </c>
      <c r="H11" s="332">
        <v>0</v>
      </c>
      <c r="I11" s="313">
        <v>0</v>
      </c>
      <c r="J11" s="314">
        <v>0</v>
      </c>
      <c r="K11" s="332" t="s">
        <v>232</v>
      </c>
      <c r="L11" s="313">
        <v>18</v>
      </c>
      <c r="M11" s="314">
        <v>0</v>
      </c>
      <c r="N11" s="332">
        <v>0</v>
      </c>
      <c r="O11" s="313">
        <v>0</v>
      </c>
      <c r="P11" s="314">
        <v>0</v>
      </c>
      <c r="Q11" s="332" t="s">
        <v>232</v>
      </c>
      <c r="R11" s="313">
        <v>0</v>
      </c>
      <c r="S11" s="314">
        <v>0</v>
      </c>
      <c r="T11" s="332" t="s">
        <v>232</v>
      </c>
      <c r="U11" s="313">
        <v>0</v>
      </c>
      <c r="V11" s="314">
        <v>0</v>
      </c>
      <c r="W11" s="332" t="s">
        <v>232</v>
      </c>
      <c r="X11" s="313">
        <v>0</v>
      </c>
      <c r="Y11" s="314">
        <v>0</v>
      </c>
      <c r="Z11" s="332" t="s">
        <v>232</v>
      </c>
      <c r="AA11" s="313">
        <v>0</v>
      </c>
      <c r="AB11" s="314">
        <v>0</v>
      </c>
      <c r="AC11" s="332" t="s">
        <v>232</v>
      </c>
      <c r="AD11" s="313">
        <v>0</v>
      </c>
      <c r="AE11" s="314">
        <v>0</v>
      </c>
      <c r="AF11" s="332" t="s">
        <v>232</v>
      </c>
      <c r="AG11" s="313">
        <v>24</v>
      </c>
      <c r="AH11" s="314">
        <v>0</v>
      </c>
      <c r="AI11" s="332">
        <v>0</v>
      </c>
      <c r="AJ11" s="313">
        <v>0</v>
      </c>
      <c r="AK11" s="314">
        <v>0</v>
      </c>
      <c r="AL11" s="332" t="s">
        <v>232</v>
      </c>
      <c r="AM11" s="313">
        <v>0</v>
      </c>
      <c r="AN11" s="314">
        <v>0</v>
      </c>
      <c r="AO11" s="332" t="s">
        <v>232</v>
      </c>
      <c r="AP11" s="313">
        <v>0</v>
      </c>
      <c r="AQ11" s="314">
        <v>0</v>
      </c>
      <c r="AR11" s="332" t="s">
        <v>232</v>
      </c>
      <c r="AS11" s="313">
        <v>0</v>
      </c>
      <c r="AT11" s="314">
        <v>0</v>
      </c>
      <c r="AU11" s="332" t="s">
        <v>232</v>
      </c>
      <c r="AV11" s="313">
        <v>0</v>
      </c>
      <c r="AW11" s="314">
        <v>0</v>
      </c>
      <c r="AX11" s="332" t="s">
        <v>232</v>
      </c>
      <c r="AY11" s="313">
        <v>0</v>
      </c>
      <c r="AZ11" s="314">
        <v>0</v>
      </c>
      <c r="BA11" s="332" t="s">
        <v>232</v>
      </c>
      <c r="BB11" s="313">
        <v>0</v>
      </c>
      <c r="BC11" s="314">
        <v>0</v>
      </c>
      <c r="BD11" s="332" t="s">
        <v>232</v>
      </c>
      <c r="BE11" s="313">
        <v>4</v>
      </c>
      <c r="BF11" s="314">
        <v>0</v>
      </c>
      <c r="BG11" s="332">
        <v>0</v>
      </c>
      <c r="BH11" s="313">
        <v>20</v>
      </c>
      <c r="BI11" s="314">
        <v>0</v>
      </c>
      <c r="BJ11" s="332" t="s">
        <v>232</v>
      </c>
      <c r="BK11" s="313">
        <v>2931</v>
      </c>
      <c r="BL11" s="314">
        <v>854</v>
      </c>
      <c r="BM11" s="332">
        <v>0.49812375836950928</v>
      </c>
      <c r="BN11" s="313">
        <v>0</v>
      </c>
      <c r="BO11" s="314">
        <v>0</v>
      </c>
      <c r="BP11" s="332" t="s">
        <v>232</v>
      </c>
      <c r="BQ11" s="313">
        <v>72</v>
      </c>
      <c r="BR11" s="314">
        <v>-4</v>
      </c>
      <c r="BS11" s="332">
        <v>-5.2631578947368474E-2</v>
      </c>
    </row>
    <row r="12" spans="1:71" s="4" customFormat="1" x14ac:dyDescent="0.25">
      <c r="A12" s="27"/>
      <c r="B12" s="315" t="s">
        <v>42</v>
      </c>
      <c r="C12" s="316">
        <v>57881</v>
      </c>
      <c r="D12" s="314">
        <v>5532</v>
      </c>
      <c r="E12" s="332">
        <v>0.10567537106726022</v>
      </c>
      <c r="F12" s="313">
        <v>16748</v>
      </c>
      <c r="G12" s="314">
        <v>22</v>
      </c>
      <c r="H12" s="332">
        <v>1.3153174698075087E-3</v>
      </c>
      <c r="I12" s="313">
        <v>190</v>
      </c>
      <c r="J12" s="314">
        <v>0</v>
      </c>
      <c r="K12" s="332">
        <v>0</v>
      </c>
      <c r="L12" s="313">
        <v>96</v>
      </c>
      <c r="M12" s="314">
        <v>0</v>
      </c>
      <c r="N12" s="332">
        <v>0</v>
      </c>
      <c r="O12" s="313">
        <v>3502</v>
      </c>
      <c r="P12" s="314">
        <v>-116</v>
      </c>
      <c r="Q12" s="332">
        <v>-3.2061912658927549E-2</v>
      </c>
      <c r="R12" s="313">
        <v>12425</v>
      </c>
      <c r="S12" s="314">
        <v>-2</v>
      </c>
      <c r="T12" s="332">
        <v>-1.6093988895149458E-4</v>
      </c>
      <c r="U12" s="313">
        <v>258</v>
      </c>
      <c r="V12" s="314">
        <v>140</v>
      </c>
      <c r="W12" s="332">
        <v>1.1864406779661016</v>
      </c>
      <c r="X12" s="313">
        <v>0</v>
      </c>
      <c r="Y12" s="314">
        <v>0</v>
      </c>
      <c r="Z12" s="332" t="s">
        <v>232</v>
      </c>
      <c r="AA12" s="313">
        <v>277</v>
      </c>
      <c r="AB12" s="314">
        <v>0</v>
      </c>
      <c r="AC12" s="332">
        <v>0</v>
      </c>
      <c r="AD12" s="313">
        <v>0</v>
      </c>
      <c r="AE12" s="314">
        <v>0</v>
      </c>
      <c r="AF12" s="332" t="s">
        <v>232</v>
      </c>
      <c r="AG12" s="313">
        <v>20716</v>
      </c>
      <c r="AH12" s="314">
        <v>-1248</v>
      </c>
      <c r="AI12" s="332">
        <v>-5.6820251320342408E-2</v>
      </c>
      <c r="AJ12" s="313">
        <v>2905</v>
      </c>
      <c r="AK12" s="314">
        <v>0</v>
      </c>
      <c r="AL12" s="332">
        <v>0</v>
      </c>
      <c r="AM12" s="313">
        <v>4298</v>
      </c>
      <c r="AN12" s="314">
        <v>-209</v>
      </c>
      <c r="AO12" s="332">
        <v>-4.637230974040385E-2</v>
      </c>
      <c r="AP12" s="313">
        <v>9610</v>
      </c>
      <c r="AQ12" s="314">
        <v>0</v>
      </c>
      <c r="AR12" s="332">
        <v>0</v>
      </c>
      <c r="AS12" s="313">
        <v>218</v>
      </c>
      <c r="AT12" s="314">
        <v>0</v>
      </c>
      <c r="AU12" s="332">
        <v>0</v>
      </c>
      <c r="AV12" s="313">
        <v>2871</v>
      </c>
      <c r="AW12" s="314">
        <v>-471</v>
      </c>
      <c r="AX12" s="332">
        <v>-0.14093357271095153</v>
      </c>
      <c r="AY12" s="313">
        <v>814</v>
      </c>
      <c r="AZ12" s="314">
        <v>-568</v>
      </c>
      <c r="BA12" s="332">
        <v>-0.41099855282199715</v>
      </c>
      <c r="BB12" s="313">
        <v>0</v>
      </c>
      <c r="BC12" s="314">
        <v>0</v>
      </c>
      <c r="BD12" s="332" t="s">
        <v>232</v>
      </c>
      <c r="BE12" s="313">
        <v>0</v>
      </c>
      <c r="BF12" s="314">
        <v>0</v>
      </c>
      <c r="BG12" s="332" t="s">
        <v>232</v>
      </c>
      <c r="BH12" s="313">
        <v>0</v>
      </c>
      <c r="BI12" s="314">
        <v>0</v>
      </c>
      <c r="BJ12" s="332" t="s">
        <v>232</v>
      </c>
      <c r="BK12" s="313">
        <v>20361</v>
      </c>
      <c r="BL12" s="314">
        <v>6770</v>
      </c>
      <c r="BM12" s="332">
        <v>0.79894179894179884</v>
      </c>
      <c r="BN12" s="313">
        <v>12</v>
      </c>
      <c r="BO12" s="314">
        <v>0</v>
      </c>
      <c r="BP12" s="332">
        <v>0</v>
      </c>
      <c r="BQ12" s="313">
        <v>44</v>
      </c>
      <c r="BR12" s="314">
        <v>-12</v>
      </c>
      <c r="BS12" s="332">
        <v>-0.2142857142857143</v>
      </c>
    </row>
    <row r="13" spans="1:71" s="4" customFormat="1" x14ac:dyDescent="0.25">
      <c r="A13" s="29"/>
      <c r="B13" s="315" t="s">
        <v>355</v>
      </c>
      <c r="C13" s="316">
        <v>618</v>
      </c>
      <c r="D13" s="314">
        <v>151</v>
      </c>
      <c r="E13" s="332">
        <v>0.32334047109207709</v>
      </c>
      <c r="F13" s="313">
        <v>234</v>
      </c>
      <c r="G13" s="314">
        <v>0</v>
      </c>
      <c r="H13" s="332">
        <v>0</v>
      </c>
      <c r="I13" s="313">
        <v>0</v>
      </c>
      <c r="J13" s="314">
        <v>0</v>
      </c>
      <c r="K13" s="332" t="s">
        <v>232</v>
      </c>
      <c r="L13" s="313">
        <v>0</v>
      </c>
      <c r="M13" s="314">
        <v>0</v>
      </c>
      <c r="N13" s="332" t="s">
        <v>232</v>
      </c>
      <c r="O13" s="313">
        <v>0</v>
      </c>
      <c r="P13" s="314">
        <v>0</v>
      </c>
      <c r="Q13" s="332" t="s">
        <v>232</v>
      </c>
      <c r="R13" s="313">
        <v>0</v>
      </c>
      <c r="S13" s="314">
        <v>0</v>
      </c>
      <c r="T13" s="332" t="s">
        <v>232</v>
      </c>
      <c r="U13" s="313">
        <v>0</v>
      </c>
      <c r="V13" s="314">
        <v>0</v>
      </c>
      <c r="W13" s="332" t="s">
        <v>232</v>
      </c>
      <c r="X13" s="313">
        <v>0</v>
      </c>
      <c r="Y13" s="314">
        <v>0</v>
      </c>
      <c r="Z13" s="332" t="s">
        <v>232</v>
      </c>
      <c r="AA13" s="313">
        <v>234</v>
      </c>
      <c r="AB13" s="314">
        <v>0</v>
      </c>
      <c r="AC13" s="332">
        <v>0</v>
      </c>
      <c r="AD13" s="313">
        <v>0</v>
      </c>
      <c r="AE13" s="314">
        <v>0</v>
      </c>
      <c r="AF13" s="332" t="s">
        <v>232</v>
      </c>
      <c r="AG13" s="313">
        <v>0</v>
      </c>
      <c r="AH13" s="314">
        <v>0</v>
      </c>
      <c r="AI13" s="332" t="s">
        <v>232</v>
      </c>
      <c r="AJ13" s="313">
        <v>0</v>
      </c>
      <c r="AK13" s="314">
        <v>0</v>
      </c>
      <c r="AL13" s="332" t="s">
        <v>232</v>
      </c>
      <c r="AM13" s="313">
        <v>0</v>
      </c>
      <c r="AN13" s="314">
        <v>0</v>
      </c>
      <c r="AO13" s="332" t="s">
        <v>232</v>
      </c>
      <c r="AP13" s="313">
        <v>0</v>
      </c>
      <c r="AQ13" s="314">
        <v>0</v>
      </c>
      <c r="AR13" s="332" t="s">
        <v>232</v>
      </c>
      <c r="AS13" s="313">
        <v>0</v>
      </c>
      <c r="AT13" s="314">
        <v>0</v>
      </c>
      <c r="AU13" s="332" t="s">
        <v>232</v>
      </c>
      <c r="AV13" s="313">
        <v>0</v>
      </c>
      <c r="AW13" s="314">
        <v>0</v>
      </c>
      <c r="AX13" s="332" t="s">
        <v>232</v>
      </c>
      <c r="AY13" s="313">
        <v>0</v>
      </c>
      <c r="AZ13" s="314">
        <v>0</v>
      </c>
      <c r="BA13" s="332" t="s">
        <v>232</v>
      </c>
      <c r="BB13" s="313">
        <v>0</v>
      </c>
      <c r="BC13" s="314">
        <v>0</v>
      </c>
      <c r="BD13" s="332" t="s">
        <v>232</v>
      </c>
      <c r="BE13" s="313">
        <v>0</v>
      </c>
      <c r="BF13" s="314">
        <v>0</v>
      </c>
      <c r="BG13" s="332" t="s">
        <v>232</v>
      </c>
      <c r="BH13" s="313">
        <v>0</v>
      </c>
      <c r="BI13" s="314">
        <v>0</v>
      </c>
      <c r="BJ13" s="332" t="s">
        <v>232</v>
      </c>
      <c r="BK13" s="313">
        <v>340</v>
      </c>
      <c r="BL13" s="314">
        <v>151</v>
      </c>
      <c r="BM13" s="332">
        <v>0.84905660377358494</v>
      </c>
      <c r="BN13" s="313">
        <v>0</v>
      </c>
      <c r="BO13" s="314">
        <v>0</v>
      </c>
      <c r="BP13" s="332" t="s">
        <v>232</v>
      </c>
      <c r="BQ13" s="313">
        <v>44</v>
      </c>
      <c r="BR13" s="314">
        <v>0</v>
      </c>
      <c r="BS13" s="332">
        <v>0</v>
      </c>
    </row>
    <row r="14" spans="1:71" s="4" customFormat="1" x14ac:dyDescent="0.25">
      <c r="A14" s="29"/>
      <c r="B14" s="315" t="s">
        <v>354</v>
      </c>
      <c r="C14" s="316">
        <v>2396</v>
      </c>
      <c r="D14" s="314">
        <v>627</v>
      </c>
      <c r="E14" s="332">
        <v>0.35443753533069522</v>
      </c>
      <c r="F14" s="313">
        <v>986</v>
      </c>
      <c r="G14" s="314">
        <v>0</v>
      </c>
      <c r="H14" s="332">
        <v>0</v>
      </c>
      <c r="I14" s="313">
        <v>0</v>
      </c>
      <c r="J14" s="314">
        <v>0</v>
      </c>
      <c r="K14" s="332" t="s">
        <v>232</v>
      </c>
      <c r="L14" s="313">
        <v>0</v>
      </c>
      <c r="M14" s="314">
        <v>0</v>
      </c>
      <c r="N14" s="332" t="s">
        <v>232</v>
      </c>
      <c r="O14" s="313">
        <v>180</v>
      </c>
      <c r="P14" s="314">
        <v>0</v>
      </c>
      <c r="Q14" s="332">
        <v>0</v>
      </c>
      <c r="R14" s="313">
        <v>806</v>
      </c>
      <c r="S14" s="314">
        <v>0</v>
      </c>
      <c r="T14" s="332">
        <v>0</v>
      </c>
      <c r="U14" s="313">
        <v>0</v>
      </c>
      <c r="V14" s="314">
        <v>0</v>
      </c>
      <c r="W14" s="332" t="s">
        <v>232</v>
      </c>
      <c r="X14" s="313">
        <v>0</v>
      </c>
      <c r="Y14" s="314">
        <v>0</v>
      </c>
      <c r="Z14" s="332" t="s">
        <v>232</v>
      </c>
      <c r="AA14" s="313">
        <v>0</v>
      </c>
      <c r="AB14" s="314">
        <v>0</v>
      </c>
      <c r="AC14" s="332" t="s">
        <v>232</v>
      </c>
      <c r="AD14" s="313">
        <v>0</v>
      </c>
      <c r="AE14" s="314">
        <v>0</v>
      </c>
      <c r="AF14" s="332" t="s">
        <v>232</v>
      </c>
      <c r="AG14" s="313">
        <v>35</v>
      </c>
      <c r="AH14" s="314">
        <v>0</v>
      </c>
      <c r="AI14" s="332">
        <v>0</v>
      </c>
      <c r="AJ14" s="313">
        <v>0</v>
      </c>
      <c r="AK14" s="314">
        <v>0</v>
      </c>
      <c r="AL14" s="332" t="s">
        <v>232</v>
      </c>
      <c r="AM14" s="313">
        <v>30</v>
      </c>
      <c r="AN14" s="314">
        <v>0</v>
      </c>
      <c r="AO14" s="332">
        <v>0</v>
      </c>
      <c r="AP14" s="313">
        <v>0</v>
      </c>
      <c r="AQ14" s="314">
        <v>0</v>
      </c>
      <c r="AR14" s="332" t="s">
        <v>232</v>
      </c>
      <c r="AS14" s="313">
        <v>0</v>
      </c>
      <c r="AT14" s="314">
        <v>0</v>
      </c>
      <c r="AU14" s="332" t="s">
        <v>232</v>
      </c>
      <c r="AV14" s="313">
        <v>0</v>
      </c>
      <c r="AW14" s="314">
        <v>0</v>
      </c>
      <c r="AX14" s="332" t="s">
        <v>232</v>
      </c>
      <c r="AY14" s="313">
        <v>0</v>
      </c>
      <c r="AZ14" s="314">
        <v>0</v>
      </c>
      <c r="BA14" s="332" t="s">
        <v>232</v>
      </c>
      <c r="BB14" s="313">
        <v>0</v>
      </c>
      <c r="BC14" s="314">
        <v>0</v>
      </c>
      <c r="BD14" s="332" t="s">
        <v>232</v>
      </c>
      <c r="BE14" s="313">
        <v>5</v>
      </c>
      <c r="BF14" s="314">
        <v>0</v>
      </c>
      <c r="BG14" s="332">
        <v>0</v>
      </c>
      <c r="BH14" s="313">
        <v>0</v>
      </c>
      <c r="BI14" s="314">
        <v>0</v>
      </c>
      <c r="BJ14" s="332" t="s">
        <v>232</v>
      </c>
      <c r="BK14" s="313">
        <v>1372</v>
      </c>
      <c r="BL14" s="314">
        <v>630</v>
      </c>
      <c r="BM14" s="332">
        <v>0.78191489361702127</v>
      </c>
      <c r="BN14" s="313">
        <v>0</v>
      </c>
      <c r="BO14" s="314">
        <v>0</v>
      </c>
      <c r="BP14" s="332" t="s">
        <v>232</v>
      </c>
      <c r="BQ14" s="313">
        <v>3</v>
      </c>
      <c r="BR14" s="314">
        <v>-3</v>
      </c>
      <c r="BS14" s="332">
        <v>-0.5</v>
      </c>
    </row>
    <row r="15" spans="1:71" s="4" customFormat="1" x14ac:dyDescent="0.25">
      <c r="A15" s="29"/>
      <c r="B15" s="315" t="s">
        <v>353</v>
      </c>
      <c r="C15" s="316">
        <v>386</v>
      </c>
      <c r="D15" s="314">
        <v>147</v>
      </c>
      <c r="E15" s="332">
        <v>0.61506276150627626</v>
      </c>
      <c r="F15" s="313">
        <v>0</v>
      </c>
      <c r="G15" s="314">
        <v>0</v>
      </c>
      <c r="H15" s="332" t="s">
        <v>232</v>
      </c>
      <c r="I15" s="313">
        <v>0</v>
      </c>
      <c r="J15" s="314">
        <v>0</v>
      </c>
      <c r="K15" s="332" t="s">
        <v>232</v>
      </c>
      <c r="L15" s="313">
        <v>0</v>
      </c>
      <c r="M15" s="314">
        <v>0</v>
      </c>
      <c r="N15" s="332" t="s">
        <v>232</v>
      </c>
      <c r="O15" s="313">
        <v>0</v>
      </c>
      <c r="P15" s="314">
        <v>0</v>
      </c>
      <c r="Q15" s="332" t="s">
        <v>232</v>
      </c>
      <c r="R15" s="313">
        <v>0</v>
      </c>
      <c r="S15" s="314">
        <v>0</v>
      </c>
      <c r="T15" s="332" t="s">
        <v>232</v>
      </c>
      <c r="U15" s="313">
        <v>0</v>
      </c>
      <c r="V15" s="314">
        <v>0</v>
      </c>
      <c r="W15" s="332" t="s">
        <v>232</v>
      </c>
      <c r="X15" s="313">
        <v>0</v>
      </c>
      <c r="Y15" s="314">
        <v>0</v>
      </c>
      <c r="Z15" s="332" t="s">
        <v>232</v>
      </c>
      <c r="AA15" s="313">
        <v>0</v>
      </c>
      <c r="AB15" s="314">
        <v>0</v>
      </c>
      <c r="AC15" s="332" t="s">
        <v>232</v>
      </c>
      <c r="AD15" s="313">
        <v>0</v>
      </c>
      <c r="AE15" s="314">
        <v>0</v>
      </c>
      <c r="AF15" s="332" t="s">
        <v>232</v>
      </c>
      <c r="AG15" s="313">
        <v>4</v>
      </c>
      <c r="AH15" s="314">
        <v>0</v>
      </c>
      <c r="AI15" s="332">
        <v>0</v>
      </c>
      <c r="AJ15" s="313">
        <v>0</v>
      </c>
      <c r="AK15" s="314">
        <v>0</v>
      </c>
      <c r="AL15" s="332" t="s">
        <v>232</v>
      </c>
      <c r="AM15" s="313">
        <v>0</v>
      </c>
      <c r="AN15" s="314">
        <v>0</v>
      </c>
      <c r="AO15" s="332" t="s">
        <v>232</v>
      </c>
      <c r="AP15" s="313">
        <v>0</v>
      </c>
      <c r="AQ15" s="314">
        <v>0</v>
      </c>
      <c r="AR15" s="332" t="s">
        <v>232</v>
      </c>
      <c r="AS15" s="313">
        <v>0</v>
      </c>
      <c r="AT15" s="314">
        <v>0</v>
      </c>
      <c r="AU15" s="332" t="s">
        <v>232</v>
      </c>
      <c r="AV15" s="313">
        <v>0</v>
      </c>
      <c r="AW15" s="314">
        <v>0</v>
      </c>
      <c r="AX15" s="332" t="s">
        <v>232</v>
      </c>
      <c r="AY15" s="313">
        <v>0</v>
      </c>
      <c r="AZ15" s="314">
        <v>0</v>
      </c>
      <c r="BA15" s="332" t="s">
        <v>232</v>
      </c>
      <c r="BB15" s="313">
        <v>0</v>
      </c>
      <c r="BC15" s="314">
        <v>0</v>
      </c>
      <c r="BD15" s="332" t="s">
        <v>232</v>
      </c>
      <c r="BE15" s="313">
        <v>4</v>
      </c>
      <c r="BF15" s="314">
        <v>0</v>
      </c>
      <c r="BG15" s="332">
        <v>0</v>
      </c>
      <c r="BH15" s="313">
        <v>0</v>
      </c>
      <c r="BI15" s="314">
        <v>0</v>
      </c>
      <c r="BJ15" s="332" t="s">
        <v>232</v>
      </c>
      <c r="BK15" s="313">
        <v>335</v>
      </c>
      <c r="BL15" s="314">
        <v>147</v>
      </c>
      <c r="BM15" s="332">
        <v>0.55192307692307696</v>
      </c>
      <c r="BN15" s="313">
        <v>0</v>
      </c>
      <c r="BO15" s="314">
        <v>0</v>
      </c>
      <c r="BP15" s="332" t="s">
        <v>232</v>
      </c>
      <c r="BQ15" s="313">
        <v>47</v>
      </c>
      <c r="BR15" s="314">
        <v>0</v>
      </c>
      <c r="BS15" s="332">
        <v>0</v>
      </c>
    </row>
    <row r="16" spans="1:71" s="4" customFormat="1" x14ac:dyDescent="0.25">
      <c r="A16" s="29"/>
      <c r="B16" s="315" t="s">
        <v>352</v>
      </c>
      <c r="C16" s="316">
        <v>1028</v>
      </c>
      <c r="D16" s="314">
        <v>287</v>
      </c>
      <c r="E16" s="332">
        <v>0.38731443994601888</v>
      </c>
      <c r="F16" s="313">
        <v>76</v>
      </c>
      <c r="G16" s="314">
        <v>0</v>
      </c>
      <c r="H16" s="332">
        <v>0</v>
      </c>
      <c r="I16" s="313">
        <v>6</v>
      </c>
      <c r="J16" s="314">
        <v>0</v>
      </c>
      <c r="K16" s="332">
        <v>0</v>
      </c>
      <c r="L16" s="313">
        <v>0</v>
      </c>
      <c r="M16" s="314">
        <v>0</v>
      </c>
      <c r="N16" s="332" t="s">
        <v>232</v>
      </c>
      <c r="O16" s="313">
        <v>0</v>
      </c>
      <c r="P16" s="314">
        <v>0</v>
      </c>
      <c r="Q16" s="332" t="s">
        <v>232</v>
      </c>
      <c r="R16" s="313">
        <v>40</v>
      </c>
      <c r="S16" s="314">
        <v>0</v>
      </c>
      <c r="T16" s="332">
        <v>0</v>
      </c>
      <c r="U16" s="313">
        <v>0</v>
      </c>
      <c r="V16" s="314">
        <v>0</v>
      </c>
      <c r="W16" s="332" t="s">
        <v>232</v>
      </c>
      <c r="X16" s="313">
        <v>0</v>
      </c>
      <c r="Y16" s="314">
        <v>0</v>
      </c>
      <c r="Z16" s="332" t="s">
        <v>232</v>
      </c>
      <c r="AA16" s="313">
        <v>0</v>
      </c>
      <c r="AB16" s="314">
        <v>0</v>
      </c>
      <c r="AC16" s="332" t="s">
        <v>232</v>
      </c>
      <c r="AD16" s="313">
        <v>30</v>
      </c>
      <c r="AE16" s="314">
        <v>0</v>
      </c>
      <c r="AF16" s="332">
        <v>0</v>
      </c>
      <c r="AG16" s="313">
        <v>30</v>
      </c>
      <c r="AH16" s="314">
        <v>0</v>
      </c>
      <c r="AI16" s="332">
        <v>0</v>
      </c>
      <c r="AJ16" s="313">
        <v>0</v>
      </c>
      <c r="AK16" s="314">
        <v>0</v>
      </c>
      <c r="AL16" s="332" t="s">
        <v>232</v>
      </c>
      <c r="AM16" s="313">
        <v>0</v>
      </c>
      <c r="AN16" s="314">
        <v>0</v>
      </c>
      <c r="AO16" s="332" t="s">
        <v>232</v>
      </c>
      <c r="AP16" s="313">
        <v>0</v>
      </c>
      <c r="AQ16" s="314">
        <v>0</v>
      </c>
      <c r="AR16" s="332" t="s">
        <v>232</v>
      </c>
      <c r="AS16" s="313">
        <v>0</v>
      </c>
      <c r="AT16" s="314">
        <v>0</v>
      </c>
      <c r="AU16" s="332" t="s">
        <v>232</v>
      </c>
      <c r="AV16" s="313">
        <v>0</v>
      </c>
      <c r="AW16" s="314">
        <v>0</v>
      </c>
      <c r="AX16" s="332" t="s">
        <v>232</v>
      </c>
      <c r="AY16" s="313">
        <v>0</v>
      </c>
      <c r="AZ16" s="314">
        <v>0</v>
      </c>
      <c r="BA16" s="332" t="s">
        <v>232</v>
      </c>
      <c r="BB16" s="313">
        <v>0</v>
      </c>
      <c r="BC16" s="314">
        <v>0</v>
      </c>
      <c r="BD16" s="332" t="s">
        <v>232</v>
      </c>
      <c r="BE16" s="313">
        <v>26</v>
      </c>
      <c r="BF16" s="314">
        <v>0</v>
      </c>
      <c r="BG16" s="332">
        <v>0</v>
      </c>
      <c r="BH16" s="313">
        <v>4</v>
      </c>
      <c r="BI16" s="314">
        <v>0</v>
      </c>
      <c r="BJ16" s="332" t="s">
        <v>232</v>
      </c>
      <c r="BK16" s="313">
        <v>807</v>
      </c>
      <c r="BL16" s="314">
        <v>287</v>
      </c>
      <c r="BM16" s="332">
        <v>0.43674808603718551</v>
      </c>
      <c r="BN16" s="313">
        <v>78</v>
      </c>
      <c r="BO16" s="314">
        <v>0</v>
      </c>
      <c r="BP16" s="332">
        <v>0</v>
      </c>
      <c r="BQ16" s="313">
        <v>37</v>
      </c>
      <c r="BR16" s="314">
        <v>0</v>
      </c>
      <c r="BS16" s="332">
        <v>0</v>
      </c>
    </row>
    <row r="17" spans="2:71" s="4" customFormat="1" x14ac:dyDescent="0.25">
      <c r="B17" s="315" t="s">
        <v>43</v>
      </c>
      <c r="C17" s="316">
        <v>9381</v>
      </c>
      <c r="D17" s="314">
        <v>2396</v>
      </c>
      <c r="E17" s="332">
        <v>0.34302075876879035</v>
      </c>
      <c r="F17" s="313">
        <v>930</v>
      </c>
      <c r="G17" s="314">
        <v>0</v>
      </c>
      <c r="H17" s="332">
        <v>0</v>
      </c>
      <c r="I17" s="313">
        <v>54</v>
      </c>
      <c r="J17" s="314">
        <v>0</v>
      </c>
      <c r="K17" s="332">
        <v>0</v>
      </c>
      <c r="L17" s="313">
        <v>84</v>
      </c>
      <c r="M17" s="314">
        <v>0</v>
      </c>
      <c r="N17" s="332">
        <v>0</v>
      </c>
      <c r="O17" s="313">
        <v>472</v>
      </c>
      <c r="P17" s="314">
        <v>0</v>
      </c>
      <c r="Q17" s="332">
        <v>0</v>
      </c>
      <c r="R17" s="313">
        <v>320</v>
      </c>
      <c r="S17" s="314">
        <v>0</v>
      </c>
      <c r="T17" s="332">
        <v>0</v>
      </c>
      <c r="U17" s="313">
        <v>0</v>
      </c>
      <c r="V17" s="314">
        <v>0</v>
      </c>
      <c r="W17" s="332" t="s">
        <v>232</v>
      </c>
      <c r="X17" s="313">
        <v>0</v>
      </c>
      <c r="Y17" s="314">
        <v>0</v>
      </c>
      <c r="Z17" s="332" t="s">
        <v>232</v>
      </c>
      <c r="AA17" s="313">
        <v>0</v>
      </c>
      <c r="AB17" s="314">
        <v>0</v>
      </c>
      <c r="AC17" s="332" t="s">
        <v>232</v>
      </c>
      <c r="AD17" s="313">
        <v>0</v>
      </c>
      <c r="AE17" s="314">
        <v>0</v>
      </c>
      <c r="AF17" s="332" t="s">
        <v>232</v>
      </c>
      <c r="AG17" s="313">
        <v>460</v>
      </c>
      <c r="AH17" s="314">
        <v>0</v>
      </c>
      <c r="AI17" s="332">
        <v>0</v>
      </c>
      <c r="AJ17" s="313">
        <v>124</v>
      </c>
      <c r="AK17" s="314">
        <v>0</v>
      </c>
      <c r="AL17" s="332">
        <v>0</v>
      </c>
      <c r="AM17" s="313">
        <v>211</v>
      </c>
      <c r="AN17" s="314">
        <v>0</v>
      </c>
      <c r="AO17" s="332">
        <v>0</v>
      </c>
      <c r="AP17" s="313">
        <v>0</v>
      </c>
      <c r="AQ17" s="314">
        <v>0</v>
      </c>
      <c r="AR17" s="332" t="s">
        <v>232</v>
      </c>
      <c r="AS17" s="313">
        <v>0</v>
      </c>
      <c r="AT17" s="314">
        <v>0</v>
      </c>
      <c r="AU17" s="332" t="s">
        <v>232</v>
      </c>
      <c r="AV17" s="313">
        <v>0</v>
      </c>
      <c r="AW17" s="314">
        <v>0</v>
      </c>
      <c r="AX17" s="332" t="s">
        <v>232</v>
      </c>
      <c r="AY17" s="313">
        <v>0</v>
      </c>
      <c r="AZ17" s="314">
        <v>0</v>
      </c>
      <c r="BA17" s="332" t="s">
        <v>232</v>
      </c>
      <c r="BB17" s="313">
        <v>0</v>
      </c>
      <c r="BC17" s="314">
        <v>0</v>
      </c>
      <c r="BD17" s="332" t="s">
        <v>232</v>
      </c>
      <c r="BE17" s="313">
        <v>119</v>
      </c>
      <c r="BF17" s="314">
        <v>0</v>
      </c>
      <c r="BG17" s="332">
        <v>0</v>
      </c>
      <c r="BH17" s="313">
        <v>6</v>
      </c>
      <c r="BI17" s="314">
        <v>0</v>
      </c>
      <c r="BJ17" s="332" t="s">
        <v>232</v>
      </c>
      <c r="BK17" s="313">
        <v>7882</v>
      </c>
      <c r="BL17" s="314">
        <v>2396</v>
      </c>
      <c r="BM17" s="332">
        <v>0.71962616822429903</v>
      </c>
      <c r="BN17" s="313">
        <v>42</v>
      </c>
      <c r="BO17" s="314">
        <v>0</v>
      </c>
      <c r="BP17" s="332">
        <v>0</v>
      </c>
      <c r="BQ17" s="313">
        <v>67</v>
      </c>
      <c r="BR17" s="314">
        <v>0</v>
      </c>
      <c r="BS17" s="332">
        <v>0</v>
      </c>
    </row>
    <row r="18" spans="2:71" s="4" customFormat="1" x14ac:dyDescent="0.25">
      <c r="B18" s="315" t="s">
        <v>351</v>
      </c>
      <c r="C18" s="316">
        <v>372</v>
      </c>
      <c r="D18" s="314">
        <v>154</v>
      </c>
      <c r="E18" s="332">
        <v>0.70642201834862384</v>
      </c>
      <c r="F18" s="313">
        <v>0</v>
      </c>
      <c r="G18" s="314">
        <v>0</v>
      </c>
      <c r="H18" s="332" t="s">
        <v>232</v>
      </c>
      <c r="I18" s="313">
        <v>0</v>
      </c>
      <c r="J18" s="314">
        <v>0</v>
      </c>
      <c r="K18" s="332" t="s">
        <v>232</v>
      </c>
      <c r="L18" s="313">
        <v>0</v>
      </c>
      <c r="M18" s="314">
        <v>0</v>
      </c>
      <c r="N18" s="332" t="s">
        <v>232</v>
      </c>
      <c r="O18" s="313">
        <v>0</v>
      </c>
      <c r="P18" s="314">
        <v>0</v>
      </c>
      <c r="Q18" s="332" t="s">
        <v>232</v>
      </c>
      <c r="R18" s="313">
        <v>0</v>
      </c>
      <c r="S18" s="314">
        <v>0</v>
      </c>
      <c r="T18" s="332" t="s">
        <v>232</v>
      </c>
      <c r="U18" s="313">
        <v>0</v>
      </c>
      <c r="V18" s="314">
        <v>0</v>
      </c>
      <c r="W18" s="332" t="s">
        <v>232</v>
      </c>
      <c r="X18" s="313">
        <v>0</v>
      </c>
      <c r="Y18" s="314">
        <v>0</v>
      </c>
      <c r="Z18" s="332" t="s">
        <v>232</v>
      </c>
      <c r="AA18" s="313">
        <v>0</v>
      </c>
      <c r="AB18" s="314">
        <v>0</v>
      </c>
      <c r="AC18" s="332" t="s">
        <v>232</v>
      </c>
      <c r="AD18" s="313">
        <v>0</v>
      </c>
      <c r="AE18" s="314">
        <v>0</v>
      </c>
      <c r="AF18" s="332" t="s">
        <v>232</v>
      </c>
      <c r="AG18" s="313">
        <v>0</v>
      </c>
      <c r="AH18" s="314">
        <v>0</v>
      </c>
      <c r="AI18" s="332" t="s">
        <v>232</v>
      </c>
      <c r="AJ18" s="313">
        <v>0</v>
      </c>
      <c r="AK18" s="314">
        <v>0</v>
      </c>
      <c r="AL18" s="332" t="s">
        <v>232</v>
      </c>
      <c r="AM18" s="313">
        <v>0</v>
      </c>
      <c r="AN18" s="314">
        <v>0</v>
      </c>
      <c r="AO18" s="332" t="s">
        <v>232</v>
      </c>
      <c r="AP18" s="313">
        <v>0</v>
      </c>
      <c r="AQ18" s="314">
        <v>0</v>
      </c>
      <c r="AR18" s="332" t="s">
        <v>232</v>
      </c>
      <c r="AS18" s="313">
        <v>0</v>
      </c>
      <c r="AT18" s="314">
        <v>0</v>
      </c>
      <c r="AU18" s="332" t="s">
        <v>232</v>
      </c>
      <c r="AV18" s="313">
        <v>0</v>
      </c>
      <c r="AW18" s="314">
        <v>0</v>
      </c>
      <c r="AX18" s="332" t="s">
        <v>232</v>
      </c>
      <c r="AY18" s="313">
        <v>0</v>
      </c>
      <c r="AZ18" s="314">
        <v>0</v>
      </c>
      <c r="BA18" s="332" t="s">
        <v>232</v>
      </c>
      <c r="BB18" s="313">
        <v>0</v>
      </c>
      <c r="BC18" s="314">
        <v>0</v>
      </c>
      <c r="BD18" s="332" t="s">
        <v>232</v>
      </c>
      <c r="BE18" s="313">
        <v>0</v>
      </c>
      <c r="BF18" s="314">
        <v>0</v>
      </c>
      <c r="BG18" s="332" t="s">
        <v>232</v>
      </c>
      <c r="BH18" s="313">
        <v>0</v>
      </c>
      <c r="BI18" s="314">
        <v>0</v>
      </c>
      <c r="BJ18" s="332" t="s">
        <v>232</v>
      </c>
      <c r="BK18" s="313">
        <v>368</v>
      </c>
      <c r="BL18" s="314">
        <v>154</v>
      </c>
      <c r="BM18" s="332">
        <v>0.6611111111111112</v>
      </c>
      <c r="BN18" s="313">
        <v>0</v>
      </c>
      <c r="BO18" s="314">
        <v>0</v>
      </c>
      <c r="BP18" s="332" t="s">
        <v>232</v>
      </c>
      <c r="BQ18" s="313">
        <v>4</v>
      </c>
      <c r="BR18" s="314">
        <v>0</v>
      </c>
      <c r="BS18" s="332">
        <v>0</v>
      </c>
    </row>
    <row r="19" spans="2:71" s="4" customFormat="1" x14ac:dyDescent="0.25">
      <c r="B19" s="315" t="s">
        <v>44</v>
      </c>
      <c r="C19" s="316">
        <v>6663</v>
      </c>
      <c r="D19" s="314">
        <v>1198</v>
      </c>
      <c r="E19" s="332">
        <v>0.21921317474839896</v>
      </c>
      <c r="F19" s="313">
        <v>2891</v>
      </c>
      <c r="G19" s="314">
        <v>0</v>
      </c>
      <c r="H19" s="332">
        <v>0</v>
      </c>
      <c r="I19" s="313">
        <v>81</v>
      </c>
      <c r="J19" s="314">
        <v>0</v>
      </c>
      <c r="K19" s="332">
        <v>0</v>
      </c>
      <c r="L19" s="313">
        <v>6</v>
      </c>
      <c r="M19" s="314">
        <v>0</v>
      </c>
      <c r="N19" s="332">
        <v>0</v>
      </c>
      <c r="O19" s="313">
        <v>0</v>
      </c>
      <c r="P19" s="314">
        <v>0</v>
      </c>
      <c r="Q19" s="332" t="s">
        <v>232</v>
      </c>
      <c r="R19" s="313">
        <v>624</v>
      </c>
      <c r="S19" s="314">
        <v>0</v>
      </c>
      <c r="T19" s="332">
        <v>0</v>
      </c>
      <c r="U19" s="313">
        <v>0</v>
      </c>
      <c r="V19" s="314">
        <v>0</v>
      </c>
      <c r="W19" s="332" t="s">
        <v>232</v>
      </c>
      <c r="X19" s="313">
        <v>1218</v>
      </c>
      <c r="Y19" s="314">
        <v>0</v>
      </c>
      <c r="Z19" s="332">
        <v>0</v>
      </c>
      <c r="AA19" s="313">
        <v>962</v>
      </c>
      <c r="AB19" s="314">
        <v>0</v>
      </c>
      <c r="AC19" s="332">
        <v>0</v>
      </c>
      <c r="AD19" s="313">
        <v>0</v>
      </c>
      <c r="AE19" s="314">
        <v>0</v>
      </c>
      <c r="AF19" s="332" t="s">
        <v>232</v>
      </c>
      <c r="AG19" s="313">
        <v>700</v>
      </c>
      <c r="AH19" s="314">
        <v>0</v>
      </c>
      <c r="AI19" s="332">
        <v>0</v>
      </c>
      <c r="AJ19" s="313">
        <v>0</v>
      </c>
      <c r="AK19" s="314">
        <v>0</v>
      </c>
      <c r="AL19" s="332" t="s">
        <v>232</v>
      </c>
      <c r="AM19" s="313">
        <v>0</v>
      </c>
      <c r="AN19" s="314">
        <v>0</v>
      </c>
      <c r="AO19" s="332" t="s">
        <v>232</v>
      </c>
      <c r="AP19" s="313">
        <v>0</v>
      </c>
      <c r="AQ19" s="314">
        <v>0</v>
      </c>
      <c r="AR19" s="332" t="s">
        <v>232</v>
      </c>
      <c r="AS19" s="313">
        <v>0</v>
      </c>
      <c r="AT19" s="314">
        <v>0</v>
      </c>
      <c r="AU19" s="332" t="s">
        <v>232</v>
      </c>
      <c r="AV19" s="313">
        <v>0</v>
      </c>
      <c r="AW19" s="314">
        <v>0</v>
      </c>
      <c r="AX19" s="332" t="s">
        <v>232</v>
      </c>
      <c r="AY19" s="313">
        <v>0</v>
      </c>
      <c r="AZ19" s="314">
        <v>0</v>
      </c>
      <c r="BA19" s="332" t="s">
        <v>232</v>
      </c>
      <c r="BB19" s="313">
        <v>700</v>
      </c>
      <c r="BC19" s="314">
        <v>0</v>
      </c>
      <c r="BD19" s="332">
        <v>0</v>
      </c>
      <c r="BE19" s="313">
        <v>0</v>
      </c>
      <c r="BF19" s="314">
        <v>0</v>
      </c>
      <c r="BG19" s="332" t="s">
        <v>232</v>
      </c>
      <c r="BH19" s="313">
        <v>0</v>
      </c>
      <c r="BI19" s="314">
        <v>0</v>
      </c>
      <c r="BJ19" s="332" t="s">
        <v>232</v>
      </c>
      <c r="BK19" s="313">
        <v>2990</v>
      </c>
      <c r="BL19" s="314">
        <v>1190</v>
      </c>
      <c r="BM19" s="332">
        <v>0.53380158033362601</v>
      </c>
      <c r="BN19" s="313">
        <v>15</v>
      </c>
      <c r="BO19" s="314">
        <v>0</v>
      </c>
      <c r="BP19" s="332">
        <v>0</v>
      </c>
      <c r="BQ19" s="313">
        <v>67</v>
      </c>
      <c r="BR19" s="314">
        <v>8</v>
      </c>
      <c r="BS19" s="332">
        <v>0.13559322033898313</v>
      </c>
    </row>
    <row r="20" spans="2:71" s="4" customFormat="1" x14ac:dyDescent="0.25">
      <c r="B20" s="315" t="s">
        <v>350</v>
      </c>
      <c r="C20" s="316">
        <v>1851</v>
      </c>
      <c r="D20" s="314">
        <v>608</v>
      </c>
      <c r="E20" s="332">
        <v>0.48913917940466622</v>
      </c>
      <c r="F20" s="313">
        <v>8</v>
      </c>
      <c r="G20" s="314">
        <v>0</v>
      </c>
      <c r="H20" s="332">
        <v>0</v>
      </c>
      <c r="I20" s="313">
        <v>0</v>
      </c>
      <c r="J20" s="314">
        <v>0</v>
      </c>
      <c r="K20" s="332" t="s">
        <v>232</v>
      </c>
      <c r="L20" s="313">
        <v>0</v>
      </c>
      <c r="M20" s="314">
        <v>0</v>
      </c>
      <c r="N20" s="332" t="s">
        <v>232</v>
      </c>
      <c r="O20" s="313">
        <v>0</v>
      </c>
      <c r="P20" s="314">
        <v>0</v>
      </c>
      <c r="Q20" s="332" t="s">
        <v>232</v>
      </c>
      <c r="R20" s="313">
        <v>0</v>
      </c>
      <c r="S20" s="314">
        <v>0</v>
      </c>
      <c r="T20" s="332" t="s">
        <v>232</v>
      </c>
      <c r="U20" s="313">
        <v>0</v>
      </c>
      <c r="V20" s="314">
        <v>0</v>
      </c>
      <c r="W20" s="332" t="s">
        <v>232</v>
      </c>
      <c r="X20" s="313">
        <v>0</v>
      </c>
      <c r="Y20" s="314">
        <v>0</v>
      </c>
      <c r="Z20" s="332" t="s">
        <v>232</v>
      </c>
      <c r="AA20" s="313">
        <v>0</v>
      </c>
      <c r="AB20" s="314">
        <v>0</v>
      </c>
      <c r="AC20" s="332" t="s">
        <v>232</v>
      </c>
      <c r="AD20" s="313">
        <v>8</v>
      </c>
      <c r="AE20" s="314">
        <v>0</v>
      </c>
      <c r="AF20" s="332">
        <v>0</v>
      </c>
      <c r="AG20" s="313">
        <v>0</v>
      </c>
      <c r="AH20" s="314">
        <v>0</v>
      </c>
      <c r="AI20" s="332" t="s">
        <v>232</v>
      </c>
      <c r="AJ20" s="313">
        <v>0</v>
      </c>
      <c r="AK20" s="314">
        <v>0</v>
      </c>
      <c r="AL20" s="332" t="s">
        <v>232</v>
      </c>
      <c r="AM20" s="313">
        <v>0</v>
      </c>
      <c r="AN20" s="314">
        <v>0</v>
      </c>
      <c r="AO20" s="332" t="s">
        <v>232</v>
      </c>
      <c r="AP20" s="313">
        <v>0</v>
      </c>
      <c r="AQ20" s="314">
        <v>0</v>
      </c>
      <c r="AR20" s="332" t="s">
        <v>232</v>
      </c>
      <c r="AS20" s="313">
        <v>0</v>
      </c>
      <c r="AT20" s="314">
        <v>0</v>
      </c>
      <c r="AU20" s="332" t="s">
        <v>232</v>
      </c>
      <c r="AV20" s="313">
        <v>0</v>
      </c>
      <c r="AW20" s="314">
        <v>0</v>
      </c>
      <c r="AX20" s="332" t="s">
        <v>232</v>
      </c>
      <c r="AY20" s="313">
        <v>0</v>
      </c>
      <c r="AZ20" s="314">
        <v>0</v>
      </c>
      <c r="BA20" s="332" t="s">
        <v>232</v>
      </c>
      <c r="BB20" s="313">
        <v>0</v>
      </c>
      <c r="BC20" s="314">
        <v>0</v>
      </c>
      <c r="BD20" s="332" t="s">
        <v>232</v>
      </c>
      <c r="BE20" s="313">
        <v>0</v>
      </c>
      <c r="BF20" s="314">
        <v>0</v>
      </c>
      <c r="BG20" s="332" t="s">
        <v>232</v>
      </c>
      <c r="BH20" s="313">
        <v>0</v>
      </c>
      <c r="BI20" s="314">
        <v>0</v>
      </c>
      <c r="BJ20" s="332" t="s">
        <v>232</v>
      </c>
      <c r="BK20" s="313">
        <v>1747</v>
      </c>
      <c r="BL20" s="314">
        <v>608</v>
      </c>
      <c r="BM20" s="332">
        <v>0.46927914852443164</v>
      </c>
      <c r="BN20" s="313">
        <v>81</v>
      </c>
      <c r="BO20" s="314">
        <v>0</v>
      </c>
      <c r="BP20" s="332">
        <v>0</v>
      </c>
      <c r="BQ20" s="313">
        <v>15</v>
      </c>
      <c r="BR20" s="314">
        <v>0</v>
      </c>
      <c r="BS20" s="332">
        <v>0</v>
      </c>
    </row>
    <row r="21" spans="2:71" s="4" customFormat="1" x14ac:dyDescent="0.25">
      <c r="B21" s="315" t="s">
        <v>349</v>
      </c>
      <c r="C21" s="316">
        <v>3206</v>
      </c>
      <c r="D21" s="314">
        <v>969</v>
      </c>
      <c r="E21" s="332">
        <v>0.43316942333482333</v>
      </c>
      <c r="F21" s="313">
        <v>36</v>
      </c>
      <c r="G21" s="314">
        <v>0</v>
      </c>
      <c r="H21" s="332">
        <v>0</v>
      </c>
      <c r="I21" s="313">
        <v>0</v>
      </c>
      <c r="J21" s="314">
        <v>0</v>
      </c>
      <c r="K21" s="332" t="s">
        <v>232</v>
      </c>
      <c r="L21" s="313">
        <v>0</v>
      </c>
      <c r="M21" s="314">
        <v>0</v>
      </c>
      <c r="N21" s="332" t="s">
        <v>232</v>
      </c>
      <c r="O21" s="313">
        <v>8</v>
      </c>
      <c r="P21" s="314">
        <v>0</v>
      </c>
      <c r="Q21" s="332">
        <v>0</v>
      </c>
      <c r="R21" s="313">
        <v>0</v>
      </c>
      <c r="S21" s="314">
        <v>0</v>
      </c>
      <c r="T21" s="332" t="s">
        <v>232</v>
      </c>
      <c r="U21" s="313">
        <v>0</v>
      </c>
      <c r="V21" s="314">
        <v>0</v>
      </c>
      <c r="W21" s="332" t="s">
        <v>232</v>
      </c>
      <c r="X21" s="313">
        <v>0</v>
      </c>
      <c r="Y21" s="314">
        <v>0</v>
      </c>
      <c r="Z21" s="332" t="s">
        <v>232</v>
      </c>
      <c r="AA21" s="313">
        <v>0</v>
      </c>
      <c r="AB21" s="314">
        <v>0</v>
      </c>
      <c r="AC21" s="332" t="s">
        <v>232</v>
      </c>
      <c r="AD21" s="313">
        <v>28</v>
      </c>
      <c r="AE21" s="314">
        <v>0</v>
      </c>
      <c r="AF21" s="332">
        <v>0</v>
      </c>
      <c r="AG21" s="313">
        <v>19</v>
      </c>
      <c r="AH21" s="314">
        <v>7</v>
      </c>
      <c r="AI21" s="332">
        <v>0.58333333333333326</v>
      </c>
      <c r="AJ21" s="313">
        <v>0</v>
      </c>
      <c r="AK21" s="314">
        <v>0</v>
      </c>
      <c r="AL21" s="332" t="s">
        <v>232</v>
      </c>
      <c r="AM21" s="313">
        <v>0</v>
      </c>
      <c r="AN21" s="314">
        <v>0</v>
      </c>
      <c r="AO21" s="332" t="s">
        <v>232</v>
      </c>
      <c r="AP21" s="313">
        <v>0</v>
      </c>
      <c r="AQ21" s="314">
        <v>0</v>
      </c>
      <c r="AR21" s="332" t="s">
        <v>232</v>
      </c>
      <c r="AS21" s="313">
        <v>0</v>
      </c>
      <c r="AT21" s="314">
        <v>0</v>
      </c>
      <c r="AU21" s="332" t="s">
        <v>232</v>
      </c>
      <c r="AV21" s="313">
        <v>0</v>
      </c>
      <c r="AW21" s="314">
        <v>0</v>
      </c>
      <c r="AX21" s="332" t="s">
        <v>232</v>
      </c>
      <c r="AY21" s="313">
        <v>0</v>
      </c>
      <c r="AZ21" s="314">
        <v>0</v>
      </c>
      <c r="BA21" s="332" t="s">
        <v>232</v>
      </c>
      <c r="BB21" s="313">
        <v>0</v>
      </c>
      <c r="BC21" s="314">
        <v>0</v>
      </c>
      <c r="BD21" s="332" t="s">
        <v>232</v>
      </c>
      <c r="BE21" s="313">
        <v>19</v>
      </c>
      <c r="BF21" s="314">
        <v>7</v>
      </c>
      <c r="BG21" s="332">
        <v>0.58333333333333326</v>
      </c>
      <c r="BH21" s="313">
        <v>0</v>
      </c>
      <c r="BI21" s="314">
        <v>0</v>
      </c>
      <c r="BJ21" s="332" t="s">
        <v>232</v>
      </c>
      <c r="BK21" s="313">
        <v>3037</v>
      </c>
      <c r="BL21" s="314">
        <v>970</v>
      </c>
      <c r="BM21" s="332">
        <v>0.62634822804314338</v>
      </c>
      <c r="BN21" s="313">
        <v>0</v>
      </c>
      <c r="BO21" s="314">
        <v>0</v>
      </c>
      <c r="BP21" s="332" t="s">
        <v>232</v>
      </c>
      <c r="BQ21" s="313">
        <v>114</v>
      </c>
      <c r="BR21" s="314">
        <v>-8</v>
      </c>
      <c r="BS21" s="332">
        <v>-6.557377049180324E-2</v>
      </c>
    </row>
    <row r="22" spans="2:71" s="4" customFormat="1" x14ac:dyDescent="0.25">
      <c r="B22" s="315" t="s">
        <v>348</v>
      </c>
      <c r="C22" s="316">
        <v>5711</v>
      </c>
      <c r="D22" s="314">
        <v>1615</v>
      </c>
      <c r="E22" s="332">
        <v>0.394287109375</v>
      </c>
      <c r="F22" s="313">
        <v>1144</v>
      </c>
      <c r="G22" s="314">
        <v>-7</v>
      </c>
      <c r="H22" s="332">
        <v>-6.0816681146829144E-3</v>
      </c>
      <c r="I22" s="313">
        <v>164</v>
      </c>
      <c r="J22" s="314">
        <v>0</v>
      </c>
      <c r="K22" s="332">
        <v>0</v>
      </c>
      <c r="L22" s="313">
        <v>46</v>
      </c>
      <c r="M22" s="314">
        <v>4</v>
      </c>
      <c r="N22" s="332">
        <v>9.5238095238095344E-2</v>
      </c>
      <c r="O22" s="313">
        <v>322</v>
      </c>
      <c r="P22" s="314">
        <v>0</v>
      </c>
      <c r="Q22" s="332">
        <v>0</v>
      </c>
      <c r="R22" s="313">
        <v>612</v>
      </c>
      <c r="S22" s="314">
        <v>-11</v>
      </c>
      <c r="T22" s="332">
        <v>-1.7656500802568198E-2</v>
      </c>
      <c r="U22" s="313">
        <v>0</v>
      </c>
      <c r="V22" s="314">
        <v>0</v>
      </c>
      <c r="W22" s="332" t="s">
        <v>232</v>
      </c>
      <c r="X22" s="313">
        <v>0</v>
      </c>
      <c r="Y22" s="314">
        <v>0</v>
      </c>
      <c r="Z22" s="332" t="s">
        <v>232</v>
      </c>
      <c r="AA22" s="313">
        <v>0</v>
      </c>
      <c r="AB22" s="314">
        <v>0</v>
      </c>
      <c r="AC22" s="332" t="s">
        <v>232</v>
      </c>
      <c r="AD22" s="313">
        <v>0</v>
      </c>
      <c r="AE22" s="314">
        <v>0</v>
      </c>
      <c r="AF22" s="332" t="s">
        <v>232</v>
      </c>
      <c r="AG22" s="313">
        <v>241</v>
      </c>
      <c r="AH22" s="314">
        <v>-4</v>
      </c>
      <c r="AI22" s="332">
        <v>-1.6326530612244872E-2</v>
      </c>
      <c r="AJ22" s="313">
        <v>197</v>
      </c>
      <c r="AK22" s="314">
        <v>0</v>
      </c>
      <c r="AL22" s="332">
        <v>0</v>
      </c>
      <c r="AM22" s="313">
        <v>0</v>
      </c>
      <c r="AN22" s="314">
        <v>0</v>
      </c>
      <c r="AO22" s="332" t="s">
        <v>232</v>
      </c>
      <c r="AP22" s="313">
        <v>0</v>
      </c>
      <c r="AQ22" s="314">
        <v>0</v>
      </c>
      <c r="AR22" s="332" t="s">
        <v>232</v>
      </c>
      <c r="AS22" s="313">
        <v>0</v>
      </c>
      <c r="AT22" s="314">
        <v>0</v>
      </c>
      <c r="AU22" s="332" t="s">
        <v>232</v>
      </c>
      <c r="AV22" s="313">
        <v>0</v>
      </c>
      <c r="AW22" s="314">
        <v>0</v>
      </c>
      <c r="AX22" s="332" t="s">
        <v>232</v>
      </c>
      <c r="AY22" s="313">
        <v>0</v>
      </c>
      <c r="AZ22" s="314">
        <v>0</v>
      </c>
      <c r="BA22" s="332" t="s">
        <v>232</v>
      </c>
      <c r="BB22" s="313">
        <v>0</v>
      </c>
      <c r="BC22" s="314">
        <v>0</v>
      </c>
      <c r="BD22" s="332" t="s">
        <v>232</v>
      </c>
      <c r="BE22" s="313">
        <v>38</v>
      </c>
      <c r="BF22" s="314">
        <v>-4</v>
      </c>
      <c r="BG22" s="332">
        <v>-9.5238095238095233E-2</v>
      </c>
      <c r="BH22" s="313">
        <v>6</v>
      </c>
      <c r="BI22" s="314">
        <v>0</v>
      </c>
      <c r="BJ22" s="332" t="s">
        <v>232</v>
      </c>
      <c r="BK22" s="313">
        <v>4222</v>
      </c>
      <c r="BL22" s="314">
        <v>1626</v>
      </c>
      <c r="BM22" s="332">
        <v>0.45144804088586032</v>
      </c>
      <c r="BN22" s="313">
        <v>22</v>
      </c>
      <c r="BO22" s="314">
        <v>0</v>
      </c>
      <c r="BP22" s="332">
        <v>0</v>
      </c>
      <c r="BQ22" s="313">
        <v>82</v>
      </c>
      <c r="BR22" s="314">
        <v>0</v>
      </c>
      <c r="BS22" s="332">
        <v>0</v>
      </c>
    </row>
    <row r="23" spans="2:71" s="4" customFormat="1" x14ac:dyDescent="0.25">
      <c r="B23" s="315" t="s">
        <v>347</v>
      </c>
      <c r="C23" s="316">
        <v>878</v>
      </c>
      <c r="D23" s="314">
        <v>265</v>
      </c>
      <c r="E23" s="332">
        <v>0.43230016313213704</v>
      </c>
      <c r="F23" s="313">
        <v>0</v>
      </c>
      <c r="G23" s="314">
        <v>0</v>
      </c>
      <c r="H23" s="332" t="s">
        <v>232</v>
      </c>
      <c r="I23" s="313">
        <v>0</v>
      </c>
      <c r="J23" s="314">
        <v>0</v>
      </c>
      <c r="K23" s="332" t="s">
        <v>232</v>
      </c>
      <c r="L23" s="313">
        <v>0</v>
      </c>
      <c r="M23" s="314">
        <v>0</v>
      </c>
      <c r="N23" s="332" t="s">
        <v>232</v>
      </c>
      <c r="O23" s="313">
        <v>0</v>
      </c>
      <c r="P23" s="314">
        <v>0</v>
      </c>
      <c r="Q23" s="332" t="s">
        <v>232</v>
      </c>
      <c r="R23" s="313">
        <v>0</v>
      </c>
      <c r="S23" s="314">
        <v>0</v>
      </c>
      <c r="T23" s="332" t="s">
        <v>232</v>
      </c>
      <c r="U23" s="313">
        <v>0</v>
      </c>
      <c r="V23" s="314">
        <v>0</v>
      </c>
      <c r="W23" s="332" t="s">
        <v>232</v>
      </c>
      <c r="X23" s="313">
        <v>0</v>
      </c>
      <c r="Y23" s="314">
        <v>0</v>
      </c>
      <c r="Z23" s="332" t="s">
        <v>232</v>
      </c>
      <c r="AA23" s="313">
        <v>0</v>
      </c>
      <c r="AB23" s="314">
        <v>0</v>
      </c>
      <c r="AC23" s="332" t="s">
        <v>232</v>
      </c>
      <c r="AD23" s="313">
        <v>0</v>
      </c>
      <c r="AE23" s="314">
        <v>0</v>
      </c>
      <c r="AF23" s="332" t="s">
        <v>232</v>
      </c>
      <c r="AG23" s="313">
        <v>0</v>
      </c>
      <c r="AH23" s="314">
        <v>0</v>
      </c>
      <c r="AI23" s="332" t="s">
        <v>232</v>
      </c>
      <c r="AJ23" s="313">
        <v>0</v>
      </c>
      <c r="AK23" s="314">
        <v>0</v>
      </c>
      <c r="AL23" s="332" t="s">
        <v>232</v>
      </c>
      <c r="AM23" s="313">
        <v>0</v>
      </c>
      <c r="AN23" s="314">
        <v>0</v>
      </c>
      <c r="AO23" s="332" t="s">
        <v>232</v>
      </c>
      <c r="AP23" s="313">
        <v>0</v>
      </c>
      <c r="AQ23" s="314">
        <v>0</v>
      </c>
      <c r="AR23" s="332" t="s">
        <v>232</v>
      </c>
      <c r="AS23" s="313">
        <v>0</v>
      </c>
      <c r="AT23" s="314">
        <v>0</v>
      </c>
      <c r="AU23" s="332" t="s">
        <v>232</v>
      </c>
      <c r="AV23" s="313">
        <v>0</v>
      </c>
      <c r="AW23" s="314">
        <v>0</v>
      </c>
      <c r="AX23" s="332" t="s">
        <v>232</v>
      </c>
      <c r="AY23" s="313">
        <v>0</v>
      </c>
      <c r="AZ23" s="314">
        <v>0</v>
      </c>
      <c r="BA23" s="332" t="s">
        <v>232</v>
      </c>
      <c r="BB23" s="313">
        <v>0</v>
      </c>
      <c r="BC23" s="314">
        <v>0</v>
      </c>
      <c r="BD23" s="332" t="s">
        <v>232</v>
      </c>
      <c r="BE23" s="313">
        <v>0</v>
      </c>
      <c r="BF23" s="314">
        <v>0</v>
      </c>
      <c r="BG23" s="332" t="s">
        <v>232</v>
      </c>
      <c r="BH23" s="313">
        <v>0</v>
      </c>
      <c r="BI23" s="314">
        <v>0</v>
      </c>
      <c r="BJ23" s="332" t="s">
        <v>232</v>
      </c>
      <c r="BK23" s="313">
        <v>852</v>
      </c>
      <c r="BL23" s="314">
        <v>265</v>
      </c>
      <c r="BM23" s="332">
        <v>0.69755058572949946</v>
      </c>
      <c r="BN23" s="313">
        <v>0</v>
      </c>
      <c r="BO23" s="314">
        <v>0</v>
      </c>
      <c r="BP23" s="332" t="s">
        <v>232</v>
      </c>
      <c r="BQ23" s="313">
        <v>26</v>
      </c>
      <c r="BR23" s="314">
        <v>0</v>
      </c>
      <c r="BS23" s="332">
        <v>0</v>
      </c>
    </row>
    <row r="24" spans="2:71" s="4" customFormat="1" x14ac:dyDescent="0.25">
      <c r="B24" s="315" t="s">
        <v>346</v>
      </c>
      <c r="C24" s="316">
        <v>1847</v>
      </c>
      <c r="D24" s="314">
        <v>655</v>
      </c>
      <c r="E24" s="332">
        <v>0.54949664429530198</v>
      </c>
      <c r="F24" s="313">
        <v>111</v>
      </c>
      <c r="G24" s="314">
        <v>0</v>
      </c>
      <c r="H24" s="332">
        <v>0</v>
      </c>
      <c r="I24" s="313">
        <v>8</v>
      </c>
      <c r="J24" s="314">
        <v>0</v>
      </c>
      <c r="K24" s="332">
        <v>0</v>
      </c>
      <c r="L24" s="313">
        <v>15</v>
      </c>
      <c r="M24" s="314">
        <v>0</v>
      </c>
      <c r="N24" s="332">
        <v>0</v>
      </c>
      <c r="O24" s="313">
        <v>74</v>
      </c>
      <c r="P24" s="314">
        <v>0</v>
      </c>
      <c r="Q24" s="332">
        <v>0</v>
      </c>
      <c r="R24" s="313">
        <v>0</v>
      </c>
      <c r="S24" s="314">
        <v>0</v>
      </c>
      <c r="T24" s="332" t="s">
        <v>232</v>
      </c>
      <c r="U24" s="313">
        <v>0</v>
      </c>
      <c r="V24" s="314">
        <v>0</v>
      </c>
      <c r="W24" s="332" t="s">
        <v>232</v>
      </c>
      <c r="X24" s="313">
        <v>0</v>
      </c>
      <c r="Y24" s="314">
        <v>0</v>
      </c>
      <c r="Z24" s="332" t="s">
        <v>232</v>
      </c>
      <c r="AA24" s="313">
        <v>0</v>
      </c>
      <c r="AB24" s="314">
        <v>0</v>
      </c>
      <c r="AC24" s="332" t="s">
        <v>232</v>
      </c>
      <c r="AD24" s="313">
        <v>14</v>
      </c>
      <c r="AE24" s="314">
        <v>0</v>
      </c>
      <c r="AF24" s="332">
        <v>0</v>
      </c>
      <c r="AG24" s="313">
        <v>48</v>
      </c>
      <c r="AH24" s="314">
        <v>0</v>
      </c>
      <c r="AI24" s="332">
        <v>0</v>
      </c>
      <c r="AJ24" s="313">
        <v>30</v>
      </c>
      <c r="AK24" s="314">
        <v>0</v>
      </c>
      <c r="AL24" s="332">
        <v>0</v>
      </c>
      <c r="AM24" s="313">
        <v>0</v>
      </c>
      <c r="AN24" s="314">
        <v>0</v>
      </c>
      <c r="AO24" s="332" t="s">
        <v>232</v>
      </c>
      <c r="AP24" s="313">
        <v>0</v>
      </c>
      <c r="AQ24" s="314">
        <v>0</v>
      </c>
      <c r="AR24" s="332" t="s">
        <v>232</v>
      </c>
      <c r="AS24" s="313">
        <v>0</v>
      </c>
      <c r="AT24" s="314">
        <v>0</v>
      </c>
      <c r="AU24" s="332" t="s">
        <v>232</v>
      </c>
      <c r="AV24" s="313">
        <v>0</v>
      </c>
      <c r="AW24" s="314">
        <v>0</v>
      </c>
      <c r="AX24" s="332" t="s">
        <v>232</v>
      </c>
      <c r="AY24" s="313">
        <v>0</v>
      </c>
      <c r="AZ24" s="314">
        <v>0</v>
      </c>
      <c r="BA24" s="332" t="s">
        <v>232</v>
      </c>
      <c r="BB24" s="313">
        <v>0</v>
      </c>
      <c r="BC24" s="314">
        <v>0</v>
      </c>
      <c r="BD24" s="332" t="s">
        <v>232</v>
      </c>
      <c r="BE24" s="313">
        <v>14</v>
      </c>
      <c r="BF24" s="314">
        <v>0</v>
      </c>
      <c r="BG24" s="332">
        <v>0</v>
      </c>
      <c r="BH24" s="313">
        <v>4</v>
      </c>
      <c r="BI24" s="314">
        <v>0</v>
      </c>
      <c r="BJ24" s="332" t="s">
        <v>232</v>
      </c>
      <c r="BK24" s="313">
        <v>1594</v>
      </c>
      <c r="BL24" s="314">
        <v>655</v>
      </c>
      <c r="BM24" s="332">
        <v>0.64811691961776274</v>
      </c>
      <c r="BN24" s="313">
        <v>28</v>
      </c>
      <c r="BO24" s="314">
        <v>0</v>
      </c>
      <c r="BP24" s="332">
        <v>0</v>
      </c>
      <c r="BQ24" s="313">
        <v>66</v>
      </c>
      <c r="BR24" s="314">
        <v>0</v>
      </c>
      <c r="BS24" s="332">
        <v>0</v>
      </c>
    </row>
    <row r="25" spans="2:71" s="4" customFormat="1" x14ac:dyDescent="0.25">
      <c r="B25" s="315" t="s">
        <v>45</v>
      </c>
      <c r="C25" s="316">
        <v>26228</v>
      </c>
      <c r="D25" s="314">
        <v>1898</v>
      </c>
      <c r="E25" s="332">
        <v>7.8010686395396656E-2</v>
      </c>
      <c r="F25" s="313">
        <v>15945</v>
      </c>
      <c r="G25" s="314">
        <v>13</v>
      </c>
      <c r="H25" s="332">
        <v>8.1596786341964211E-4</v>
      </c>
      <c r="I25" s="313">
        <v>131</v>
      </c>
      <c r="J25" s="314">
        <v>31</v>
      </c>
      <c r="K25" s="332">
        <v>0.31000000000000005</v>
      </c>
      <c r="L25" s="313">
        <v>317</v>
      </c>
      <c r="M25" s="314">
        <v>0</v>
      </c>
      <c r="N25" s="332">
        <v>0</v>
      </c>
      <c r="O25" s="313">
        <v>2286</v>
      </c>
      <c r="P25" s="314">
        <v>0</v>
      </c>
      <c r="Q25" s="332">
        <v>0</v>
      </c>
      <c r="R25" s="313">
        <v>12669</v>
      </c>
      <c r="S25" s="314">
        <v>-18</v>
      </c>
      <c r="T25" s="332">
        <v>-1.4187751241427904E-3</v>
      </c>
      <c r="U25" s="313">
        <v>0</v>
      </c>
      <c r="V25" s="314">
        <v>0</v>
      </c>
      <c r="W25" s="332" t="s">
        <v>232</v>
      </c>
      <c r="X25" s="313">
        <v>542</v>
      </c>
      <c r="Y25" s="314">
        <v>0</v>
      </c>
      <c r="Z25" s="332">
        <v>0</v>
      </c>
      <c r="AA25" s="313">
        <v>0</v>
      </c>
      <c r="AB25" s="314">
        <v>0</v>
      </c>
      <c r="AC25" s="332" t="s">
        <v>232</v>
      </c>
      <c r="AD25" s="313">
        <v>0</v>
      </c>
      <c r="AE25" s="314">
        <v>0</v>
      </c>
      <c r="AF25" s="332" t="s">
        <v>232</v>
      </c>
      <c r="AG25" s="313">
        <v>4419</v>
      </c>
      <c r="AH25" s="314">
        <v>-421</v>
      </c>
      <c r="AI25" s="332">
        <v>-8.6983471074380203E-2</v>
      </c>
      <c r="AJ25" s="313">
        <v>182</v>
      </c>
      <c r="AK25" s="314">
        <v>0</v>
      </c>
      <c r="AL25" s="332">
        <v>0</v>
      </c>
      <c r="AM25" s="313">
        <v>657</v>
      </c>
      <c r="AN25" s="314">
        <v>0</v>
      </c>
      <c r="AO25" s="332">
        <v>0</v>
      </c>
      <c r="AP25" s="313">
        <v>2753</v>
      </c>
      <c r="AQ25" s="314">
        <v>-421</v>
      </c>
      <c r="AR25" s="332">
        <v>-0.13264020163831125</v>
      </c>
      <c r="AS25" s="313">
        <v>0</v>
      </c>
      <c r="AT25" s="314">
        <v>0</v>
      </c>
      <c r="AU25" s="332" t="s">
        <v>232</v>
      </c>
      <c r="AV25" s="313">
        <v>315</v>
      </c>
      <c r="AW25" s="314">
        <v>0</v>
      </c>
      <c r="AX25" s="332">
        <v>0</v>
      </c>
      <c r="AY25" s="313">
        <v>512</v>
      </c>
      <c r="AZ25" s="314">
        <v>0</v>
      </c>
      <c r="BA25" s="332">
        <v>0</v>
      </c>
      <c r="BB25" s="313">
        <v>0</v>
      </c>
      <c r="BC25" s="314">
        <v>0</v>
      </c>
      <c r="BD25" s="332" t="s">
        <v>232</v>
      </c>
      <c r="BE25" s="313">
        <v>0</v>
      </c>
      <c r="BF25" s="314">
        <v>0</v>
      </c>
      <c r="BG25" s="332" t="s">
        <v>232</v>
      </c>
      <c r="BH25" s="313">
        <v>0</v>
      </c>
      <c r="BI25" s="314">
        <v>0</v>
      </c>
      <c r="BJ25" s="332" t="s">
        <v>232</v>
      </c>
      <c r="BK25" s="313">
        <v>5864</v>
      </c>
      <c r="BL25" s="314">
        <v>2306</v>
      </c>
      <c r="BM25" s="332">
        <v>0.8545780969479353</v>
      </c>
      <c r="BN25" s="313">
        <v>0</v>
      </c>
      <c r="BO25" s="314">
        <v>0</v>
      </c>
      <c r="BP25" s="332" t="s">
        <v>232</v>
      </c>
      <c r="BQ25" s="313">
        <v>0</v>
      </c>
      <c r="BR25" s="314">
        <v>0</v>
      </c>
      <c r="BS25" s="332" t="s">
        <v>232</v>
      </c>
    </row>
    <row r="26" spans="2:71" s="4" customFormat="1" x14ac:dyDescent="0.25">
      <c r="B26" s="315" t="s">
        <v>345</v>
      </c>
      <c r="C26" s="316">
        <v>2988</v>
      </c>
      <c r="D26" s="314">
        <v>473</v>
      </c>
      <c r="E26" s="332">
        <v>0.18807157057654078</v>
      </c>
      <c r="F26" s="313">
        <v>1355</v>
      </c>
      <c r="G26" s="314">
        <v>0</v>
      </c>
      <c r="H26" s="332">
        <v>0</v>
      </c>
      <c r="I26" s="313">
        <v>0</v>
      </c>
      <c r="J26" s="314">
        <v>0</v>
      </c>
      <c r="K26" s="332" t="s">
        <v>232</v>
      </c>
      <c r="L26" s="313">
        <v>0</v>
      </c>
      <c r="M26" s="314">
        <v>0</v>
      </c>
      <c r="N26" s="332" t="s">
        <v>232</v>
      </c>
      <c r="O26" s="313">
        <v>496</v>
      </c>
      <c r="P26" s="314">
        <v>0</v>
      </c>
      <c r="Q26" s="332">
        <v>0</v>
      </c>
      <c r="R26" s="313">
        <v>859</v>
      </c>
      <c r="S26" s="314">
        <v>0</v>
      </c>
      <c r="T26" s="332">
        <v>0</v>
      </c>
      <c r="U26" s="313">
        <v>0</v>
      </c>
      <c r="V26" s="314">
        <v>0</v>
      </c>
      <c r="W26" s="332" t="s">
        <v>232</v>
      </c>
      <c r="X26" s="313">
        <v>0</v>
      </c>
      <c r="Y26" s="314">
        <v>0</v>
      </c>
      <c r="Z26" s="332" t="s">
        <v>232</v>
      </c>
      <c r="AA26" s="313">
        <v>0</v>
      </c>
      <c r="AB26" s="314">
        <v>0</v>
      </c>
      <c r="AC26" s="332" t="s">
        <v>232</v>
      </c>
      <c r="AD26" s="313">
        <v>0</v>
      </c>
      <c r="AE26" s="314">
        <v>0</v>
      </c>
      <c r="AF26" s="332" t="s">
        <v>232</v>
      </c>
      <c r="AG26" s="313">
        <v>355</v>
      </c>
      <c r="AH26" s="314">
        <v>-3</v>
      </c>
      <c r="AI26" s="332">
        <v>-8.379888268156388E-3</v>
      </c>
      <c r="AJ26" s="313">
        <v>160</v>
      </c>
      <c r="AK26" s="314">
        <v>0</v>
      </c>
      <c r="AL26" s="332">
        <v>0</v>
      </c>
      <c r="AM26" s="313">
        <v>0</v>
      </c>
      <c r="AN26" s="314">
        <v>0</v>
      </c>
      <c r="AO26" s="332" t="s">
        <v>232</v>
      </c>
      <c r="AP26" s="313">
        <v>178</v>
      </c>
      <c r="AQ26" s="314">
        <v>0</v>
      </c>
      <c r="AR26" s="332">
        <v>0</v>
      </c>
      <c r="AS26" s="313">
        <v>0</v>
      </c>
      <c r="AT26" s="314">
        <v>0</v>
      </c>
      <c r="AU26" s="332" t="s">
        <v>232</v>
      </c>
      <c r="AV26" s="313">
        <v>0</v>
      </c>
      <c r="AW26" s="314">
        <v>0</v>
      </c>
      <c r="AX26" s="332" t="s">
        <v>232</v>
      </c>
      <c r="AY26" s="313">
        <v>0</v>
      </c>
      <c r="AZ26" s="314">
        <v>0</v>
      </c>
      <c r="BA26" s="332" t="s">
        <v>232</v>
      </c>
      <c r="BB26" s="313">
        <v>0</v>
      </c>
      <c r="BC26" s="314">
        <v>0</v>
      </c>
      <c r="BD26" s="332" t="s">
        <v>232</v>
      </c>
      <c r="BE26" s="313">
        <v>17</v>
      </c>
      <c r="BF26" s="314">
        <v>-3</v>
      </c>
      <c r="BG26" s="332">
        <v>-0.15000000000000002</v>
      </c>
      <c r="BH26" s="313">
        <v>0</v>
      </c>
      <c r="BI26" s="314">
        <v>0</v>
      </c>
      <c r="BJ26" s="332" t="s">
        <v>232</v>
      </c>
      <c r="BK26" s="313">
        <v>1033</v>
      </c>
      <c r="BL26" s="314">
        <v>476</v>
      </c>
      <c r="BM26" s="332">
        <v>0.78391019644527593</v>
      </c>
      <c r="BN26" s="313">
        <v>90</v>
      </c>
      <c r="BO26" s="314">
        <v>0</v>
      </c>
      <c r="BP26" s="332">
        <v>0</v>
      </c>
      <c r="BQ26" s="313">
        <v>155</v>
      </c>
      <c r="BR26" s="314">
        <v>0</v>
      </c>
      <c r="BS26" s="332">
        <v>0</v>
      </c>
    </row>
    <row r="27" spans="2:71" s="4" customFormat="1" x14ac:dyDescent="0.25">
      <c r="B27" s="315" t="s">
        <v>344</v>
      </c>
      <c r="C27" s="316">
        <v>1984</v>
      </c>
      <c r="D27" s="314">
        <v>838</v>
      </c>
      <c r="E27" s="332">
        <v>0.7312390924956369</v>
      </c>
      <c r="F27" s="313">
        <v>21</v>
      </c>
      <c r="G27" s="314">
        <v>0</v>
      </c>
      <c r="H27" s="332">
        <v>0</v>
      </c>
      <c r="I27" s="313">
        <v>14</v>
      </c>
      <c r="J27" s="314">
        <v>0</v>
      </c>
      <c r="K27" s="332">
        <v>0</v>
      </c>
      <c r="L27" s="313">
        <v>7</v>
      </c>
      <c r="M27" s="314">
        <v>0</v>
      </c>
      <c r="N27" s="332">
        <v>0</v>
      </c>
      <c r="O27" s="313">
        <v>0</v>
      </c>
      <c r="P27" s="314">
        <v>0</v>
      </c>
      <c r="Q27" s="332" t="s">
        <v>232</v>
      </c>
      <c r="R27" s="313">
        <v>0</v>
      </c>
      <c r="S27" s="314">
        <v>0</v>
      </c>
      <c r="T27" s="332" t="s">
        <v>232</v>
      </c>
      <c r="U27" s="313">
        <v>0</v>
      </c>
      <c r="V27" s="314">
        <v>0</v>
      </c>
      <c r="W27" s="332" t="s">
        <v>232</v>
      </c>
      <c r="X27" s="313">
        <v>0</v>
      </c>
      <c r="Y27" s="314">
        <v>0</v>
      </c>
      <c r="Z27" s="332" t="s">
        <v>232</v>
      </c>
      <c r="AA27" s="313">
        <v>0</v>
      </c>
      <c r="AB27" s="314">
        <v>0</v>
      </c>
      <c r="AC27" s="332" t="s">
        <v>232</v>
      </c>
      <c r="AD27" s="313">
        <v>0</v>
      </c>
      <c r="AE27" s="314">
        <v>0</v>
      </c>
      <c r="AF27" s="332" t="s">
        <v>232</v>
      </c>
      <c r="AG27" s="313">
        <v>7</v>
      </c>
      <c r="AH27" s="314">
        <v>0</v>
      </c>
      <c r="AI27" s="332">
        <v>0</v>
      </c>
      <c r="AJ27" s="313">
        <v>0</v>
      </c>
      <c r="AK27" s="314">
        <v>0</v>
      </c>
      <c r="AL27" s="332" t="s">
        <v>232</v>
      </c>
      <c r="AM27" s="313">
        <v>0</v>
      </c>
      <c r="AN27" s="314">
        <v>0</v>
      </c>
      <c r="AO27" s="332" t="s">
        <v>232</v>
      </c>
      <c r="AP27" s="313">
        <v>0</v>
      </c>
      <c r="AQ27" s="314">
        <v>0</v>
      </c>
      <c r="AR27" s="332" t="s">
        <v>232</v>
      </c>
      <c r="AS27" s="313">
        <v>0</v>
      </c>
      <c r="AT27" s="314">
        <v>0</v>
      </c>
      <c r="AU27" s="332" t="s">
        <v>232</v>
      </c>
      <c r="AV27" s="313">
        <v>0</v>
      </c>
      <c r="AW27" s="314">
        <v>0</v>
      </c>
      <c r="AX27" s="332" t="s">
        <v>232</v>
      </c>
      <c r="AY27" s="313">
        <v>0</v>
      </c>
      <c r="AZ27" s="314">
        <v>0</v>
      </c>
      <c r="BA27" s="332" t="s">
        <v>232</v>
      </c>
      <c r="BB27" s="313">
        <v>0</v>
      </c>
      <c r="BC27" s="314">
        <v>0</v>
      </c>
      <c r="BD27" s="332" t="s">
        <v>232</v>
      </c>
      <c r="BE27" s="313">
        <v>0</v>
      </c>
      <c r="BF27" s="314">
        <v>0</v>
      </c>
      <c r="BG27" s="332" t="s">
        <v>232</v>
      </c>
      <c r="BH27" s="313">
        <v>7</v>
      </c>
      <c r="BI27" s="314">
        <v>0</v>
      </c>
      <c r="BJ27" s="332" t="s">
        <v>232</v>
      </c>
      <c r="BK27" s="313">
        <v>1907</v>
      </c>
      <c r="BL27" s="314">
        <v>838</v>
      </c>
      <c r="BM27" s="332">
        <v>0.59558823529411775</v>
      </c>
      <c r="BN27" s="313">
        <v>20</v>
      </c>
      <c r="BO27" s="314">
        <v>0</v>
      </c>
      <c r="BP27" s="332">
        <v>0</v>
      </c>
      <c r="BQ27" s="313">
        <v>29</v>
      </c>
      <c r="BR27" s="314">
        <v>0</v>
      </c>
      <c r="BS27" s="332">
        <v>0</v>
      </c>
    </row>
    <row r="28" spans="2:71" s="4" customFormat="1" x14ac:dyDescent="0.25">
      <c r="B28" s="315" t="s">
        <v>343</v>
      </c>
      <c r="C28" s="316">
        <v>257</v>
      </c>
      <c r="D28" s="314">
        <v>81</v>
      </c>
      <c r="E28" s="332">
        <v>0.46022727272727271</v>
      </c>
      <c r="F28" s="313">
        <v>0</v>
      </c>
      <c r="G28" s="314">
        <v>0</v>
      </c>
      <c r="H28" s="332" t="s">
        <v>232</v>
      </c>
      <c r="I28" s="313">
        <v>0</v>
      </c>
      <c r="J28" s="314">
        <v>0</v>
      </c>
      <c r="K28" s="332" t="s">
        <v>232</v>
      </c>
      <c r="L28" s="313">
        <v>0</v>
      </c>
      <c r="M28" s="314">
        <v>0</v>
      </c>
      <c r="N28" s="332" t="s">
        <v>232</v>
      </c>
      <c r="O28" s="313">
        <v>0</v>
      </c>
      <c r="P28" s="314">
        <v>0</v>
      </c>
      <c r="Q28" s="332" t="s">
        <v>232</v>
      </c>
      <c r="R28" s="313">
        <v>0</v>
      </c>
      <c r="S28" s="314">
        <v>0</v>
      </c>
      <c r="T28" s="332" t="s">
        <v>232</v>
      </c>
      <c r="U28" s="313">
        <v>0</v>
      </c>
      <c r="V28" s="314">
        <v>0</v>
      </c>
      <c r="W28" s="332" t="s">
        <v>232</v>
      </c>
      <c r="X28" s="313">
        <v>0</v>
      </c>
      <c r="Y28" s="314">
        <v>0</v>
      </c>
      <c r="Z28" s="332" t="s">
        <v>232</v>
      </c>
      <c r="AA28" s="313">
        <v>0</v>
      </c>
      <c r="AB28" s="314">
        <v>0</v>
      </c>
      <c r="AC28" s="332" t="s">
        <v>232</v>
      </c>
      <c r="AD28" s="313">
        <v>0</v>
      </c>
      <c r="AE28" s="314">
        <v>0</v>
      </c>
      <c r="AF28" s="332" t="s">
        <v>232</v>
      </c>
      <c r="AG28" s="313">
        <v>11</v>
      </c>
      <c r="AH28" s="314">
        <v>0</v>
      </c>
      <c r="AI28" s="332">
        <v>0</v>
      </c>
      <c r="AJ28" s="313">
        <v>0</v>
      </c>
      <c r="AK28" s="314">
        <v>0</v>
      </c>
      <c r="AL28" s="332" t="s">
        <v>232</v>
      </c>
      <c r="AM28" s="313">
        <v>0</v>
      </c>
      <c r="AN28" s="314">
        <v>0</v>
      </c>
      <c r="AO28" s="332" t="s">
        <v>232</v>
      </c>
      <c r="AP28" s="313">
        <v>0</v>
      </c>
      <c r="AQ28" s="314">
        <v>0</v>
      </c>
      <c r="AR28" s="332" t="s">
        <v>232</v>
      </c>
      <c r="AS28" s="313">
        <v>0</v>
      </c>
      <c r="AT28" s="314">
        <v>0</v>
      </c>
      <c r="AU28" s="332" t="s">
        <v>232</v>
      </c>
      <c r="AV28" s="313">
        <v>0</v>
      </c>
      <c r="AW28" s="314">
        <v>0</v>
      </c>
      <c r="AX28" s="332" t="s">
        <v>232</v>
      </c>
      <c r="AY28" s="313">
        <v>0</v>
      </c>
      <c r="AZ28" s="314">
        <v>0</v>
      </c>
      <c r="BA28" s="332" t="s">
        <v>232</v>
      </c>
      <c r="BB28" s="313">
        <v>0</v>
      </c>
      <c r="BC28" s="314">
        <v>0</v>
      </c>
      <c r="BD28" s="332" t="s">
        <v>232</v>
      </c>
      <c r="BE28" s="313">
        <v>11</v>
      </c>
      <c r="BF28" s="314">
        <v>0</v>
      </c>
      <c r="BG28" s="332">
        <v>0</v>
      </c>
      <c r="BH28" s="313">
        <v>0</v>
      </c>
      <c r="BI28" s="314">
        <v>0</v>
      </c>
      <c r="BJ28" s="332" t="s">
        <v>232</v>
      </c>
      <c r="BK28" s="313">
        <v>217</v>
      </c>
      <c r="BL28" s="314">
        <v>81</v>
      </c>
      <c r="BM28" s="332">
        <v>0.91641337386018229</v>
      </c>
      <c r="BN28" s="313">
        <v>16</v>
      </c>
      <c r="BO28" s="314">
        <v>0</v>
      </c>
      <c r="BP28" s="332">
        <v>0</v>
      </c>
      <c r="BQ28" s="313">
        <v>13</v>
      </c>
      <c r="BR28" s="314">
        <v>0</v>
      </c>
      <c r="BS28" s="332">
        <v>0</v>
      </c>
    </row>
    <row r="29" spans="2:71" s="4" customFormat="1" x14ac:dyDescent="0.25">
      <c r="B29" s="315" t="s">
        <v>47</v>
      </c>
      <c r="C29" s="316">
        <v>11450</v>
      </c>
      <c r="D29" s="314">
        <v>2412</v>
      </c>
      <c r="E29" s="332">
        <v>0.26687320203584863</v>
      </c>
      <c r="F29" s="313">
        <v>3368</v>
      </c>
      <c r="G29" s="314">
        <v>0</v>
      </c>
      <c r="H29" s="332">
        <v>0</v>
      </c>
      <c r="I29" s="313">
        <v>0</v>
      </c>
      <c r="J29" s="314">
        <v>0</v>
      </c>
      <c r="K29" s="332" t="s">
        <v>232</v>
      </c>
      <c r="L29" s="313">
        <v>0</v>
      </c>
      <c r="M29" s="314">
        <v>0</v>
      </c>
      <c r="N29" s="332" t="s">
        <v>232</v>
      </c>
      <c r="O29" s="313">
        <v>722</v>
      </c>
      <c r="P29" s="314">
        <v>0</v>
      </c>
      <c r="Q29" s="332">
        <v>0</v>
      </c>
      <c r="R29" s="313">
        <v>848</v>
      </c>
      <c r="S29" s="314">
        <v>0</v>
      </c>
      <c r="T29" s="332">
        <v>0</v>
      </c>
      <c r="U29" s="313">
        <v>1784</v>
      </c>
      <c r="V29" s="314">
        <v>0</v>
      </c>
      <c r="W29" s="332">
        <v>0</v>
      </c>
      <c r="X29" s="313">
        <v>0</v>
      </c>
      <c r="Y29" s="314">
        <v>0</v>
      </c>
      <c r="Z29" s="332" t="s">
        <v>232</v>
      </c>
      <c r="AA29" s="313">
        <v>0</v>
      </c>
      <c r="AB29" s="314">
        <v>0</v>
      </c>
      <c r="AC29" s="332" t="s">
        <v>232</v>
      </c>
      <c r="AD29" s="313">
        <v>14</v>
      </c>
      <c r="AE29" s="314">
        <v>0</v>
      </c>
      <c r="AF29" s="332">
        <v>0</v>
      </c>
      <c r="AG29" s="313">
        <v>2978</v>
      </c>
      <c r="AH29" s="314">
        <v>0</v>
      </c>
      <c r="AI29" s="332">
        <v>0</v>
      </c>
      <c r="AJ29" s="313">
        <v>382</v>
      </c>
      <c r="AK29" s="314">
        <v>0</v>
      </c>
      <c r="AL29" s="332">
        <v>0</v>
      </c>
      <c r="AM29" s="313">
        <v>588</v>
      </c>
      <c r="AN29" s="314">
        <v>0</v>
      </c>
      <c r="AO29" s="332">
        <v>0</v>
      </c>
      <c r="AP29" s="313">
        <v>1135</v>
      </c>
      <c r="AQ29" s="314">
        <v>0</v>
      </c>
      <c r="AR29" s="332">
        <v>0</v>
      </c>
      <c r="AS29" s="313">
        <v>0</v>
      </c>
      <c r="AT29" s="314">
        <v>0</v>
      </c>
      <c r="AU29" s="332" t="s">
        <v>232</v>
      </c>
      <c r="AV29" s="313">
        <v>861</v>
      </c>
      <c r="AW29" s="314">
        <v>0</v>
      </c>
      <c r="AX29" s="332">
        <v>0</v>
      </c>
      <c r="AY29" s="313">
        <v>0</v>
      </c>
      <c r="AZ29" s="314">
        <v>0</v>
      </c>
      <c r="BA29" s="332" t="s">
        <v>232</v>
      </c>
      <c r="BB29" s="313">
        <v>0</v>
      </c>
      <c r="BC29" s="314">
        <v>0</v>
      </c>
      <c r="BD29" s="332" t="s">
        <v>232</v>
      </c>
      <c r="BE29" s="313">
        <v>12</v>
      </c>
      <c r="BF29" s="314">
        <v>0</v>
      </c>
      <c r="BG29" s="332">
        <v>0</v>
      </c>
      <c r="BH29" s="313">
        <v>0</v>
      </c>
      <c r="BI29" s="314">
        <v>0</v>
      </c>
      <c r="BJ29" s="332" t="s">
        <v>232</v>
      </c>
      <c r="BK29" s="313">
        <v>5044</v>
      </c>
      <c r="BL29" s="314">
        <v>2412</v>
      </c>
      <c r="BM29" s="332">
        <v>0.60285986653956147</v>
      </c>
      <c r="BN29" s="313">
        <v>32</v>
      </c>
      <c r="BO29" s="314">
        <v>0</v>
      </c>
      <c r="BP29" s="332">
        <v>0</v>
      </c>
      <c r="BQ29" s="313">
        <v>28</v>
      </c>
      <c r="BR29" s="314">
        <v>0</v>
      </c>
      <c r="BS29" s="332">
        <v>0</v>
      </c>
    </row>
    <row r="30" spans="2:71" s="4" customFormat="1" x14ac:dyDescent="0.25">
      <c r="B30" s="315" t="s">
        <v>342</v>
      </c>
      <c r="C30" s="316">
        <v>11531</v>
      </c>
      <c r="D30" s="314">
        <v>3270</v>
      </c>
      <c r="E30" s="332">
        <v>0.39583585522333853</v>
      </c>
      <c r="F30" s="313">
        <v>3059</v>
      </c>
      <c r="G30" s="314">
        <v>108</v>
      </c>
      <c r="H30" s="332">
        <v>3.6597763470010092E-2</v>
      </c>
      <c r="I30" s="313">
        <v>218</v>
      </c>
      <c r="J30" s="314">
        <v>0</v>
      </c>
      <c r="K30" s="332">
        <v>0</v>
      </c>
      <c r="L30" s="313">
        <v>355</v>
      </c>
      <c r="M30" s="314">
        <v>-58</v>
      </c>
      <c r="N30" s="332">
        <v>-0.14043583535108961</v>
      </c>
      <c r="O30" s="313">
        <v>674</v>
      </c>
      <c r="P30" s="314">
        <v>0</v>
      </c>
      <c r="Q30" s="332">
        <v>0</v>
      </c>
      <c r="R30" s="313">
        <v>1261</v>
      </c>
      <c r="S30" s="314">
        <v>166</v>
      </c>
      <c r="T30" s="332">
        <v>0.1515981735159817</v>
      </c>
      <c r="U30" s="313">
        <v>507</v>
      </c>
      <c r="V30" s="314">
        <v>0</v>
      </c>
      <c r="W30" s="332">
        <v>0</v>
      </c>
      <c r="X30" s="313">
        <v>0</v>
      </c>
      <c r="Y30" s="314">
        <v>0</v>
      </c>
      <c r="Z30" s="332" t="s">
        <v>232</v>
      </c>
      <c r="AA30" s="313">
        <v>0</v>
      </c>
      <c r="AB30" s="314">
        <v>0</v>
      </c>
      <c r="AC30" s="332" t="s">
        <v>232</v>
      </c>
      <c r="AD30" s="313">
        <v>44</v>
      </c>
      <c r="AE30" s="314">
        <v>0</v>
      </c>
      <c r="AF30" s="332">
        <v>0</v>
      </c>
      <c r="AG30" s="313">
        <v>50</v>
      </c>
      <c r="AH30" s="314">
        <v>0</v>
      </c>
      <c r="AI30" s="332">
        <v>0</v>
      </c>
      <c r="AJ30" s="313">
        <v>0</v>
      </c>
      <c r="AK30" s="314">
        <v>0</v>
      </c>
      <c r="AL30" s="332" t="s">
        <v>232</v>
      </c>
      <c r="AM30" s="313">
        <v>0</v>
      </c>
      <c r="AN30" s="314">
        <v>0</v>
      </c>
      <c r="AO30" s="332" t="s">
        <v>232</v>
      </c>
      <c r="AP30" s="313">
        <v>0</v>
      </c>
      <c r="AQ30" s="314">
        <v>0</v>
      </c>
      <c r="AR30" s="332" t="s">
        <v>232</v>
      </c>
      <c r="AS30" s="313">
        <v>0</v>
      </c>
      <c r="AT30" s="314">
        <v>0</v>
      </c>
      <c r="AU30" s="332" t="s">
        <v>232</v>
      </c>
      <c r="AV30" s="313">
        <v>0</v>
      </c>
      <c r="AW30" s="314">
        <v>0</v>
      </c>
      <c r="AX30" s="332" t="s">
        <v>232</v>
      </c>
      <c r="AY30" s="313">
        <v>0</v>
      </c>
      <c r="AZ30" s="314">
        <v>0</v>
      </c>
      <c r="BA30" s="332" t="s">
        <v>232</v>
      </c>
      <c r="BB30" s="313">
        <v>0</v>
      </c>
      <c r="BC30" s="314">
        <v>0</v>
      </c>
      <c r="BD30" s="332" t="s">
        <v>232</v>
      </c>
      <c r="BE30" s="313">
        <v>44</v>
      </c>
      <c r="BF30" s="314">
        <v>0</v>
      </c>
      <c r="BG30" s="332">
        <v>0</v>
      </c>
      <c r="BH30" s="313">
        <v>6</v>
      </c>
      <c r="BI30" s="314">
        <v>0</v>
      </c>
      <c r="BJ30" s="332" t="s">
        <v>232</v>
      </c>
      <c r="BK30" s="313">
        <v>8407</v>
      </c>
      <c r="BL30" s="314">
        <v>3162</v>
      </c>
      <c r="BM30" s="332">
        <v>0.44425087108013939</v>
      </c>
      <c r="BN30" s="313">
        <v>0</v>
      </c>
      <c r="BO30" s="314">
        <v>0</v>
      </c>
      <c r="BP30" s="332" t="s">
        <v>232</v>
      </c>
      <c r="BQ30" s="313">
        <v>15</v>
      </c>
      <c r="BR30" s="314">
        <v>0</v>
      </c>
      <c r="BS30" s="332">
        <v>0</v>
      </c>
    </row>
    <row r="31" spans="2:71" s="4" customFormat="1" x14ac:dyDescent="0.25">
      <c r="B31" s="315" t="s">
        <v>341</v>
      </c>
      <c r="C31" s="316">
        <v>1658</v>
      </c>
      <c r="D31" s="314">
        <v>510</v>
      </c>
      <c r="E31" s="332">
        <v>0.44425087108013939</v>
      </c>
      <c r="F31" s="313">
        <v>0</v>
      </c>
      <c r="G31" s="314">
        <v>0</v>
      </c>
      <c r="H31" s="332" t="s">
        <v>232</v>
      </c>
      <c r="I31" s="313">
        <v>0</v>
      </c>
      <c r="J31" s="314">
        <v>0</v>
      </c>
      <c r="K31" s="332" t="s">
        <v>232</v>
      </c>
      <c r="L31" s="313">
        <v>0</v>
      </c>
      <c r="M31" s="314">
        <v>0</v>
      </c>
      <c r="N31" s="332" t="s">
        <v>232</v>
      </c>
      <c r="O31" s="313">
        <v>0</v>
      </c>
      <c r="P31" s="314">
        <v>0</v>
      </c>
      <c r="Q31" s="332" t="s">
        <v>232</v>
      </c>
      <c r="R31" s="313">
        <v>0</v>
      </c>
      <c r="S31" s="314">
        <v>0</v>
      </c>
      <c r="T31" s="332" t="s">
        <v>232</v>
      </c>
      <c r="U31" s="313">
        <v>0</v>
      </c>
      <c r="V31" s="314">
        <v>0</v>
      </c>
      <c r="W31" s="332" t="s">
        <v>232</v>
      </c>
      <c r="X31" s="313">
        <v>0</v>
      </c>
      <c r="Y31" s="314">
        <v>0</v>
      </c>
      <c r="Z31" s="332" t="s">
        <v>232</v>
      </c>
      <c r="AA31" s="313">
        <v>0</v>
      </c>
      <c r="AB31" s="314">
        <v>0</v>
      </c>
      <c r="AC31" s="332" t="s">
        <v>232</v>
      </c>
      <c r="AD31" s="313">
        <v>0</v>
      </c>
      <c r="AE31" s="314">
        <v>0</v>
      </c>
      <c r="AF31" s="332" t="s">
        <v>232</v>
      </c>
      <c r="AG31" s="313">
        <v>0</v>
      </c>
      <c r="AH31" s="314">
        <v>0</v>
      </c>
      <c r="AI31" s="332" t="s">
        <v>232</v>
      </c>
      <c r="AJ31" s="313">
        <v>0</v>
      </c>
      <c r="AK31" s="314">
        <v>0</v>
      </c>
      <c r="AL31" s="332" t="s">
        <v>232</v>
      </c>
      <c r="AM31" s="313">
        <v>0</v>
      </c>
      <c r="AN31" s="314">
        <v>0</v>
      </c>
      <c r="AO31" s="332" t="s">
        <v>232</v>
      </c>
      <c r="AP31" s="313">
        <v>0</v>
      </c>
      <c r="AQ31" s="314">
        <v>0</v>
      </c>
      <c r="AR31" s="332" t="s">
        <v>232</v>
      </c>
      <c r="AS31" s="313">
        <v>0</v>
      </c>
      <c r="AT31" s="314">
        <v>0</v>
      </c>
      <c r="AU31" s="332" t="s">
        <v>232</v>
      </c>
      <c r="AV31" s="313">
        <v>0</v>
      </c>
      <c r="AW31" s="314">
        <v>0</v>
      </c>
      <c r="AX31" s="332" t="s">
        <v>232</v>
      </c>
      <c r="AY31" s="313">
        <v>0</v>
      </c>
      <c r="AZ31" s="314">
        <v>0</v>
      </c>
      <c r="BA31" s="332" t="s">
        <v>232</v>
      </c>
      <c r="BB31" s="313">
        <v>0</v>
      </c>
      <c r="BC31" s="314">
        <v>0</v>
      </c>
      <c r="BD31" s="332" t="s">
        <v>232</v>
      </c>
      <c r="BE31" s="313">
        <v>0</v>
      </c>
      <c r="BF31" s="314">
        <v>0</v>
      </c>
      <c r="BG31" s="332" t="s">
        <v>232</v>
      </c>
      <c r="BH31" s="313">
        <v>0</v>
      </c>
      <c r="BI31" s="314">
        <v>0</v>
      </c>
      <c r="BJ31" s="332" t="s">
        <v>232</v>
      </c>
      <c r="BK31" s="313">
        <v>1658</v>
      </c>
      <c r="BL31" s="314">
        <v>510</v>
      </c>
      <c r="BM31" s="332">
        <v>0.39310731297282153</v>
      </c>
      <c r="BN31" s="313">
        <v>0</v>
      </c>
      <c r="BO31" s="314">
        <v>0</v>
      </c>
      <c r="BP31" s="332" t="s">
        <v>232</v>
      </c>
      <c r="BQ31" s="313">
        <v>0</v>
      </c>
      <c r="BR31" s="314">
        <v>0</v>
      </c>
      <c r="BS31" s="332" t="s">
        <v>232</v>
      </c>
    </row>
    <row r="32" spans="2:71" s="4" customFormat="1" x14ac:dyDescent="0.25">
      <c r="B32" s="315" t="s">
        <v>49</v>
      </c>
      <c r="C32" s="316">
        <v>12441</v>
      </c>
      <c r="D32" s="314">
        <v>1411</v>
      </c>
      <c r="E32" s="332">
        <v>0.12792384406165014</v>
      </c>
      <c r="F32" s="313">
        <v>4459</v>
      </c>
      <c r="G32" s="314">
        <v>0</v>
      </c>
      <c r="H32" s="332">
        <v>0</v>
      </c>
      <c r="I32" s="313">
        <v>0</v>
      </c>
      <c r="J32" s="314">
        <v>0</v>
      </c>
      <c r="K32" s="332" t="s">
        <v>232</v>
      </c>
      <c r="L32" s="313">
        <v>0</v>
      </c>
      <c r="M32" s="314">
        <v>0</v>
      </c>
      <c r="N32" s="332" t="s">
        <v>232</v>
      </c>
      <c r="O32" s="313">
        <v>1058</v>
      </c>
      <c r="P32" s="314">
        <v>0</v>
      </c>
      <c r="Q32" s="332">
        <v>0</v>
      </c>
      <c r="R32" s="313">
        <v>3401</v>
      </c>
      <c r="S32" s="314">
        <v>0</v>
      </c>
      <c r="T32" s="332">
        <v>0</v>
      </c>
      <c r="U32" s="313">
        <v>0</v>
      </c>
      <c r="V32" s="314">
        <v>0</v>
      </c>
      <c r="W32" s="332" t="s">
        <v>232</v>
      </c>
      <c r="X32" s="313">
        <v>0</v>
      </c>
      <c r="Y32" s="314">
        <v>0</v>
      </c>
      <c r="Z32" s="332" t="s">
        <v>232</v>
      </c>
      <c r="AA32" s="313">
        <v>0</v>
      </c>
      <c r="AB32" s="314">
        <v>0</v>
      </c>
      <c r="AC32" s="332" t="s">
        <v>232</v>
      </c>
      <c r="AD32" s="313">
        <v>0</v>
      </c>
      <c r="AE32" s="314">
        <v>0</v>
      </c>
      <c r="AF32" s="332" t="s">
        <v>232</v>
      </c>
      <c r="AG32" s="313">
        <v>3010</v>
      </c>
      <c r="AH32" s="314">
        <v>8</v>
      </c>
      <c r="AI32" s="332">
        <v>2.6648900732844094E-3</v>
      </c>
      <c r="AJ32" s="313">
        <v>1513</v>
      </c>
      <c r="AK32" s="314">
        <v>0</v>
      </c>
      <c r="AL32" s="332">
        <v>0</v>
      </c>
      <c r="AM32" s="313">
        <v>869</v>
      </c>
      <c r="AN32" s="314">
        <v>8</v>
      </c>
      <c r="AO32" s="332">
        <v>9.2915214866433615E-3</v>
      </c>
      <c r="AP32" s="313">
        <v>0</v>
      </c>
      <c r="AQ32" s="314">
        <v>0</v>
      </c>
      <c r="AR32" s="332" t="s">
        <v>232</v>
      </c>
      <c r="AS32" s="313">
        <v>0</v>
      </c>
      <c r="AT32" s="314">
        <v>0</v>
      </c>
      <c r="AU32" s="332" t="s">
        <v>232</v>
      </c>
      <c r="AV32" s="313">
        <v>0</v>
      </c>
      <c r="AW32" s="314">
        <v>0</v>
      </c>
      <c r="AX32" s="332" t="s">
        <v>232</v>
      </c>
      <c r="AY32" s="313">
        <v>234</v>
      </c>
      <c r="AZ32" s="314">
        <v>0</v>
      </c>
      <c r="BA32" s="332">
        <v>0</v>
      </c>
      <c r="BB32" s="313">
        <v>394</v>
      </c>
      <c r="BC32" s="314">
        <v>0</v>
      </c>
      <c r="BD32" s="332">
        <v>0</v>
      </c>
      <c r="BE32" s="313">
        <v>0</v>
      </c>
      <c r="BF32" s="314">
        <v>0</v>
      </c>
      <c r="BG32" s="332" t="s">
        <v>232</v>
      </c>
      <c r="BH32" s="313">
        <v>0</v>
      </c>
      <c r="BI32" s="314">
        <v>0</v>
      </c>
      <c r="BJ32" s="332" t="s">
        <v>232</v>
      </c>
      <c r="BK32" s="313">
        <v>4972</v>
      </c>
      <c r="BL32" s="314">
        <v>1403</v>
      </c>
      <c r="BM32" s="332">
        <v>0.51395348837209309</v>
      </c>
      <c r="BN32" s="313">
        <v>0</v>
      </c>
      <c r="BO32" s="314">
        <v>0</v>
      </c>
      <c r="BP32" s="332" t="s">
        <v>232</v>
      </c>
      <c r="BQ32" s="313">
        <v>0</v>
      </c>
      <c r="BR32" s="314">
        <v>0</v>
      </c>
      <c r="BS32" s="332" t="s">
        <v>232</v>
      </c>
    </row>
    <row r="33" spans="2:71" s="4" customFormat="1" x14ac:dyDescent="0.25">
      <c r="B33" s="315" t="s">
        <v>340</v>
      </c>
      <c r="C33" s="316">
        <v>669</v>
      </c>
      <c r="D33" s="314">
        <v>221</v>
      </c>
      <c r="E33" s="332">
        <v>0.4933035714285714</v>
      </c>
      <c r="F33" s="313">
        <v>14</v>
      </c>
      <c r="G33" s="314">
        <v>0</v>
      </c>
      <c r="H33" s="332">
        <v>0</v>
      </c>
      <c r="I33" s="313">
        <v>0</v>
      </c>
      <c r="J33" s="314">
        <v>0</v>
      </c>
      <c r="K33" s="332" t="s">
        <v>232</v>
      </c>
      <c r="L33" s="313">
        <v>14</v>
      </c>
      <c r="M33" s="314">
        <v>0</v>
      </c>
      <c r="N33" s="332">
        <v>0</v>
      </c>
      <c r="O33" s="313">
        <v>0</v>
      </c>
      <c r="P33" s="314">
        <v>0</v>
      </c>
      <c r="Q33" s="332" t="s">
        <v>232</v>
      </c>
      <c r="R33" s="313">
        <v>0</v>
      </c>
      <c r="S33" s="314">
        <v>0</v>
      </c>
      <c r="T33" s="332" t="s">
        <v>232</v>
      </c>
      <c r="U33" s="313">
        <v>0</v>
      </c>
      <c r="V33" s="314">
        <v>0</v>
      </c>
      <c r="W33" s="332" t="s">
        <v>232</v>
      </c>
      <c r="X33" s="313">
        <v>0</v>
      </c>
      <c r="Y33" s="314">
        <v>0</v>
      </c>
      <c r="Z33" s="332" t="s">
        <v>232</v>
      </c>
      <c r="AA33" s="313">
        <v>0</v>
      </c>
      <c r="AB33" s="314">
        <v>0</v>
      </c>
      <c r="AC33" s="332" t="s">
        <v>232</v>
      </c>
      <c r="AD33" s="313">
        <v>0</v>
      </c>
      <c r="AE33" s="314">
        <v>0</v>
      </c>
      <c r="AF33" s="332" t="s">
        <v>232</v>
      </c>
      <c r="AG33" s="313">
        <v>0</v>
      </c>
      <c r="AH33" s="314">
        <v>0</v>
      </c>
      <c r="AI33" s="332" t="s">
        <v>232</v>
      </c>
      <c r="AJ33" s="313">
        <v>0</v>
      </c>
      <c r="AK33" s="314">
        <v>0</v>
      </c>
      <c r="AL33" s="332" t="s">
        <v>232</v>
      </c>
      <c r="AM33" s="313">
        <v>0</v>
      </c>
      <c r="AN33" s="314">
        <v>0</v>
      </c>
      <c r="AO33" s="332" t="s">
        <v>232</v>
      </c>
      <c r="AP33" s="313">
        <v>0</v>
      </c>
      <c r="AQ33" s="314">
        <v>0</v>
      </c>
      <c r="AR33" s="332" t="s">
        <v>232</v>
      </c>
      <c r="AS33" s="313">
        <v>0</v>
      </c>
      <c r="AT33" s="314">
        <v>0</v>
      </c>
      <c r="AU33" s="332" t="s">
        <v>232</v>
      </c>
      <c r="AV33" s="313">
        <v>0</v>
      </c>
      <c r="AW33" s="314">
        <v>0</v>
      </c>
      <c r="AX33" s="332" t="s">
        <v>232</v>
      </c>
      <c r="AY33" s="313">
        <v>0</v>
      </c>
      <c r="AZ33" s="314">
        <v>0</v>
      </c>
      <c r="BA33" s="332" t="s">
        <v>232</v>
      </c>
      <c r="BB33" s="313">
        <v>0</v>
      </c>
      <c r="BC33" s="314">
        <v>0</v>
      </c>
      <c r="BD33" s="332" t="s">
        <v>232</v>
      </c>
      <c r="BE33" s="313">
        <v>0</v>
      </c>
      <c r="BF33" s="314">
        <v>0</v>
      </c>
      <c r="BG33" s="332" t="s">
        <v>232</v>
      </c>
      <c r="BH33" s="313">
        <v>0</v>
      </c>
      <c r="BI33" s="314">
        <v>0</v>
      </c>
      <c r="BJ33" s="332" t="s">
        <v>232</v>
      </c>
      <c r="BK33" s="313">
        <v>651</v>
      </c>
      <c r="BL33" s="314">
        <v>221</v>
      </c>
      <c r="BM33" s="332">
        <v>0.32345013477088957</v>
      </c>
      <c r="BN33" s="313">
        <v>0</v>
      </c>
      <c r="BO33" s="314">
        <v>0</v>
      </c>
      <c r="BP33" s="332" t="s">
        <v>232</v>
      </c>
      <c r="BQ33" s="313">
        <v>4</v>
      </c>
      <c r="BR33" s="314">
        <v>0</v>
      </c>
      <c r="BS33" s="332">
        <v>0</v>
      </c>
    </row>
    <row r="34" spans="2:71" s="4" customFormat="1" x14ac:dyDescent="0.25">
      <c r="B34" s="315" t="s">
        <v>339</v>
      </c>
      <c r="C34" s="316">
        <v>648</v>
      </c>
      <c r="D34" s="314">
        <v>124</v>
      </c>
      <c r="E34" s="332">
        <v>0.23664122137404586</v>
      </c>
      <c r="F34" s="313">
        <v>98</v>
      </c>
      <c r="G34" s="314">
        <v>0</v>
      </c>
      <c r="H34" s="332">
        <v>0</v>
      </c>
      <c r="I34" s="313">
        <v>0</v>
      </c>
      <c r="J34" s="314">
        <v>0</v>
      </c>
      <c r="K34" s="332" t="s">
        <v>232</v>
      </c>
      <c r="L34" s="313">
        <v>0</v>
      </c>
      <c r="M34" s="314">
        <v>0</v>
      </c>
      <c r="N34" s="332" t="s">
        <v>232</v>
      </c>
      <c r="O34" s="313">
        <v>0</v>
      </c>
      <c r="P34" s="314">
        <v>0</v>
      </c>
      <c r="Q34" s="332" t="s">
        <v>232</v>
      </c>
      <c r="R34" s="313">
        <v>98</v>
      </c>
      <c r="S34" s="314">
        <v>0</v>
      </c>
      <c r="T34" s="332">
        <v>0</v>
      </c>
      <c r="U34" s="313">
        <v>0</v>
      </c>
      <c r="V34" s="314">
        <v>0</v>
      </c>
      <c r="W34" s="332" t="s">
        <v>232</v>
      </c>
      <c r="X34" s="313">
        <v>0</v>
      </c>
      <c r="Y34" s="314">
        <v>0</v>
      </c>
      <c r="Z34" s="332" t="s">
        <v>232</v>
      </c>
      <c r="AA34" s="313">
        <v>0</v>
      </c>
      <c r="AB34" s="314">
        <v>0</v>
      </c>
      <c r="AC34" s="332" t="s">
        <v>232</v>
      </c>
      <c r="AD34" s="313">
        <v>0</v>
      </c>
      <c r="AE34" s="314">
        <v>0</v>
      </c>
      <c r="AF34" s="332" t="s">
        <v>232</v>
      </c>
      <c r="AG34" s="313">
        <v>14</v>
      </c>
      <c r="AH34" s="314">
        <v>4</v>
      </c>
      <c r="AI34" s="332">
        <v>0.39999999999999991</v>
      </c>
      <c r="AJ34" s="313">
        <v>0</v>
      </c>
      <c r="AK34" s="314">
        <v>0</v>
      </c>
      <c r="AL34" s="332" t="s">
        <v>232</v>
      </c>
      <c r="AM34" s="313">
        <v>0</v>
      </c>
      <c r="AN34" s="314">
        <v>0</v>
      </c>
      <c r="AO34" s="332" t="s">
        <v>232</v>
      </c>
      <c r="AP34" s="313">
        <v>0</v>
      </c>
      <c r="AQ34" s="314">
        <v>0</v>
      </c>
      <c r="AR34" s="332" t="s">
        <v>232</v>
      </c>
      <c r="AS34" s="313">
        <v>0</v>
      </c>
      <c r="AT34" s="314">
        <v>0</v>
      </c>
      <c r="AU34" s="332" t="s">
        <v>232</v>
      </c>
      <c r="AV34" s="313">
        <v>0</v>
      </c>
      <c r="AW34" s="314">
        <v>0</v>
      </c>
      <c r="AX34" s="332" t="s">
        <v>232</v>
      </c>
      <c r="AY34" s="313">
        <v>0</v>
      </c>
      <c r="AZ34" s="314">
        <v>0</v>
      </c>
      <c r="BA34" s="332" t="s">
        <v>232</v>
      </c>
      <c r="BB34" s="313">
        <v>0</v>
      </c>
      <c r="BC34" s="314">
        <v>0</v>
      </c>
      <c r="BD34" s="332" t="s">
        <v>232</v>
      </c>
      <c r="BE34" s="313">
        <v>4</v>
      </c>
      <c r="BF34" s="314">
        <v>4</v>
      </c>
      <c r="BG34" s="332" t="s">
        <v>232</v>
      </c>
      <c r="BH34" s="313">
        <v>10</v>
      </c>
      <c r="BI34" s="314">
        <v>0</v>
      </c>
      <c r="BJ34" s="332" t="s">
        <v>232</v>
      </c>
      <c r="BK34" s="313">
        <v>491</v>
      </c>
      <c r="BL34" s="314">
        <v>120</v>
      </c>
      <c r="BM34" s="332">
        <v>0.50667853962600184</v>
      </c>
      <c r="BN34" s="313">
        <v>24</v>
      </c>
      <c r="BO34" s="314">
        <v>0</v>
      </c>
      <c r="BP34" s="332">
        <v>0</v>
      </c>
      <c r="BQ34" s="313">
        <v>21</v>
      </c>
      <c r="BR34" s="314">
        <v>0</v>
      </c>
      <c r="BS34" s="332">
        <v>0</v>
      </c>
    </row>
    <row r="35" spans="2:71" s="4" customFormat="1" x14ac:dyDescent="0.25">
      <c r="B35" s="315" t="s">
        <v>338</v>
      </c>
      <c r="C35" s="316">
        <v>2011</v>
      </c>
      <c r="D35" s="314">
        <v>569</v>
      </c>
      <c r="E35" s="332">
        <v>0.39459084604715677</v>
      </c>
      <c r="F35" s="313">
        <v>12</v>
      </c>
      <c r="G35" s="314">
        <v>0</v>
      </c>
      <c r="H35" s="332">
        <v>0</v>
      </c>
      <c r="I35" s="313">
        <v>0</v>
      </c>
      <c r="J35" s="314">
        <v>0</v>
      </c>
      <c r="K35" s="332" t="s">
        <v>232</v>
      </c>
      <c r="L35" s="313">
        <v>0</v>
      </c>
      <c r="M35" s="314">
        <v>0</v>
      </c>
      <c r="N35" s="332" t="s">
        <v>232</v>
      </c>
      <c r="O35" s="313">
        <v>0</v>
      </c>
      <c r="P35" s="314">
        <v>0</v>
      </c>
      <c r="Q35" s="332" t="s">
        <v>232</v>
      </c>
      <c r="R35" s="313">
        <v>0</v>
      </c>
      <c r="S35" s="314">
        <v>0</v>
      </c>
      <c r="T35" s="332" t="s">
        <v>232</v>
      </c>
      <c r="U35" s="313">
        <v>0</v>
      </c>
      <c r="V35" s="314">
        <v>0</v>
      </c>
      <c r="W35" s="332" t="s">
        <v>232</v>
      </c>
      <c r="X35" s="313">
        <v>0</v>
      </c>
      <c r="Y35" s="314">
        <v>0</v>
      </c>
      <c r="Z35" s="332" t="s">
        <v>232</v>
      </c>
      <c r="AA35" s="313">
        <v>0</v>
      </c>
      <c r="AB35" s="314">
        <v>0</v>
      </c>
      <c r="AC35" s="332" t="s">
        <v>232</v>
      </c>
      <c r="AD35" s="313">
        <v>12</v>
      </c>
      <c r="AE35" s="314">
        <v>0</v>
      </c>
      <c r="AF35" s="332">
        <v>0</v>
      </c>
      <c r="AG35" s="313">
        <v>272</v>
      </c>
      <c r="AH35" s="314">
        <v>0</v>
      </c>
      <c r="AI35" s="332">
        <v>0</v>
      </c>
      <c r="AJ35" s="313">
        <v>0</v>
      </c>
      <c r="AK35" s="314">
        <v>0</v>
      </c>
      <c r="AL35" s="332" t="s">
        <v>232</v>
      </c>
      <c r="AM35" s="313">
        <v>0</v>
      </c>
      <c r="AN35" s="314">
        <v>0</v>
      </c>
      <c r="AO35" s="332" t="s">
        <v>232</v>
      </c>
      <c r="AP35" s="313">
        <v>272</v>
      </c>
      <c r="AQ35" s="314">
        <v>0</v>
      </c>
      <c r="AR35" s="332">
        <v>0</v>
      </c>
      <c r="AS35" s="313">
        <v>0</v>
      </c>
      <c r="AT35" s="314">
        <v>0</v>
      </c>
      <c r="AU35" s="332" t="s">
        <v>232</v>
      </c>
      <c r="AV35" s="313">
        <v>0</v>
      </c>
      <c r="AW35" s="314">
        <v>0</v>
      </c>
      <c r="AX35" s="332" t="s">
        <v>232</v>
      </c>
      <c r="AY35" s="313">
        <v>0</v>
      </c>
      <c r="AZ35" s="314">
        <v>0</v>
      </c>
      <c r="BA35" s="332" t="s">
        <v>232</v>
      </c>
      <c r="BB35" s="313">
        <v>0</v>
      </c>
      <c r="BC35" s="314">
        <v>0</v>
      </c>
      <c r="BD35" s="332" t="s">
        <v>232</v>
      </c>
      <c r="BE35" s="313">
        <v>0</v>
      </c>
      <c r="BF35" s="314">
        <v>0</v>
      </c>
      <c r="BG35" s="332" t="s">
        <v>232</v>
      </c>
      <c r="BH35" s="313">
        <v>0</v>
      </c>
      <c r="BI35" s="314">
        <v>0</v>
      </c>
      <c r="BJ35" s="332" t="s">
        <v>232</v>
      </c>
      <c r="BK35" s="313">
        <v>1692</v>
      </c>
      <c r="BL35" s="314">
        <v>569</v>
      </c>
      <c r="BM35" s="332">
        <v>0.98290598290598297</v>
      </c>
      <c r="BN35" s="313">
        <v>0</v>
      </c>
      <c r="BO35" s="314">
        <v>0</v>
      </c>
      <c r="BP35" s="332" t="s">
        <v>232</v>
      </c>
      <c r="BQ35" s="313">
        <v>35</v>
      </c>
      <c r="BR35" s="314">
        <v>0</v>
      </c>
      <c r="BS35" s="332">
        <v>0</v>
      </c>
    </row>
    <row r="36" spans="2:71" s="4" customFormat="1" x14ac:dyDescent="0.25">
      <c r="B36" s="315" t="s">
        <v>337</v>
      </c>
      <c r="C36" s="316">
        <v>279</v>
      </c>
      <c r="D36" s="314">
        <v>115</v>
      </c>
      <c r="E36" s="332">
        <v>0.70121951219512191</v>
      </c>
      <c r="F36" s="313">
        <v>0</v>
      </c>
      <c r="G36" s="314">
        <v>0</v>
      </c>
      <c r="H36" s="332" t="s">
        <v>232</v>
      </c>
      <c r="I36" s="313">
        <v>0</v>
      </c>
      <c r="J36" s="314">
        <v>0</v>
      </c>
      <c r="K36" s="332" t="s">
        <v>232</v>
      </c>
      <c r="L36" s="313">
        <v>0</v>
      </c>
      <c r="M36" s="314">
        <v>0</v>
      </c>
      <c r="N36" s="332" t="s">
        <v>232</v>
      </c>
      <c r="O36" s="313">
        <v>0</v>
      </c>
      <c r="P36" s="314">
        <v>0</v>
      </c>
      <c r="Q36" s="332" t="s">
        <v>232</v>
      </c>
      <c r="R36" s="313">
        <v>0</v>
      </c>
      <c r="S36" s="314">
        <v>0</v>
      </c>
      <c r="T36" s="332" t="s">
        <v>232</v>
      </c>
      <c r="U36" s="313">
        <v>0</v>
      </c>
      <c r="V36" s="314">
        <v>0</v>
      </c>
      <c r="W36" s="332" t="s">
        <v>232</v>
      </c>
      <c r="X36" s="313">
        <v>0</v>
      </c>
      <c r="Y36" s="314">
        <v>0</v>
      </c>
      <c r="Z36" s="332" t="s">
        <v>232</v>
      </c>
      <c r="AA36" s="313">
        <v>0</v>
      </c>
      <c r="AB36" s="314">
        <v>0</v>
      </c>
      <c r="AC36" s="332" t="s">
        <v>232</v>
      </c>
      <c r="AD36" s="313">
        <v>0</v>
      </c>
      <c r="AE36" s="314">
        <v>0</v>
      </c>
      <c r="AF36" s="332" t="s">
        <v>232</v>
      </c>
      <c r="AG36" s="313">
        <v>14</v>
      </c>
      <c r="AH36" s="314">
        <v>0</v>
      </c>
      <c r="AI36" s="332">
        <v>0</v>
      </c>
      <c r="AJ36" s="313">
        <v>0</v>
      </c>
      <c r="AK36" s="314">
        <v>0</v>
      </c>
      <c r="AL36" s="332" t="s">
        <v>232</v>
      </c>
      <c r="AM36" s="313">
        <v>0</v>
      </c>
      <c r="AN36" s="314">
        <v>0</v>
      </c>
      <c r="AO36" s="332" t="s">
        <v>232</v>
      </c>
      <c r="AP36" s="313">
        <v>0</v>
      </c>
      <c r="AQ36" s="314">
        <v>0</v>
      </c>
      <c r="AR36" s="332" t="s">
        <v>232</v>
      </c>
      <c r="AS36" s="313">
        <v>0</v>
      </c>
      <c r="AT36" s="314">
        <v>0</v>
      </c>
      <c r="AU36" s="332" t="s">
        <v>232</v>
      </c>
      <c r="AV36" s="313">
        <v>0</v>
      </c>
      <c r="AW36" s="314">
        <v>0</v>
      </c>
      <c r="AX36" s="332" t="s">
        <v>232</v>
      </c>
      <c r="AY36" s="313">
        <v>0</v>
      </c>
      <c r="AZ36" s="314">
        <v>0</v>
      </c>
      <c r="BA36" s="332" t="s">
        <v>232</v>
      </c>
      <c r="BB36" s="313">
        <v>0</v>
      </c>
      <c r="BC36" s="314">
        <v>0</v>
      </c>
      <c r="BD36" s="332" t="s">
        <v>232</v>
      </c>
      <c r="BE36" s="313">
        <v>14</v>
      </c>
      <c r="BF36" s="314">
        <v>0</v>
      </c>
      <c r="BG36" s="332">
        <v>0</v>
      </c>
      <c r="BH36" s="313">
        <v>0</v>
      </c>
      <c r="BI36" s="314">
        <v>0</v>
      </c>
      <c r="BJ36" s="332" t="s">
        <v>232</v>
      </c>
      <c r="BK36" s="313">
        <v>232</v>
      </c>
      <c r="BL36" s="314">
        <v>115</v>
      </c>
      <c r="BM36" s="332">
        <v>0.54672897196261672</v>
      </c>
      <c r="BN36" s="313">
        <v>21</v>
      </c>
      <c r="BO36" s="314">
        <v>0</v>
      </c>
      <c r="BP36" s="332" t="s">
        <v>232</v>
      </c>
      <c r="BQ36" s="313">
        <v>12</v>
      </c>
      <c r="BR36" s="314">
        <v>0</v>
      </c>
      <c r="BS36" s="332" t="s">
        <v>232</v>
      </c>
    </row>
    <row r="37" spans="2:71" s="4" customFormat="1" x14ac:dyDescent="0.25">
      <c r="B37" s="315" t="s">
        <v>336</v>
      </c>
      <c r="C37" s="316">
        <v>371</v>
      </c>
      <c r="D37" s="314">
        <v>117</v>
      </c>
      <c r="E37" s="332">
        <v>0.46062992125984259</v>
      </c>
      <c r="F37" s="313">
        <v>10</v>
      </c>
      <c r="G37" s="314">
        <v>0</v>
      </c>
      <c r="H37" s="332">
        <v>0</v>
      </c>
      <c r="I37" s="313">
        <v>0</v>
      </c>
      <c r="J37" s="314">
        <v>0</v>
      </c>
      <c r="K37" s="332" t="s">
        <v>232</v>
      </c>
      <c r="L37" s="313">
        <v>0</v>
      </c>
      <c r="M37" s="314">
        <v>0</v>
      </c>
      <c r="N37" s="332" t="s">
        <v>232</v>
      </c>
      <c r="O37" s="313">
        <v>0</v>
      </c>
      <c r="P37" s="314">
        <v>0</v>
      </c>
      <c r="Q37" s="332" t="s">
        <v>232</v>
      </c>
      <c r="R37" s="313">
        <v>0</v>
      </c>
      <c r="S37" s="314">
        <v>0</v>
      </c>
      <c r="T37" s="332" t="s">
        <v>232</v>
      </c>
      <c r="U37" s="313">
        <v>0</v>
      </c>
      <c r="V37" s="314">
        <v>0</v>
      </c>
      <c r="W37" s="332" t="s">
        <v>232</v>
      </c>
      <c r="X37" s="313">
        <v>0</v>
      </c>
      <c r="Y37" s="314">
        <v>0</v>
      </c>
      <c r="Z37" s="332" t="s">
        <v>232</v>
      </c>
      <c r="AA37" s="313">
        <v>0</v>
      </c>
      <c r="AB37" s="314">
        <v>0</v>
      </c>
      <c r="AC37" s="332" t="s">
        <v>232</v>
      </c>
      <c r="AD37" s="313">
        <v>10</v>
      </c>
      <c r="AE37" s="314">
        <v>0</v>
      </c>
      <c r="AF37" s="332">
        <v>0</v>
      </c>
      <c r="AG37" s="313">
        <v>17</v>
      </c>
      <c r="AH37" s="314">
        <v>0</v>
      </c>
      <c r="AI37" s="332">
        <v>0</v>
      </c>
      <c r="AJ37" s="313">
        <v>0</v>
      </c>
      <c r="AK37" s="314">
        <v>0</v>
      </c>
      <c r="AL37" s="332" t="s">
        <v>232</v>
      </c>
      <c r="AM37" s="313">
        <v>0</v>
      </c>
      <c r="AN37" s="314">
        <v>0</v>
      </c>
      <c r="AO37" s="332" t="s">
        <v>232</v>
      </c>
      <c r="AP37" s="313">
        <v>0</v>
      </c>
      <c r="AQ37" s="314">
        <v>0</v>
      </c>
      <c r="AR37" s="332" t="s">
        <v>232</v>
      </c>
      <c r="AS37" s="313">
        <v>0</v>
      </c>
      <c r="AT37" s="314">
        <v>0</v>
      </c>
      <c r="AU37" s="332" t="s">
        <v>232</v>
      </c>
      <c r="AV37" s="313">
        <v>0</v>
      </c>
      <c r="AW37" s="314">
        <v>0</v>
      </c>
      <c r="AX37" s="332" t="s">
        <v>232</v>
      </c>
      <c r="AY37" s="313">
        <v>0</v>
      </c>
      <c r="AZ37" s="314">
        <v>0</v>
      </c>
      <c r="BA37" s="332" t="s">
        <v>232</v>
      </c>
      <c r="BB37" s="313">
        <v>0</v>
      </c>
      <c r="BC37" s="314">
        <v>0</v>
      </c>
      <c r="BD37" s="332" t="s">
        <v>232</v>
      </c>
      <c r="BE37" s="313">
        <v>10</v>
      </c>
      <c r="BF37" s="314">
        <v>0</v>
      </c>
      <c r="BG37" s="332">
        <v>0</v>
      </c>
      <c r="BH37" s="313">
        <v>7</v>
      </c>
      <c r="BI37" s="314">
        <v>0</v>
      </c>
      <c r="BJ37" s="332" t="s">
        <v>232</v>
      </c>
      <c r="BK37" s="313">
        <v>331</v>
      </c>
      <c r="BL37" s="314">
        <v>117</v>
      </c>
      <c r="BM37" s="332">
        <v>0.98136645962732927</v>
      </c>
      <c r="BN37" s="313">
        <v>0</v>
      </c>
      <c r="BO37" s="314">
        <v>0</v>
      </c>
      <c r="BP37" s="332" t="s">
        <v>232</v>
      </c>
      <c r="BQ37" s="313">
        <v>13</v>
      </c>
      <c r="BR37" s="314">
        <v>0</v>
      </c>
      <c r="BS37" s="332">
        <v>0</v>
      </c>
    </row>
    <row r="38" spans="2:71" s="4" customFormat="1" x14ac:dyDescent="0.25">
      <c r="B38" s="315" t="s">
        <v>335</v>
      </c>
      <c r="C38" s="316">
        <v>331</v>
      </c>
      <c r="D38" s="314">
        <v>158</v>
      </c>
      <c r="E38" s="332">
        <v>0.91329479768786137</v>
      </c>
      <c r="F38" s="313">
        <v>0</v>
      </c>
      <c r="G38" s="314">
        <v>0</v>
      </c>
      <c r="H38" s="332" t="s">
        <v>232</v>
      </c>
      <c r="I38" s="313">
        <v>0</v>
      </c>
      <c r="J38" s="314">
        <v>0</v>
      </c>
      <c r="K38" s="332" t="s">
        <v>232</v>
      </c>
      <c r="L38" s="313">
        <v>0</v>
      </c>
      <c r="M38" s="314">
        <v>0</v>
      </c>
      <c r="N38" s="332" t="s">
        <v>232</v>
      </c>
      <c r="O38" s="313">
        <v>0</v>
      </c>
      <c r="P38" s="314">
        <v>0</v>
      </c>
      <c r="Q38" s="332" t="s">
        <v>232</v>
      </c>
      <c r="R38" s="313">
        <v>0</v>
      </c>
      <c r="S38" s="314">
        <v>0</v>
      </c>
      <c r="T38" s="332" t="s">
        <v>232</v>
      </c>
      <c r="U38" s="313">
        <v>0</v>
      </c>
      <c r="V38" s="314">
        <v>0</v>
      </c>
      <c r="W38" s="332" t="s">
        <v>232</v>
      </c>
      <c r="X38" s="313">
        <v>0</v>
      </c>
      <c r="Y38" s="314">
        <v>0</v>
      </c>
      <c r="Z38" s="332" t="s">
        <v>232</v>
      </c>
      <c r="AA38" s="313">
        <v>0</v>
      </c>
      <c r="AB38" s="314">
        <v>0</v>
      </c>
      <c r="AC38" s="332" t="s">
        <v>232</v>
      </c>
      <c r="AD38" s="313">
        <v>0</v>
      </c>
      <c r="AE38" s="314">
        <v>0</v>
      </c>
      <c r="AF38" s="332" t="s">
        <v>232</v>
      </c>
      <c r="AG38" s="313">
        <v>0</v>
      </c>
      <c r="AH38" s="314">
        <v>0</v>
      </c>
      <c r="AI38" s="332" t="s">
        <v>232</v>
      </c>
      <c r="AJ38" s="313">
        <v>0</v>
      </c>
      <c r="AK38" s="314">
        <v>0</v>
      </c>
      <c r="AL38" s="332" t="s">
        <v>232</v>
      </c>
      <c r="AM38" s="313">
        <v>0</v>
      </c>
      <c r="AN38" s="314">
        <v>0</v>
      </c>
      <c r="AO38" s="332" t="s">
        <v>232</v>
      </c>
      <c r="AP38" s="313">
        <v>0</v>
      </c>
      <c r="AQ38" s="314">
        <v>0</v>
      </c>
      <c r="AR38" s="332" t="s">
        <v>232</v>
      </c>
      <c r="AS38" s="313">
        <v>0</v>
      </c>
      <c r="AT38" s="314">
        <v>0</v>
      </c>
      <c r="AU38" s="332" t="s">
        <v>232</v>
      </c>
      <c r="AV38" s="313">
        <v>0</v>
      </c>
      <c r="AW38" s="314">
        <v>0</v>
      </c>
      <c r="AX38" s="332" t="s">
        <v>232</v>
      </c>
      <c r="AY38" s="313">
        <v>0</v>
      </c>
      <c r="AZ38" s="314">
        <v>0</v>
      </c>
      <c r="BA38" s="332" t="s">
        <v>232</v>
      </c>
      <c r="BB38" s="313">
        <v>0</v>
      </c>
      <c r="BC38" s="314">
        <v>0</v>
      </c>
      <c r="BD38" s="332" t="s">
        <v>232</v>
      </c>
      <c r="BE38" s="313">
        <v>0</v>
      </c>
      <c r="BF38" s="314">
        <v>0</v>
      </c>
      <c r="BG38" s="332" t="s">
        <v>232</v>
      </c>
      <c r="BH38" s="313">
        <v>0</v>
      </c>
      <c r="BI38" s="314">
        <v>0</v>
      </c>
      <c r="BJ38" s="332" t="s">
        <v>232</v>
      </c>
      <c r="BK38" s="313">
        <v>319</v>
      </c>
      <c r="BL38" s="314">
        <v>158</v>
      </c>
      <c r="BM38" s="332">
        <v>1.3903743315508019</v>
      </c>
      <c r="BN38" s="313">
        <v>0</v>
      </c>
      <c r="BO38" s="314">
        <v>0</v>
      </c>
      <c r="BP38" s="332" t="s">
        <v>232</v>
      </c>
      <c r="BQ38" s="313">
        <v>12</v>
      </c>
      <c r="BR38" s="314">
        <v>0</v>
      </c>
      <c r="BS38" s="332">
        <v>0</v>
      </c>
    </row>
    <row r="39" spans="2:71" s="4" customFormat="1" x14ac:dyDescent="0.25">
      <c r="B39" s="315" t="s">
        <v>334</v>
      </c>
      <c r="C39" s="316">
        <v>618</v>
      </c>
      <c r="D39" s="314">
        <v>260</v>
      </c>
      <c r="E39" s="332">
        <v>0.72625698324022347</v>
      </c>
      <c r="F39" s="313">
        <v>119</v>
      </c>
      <c r="G39" s="314">
        <v>0</v>
      </c>
      <c r="H39" s="332">
        <v>0</v>
      </c>
      <c r="I39" s="313">
        <v>17</v>
      </c>
      <c r="J39" s="314">
        <v>0</v>
      </c>
      <c r="K39" s="332">
        <v>0</v>
      </c>
      <c r="L39" s="313">
        <v>28</v>
      </c>
      <c r="M39" s="314">
        <v>0</v>
      </c>
      <c r="N39" s="332">
        <v>0</v>
      </c>
      <c r="O39" s="313">
        <v>32</v>
      </c>
      <c r="P39" s="314">
        <v>0</v>
      </c>
      <c r="Q39" s="332">
        <v>0</v>
      </c>
      <c r="R39" s="313">
        <v>42</v>
      </c>
      <c r="S39" s="314">
        <v>0</v>
      </c>
      <c r="T39" s="332">
        <v>0</v>
      </c>
      <c r="U39" s="313">
        <v>0</v>
      </c>
      <c r="V39" s="314">
        <v>0</v>
      </c>
      <c r="W39" s="332" t="s">
        <v>232</v>
      </c>
      <c r="X39" s="313">
        <v>0</v>
      </c>
      <c r="Y39" s="314">
        <v>0</v>
      </c>
      <c r="Z39" s="332" t="s">
        <v>232</v>
      </c>
      <c r="AA39" s="313">
        <v>0</v>
      </c>
      <c r="AB39" s="314">
        <v>0</v>
      </c>
      <c r="AC39" s="332" t="s">
        <v>232</v>
      </c>
      <c r="AD39" s="313">
        <v>0</v>
      </c>
      <c r="AE39" s="314">
        <v>0</v>
      </c>
      <c r="AF39" s="332" t="s">
        <v>232</v>
      </c>
      <c r="AG39" s="313">
        <v>6</v>
      </c>
      <c r="AH39" s="314">
        <v>0</v>
      </c>
      <c r="AI39" s="332">
        <v>0</v>
      </c>
      <c r="AJ39" s="313">
        <v>0</v>
      </c>
      <c r="AK39" s="314">
        <v>0</v>
      </c>
      <c r="AL39" s="332" t="s">
        <v>232</v>
      </c>
      <c r="AM39" s="313">
        <v>0</v>
      </c>
      <c r="AN39" s="314">
        <v>0</v>
      </c>
      <c r="AO39" s="332" t="s">
        <v>232</v>
      </c>
      <c r="AP39" s="313">
        <v>0</v>
      </c>
      <c r="AQ39" s="314">
        <v>0</v>
      </c>
      <c r="AR39" s="332" t="s">
        <v>232</v>
      </c>
      <c r="AS39" s="313">
        <v>0</v>
      </c>
      <c r="AT39" s="314">
        <v>0</v>
      </c>
      <c r="AU39" s="332" t="s">
        <v>232</v>
      </c>
      <c r="AV39" s="313">
        <v>0</v>
      </c>
      <c r="AW39" s="314">
        <v>0</v>
      </c>
      <c r="AX39" s="332" t="s">
        <v>232</v>
      </c>
      <c r="AY39" s="313">
        <v>0</v>
      </c>
      <c r="AZ39" s="314">
        <v>0</v>
      </c>
      <c r="BA39" s="332" t="s">
        <v>232</v>
      </c>
      <c r="BB39" s="313">
        <v>0</v>
      </c>
      <c r="BC39" s="314">
        <v>0</v>
      </c>
      <c r="BD39" s="332" t="s">
        <v>232</v>
      </c>
      <c r="BE39" s="313">
        <v>0</v>
      </c>
      <c r="BF39" s="314">
        <v>0</v>
      </c>
      <c r="BG39" s="332" t="s">
        <v>232</v>
      </c>
      <c r="BH39" s="313">
        <v>6</v>
      </c>
      <c r="BI39" s="314">
        <v>0</v>
      </c>
      <c r="BJ39" s="332" t="s">
        <v>232</v>
      </c>
      <c r="BK39" s="313">
        <v>447</v>
      </c>
      <c r="BL39" s="314">
        <v>260</v>
      </c>
      <c r="BM39" s="332">
        <v>222</v>
      </c>
      <c r="BN39" s="313">
        <v>40</v>
      </c>
      <c r="BO39" s="314">
        <v>0</v>
      </c>
      <c r="BP39" s="332">
        <v>0</v>
      </c>
      <c r="BQ39" s="313">
        <v>6</v>
      </c>
      <c r="BR39" s="314">
        <v>0</v>
      </c>
      <c r="BS39" s="332">
        <v>0</v>
      </c>
    </row>
    <row r="40" spans="2:71" s="4" customFormat="1" x14ac:dyDescent="0.25">
      <c r="B40" s="315" t="s">
        <v>368</v>
      </c>
      <c r="C40" s="316"/>
      <c r="D40" s="314"/>
      <c r="E40" s="332"/>
      <c r="F40" s="313"/>
      <c r="G40" s="314"/>
      <c r="H40" s="332"/>
      <c r="I40" s="313"/>
      <c r="J40" s="314"/>
      <c r="K40" s="332"/>
      <c r="L40" s="313"/>
      <c r="M40" s="314"/>
      <c r="N40" s="332"/>
      <c r="O40" s="313"/>
      <c r="P40" s="314"/>
      <c r="Q40" s="332"/>
      <c r="R40" s="313"/>
      <c r="S40" s="314"/>
      <c r="T40" s="332"/>
      <c r="U40" s="313"/>
      <c r="V40" s="314"/>
      <c r="W40" s="332"/>
      <c r="X40" s="313"/>
      <c r="Y40" s="314"/>
      <c r="Z40" s="332"/>
      <c r="AA40" s="313"/>
      <c r="AB40" s="314"/>
      <c r="AC40" s="332"/>
      <c r="AD40" s="313"/>
      <c r="AE40" s="314"/>
      <c r="AF40" s="332"/>
      <c r="AG40" s="313"/>
      <c r="AH40" s="314"/>
      <c r="AI40" s="332"/>
      <c r="AJ40" s="313"/>
      <c r="AK40" s="314"/>
      <c r="AL40" s="332"/>
      <c r="AM40" s="313"/>
      <c r="AN40" s="314"/>
      <c r="AO40" s="332"/>
      <c r="AP40" s="313"/>
      <c r="AQ40" s="314"/>
      <c r="AR40" s="332"/>
      <c r="AS40" s="313"/>
      <c r="AT40" s="314"/>
      <c r="AU40" s="332"/>
      <c r="AV40" s="313"/>
      <c r="AW40" s="314"/>
      <c r="AX40" s="332"/>
      <c r="AY40" s="313"/>
      <c r="AZ40" s="314"/>
      <c r="BA40" s="332"/>
      <c r="BB40" s="313"/>
      <c r="BC40" s="314"/>
      <c r="BD40" s="332"/>
      <c r="BE40" s="313"/>
      <c r="BF40" s="314"/>
      <c r="BG40" s="332"/>
      <c r="BH40" s="313"/>
      <c r="BI40" s="314"/>
      <c r="BJ40" s="332"/>
      <c r="BK40" s="313">
        <v>896</v>
      </c>
      <c r="BL40" s="314"/>
      <c r="BM40" s="332"/>
      <c r="BN40" s="313"/>
      <c r="BO40" s="314"/>
      <c r="BP40" s="332"/>
      <c r="BQ40" s="313"/>
      <c r="BR40" s="314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32"/>
      <c r="L41" s="99"/>
      <c r="M41" s="99"/>
      <c r="N41" s="332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31"/>
    </row>
    <row r="42" spans="2:71" s="4" customFormat="1" ht="24" customHeight="1" x14ac:dyDescent="0.25">
      <c r="B42" s="309" t="s">
        <v>332</v>
      </c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30"/>
      <c r="Z42" s="331"/>
      <c r="AA42" s="331"/>
      <c r="AB42" s="330"/>
      <c r="AC42" s="331"/>
      <c r="AD42" s="331"/>
      <c r="AE42" s="330"/>
      <c r="AF42" s="331"/>
      <c r="AG42" s="331"/>
      <c r="AH42" s="330"/>
      <c r="AI42" s="331"/>
      <c r="AJ42" s="331"/>
      <c r="AK42" s="330"/>
      <c r="AL42" s="331"/>
      <c r="AM42" s="331"/>
      <c r="AN42" s="330"/>
      <c r="AO42" s="331"/>
      <c r="AP42" s="331"/>
      <c r="AQ42" s="330"/>
      <c r="AR42" s="331"/>
      <c r="AS42" s="331"/>
      <c r="AT42" s="330"/>
      <c r="AU42" s="331"/>
      <c r="AV42" s="331"/>
      <c r="AW42" s="330"/>
      <c r="AX42" s="331"/>
      <c r="AY42" s="331"/>
      <c r="AZ42" s="330"/>
      <c r="BA42" s="331"/>
      <c r="BB42" s="331"/>
      <c r="BC42" s="330"/>
      <c r="BD42" s="331"/>
      <c r="BE42" s="331"/>
      <c r="BF42" s="330"/>
      <c r="BG42" s="331"/>
      <c r="BH42" s="331"/>
      <c r="BI42" s="330"/>
      <c r="BJ42" s="331"/>
      <c r="BK42" s="331"/>
      <c r="BL42" s="330"/>
      <c r="BM42" s="331"/>
      <c r="BN42" s="331"/>
      <c r="BO42" s="330"/>
      <c r="BP42" s="331"/>
      <c r="BQ42" s="331"/>
      <c r="BR42" s="330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08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  <mergeCell ref="AP6:AR6"/>
    <mergeCell ref="AS6:AU6"/>
    <mergeCell ref="L6:N6"/>
    <mergeCell ref="O6:Q6"/>
    <mergeCell ref="R6:T6"/>
    <mergeCell ref="U6:W6"/>
    <mergeCell ref="X6:Z6"/>
    <mergeCell ref="AA6:AC6"/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0ECE3945-21EB-4A31-9F7E-FC0F0350FE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C8F559-9234-464F-A0E1-CB1A100D09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206AA9-A728-41C4-BDC6-AE927962608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2024-07-10T08:49:09Z</dcterms:created>
  <dcterms:modified xsi:type="dcterms:W3CDTF">2024-07-10T13:28:00Z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